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6.xml" ContentType="application/vnd.openxmlformats-officedocument.drawing+xml"/>
  <Override PartName="/xl/comments1.xml" ContentType="application/vnd.openxmlformats-officedocument.spreadsheetml.comments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y4080\20_プロジェクト\534300\02_中間ファイル作成ツール\01_進捗\"/>
    </mc:Choice>
  </mc:AlternateContent>
  <bookViews>
    <workbookView xWindow="0" yWindow="36" windowWidth="23040" windowHeight="9492"/>
  </bookViews>
  <sheets>
    <sheet name="サマリ" sheetId="1" r:id="rId1"/>
    <sheet name="工数割り当て" sheetId="2" r:id="rId2"/>
    <sheet name="機能ごと見積もり" sheetId="3" r:id="rId3"/>
    <sheet name="作業履歴" sheetId="4" r:id="rId4"/>
    <sheet name="作業履歴サマリ" sheetId="12" r:id="rId5"/>
    <sheet name="ALL" sheetId="5" r:id="rId6"/>
    <sheet name="設計進捗" sheetId="6" r:id="rId7"/>
    <sheet name="試験作成進捗" sheetId="7" r:id="rId8"/>
    <sheet name="製造単体進捗" sheetId="8" r:id="rId9"/>
    <sheet name="試験実施進捗" sheetId="9" r:id="rId10"/>
    <sheet name="管理" sheetId="10" r:id="rId11"/>
    <sheet name="データ" sheetId="11" r:id="rId12"/>
  </sheets>
  <definedNames>
    <definedName name="_xlnm._FilterDatabase" localSheetId="3" hidden="1">作業履歴!$A$1:$M$67</definedName>
    <definedName name="メンバ">データ!$A$1:$A$6</definedName>
    <definedName name="機能一覧">機能ごと見積もり!$C$3:$C$3</definedName>
    <definedName name="工程">データ!$B$1:$B$5</definedName>
  </definedNames>
  <calcPr calcId="162913"/>
  <customWorkbookViews>
    <customWorkbookView name="横田 修一 - 個人用ビュー" guid="{42A525F5-BE93-4A71-B407-DC6F5D49DFBD}" mergeInterval="0" personalView="1" maximized="1" xWindow="-8" yWindow="-8" windowWidth="1936" windowHeight="1066" activeSheetId="12"/>
    <customWorkbookView name="中村 英樹 - 個人用ビュー" guid="{7FB447F9-2B8F-4DD9-BEC3-563D29C49B0A}" mergeInterval="0" personalView="1" maximized="1" windowWidth="1277" windowHeight="806" activeSheetId="4"/>
    <customWorkbookView name="中家 巧貴 - 個人用ビュー" guid="{B482B997-E7FA-4E40-B12C-85D07B5FD9EE}" mergeInterval="0" personalView="1" maximized="1" windowWidth="1916" windowHeight="850" activeSheetId="4"/>
  </customWorkbookView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23" i="9" l="1" a="1"/>
  <c r="H123" i="9" s="1"/>
  <c r="G123" i="9" a="1"/>
  <c r="G123" i="9" s="1"/>
  <c r="H122" i="9" a="1"/>
  <c r="H122" i="9" s="1"/>
  <c r="G122" i="9" a="1"/>
  <c r="G122" i="9" s="1"/>
  <c r="H121" i="9" a="1"/>
  <c r="H121" i="9" s="1"/>
  <c r="G121" i="9" a="1"/>
  <c r="G121" i="9" s="1"/>
  <c r="H120" i="9" a="1"/>
  <c r="H120" i="9" s="1"/>
  <c r="G120" i="9" a="1"/>
  <c r="G120" i="9" s="1"/>
  <c r="H119" i="9" a="1"/>
  <c r="H119" i="9" s="1"/>
  <c r="G119" i="9" a="1"/>
  <c r="G119" i="9" s="1"/>
  <c r="H118" i="9" a="1"/>
  <c r="H118" i="9" s="1"/>
  <c r="G118" i="9" a="1"/>
  <c r="G118" i="9" s="1"/>
  <c r="H117" i="9" a="1"/>
  <c r="H117" i="9" s="1"/>
  <c r="G117" i="9" a="1"/>
  <c r="G117" i="9" s="1"/>
  <c r="H116" i="9" a="1"/>
  <c r="H116" i="9" s="1"/>
  <c r="G116" i="9" a="1"/>
  <c r="G116" i="9" s="1"/>
  <c r="H115" i="9" a="1"/>
  <c r="H115" i="9" s="1"/>
  <c r="G115" i="9" a="1"/>
  <c r="G115" i="9" s="1"/>
  <c r="H114" i="9" a="1"/>
  <c r="H114" i="9" s="1"/>
  <c r="G114" i="9" a="1"/>
  <c r="G114" i="9" s="1"/>
  <c r="H113" i="9" a="1"/>
  <c r="H113" i="9" s="1"/>
  <c r="G113" i="9" a="1"/>
  <c r="G113" i="9" s="1"/>
  <c r="H112" i="9" a="1"/>
  <c r="H112" i="9" s="1"/>
  <c r="G112" i="9" a="1"/>
  <c r="G112" i="9" s="1"/>
  <c r="H111" i="9" a="1"/>
  <c r="H111" i="9" s="1"/>
  <c r="G111" i="9" a="1"/>
  <c r="G111" i="9" s="1"/>
  <c r="H110" i="9" a="1"/>
  <c r="H110" i="9" s="1"/>
  <c r="G110" i="9" a="1"/>
  <c r="G110" i="9" s="1"/>
  <c r="H109" i="9" a="1"/>
  <c r="H109" i="9" s="1"/>
  <c r="G109" i="9" a="1"/>
  <c r="G109" i="9" s="1"/>
  <c r="H108" i="9" a="1"/>
  <c r="H108" i="9" s="1"/>
  <c r="G108" i="9" a="1"/>
  <c r="G108" i="9" s="1"/>
  <c r="H107" i="9" a="1"/>
  <c r="H107" i="9" s="1"/>
  <c r="G107" i="9" a="1"/>
  <c r="G107" i="9" s="1"/>
  <c r="H106" i="9" a="1"/>
  <c r="H106" i="9" s="1"/>
  <c r="G106" i="9" a="1"/>
  <c r="G106" i="9" s="1"/>
  <c r="H105" i="9" a="1"/>
  <c r="H105" i="9" s="1"/>
  <c r="G105" i="9" a="1"/>
  <c r="G105" i="9" s="1"/>
  <c r="H104" i="9" a="1"/>
  <c r="H104" i="9" s="1"/>
  <c r="G104" i="9" a="1"/>
  <c r="G104" i="9" s="1"/>
  <c r="H103" i="9" a="1"/>
  <c r="H103" i="9" s="1"/>
  <c r="G103" i="9" a="1"/>
  <c r="G103" i="9" s="1"/>
  <c r="H102" i="9" a="1"/>
  <c r="H102" i="9" s="1"/>
  <c r="G102" i="9" a="1"/>
  <c r="G102" i="9" s="1"/>
  <c r="H101" i="9" a="1"/>
  <c r="H101" i="9" s="1"/>
  <c r="G101" i="9" a="1"/>
  <c r="G101" i="9" s="1"/>
  <c r="H100" i="9" a="1"/>
  <c r="H100" i="9" s="1"/>
  <c r="G100" i="9" a="1"/>
  <c r="G100" i="9" s="1"/>
  <c r="H99" i="9" a="1"/>
  <c r="H99" i="9" s="1"/>
  <c r="G99" i="9" a="1"/>
  <c r="G99" i="9" s="1"/>
  <c r="H98" i="9" a="1"/>
  <c r="H98" i="9" s="1"/>
  <c r="G98" i="9" a="1"/>
  <c r="G98" i="9" s="1"/>
  <c r="H97" i="9" a="1"/>
  <c r="H97" i="9" s="1"/>
  <c r="G97" i="9" a="1"/>
  <c r="G97" i="9" s="1"/>
  <c r="H96" i="9" a="1"/>
  <c r="H96" i="9" s="1"/>
  <c r="G96" i="9" a="1"/>
  <c r="G96" i="9" s="1"/>
  <c r="H95" i="9" a="1"/>
  <c r="H95" i="9" s="1"/>
  <c r="G95" i="9" a="1"/>
  <c r="G95" i="9" s="1"/>
  <c r="H94" i="9" a="1"/>
  <c r="H94" i="9" s="1"/>
  <c r="G94" i="9" a="1"/>
  <c r="G94" i="9" s="1"/>
  <c r="H93" i="9" a="1"/>
  <c r="H93" i="9" s="1"/>
  <c r="G93" i="9" a="1"/>
  <c r="G93" i="9" s="1"/>
  <c r="H92" i="9" a="1"/>
  <c r="H92" i="9" s="1"/>
  <c r="G92" i="9" a="1"/>
  <c r="G92" i="9" s="1"/>
  <c r="H91" i="9" a="1"/>
  <c r="H91" i="9" s="1"/>
  <c r="G91" i="9" a="1"/>
  <c r="G91" i="9" s="1"/>
  <c r="H90" i="9" a="1"/>
  <c r="H90" i="9" s="1"/>
  <c r="G90" i="9" a="1"/>
  <c r="G90" i="9" s="1"/>
  <c r="H89" i="9" a="1"/>
  <c r="H89" i="9" s="1"/>
  <c r="G89" i="9" a="1"/>
  <c r="G89" i="9" s="1"/>
  <c r="H88" i="9" a="1"/>
  <c r="H88" i="9" s="1"/>
  <c r="G88" i="9" a="1"/>
  <c r="G88" i="9" s="1"/>
  <c r="H87" i="9" a="1"/>
  <c r="H87" i="9" s="1"/>
  <c r="G87" i="9" a="1"/>
  <c r="G87" i="9" s="1"/>
  <c r="H86" i="9" a="1"/>
  <c r="H86" i="9" s="1"/>
  <c r="G86" i="9" a="1"/>
  <c r="G86" i="9" s="1"/>
  <c r="H85" i="9" a="1"/>
  <c r="H85" i="9" s="1"/>
  <c r="G85" i="9" a="1"/>
  <c r="G85" i="9" s="1"/>
  <c r="H84" i="9" a="1"/>
  <c r="H84" i="9" s="1"/>
  <c r="G84" i="9" a="1"/>
  <c r="G84" i="9" s="1"/>
  <c r="H83" i="9" a="1"/>
  <c r="H83" i="9" s="1"/>
  <c r="G83" i="9" a="1"/>
  <c r="G83" i="9" s="1"/>
  <c r="H82" i="9" a="1"/>
  <c r="H82" i="9" s="1"/>
  <c r="G82" i="9" a="1"/>
  <c r="G82" i="9" s="1"/>
  <c r="H81" i="9" a="1"/>
  <c r="H81" i="9" s="1"/>
  <c r="G81" i="9" a="1"/>
  <c r="G81" i="9" s="1"/>
  <c r="H80" i="9" a="1"/>
  <c r="H80" i="9" s="1"/>
  <c r="G80" i="9" a="1"/>
  <c r="G80" i="9" s="1"/>
  <c r="H79" i="9" a="1"/>
  <c r="H79" i="9" s="1"/>
  <c r="G79" i="9" a="1"/>
  <c r="G79" i="9" s="1"/>
  <c r="H78" i="9" a="1"/>
  <c r="H78" i="9" s="1"/>
  <c r="G78" i="9" a="1"/>
  <c r="G78" i="9" s="1"/>
  <c r="H77" i="9" a="1"/>
  <c r="H77" i="9" s="1"/>
  <c r="G77" i="9" a="1"/>
  <c r="G77" i="9" s="1"/>
  <c r="H76" i="9" a="1"/>
  <c r="H76" i="9" s="1"/>
  <c r="G76" i="9" a="1"/>
  <c r="G76" i="9" s="1"/>
  <c r="H75" i="9" a="1"/>
  <c r="H75" i="9" s="1"/>
  <c r="G75" i="9" a="1"/>
  <c r="G75" i="9" s="1"/>
  <c r="H74" i="9" a="1"/>
  <c r="H74" i="9" s="1"/>
  <c r="G74" i="9" a="1"/>
  <c r="G74" i="9" s="1"/>
  <c r="H73" i="9" a="1"/>
  <c r="H73" i="9" s="1"/>
  <c r="G73" i="9" a="1"/>
  <c r="G73" i="9" s="1"/>
  <c r="H72" i="9" a="1"/>
  <c r="H72" i="9" s="1"/>
  <c r="G72" i="9" a="1"/>
  <c r="G72" i="9" s="1"/>
  <c r="H71" i="9" a="1"/>
  <c r="H71" i="9" s="1"/>
  <c r="G71" i="9" a="1"/>
  <c r="G71" i="9" s="1"/>
  <c r="H70" i="9" a="1"/>
  <c r="H70" i="9" s="1"/>
  <c r="G70" i="9" a="1"/>
  <c r="G70" i="9" s="1"/>
  <c r="H69" i="9" a="1"/>
  <c r="H69" i="9" s="1"/>
  <c r="G69" i="9" a="1"/>
  <c r="G69" i="9" s="1"/>
  <c r="H68" i="9" a="1"/>
  <c r="H68" i="9" s="1"/>
  <c r="G68" i="9" a="1"/>
  <c r="G68" i="9" s="1"/>
  <c r="H67" i="9" a="1"/>
  <c r="H67" i="9" s="1"/>
  <c r="G67" i="9" a="1"/>
  <c r="G67" i="9" s="1"/>
  <c r="H66" i="9" a="1"/>
  <c r="H66" i="9" s="1"/>
  <c r="G66" i="9" a="1"/>
  <c r="G66" i="9" s="1"/>
  <c r="H65" i="9" a="1"/>
  <c r="H65" i="9" s="1"/>
  <c r="G65" i="9" a="1"/>
  <c r="G65" i="9" s="1"/>
  <c r="H64" i="9" a="1"/>
  <c r="H64" i="9" s="1"/>
  <c r="G64" i="9" a="1"/>
  <c r="G64" i="9" s="1"/>
  <c r="H63" i="9" a="1"/>
  <c r="H63" i="9" s="1"/>
  <c r="G63" i="9" a="1"/>
  <c r="G63" i="9" s="1"/>
  <c r="H62" i="9" a="1"/>
  <c r="H62" i="9" s="1"/>
  <c r="G62" i="9" a="1"/>
  <c r="G62" i="9" s="1"/>
  <c r="H61" i="9" a="1"/>
  <c r="H61" i="9" s="1"/>
  <c r="G61" i="9" a="1"/>
  <c r="G61" i="9" s="1"/>
  <c r="H60" i="9" a="1"/>
  <c r="H60" i="9" s="1"/>
  <c r="G60" i="9" a="1"/>
  <c r="G60" i="9" s="1"/>
  <c r="H59" i="9" a="1"/>
  <c r="H59" i="9" s="1"/>
  <c r="G59" i="9" a="1"/>
  <c r="G59" i="9" s="1"/>
  <c r="H58" i="9" a="1"/>
  <c r="H58" i="9" s="1"/>
  <c r="G58" i="9" a="1"/>
  <c r="G58" i="9" s="1"/>
  <c r="H57" i="9" a="1"/>
  <c r="H57" i="9" s="1"/>
  <c r="G57" i="9" a="1"/>
  <c r="G57" i="9" s="1"/>
  <c r="H56" i="9" a="1"/>
  <c r="H56" i="9" s="1"/>
  <c r="G56" i="9" a="1"/>
  <c r="G56" i="9" s="1"/>
  <c r="H55" i="9" a="1"/>
  <c r="H55" i="9" s="1"/>
  <c r="G55" i="9" a="1"/>
  <c r="G55" i="9" s="1"/>
  <c r="H54" i="9" a="1"/>
  <c r="H54" i="9" s="1"/>
  <c r="G54" i="9" a="1"/>
  <c r="G54" i="9" s="1"/>
  <c r="H53" i="9" a="1"/>
  <c r="H53" i="9" s="1"/>
  <c r="G53" i="9" a="1"/>
  <c r="G53" i="9" s="1"/>
  <c r="H52" i="9" a="1"/>
  <c r="H52" i="9" s="1"/>
  <c r="G52" i="9" a="1"/>
  <c r="G52" i="9" s="1"/>
  <c r="H51" i="9" a="1"/>
  <c r="H51" i="9" s="1"/>
  <c r="G51" i="9" a="1"/>
  <c r="G51" i="9" s="1"/>
  <c r="H50" i="9" a="1"/>
  <c r="H50" i="9" s="1"/>
  <c r="G50" i="9" a="1"/>
  <c r="G50" i="9" s="1"/>
  <c r="H49" i="9" a="1"/>
  <c r="H49" i="9" s="1"/>
  <c r="G49" i="9" a="1"/>
  <c r="G49" i="9" s="1"/>
  <c r="H48" i="9" a="1"/>
  <c r="H48" i="9" s="1"/>
  <c r="G48" i="9" a="1"/>
  <c r="G48" i="9" s="1"/>
  <c r="H47" i="9" a="1"/>
  <c r="H47" i="9" s="1"/>
  <c r="G47" i="9" a="1"/>
  <c r="G47" i="9" s="1"/>
  <c r="H46" i="9" a="1"/>
  <c r="H46" i="9" s="1"/>
  <c r="G46" i="9" a="1"/>
  <c r="G46" i="9" s="1"/>
  <c r="H45" i="9" a="1"/>
  <c r="H45" i="9" s="1"/>
  <c r="G45" i="9" a="1"/>
  <c r="G45" i="9" s="1"/>
  <c r="H44" i="9" a="1"/>
  <c r="H44" i="9" s="1"/>
  <c r="G44" i="9" a="1"/>
  <c r="G44" i="9" s="1"/>
  <c r="H43" i="9" a="1"/>
  <c r="H43" i="9" s="1"/>
  <c r="G43" i="9" a="1"/>
  <c r="G43" i="9" s="1"/>
  <c r="H42" i="9" a="1"/>
  <c r="H42" i="9" s="1"/>
  <c r="G42" i="9" a="1"/>
  <c r="G42" i="9" s="1"/>
  <c r="H41" i="9" a="1"/>
  <c r="H41" i="9" s="1"/>
  <c r="G41" i="9" a="1"/>
  <c r="G41" i="9" s="1"/>
  <c r="H40" i="9" a="1"/>
  <c r="H40" i="9" s="1"/>
  <c r="G40" i="9" a="1"/>
  <c r="G40" i="9" s="1"/>
  <c r="H39" i="9" a="1"/>
  <c r="H39" i="9" s="1"/>
  <c r="G39" i="9" a="1"/>
  <c r="G39" i="9" s="1"/>
  <c r="H38" i="9" a="1"/>
  <c r="H38" i="9" s="1"/>
  <c r="G38" i="9" a="1"/>
  <c r="G38" i="9" s="1"/>
  <c r="H37" i="9" a="1"/>
  <c r="H37" i="9" s="1"/>
  <c r="G37" i="9" a="1"/>
  <c r="G37" i="9" s="1"/>
  <c r="H36" i="9" a="1"/>
  <c r="H36" i="9" s="1"/>
  <c r="G36" i="9" a="1"/>
  <c r="G36" i="9" s="1"/>
  <c r="H35" i="9" a="1"/>
  <c r="H35" i="9" s="1"/>
  <c r="G35" i="9" a="1"/>
  <c r="G35" i="9" s="1"/>
  <c r="H118" i="8" a="1"/>
  <c r="H118" i="8" s="1"/>
  <c r="H117" i="8" a="1"/>
  <c r="H117" i="8" s="1"/>
  <c r="H116" i="8" a="1"/>
  <c r="H116" i="8" s="1"/>
  <c r="H115" i="8" a="1"/>
  <c r="H115" i="8" s="1"/>
  <c r="H114" i="8" a="1"/>
  <c r="H114" i="8" s="1"/>
  <c r="H113" i="8" a="1"/>
  <c r="H113" i="8" s="1"/>
  <c r="H112" i="8" a="1"/>
  <c r="H112" i="8" s="1"/>
  <c r="H111" i="8" a="1"/>
  <c r="H111" i="8" s="1"/>
  <c r="H110" i="8" a="1"/>
  <c r="H110" i="8" s="1"/>
  <c r="H109" i="8" a="1"/>
  <c r="H109" i="8" s="1"/>
  <c r="H108" i="8" a="1"/>
  <c r="H108" i="8" s="1"/>
  <c r="H107" i="8" a="1"/>
  <c r="H107" i="8" s="1"/>
  <c r="H106" i="8" a="1"/>
  <c r="H106" i="8" s="1"/>
  <c r="H105" i="8" a="1"/>
  <c r="H105" i="8" s="1"/>
  <c r="H104" i="8" a="1"/>
  <c r="H104" i="8" s="1"/>
  <c r="H103" i="8" a="1"/>
  <c r="H103" i="8" s="1"/>
  <c r="H102" i="8" a="1"/>
  <c r="H102" i="8" s="1"/>
  <c r="H101" i="8" a="1"/>
  <c r="H101" i="8" s="1"/>
  <c r="H100" i="8" a="1"/>
  <c r="H100" i="8" s="1"/>
  <c r="H99" i="8" a="1"/>
  <c r="H99" i="8" s="1"/>
  <c r="H98" i="8" a="1"/>
  <c r="H98" i="8" s="1"/>
  <c r="H97" i="8" a="1"/>
  <c r="H97" i="8" s="1"/>
  <c r="H96" i="8" a="1"/>
  <c r="H96" i="8" s="1"/>
  <c r="H95" i="8" a="1"/>
  <c r="H95" i="8" s="1"/>
  <c r="H94" i="8" a="1"/>
  <c r="H94" i="8" s="1"/>
  <c r="H93" i="8" a="1"/>
  <c r="H93" i="8" s="1"/>
  <c r="H92" i="8" a="1"/>
  <c r="H92" i="8" s="1"/>
  <c r="H91" i="8" a="1"/>
  <c r="H91" i="8" s="1"/>
  <c r="H90" i="8" a="1"/>
  <c r="H90" i="8" s="1"/>
  <c r="H89" i="8" a="1"/>
  <c r="H89" i="8" s="1"/>
  <c r="H88" i="8" a="1"/>
  <c r="H88" i="8" s="1"/>
  <c r="H87" i="8" a="1"/>
  <c r="H87" i="8" s="1"/>
  <c r="H86" i="8" a="1"/>
  <c r="H86" i="8" s="1"/>
  <c r="H85" i="8" a="1"/>
  <c r="H85" i="8" s="1"/>
  <c r="H84" i="8" a="1"/>
  <c r="H84" i="8" s="1"/>
  <c r="H83" i="8" a="1"/>
  <c r="H83" i="8" s="1"/>
  <c r="H82" i="8" a="1"/>
  <c r="H82" i="8" s="1"/>
  <c r="H81" i="8" a="1"/>
  <c r="H81" i="8" s="1"/>
  <c r="H80" i="8" a="1"/>
  <c r="H80" i="8" s="1"/>
  <c r="H79" i="8" a="1"/>
  <c r="H79" i="8" s="1"/>
  <c r="H78" i="8" a="1"/>
  <c r="H78" i="8" s="1"/>
  <c r="H77" i="8" a="1"/>
  <c r="H77" i="8" s="1"/>
  <c r="H76" i="8" a="1"/>
  <c r="H76" i="8" s="1"/>
  <c r="H75" i="8" a="1"/>
  <c r="H75" i="8" s="1"/>
  <c r="H74" i="8" a="1"/>
  <c r="H74" i="8" s="1"/>
  <c r="H73" i="8" a="1"/>
  <c r="H73" i="8" s="1"/>
  <c r="H72" i="8" a="1"/>
  <c r="H72" i="8" s="1"/>
  <c r="H71" i="8" a="1"/>
  <c r="H71" i="8" s="1"/>
  <c r="H70" i="8" a="1"/>
  <c r="H70" i="8" s="1"/>
  <c r="H69" i="8" a="1"/>
  <c r="H69" i="8" s="1"/>
  <c r="H68" i="8" a="1"/>
  <c r="H68" i="8" s="1"/>
  <c r="H67" i="8" a="1"/>
  <c r="H67" i="8" s="1"/>
  <c r="H66" i="8" a="1"/>
  <c r="H66" i="8" s="1"/>
  <c r="H65" i="8" a="1"/>
  <c r="H65" i="8" s="1"/>
  <c r="H64" i="8" a="1"/>
  <c r="H64" i="8" s="1"/>
  <c r="H63" i="8" a="1"/>
  <c r="H63" i="8" s="1"/>
  <c r="H62" i="8" a="1"/>
  <c r="H62" i="8" s="1"/>
  <c r="H61" i="8" a="1"/>
  <c r="H61" i="8" s="1"/>
  <c r="H60" i="8" a="1"/>
  <c r="H60" i="8" s="1"/>
  <c r="H59" i="8" a="1"/>
  <c r="H59" i="8" s="1"/>
  <c r="H58" i="8" a="1"/>
  <c r="H58" i="8" s="1"/>
  <c r="H57" i="8" a="1"/>
  <c r="H57" i="8" s="1"/>
  <c r="H56" i="8" a="1"/>
  <c r="H56" i="8" s="1"/>
  <c r="H55" i="8" a="1"/>
  <c r="H55" i="8" s="1"/>
  <c r="H54" i="8" a="1"/>
  <c r="H54" i="8" s="1"/>
  <c r="H53" i="8" a="1"/>
  <c r="H53" i="8" s="1"/>
  <c r="H52" i="8" a="1"/>
  <c r="H52" i="8" s="1"/>
  <c r="H51" i="8" a="1"/>
  <c r="H51" i="8" s="1"/>
  <c r="H50" i="8" a="1"/>
  <c r="H50" i="8" s="1"/>
  <c r="H49" i="8" a="1"/>
  <c r="H49" i="8" s="1"/>
  <c r="H48" i="8" a="1"/>
  <c r="H48" i="8" s="1"/>
  <c r="H47" i="8" a="1"/>
  <c r="H47" i="8" s="1"/>
  <c r="H46" i="8" a="1"/>
  <c r="H46" i="8" s="1"/>
  <c r="H45" i="8" a="1"/>
  <c r="H45" i="8" s="1"/>
  <c r="H44" i="8" a="1"/>
  <c r="H44" i="8" s="1"/>
  <c r="H43" i="8" a="1"/>
  <c r="H43" i="8" s="1"/>
  <c r="H42" i="8" a="1"/>
  <c r="H42" i="8" s="1"/>
  <c r="H41" i="8" a="1"/>
  <c r="H41" i="8" s="1"/>
  <c r="H40" i="8" a="1"/>
  <c r="H40" i="8" s="1"/>
  <c r="H39" i="8" a="1"/>
  <c r="H39" i="8" s="1"/>
  <c r="H38" i="8" a="1"/>
  <c r="H38" i="8" s="1"/>
  <c r="H37" i="8" a="1"/>
  <c r="H37" i="8" s="1"/>
  <c r="H36" i="8" a="1"/>
  <c r="H36" i="8" s="1"/>
  <c r="H35" i="8" a="1"/>
  <c r="H35" i="8" s="1"/>
  <c r="G118" i="8" a="1"/>
  <c r="G118" i="8" s="1"/>
  <c r="G117" i="8" a="1"/>
  <c r="G117" i="8" s="1"/>
  <c r="G116" i="8" a="1"/>
  <c r="G116" i="8" s="1"/>
  <c r="G115" i="8" a="1"/>
  <c r="G115" i="8" s="1"/>
  <c r="G114" i="8" a="1"/>
  <c r="G114" i="8" s="1"/>
  <c r="G113" i="8" a="1"/>
  <c r="G113" i="8" s="1"/>
  <c r="G112" i="8" a="1"/>
  <c r="G112" i="8" s="1"/>
  <c r="G111" i="8" a="1"/>
  <c r="G111" i="8" s="1"/>
  <c r="G110" i="8" a="1"/>
  <c r="G110" i="8" s="1"/>
  <c r="G109" i="8" a="1"/>
  <c r="G109" i="8" s="1"/>
  <c r="G108" i="8" a="1"/>
  <c r="G108" i="8" s="1"/>
  <c r="G107" i="8" a="1"/>
  <c r="G107" i="8" s="1"/>
  <c r="G106" i="8" a="1"/>
  <c r="G106" i="8" s="1"/>
  <c r="G105" i="8" a="1"/>
  <c r="G105" i="8" s="1"/>
  <c r="G104" i="8" a="1"/>
  <c r="G104" i="8" s="1"/>
  <c r="G103" i="8" a="1"/>
  <c r="G103" i="8" s="1"/>
  <c r="G102" i="8" a="1"/>
  <c r="G102" i="8" s="1"/>
  <c r="G101" i="8" a="1"/>
  <c r="G101" i="8" s="1"/>
  <c r="G100" i="8" a="1"/>
  <c r="G100" i="8" s="1"/>
  <c r="G99" i="8" a="1"/>
  <c r="G99" i="8" s="1"/>
  <c r="G98" i="8" a="1"/>
  <c r="G98" i="8" s="1"/>
  <c r="G97" i="8" a="1"/>
  <c r="G97" i="8" s="1"/>
  <c r="G96" i="8" a="1"/>
  <c r="G96" i="8" s="1"/>
  <c r="G95" i="8" a="1"/>
  <c r="G95" i="8" s="1"/>
  <c r="G94" i="8" a="1"/>
  <c r="G94" i="8" s="1"/>
  <c r="G93" i="8" a="1"/>
  <c r="G93" i="8" s="1"/>
  <c r="G92" i="8" a="1"/>
  <c r="G92" i="8" s="1"/>
  <c r="G91" i="8" a="1"/>
  <c r="G91" i="8" s="1"/>
  <c r="G90" i="8" a="1"/>
  <c r="G90" i="8" s="1"/>
  <c r="G89" i="8" a="1"/>
  <c r="G89" i="8" s="1"/>
  <c r="G88" i="8" a="1"/>
  <c r="G88" i="8" s="1"/>
  <c r="G87" i="8" a="1"/>
  <c r="G87" i="8" s="1"/>
  <c r="G86" i="8" a="1"/>
  <c r="G86" i="8" s="1"/>
  <c r="G85" i="8" a="1"/>
  <c r="G85" i="8" s="1"/>
  <c r="G84" i="8" a="1"/>
  <c r="G84" i="8" s="1"/>
  <c r="G83" i="8" a="1"/>
  <c r="G83" i="8" s="1"/>
  <c r="G82" i="8" a="1"/>
  <c r="G82" i="8" s="1"/>
  <c r="G81" i="8" a="1"/>
  <c r="G81" i="8" s="1"/>
  <c r="G80" i="8" a="1"/>
  <c r="G80" i="8" s="1"/>
  <c r="G79" i="8" a="1"/>
  <c r="G79" i="8" s="1"/>
  <c r="G78" i="8" a="1"/>
  <c r="G78" i="8" s="1"/>
  <c r="G77" i="8" a="1"/>
  <c r="G77" i="8" s="1"/>
  <c r="G76" i="8" a="1"/>
  <c r="G76" i="8" s="1"/>
  <c r="G75" i="8" a="1"/>
  <c r="G75" i="8" s="1"/>
  <c r="G74" i="8" a="1"/>
  <c r="G74" i="8" s="1"/>
  <c r="G73" i="8" a="1"/>
  <c r="G73" i="8" s="1"/>
  <c r="G72" i="8" a="1"/>
  <c r="G72" i="8" s="1"/>
  <c r="G71" i="8" a="1"/>
  <c r="G71" i="8" s="1"/>
  <c r="G70" i="8" a="1"/>
  <c r="G70" i="8" s="1"/>
  <c r="G69" i="8" a="1"/>
  <c r="G69" i="8" s="1"/>
  <c r="G68" i="8" a="1"/>
  <c r="G68" i="8" s="1"/>
  <c r="G67" i="8" a="1"/>
  <c r="G67" i="8" s="1"/>
  <c r="G66" i="8" a="1"/>
  <c r="G66" i="8" s="1"/>
  <c r="G65" i="8" a="1"/>
  <c r="G65" i="8" s="1"/>
  <c r="G64" i="8" a="1"/>
  <c r="G64" i="8" s="1"/>
  <c r="G63" i="8" a="1"/>
  <c r="G63" i="8" s="1"/>
  <c r="G62" i="8" a="1"/>
  <c r="G62" i="8" s="1"/>
  <c r="G61" i="8" a="1"/>
  <c r="G61" i="8" s="1"/>
  <c r="G60" i="8" a="1"/>
  <c r="G60" i="8" s="1"/>
  <c r="G59" i="8" a="1"/>
  <c r="G59" i="8" s="1"/>
  <c r="G58" i="8" a="1"/>
  <c r="G58" i="8" s="1"/>
  <c r="G57" i="8" a="1"/>
  <c r="G57" i="8" s="1"/>
  <c r="G56" i="8" a="1"/>
  <c r="G56" i="8" s="1"/>
  <c r="G55" i="8" a="1"/>
  <c r="G55" i="8" s="1"/>
  <c r="G54" i="8" a="1"/>
  <c r="G54" i="8" s="1"/>
  <c r="G53" i="8" a="1"/>
  <c r="G53" i="8" s="1"/>
  <c r="G52" i="8" a="1"/>
  <c r="G52" i="8" s="1"/>
  <c r="G51" i="8" a="1"/>
  <c r="G51" i="8" s="1"/>
  <c r="G50" i="8" a="1"/>
  <c r="G50" i="8" s="1"/>
  <c r="G49" i="8" a="1"/>
  <c r="G49" i="8" s="1"/>
  <c r="G48" i="8" a="1"/>
  <c r="G48" i="8" s="1"/>
  <c r="G47" i="8" a="1"/>
  <c r="G47" i="8" s="1"/>
  <c r="G46" i="8" a="1"/>
  <c r="G46" i="8" s="1"/>
  <c r="G45" i="8" a="1"/>
  <c r="G45" i="8" s="1"/>
  <c r="G44" i="8" a="1"/>
  <c r="G44" i="8" s="1"/>
  <c r="G43" i="8" a="1"/>
  <c r="G43" i="8" s="1"/>
  <c r="G42" i="8" a="1"/>
  <c r="G42" i="8" s="1"/>
  <c r="G41" i="8" a="1"/>
  <c r="G41" i="8" s="1"/>
  <c r="G40" i="8" a="1"/>
  <c r="G40" i="8" s="1"/>
  <c r="G39" i="8" a="1"/>
  <c r="G39" i="8" s="1"/>
  <c r="G38" i="8" a="1"/>
  <c r="G38" i="8" s="1"/>
  <c r="G37" i="8" a="1"/>
  <c r="G37" i="8" s="1"/>
  <c r="G36" i="8" a="1"/>
  <c r="G36" i="8" s="1"/>
  <c r="G35" i="8" a="1"/>
  <c r="G35" i="8"/>
  <c r="H114" i="5" a="1"/>
  <c r="H114" i="5" s="1"/>
  <c r="H113" i="5" a="1"/>
  <c r="H113" i="5" s="1"/>
  <c r="H112" i="5" a="1"/>
  <c r="H112" i="5" s="1"/>
  <c r="H111" i="5" a="1"/>
  <c r="H111" i="5" s="1"/>
  <c r="H110" i="5" a="1"/>
  <c r="H110" i="5" s="1"/>
  <c r="H109" i="5" a="1"/>
  <c r="H109" i="5" s="1"/>
  <c r="H108" i="5" a="1"/>
  <c r="H108" i="5" s="1"/>
  <c r="H107" i="5" a="1"/>
  <c r="H107" i="5" s="1"/>
  <c r="H106" i="5" a="1"/>
  <c r="H106" i="5" s="1"/>
  <c r="H105" i="5" a="1"/>
  <c r="H105" i="5" s="1"/>
  <c r="H104" i="5" a="1"/>
  <c r="H104" i="5" s="1"/>
  <c r="H103" i="5" a="1"/>
  <c r="H103" i="5" s="1"/>
  <c r="H102" i="5" a="1"/>
  <c r="H102" i="5" s="1"/>
  <c r="H101" i="5" a="1"/>
  <c r="H101" i="5" s="1"/>
  <c r="H100" i="5" a="1"/>
  <c r="H100" i="5" s="1"/>
  <c r="H99" i="5" a="1"/>
  <c r="H99" i="5" s="1"/>
  <c r="H98" i="5" a="1"/>
  <c r="H98" i="5" s="1"/>
  <c r="H97" i="5" a="1"/>
  <c r="H97" i="5" s="1"/>
  <c r="H96" i="5" a="1"/>
  <c r="H96" i="5" s="1"/>
  <c r="H95" i="5" a="1"/>
  <c r="H95" i="5" s="1"/>
  <c r="H94" i="5" a="1"/>
  <c r="H94" i="5" s="1"/>
  <c r="H93" i="5" a="1"/>
  <c r="H93" i="5" s="1"/>
  <c r="H92" i="5" a="1"/>
  <c r="H92" i="5" s="1"/>
  <c r="H91" i="5" a="1"/>
  <c r="H91" i="5" s="1"/>
  <c r="H90" i="5" a="1"/>
  <c r="H90" i="5" s="1"/>
  <c r="H89" i="5" a="1"/>
  <c r="H89" i="5" s="1"/>
  <c r="H88" i="5" a="1"/>
  <c r="H88" i="5" s="1"/>
  <c r="H87" i="5" a="1"/>
  <c r="H87" i="5" s="1"/>
  <c r="H86" i="5" a="1"/>
  <c r="H86" i="5" s="1"/>
  <c r="H85" i="5" a="1"/>
  <c r="H85" i="5" s="1"/>
  <c r="H84" i="5" a="1"/>
  <c r="H84" i="5" s="1"/>
  <c r="H83" i="5" a="1"/>
  <c r="H83" i="5" s="1"/>
  <c r="H82" i="5" a="1"/>
  <c r="H82" i="5" s="1"/>
  <c r="H81" i="5" a="1"/>
  <c r="H81" i="5" s="1"/>
  <c r="H80" i="5" a="1"/>
  <c r="H80" i="5" s="1"/>
  <c r="H79" i="5" a="1"/>
  <c r="H79" i="5" s="1"/>
  <c r="H78" i="5" a="1"/>
  <c r="H78" i="5" s="1"/>
  <c r="H77" i="5" a="1"/>
  <c r="H77" i="5" s="1"/>
  <c r="H76" i="5" a="1"/>
  <c r="H76" i="5" s="1"/>
  <c r="H75" i="5" a="1"/>
  <c r="H75" i="5" s="1"/>
  <c r="H74" i="5" a="1"/>
  <c r="H74" i="5" s="1"/>
  <c r="H73" i="5" a="1"/>
  <c r="H73" i="5" s="1"/>
  <c r="H72" i="5" a="1"/>
  <c r="H72" i="5" s="1"/>
  <c r="H71" i="5" a="1"/>
  <c r="H71" i="5" s="1"/>
  <c r="H70" i="5" a="1"/>
  <c r="H70" i="5" s="1"/>
  <c r="H69" i="5" a="1"/>
  <c r="H69" i="5" s="1"/>
  <c r="H68" i="5" a="1"/>
  <c r="H68" i="5" s="1"/>
  <c r="H67" i="5" a="1"/>
  <c r="H67" i="5" s="1"/>
  <c r="H66" i="5" a="1"/>
  <c r="H66" i="5" s="1"/>
  <c r="H65" i="5" a="1"/>
  <c r="H65" i="5" s="1"/>
  <c r="H64" i="5" a="1"/>
  <c r="H64" i="5" s="1"/>
  <c r="H63" i="5" a="1"/>
  <c r="H63" i="5" s="1"/>
  <c r="H62" i="5" a="1"/>
  <c r="H62" i="5" s="1"/>
  <c r="H61" i="5" a="1"/>
  <c r="H61" i="5" s="1"/>
  <c r="H60" i="5" a="1"/>
  <c r="H60" i="5" s="1"/>
  <c r="H59" i="5" a="1"/>
  <c r="H59" i="5" s="1"/>
  <c r="H58" i="5" a="1"/>
  <c r="H58" i="5" s="1"/>
  <c r="H57" i="5" a="1"/>
  <c r="H57" i="5" s="1"/>
  <c r="H56" i="5" a="1"/>
  <c r="H56" i="5" s="1"/>
  <c r="H55" i="5" a="1"/>
  <c r="H55" i="5" s="1"/>
  <c r="H54" i="5" a="1"/>
  <c r="H54" i="5" s="1"/>
  <c r="H53" i="5" a="1"/>
  <c r="H53" i="5" s="1"/>
  <c r="H52" i="5" a="1"/>
  <c r="H52" i="5" s="1"/>
  <c r="H51" i="5" a="1"/>
  <c r="H51" i="5" s="1"/>
  <c r="H50" i="5" a="1"/>
  <c r="H50" i="5" s="1"/>
  <c r="H49" i="5" a="1"/>
  <c r="H49" i="5" s="1"/>
  <c r="H48" i="5" a="1"/>
  <c r="H48" i="5" s="1"/>
  <c r="H47" i="5" a="1"/>
  <c r="H47" i="5" s="1"/>
  <c r="H46" i="5" a="1"/>
  <c r="H46" i="5" s="1"/>
  <c r="H45" i="5" a="1"/>
  <c r="H45" i="5" s="1"/>
  <c r="H44" i="5" a="1"/>
  <c r="H44" i="5" s="1"/>
  <c r="H43" i="5" a="1"/>
  <c r="H43" i="5" s="1"/>
  <c r="H42" i="5" a="1"/>
  <c r="H42" i="5" s="1"/>
  <c r="H41" i="5" a="1"/>
  <c r="H41" i="5" s="1"/>
  <c r="H40" i="5" a="1"/>
  <c r="H40" i="5" s="1"/>
  <c r="H39" i="5" a="1"/>
  <c r="H39" i="5" s="1"/>
  <c r="H38" i="5" a="1"/>
  <c r="H38" i="5" s="1"/>
  <c r="H37" i="5" a="1"/>
  <c r="H37" i="5" s="1"/>
  <c r="H36" i="5" a="1"/>
  <c r="H36" i="5" s="1"/>
  <c r="H35" i="5" a="1"/>
  <c r="H35" i="5" s="1"/>
  <c r="H120" i="7" a="1"/>
  <c r="H120" i="7" s="1"/>
  <c r="H119" i="7" a="1"/>
  <c r="H119" i="7" s="1"/>
  <c r="H118" i="7" a="1"/>
  <c r="H118" i="7" s="1"/>
  <c r="H117" i="7" a="1"/>
  <c r="H117" i="7" s="1"/>
  <c r="H116" i="7" a="1"/>
  <c r="H116" i="7" s="1"/>
  <c r="H115" i="7" a="1"/>
  <c r="H115" i="7" s="1"/>
  <c r="H114" i="7" a="1"/>
  <c r="H114" i="7" s="1"/>
  <c r="H113" i="7" a="1"/>
  <c r="H113" i="7" s="1"/>
  <c r="H112" i="7" a="1"/>
  <c r="H112" i="7" s="1"/>
  <c r="H111" i="7" a="1"/>
  <c r="H111" i="7" s="1"/>
  <c r="H110" i="7" a="1"/>
  <c r="H110" i="7" s="1"/>
  <c r="H109" i="7" a="1"/>
  <c r="H109" i="7" s="1"/>
  <c r="H108" i="7" a="1"/>
  <c r="H108" i="7" s="1"/>
  <c r="H107" i="7" a="1"/>
  <c r="H107" i="7" s="1"/>
  <c r="H106" i="7" a="1"/>
  <c r="H106" i="7" s="1"/>
  <c r="H105" i="7" a="1"/>
  <c r="H105" i="7" s="1"/>
  <c r="H104" i="7" a="1"/>
  <c r="H104" i="7" s="1"/>
  <c r="H103" i="7" a="1"/>
  <c r="H103" i="7" s="1"/>
  <c r="H102" i="7" a="1"/>
  <c r="H102" i="7" s="1"/>
  <c r="H101" i="7" a="1"/>
  <c r="H101" i="7" s="1"/>
  <c r="H100" i="7" a="1"/>
  <c r="H100" i="7" s="1"/>
  <c r="H99" i="7" a="1"/>
  <c r="H99" i="7" s="1"/>
  <c r="H98" i="7" a="1"/>
  <c r="H98" i="7" s="1"/>
  <c r="H97" i="7" a="1"/>
  <c r="H97" i="7" s="1"/>
  <c r="H96" i="7" a="1"/>
  <c r="H96" i="7" s="1"/>
  <c r="H95" i="7" a="1"/>
  <c r="H95" i="7" s="1"/>
  <c r="H94" i="7" a="1"/>
  <c r="H94" i="7" s="1"/>
  <c r="H93" i="7" a="1"/>
  <c r="H93" i="7" s="1"/>
  <c r="H92" i="7" a="1"/>
  <c r="H92" i="7" s="1"/>
  <c r="H91" i="7" a="1"/>
  <c r="H91" i="7" s="1"/>
  <c r="H90" i="7" a="1"/>
  <c r="H90" i="7" s="1"/>
  <c r="H89" i="7" a="1"/>
  <c r="H89" i="7" s="1"/>
  <c r="H88" i="7" a="1"/>
  <c r="H88" i="7" s="1"/>
  <c r="H87" i="7" a="1"/>
  <c r="H87" i="7" s="1"/>
  <c r="H86" i="7" a="1"/>
  <c r="H86" i="7" s="1"/>
  <c r="H85" i="7" a="1"/>
  <c r="H85" i="7" s="1"/>
  <c r="H84" i="7" a="1"/>
  <c r="H84" i="7" s="1"/>
  <c r="H83" i="7" a="1"/>
  <c r="H83" i="7" s="1"/>
  <c r="H82" i="7" a="1"/>
  <c r="H82" i="7" s="1"/>
  <c r="H81" i="7" a="1"/>
  <c r="H81" i="7" s="1"/>
  <c r="H80" i="7" a="1"/>
  <c r="H80" i="7" s="1"/>
  <c r="H79" i="7" a="1"/>
  <c r="H79" i="7" s="1"/>
  <c r="H78" i="7" a="1"/>
  <c r="H78" i="7" s="1"/>
  <c r="H77" i="7" a="1"/>
  <c r="H77" i="7" s="1"/>
  <c r="H76" i="7" a="1"/>
  <c r="H76" i="7" s="1"/>
  <c r="H75" i="7" a="1"/>
  <c r="H75" i="7" s="1"/>
  <c r="H74" i="7" a="1"/>
  <c r="H74" i="7" s="1"/>
  <c r="H73" i="7" a="1"/>
  <c r="H73" i="7" s="1"/>
  <c r="H72" i="7" a="1"/>
  <c r="H72" i="7" s="1"/>
  <c r="H71" i="7" a="1"/>
  <c r="H71" i="7" s="1"/>
  <c r="H70" i="7" a="1"/>
  <c r="H70" i="7" s="1"/>
  <c r="H69" i="7" a="1"/>
  <c r="H69" i="7" s="1"/>
  <c r="H68" i="7" a="1"/>
  <c r="H68" i="7" s="1"/>
  <c r="H67" i="7" a="1"/>
  <c r="H67" i="7" s="1"/>
  <c r="H66" i="7" a="1"/>
  <c r="H66" i="7" s="1"/>
  <c r="H65" i="7" a="1"/>
  <c r="H65" i="7" s="1"/>
  <c r="H64" i="7" a="1"/>
  <c r="H64" i="7" s="1"/>
  <c r="H63" i="7" a="1"/>
  <c r="H63" i="7" s="1"/>
  <c r="H62" i="7" a="1"/>
  <c r="H62" i="7" s="1"/>
  <c r="H61" i="7" a="1"/>
  <c r="H61" i="7" s="1"/>
  <c r="H60" i="7" a="1"/>
  <c r="H60" i="7" s="1"/>
  <c r="H59" i="7" a="1"/>
  <c r="H59" i="7" s="1"/>
  <c r="H58" i="7" a="1"/>
  <c r="H58" i="7" s="1"/>
  <c r="H57" i="7" a="1"/>
  <c r="H57" i="7" s="1"/>
  <c r="H56" i="7" a="1"/>
  <c r="H56" i="7" s="1"/>
  <c r="H55" i="7" a="1"/>
  <c r="H55" i="7" s="1"/>
  <c r="H54" i="7" a="1"/>
  <c r="H54" i="7" s="1"/>
  <c r="H53" i="7" a="1"/>
  <c r="H53" i="7" s="1"/>
  <c r="H52" i="7" a="1"/>
  <c r="H52" i="7" s="1"/>
  <c r="H51" i="7" a="1"/>
  <c r="H51" i="7" s="1"/>
  <c r="H50" i="7" a="1"/>
  <c r="H50" i="7" s="1"/>
  <c r="H49" i="7" a="1"/>
  <c r="H49" i="7" s="1"/>
  <c r="H48" i="7" a="1"/>
  <c r="H48" i="7" s="1"/>
  <c r="H47" i="7" a="1"/>
  <c r="H47" i="7" s="1"/>
  <c r="H46" i="7" a="1"/>
  <c r="H46" i="7" s="1"/>
  <c r="H45" i="7" a="1"/>
  <c r="H45" i="7" s="1"/>
  <c r="H44" i="7" a="1"/>
  <c r="H44" i="7" s="1"/>
  <c r="H43" i="7" a="1"/>
  <c r="H43" i="7" s="1"/>
  <c r="H42" i="7" a="1"/>
  <c r="H42" i="7" s="1"/>
  <c r="H41" i="7" a="1"/>
  <c r="H41" i="7" s="1"/>
  <c r="H40" i="7" a="1"/>
  <c r="H40" i="7" s="1"/>
  <c r="H39" i="7" a="1"/>
  <c r="H39" i="7" s="1"/>
  <c r="H38" i="7" a="1"/>
  <c r="H38" i="7" s="1"/>
  <c r="H37" i="7" a="1"/>
  <c r="H37" i="7" s="1"/>
  <c r="H36" i="7" a="1"/>
  <c r="H36" i="7" s="1"/>
  <c r="H35" i="7" a="1"/>
  <c r="H35" i="7" s="1"/>
  <c r="H114" i="6" a="1"/>
  <c r="H114" i="6" s="1"/>
  <c r="H113" i="6" a="1"/>
  <c r="H113" i="6" s="1"/>
  <c r="H112" i="6" a="1"/>
  <c r="H112" i="6" s="1"/>
  <c r="H111" i="6" a="1"/>
  <c r="H111" i="6" s="1"/>
  <c r="H110" i="6" a="1"/>
  <c r="H110" i="6" s="1"/>
  <c r="H109" i="6" a="1"/>
  <c r="H109" i="6" s="1"/>
  <c r="H108" i="6" a="1"/>
  <c r="H108" i="6" s="1"/>
  <c r="H107" i="6" a="1"/>
  <c r="H107" i="6" s="1"/>
  <c r="H106" i="6" a="1"/>
  <c r="H106" i="6" s="1"/>
  <c r="H105" i="6" a="1"/>
  <c r="H105" i="6" s="1"/>
  <c r="H104" i="6" a="1"/>
  <c r="H104" i="6" s="1"/>
  <c r="H103" i="6" a="1"/>
  <c r="H103" i="6" s="1"/>
  <c r="H102" i="6" a="1"/>
  <c r="H102" i="6" s="1"/>
  <c r="H101" i="6" a="1"/>
  <c r="H101" i="6" s="1"/>
  <c r="H100" i="6" a="1"/>
  <c r="H100" i="6" s="1"/>
  <c r="H99" i="6" a="1"/>
  <c r="H99" i="6" s="1"/>
  <c r="H98" i="6" a="1"/>
  <c r="H98" i="6" s="1"/>
  <c r="H97" i="6" a="1"/>
  <c r="H97" i="6" s="1"/>
  <c r="H96" i="6" a="1"/>
  <c r="H96" i="6" s="1"/>
  <c r="H95" i="6" a="1"/>
  <c r="H95" i="6" s="1"/>
  <c r="H94" i="6" a="1"/>
  <c r="H94" i="6" s="1"/>
  <c r="H93" i="6" a="1"/>
  <c r="H93" i="6" s="1"/>
  <c r="H92" i="6" a="1"/>
  <c r="H92" i="6" s="1"/>
  <c r="H91" i="6" a="1"/>
  <c r="H91" i="6" s="1"/>
  <c r="H90" i="6" a="1"/>
  <c r="H90" i="6" s="1"/>
  <c r="H89" i="6" a="1"/>
  <c r="H89" i="6" s="1"/>
  <c r="H88" i="6" a="1"/>
  <c r="H88" i="6" s="1"/>
  <c r="H87" i="6" a="1"/>
  <c r="H87" i="6" s="1"/>
  <c r="H86" i="6" a="1"/>
  <c r="H86" i="6" s="1"/>
  <c r="H85" i="6" a="1"/>
  <c r="H85" i="6" s="1"/>
  <c r="H84" i="6" a="1"/>
  <c r="H84" i="6" s="1"/>
  <c r="H83" i="6" a="1"/>
  <c r="H83" i="6" s="1"/>
  <c r="H82" i="6" a="1"/>
  <c r="H82" i="6" s="1"/>
  <c r="H81" i="6" a="1"/>
  <c r="H81" i="6" s="1"/>
  <c r="H80" i="6" a="1"/>
  <c r="H80" i="6" s="1"/>
  <c r="H79" i="6" a="1"/>
  <c r="H79" i="6" s="1"/>
  <c r="H78" i="6" a="1"/>
  <c r="H78" i="6" s="1"/>
  <c r="H77" i="6" a="1"/>
  <c r="H77" i="6" s="1"/>
  <c r="H76" i="6" a="1"/>
  <c r="H76" i="6" s="1"/>
  <c r="H75" i="6" a="1"/>
  <c r="H75" i="6" s="1"/>
  <c r="H74" i="6" a="1"/>
  <c r="H74" i="6" s="1"/>
  <c r="H73" i="6" a="1"/>
  <c r="H73" i="6" s="1"/>
  <c r="H72" i="6" a="1"/>
  <c r="H72" i="6" s="1"/>
  <c r="H71" i="6" a="1"/>
  <c r="H71" i="6" s="1"/>
  <c r="H70" i="6" a="1"/>
  <c r="H70" i="6" s="1"/>
  <c r="H69" i="6" a="1"/>
  <c r="H69" i="6" s="1"/>
  <c r="H68" i="6" a="1"/>
  <c r="H68" i="6" s="1"/>
  <c r="H67" i="6" a="1"/>
  <c r="H67" i="6" s="1"/>
  <c r="H66" i="6" a="1"/>
  <c r="H66" i="6" s="1"/>
  <c r="H65" i="6" a="1"/>
  <c r="H65" i="6" s="1"/>
  <c r="H64" i="6" a="1"/>
  <c r="H64" i="6" s="1"/>
  <c r="H63" i="6" a="1"/>
  <c r="H63" i="6" s="1"/>
  <c r="H62" i="6" a="1"/>
  <c r="H62" i="6" s="1"/>
  <c r="H61" i="6" a="1"/>
  <c r="H61" i="6" s="1"/>
  <c r="H60" i="6" a="1"/>
  <c r="H60" i="6" s="1"/>
  <c r="H59" i="6" a="1"/>
  <c r="H59" i="6" s="1"/>
  <c r="H58" i="6" a="1"/>
  <c r="H58" i="6" s="1"/>
  <c r="H57" i="6" a="1"/>
  <c r="H57" i="6" s="1"/>
  <c r="H56" i="6" a="1"/>
  <c r="H56" i="6" s="1"/>
  <c r="H55" i="6" a="1"/>
  <c r="H55" i="6" s="1"/>
  <c r="H54" i="6" a="1"/>
  <c r="H54" i="6" s="1"/>
  <c r="H53" i="6" a="1"/>
  <c r="H53" i="6" s="1"/>
  <c r="H52" i="6" a="1"/>
  <c r="H52" i="6" s="1"/>
  <c r="H51" i="6" a="1"/>
  <c r="H51" i="6" s="1"/>
  <c r="H50" i="6" a="1"/>
  <c r="H50" i="6" s="1"/>
  <c r="H49" i="6" a="1"/>
  <c r="H49" i="6" s="1"/>
  <c r="H48" i="6" a="1"/>
  <c r="H48" i="6" s="1"/>
  <c r="H47" i="6" a="1"/>
  <c r="H47" i="6" s="1"/>
  <c r="H46" i="6" a="1"/>
  <c r="H46" i="6" s="1"/>
  <c r="H45" i="6" a="1"/>
  <c r="H45" i="6" s="1"/>
  <c r="H44" i="6" a="1"/>
  <c r="H44" i="6" s="1"/>
  <c r="H43" i="6" a="1"/>
  <c r="H43" i="6" s="1"/>
  <c r="H42" i="6" a="1"/>
  <c r="H42" i="6" s="1"/>
  <c r="H41" i="6" a="1"/>
  <c r="H41" i="6" s="1"/>
  <c r="H40" i="6" a="1"/>
  <c r="H40" i="6" s="1"/>
  <c r="H39" i="6" a="1"/>
  <c r="H39" i="6" s="1"/>
  <c r="H38" i="6" a="1"/>
  <c r="H38" i="6" s="1"/>
  <c r="H37" i="6" a="1"/>
  <c r="H37" i="6" s="1"/>
  <c r="H36" i="6" a="1"/>
  <c r="H36" i="6" s="1"/>
  <c r="H35" i="6" a="1"/>
  <c r="H35" i="6" s="1"/>
  <c r="A71" i="9"/>
  <c r="A72" i="9" s="1"/>
  <c r="A73" i="9" s="1"/>
  <c r="A74" i="9" s="1"/>
  <c r="A75" i="9" s="1"/>
  <c r="A76" i="9" s="1"/>
  <c r="A77" i="9" s="1"/>
  <c r="A78" i="9" s="1"/>
  <c r="A79" i="9" s="1"/>
  <c r="A80" i="9" s="1"/>
  <c r="A81" i="9" s="1"/>
  <c r="A82" i="9" s="1"/>
  <c r="A83" i="9" s="1"/>
  <c r="A84" i="9" s="1"/>
  <c r="A85" i="9" s="1"/>
  <c r="A86" i="9" s="1"/>
  <c r="A87" i="9" s="1"/>
  <c r="A88" i="9" s="1"/>
  <c r="A89" i="9" s="1"/>
  <c r="A90" i="9" s="1"/>
  <c r="A91" i="9" s="1"/>
  <c r="A92" i="9" s="1"/>
  <c r="A93" i="9" s="1"/>
  <c r="A94" i="9" s="1"/>
  <c r="A95" i="9" s="1"/>
  <c r="A96" i="9" s="1"/>
  <c r="A97" i="9" s="1"/>
  <c r="A98" i="9" s="1"/>
  <c r="A99" i="9" s="1"/>
  <c r="A100" i="9" s="1"/>
  <c r="A101" i="9" s="1"/>
  <c r="A102" i="9" s="1"/>
  <c r="A103" i="9" s="1"/>
  <c r="A104" i="9" s="1"/>
  <c r="A105" i="9" s="1"/>
  <c r="A106" i="9" s="1"/>
  <c r="A107" i="9" s="1"/>
  <c r="A108" i="9" s="1"/>
  <c r="A109" i="9" s="1"/>
  <c r="A110" i="9" s="1"/>
  <c r="A111" i="9" s="1"/>
  <c r="A112" i="9" s="1"/>
  <c r="A113" i="9" s="1"/>
  <c r="A114" i="9" s="1"/>
  <c r="A115" i="9" s="1"/>
  <c r="A116" i="9" s="1"/>
  <c r="A117" i="9" s="1"/>
  <c r="A118" i="9" s="1"/>
  <c r="A119" i="9" s="1"/>
  <c r="A120" i="9" s="1"/>
  <c r="A121" i="9" s="1"/>
  <c r="A122" i="9" s="1"/>
  <c r="A70" i="9"/>
  <c r="F95" i="9"/>
  <c r="F94" i="9"/>
  <c r="F93" i="9"/>
  <c r="F92" i="9"/>
  <c r="F91" i="9"/>
  <c r="F90" i="9"/>
  <c r="F89" i="9"/>
  <c r="F88" i="9"/>
  <c r="F87" i="9"/>
  <c r="F86" i="9"/>
  <c r="F85" i="9"/>
  <c r="F84" i="9"/>
  <c r="F83" i="9"/>
  <c r="F82" i="9"/>
  <c r="F81" i="9"/>
  <c r="F80" i="9"/>
  <c r="F79" i="9"/>
  <c r="F78" i="9"/>
  <c r="F77" i="9"/>
  <c r="F76" i="9"/>
  <c r="F75" i="9"/>
  <c r="F74" i="9"/>
  <c r="F73" i="9"/>
  <c r="F72" i="9"/>
  <c r="F71" i="9"/>
  <c r="F70" i="9"/>
  <c r="A66" i="8"/>
  <c r="A67" i="8" s="1"/>
  <c r="A68" i="8" s="1"/>
  <c r="A69" i="8" s="1"/>
  <c r="A70" i="8" s="1"/>
  <c r="A71" i="8" s="1"/>
  <c r="A72" i="8" s="1"/>
  <c r="A73" i="8" s="1"/>
  <c r="A74" i="8" s="1"/>
  <c r="A75" i="8" s="1"/>
  <c r="A76" i="8" s="1"/>
  <c r="A77" i="8" s="1"/>
  <c r="A78" i="8" s="1"/>
  <c r="A79" i="8" s="1"/>
  <c r="A80" i="8" s="1"/>
  <c r="A81" i="8" s="1"/>
  <c r="A82" i="8" s="1"/>
  <c r="A83" i="8" s="1"/>
  <c r="A84" i="8" s="1"/>
  <c r="A85" i="8" s="1"/>
  <c r="A86" i="8" s="1"/>
  <c r="A87" i="8" s="1"/>
  <c r="A88" i="8" s="1"/>
  <c r="A89" i="8" s="1"/>
  <c r="A90" i="8" s="1"/>
  <c r="A91" i="8" s="1"/>
  <c r="A92" i="8" s="1"/>
  <c r="A93" i="8" s="1"/>
  <c r="A94" i="8" s="1"/>
  <c r="A95" i="8" s="1"/>
  <c r="A96" i="8" s="1"/>
  <c r="A97" i="8" s="1"/>
  <c r="A98" i="8" s="1"/>
  <c r="A99" i="8" s="1"/>
  <c r="A100" i="8" s="1"/>
  <c r="A101" i="8" s="1"/>
  <c r="A102" i="8" s="1"/>
  <c r="A103" i="8" s="1"/>
  <c r="A104" i="8" s="1"/>
  <c r="A105" i="8" s="1"/>
  <c r="A106" i="8" s="1"/>
  <c r="A107" i="8" s="1"/>
  <c r="A108" i="8" s="1"/>
  <c r="A109" i="8" s="1"/>
  <c r="A110" i="8" s="1"/>
  <c r="A111" i="8" s="1"/>
  <c r="A112" i="8" s="1"/>
  <c r="A113" i="8" s="1"/>
  <c r="A114" i="8" s="1"/>
  <c r="A115" i="8" s="1"/>
  <c r="A116" i="8" s="1"/>
  <c r="A117" i="8" s="1"/>
  <c r="F90" i="8"/>
  <c r="F89" i="8"/>
  <c r="F88" i="8"/>
  <c r="F87" i="8"/>
  <c r="F86" i="8"/>
  <c r="F85" i="8"/>
  <c r="F84" i="8"/>
  <c r="F83" i="8"/>
  <c r="F82" i="8"/>
  <c r="F81" i="8"/>
  <c r="F80" i="8"/>
  <c r="F79" i="8"/>
  <c r="F78" i="8"/>
  <c r="F77" i="8"/>
  <c r="F76" i="8"/>
  <c r="F75" i="8"/>
  <c r="F74" i="8"/>
  <c r="F73" i="8"/>
  <c r="F72" i="8"/>
  <c r="F71" i="8"/>
  <c r="F70" i="8"/>
  <c r="F69" i="8"/>
  <c r="F68" i="8"/>
  <c r="F67" i="8"/>
  <c r="F66" i="8"/>
  <c r="A66" i="7"/>
  <c r="A67" i="7" s="1"/>
  <c r="A68" i="7" s="1"/>
  <c r="A69" i="7" s="1"/>
  <c r="A70" i="7" s="1"/>
  <c r="A71" i="7" s="1"/>
  <c r="A72" i="7" s="1"/>
  <c r="A73" i="7" s="1"/>
  <c r="A74" i="7" s="1"/>
  <c r="A75" i="7" s="1"/>
  <c r="A76" i="7" s="1"/>
  <c r="A77" i="7" s="1"/>
  <c r="A78" i="7" s="1"/>
  <c r="A79" i="7" s="1"/>
  <c r="A80" i="7" s="1"/>
  <c r="A81" i="7" s="1"/>
  <c r="A82" i="7" s="1"/>
  <c r="A83" i="7" s="1"/>
  <c r="A84" i="7" s="1"/>
  <c r="A85" i="7" s="1"/>
  <c r="A86" i="7" s="1"/>
  <c r="A87" i="7" s="1"/>
  <c r="A88" i="7" s="1"/>
  <c r="A89" i="7" s="1"/>
  <c r="A90" i="7" s="1"/>
  <c r="A91" i="7" s="1"/>
  <c r="A92" i="7" s="1"/>
  <c r="A93" i="7" s="1"/>
  <c r="A94" i="7" s="1"/>
  <c r="A95" i="7" s="1"/>
  <c r="A96" i="7" s="1"/>
  <c r="A97" i="7" s="1"/>
  <c r="A98" i="7" s="1"/>
  <c r="A99" i="7" s="1"/>
  <c r="A100" i="7" s="1"/>
  <c r="A101" i="7" s="1"/>
  <c r="A102" i="7" s="1"/>
  <c r="A103" i="7" s="1"/>
  <c r="A104" i="7" s="1"/>
  <c r="A105" i="7" s="1"/>
  <c r="A106" i="7" s="1"/>
  <c r="A107" i="7" s="1"/>
  <c r="A108" i="7" s="1"/>
  <c r="A109" i="7" s="1"/>
  <c r="A110" i="7" s="1"/>
  <c r="A111" i="7" s="1"/>
  <c r="A112" i="7" s="1"/>
  <c r="A113" i="7" s="1"/>
  <c r="A114" i="7" s="1"/>
  <c r="A115" i="7" s="1"/>
  <c r="A116" i="7" s="1"/>
  <c r="A117" i="7" s="1"/>
  <c r="A118" i="7" s="1"/>
  <c r="A119" i="7" s="1"/>
  <c r="F92" i="7"/>
  <c r="F91" i="7"/>
  <c r="F90" i="7"/>
  <c r="F89" i="7"/>
  <c r="F88" i="7"/>
  <c r="F87" i="7"/>
  <c r="F86" i="7"/>
  <c r="F85" i="7"/>
  <c r="F84" i="7"/>
  <c r="F83" i="7"/>
  <c r="F82" i="7"/>
  <c r="F81" i="7"/>
  <c r="F80" i="7"/>
  <c r="F79" i="7"/>
  <c r="F78" i="7"/>
  <c r="F77" i="7"/>
  <c r="F76" i="7"/>
  <c r="F75" i="7"/>
  <c r="F74" i="7"/>
  <c r="F73" i="7"/>
  <c r="F72" i="7"/>
  <c r="F71" i="7"/>
  <c r="F70" i="7"/>
  <c r="F69" i="7"/>
  <c r="F68" i="7"/>
  <c r="F67" i="7"/>
  <c r="F66" i="7"/>
  <c r="A101" i="6"/>
  <c r="A90" i="6"/>
  <c r="F100" i="6"/>
  <c r="F99" i="6"/>
  <c r="F98" i="6"/>
  <c r="F97" i="6"/>
  <c r="F96" i="6"/>
  <c r="F95" i="6"/>
  <c r="F94" i="6"/>
  <c r="F93" i="6"/>
  <c r="F92" i="6"/>
  <c r="F91" i="6"/>
  <c r="F90" i="6"/>
  <c r="F104" i="6"/>
  <c r="F103" i="6"/>
  <c r="F102" i="6"/>
  <c r="F101" i="6"/>
  <c r="F89" i="6"/>
  <c r="F88" i="6"/>
  <c r="F87" i="6"/>
  <c r="F86" i="6"/>
  <c r="F85" i="6"/>
  <c r="F84" i="6"/>
  <c r="L65" i="4" l="1"/>
  <c r="I65" i="4" a="1"/>
  <c r="I65" i="4" s="1"/>
  <c r="J65" i="4" s="1"/>
  <c r="A65" i="4"/>
  <c r="L63" i="4"/>
  <c r="I63" i="4" a="1"/>
  <c r="I63" i="4" s="1"/>
  <c r="J63" i="4" s="1"/>
  <c r="A63" i="4"/>
  <c r="L61" i="4"/>
  <c r="I61" i="4" a="1"/>
  <c r="I61" i="4" s="1"/>
  <c r="J61" i="4" s="1"/>
  <c r="A61" i="4"/>
  <c r="L59" i="4"/>
  <c r="I59" i="4" a="1"/>
  <c r="I59" i="4" s="1"/>
  <c r="J59" i="4" s="1"/>
  <c r="A59" i="4"/>
  <c r="L57" i="4"/>
  <c r="I57" i="4" a="1"/>
  <c r="I57" i="4" s="1"/>
  <c r="J57" i="4" s="1"/>
  <c r="A57" i="4"/>
  <c r="L52" i="4"/>
  <c r="I52" i="4" a="1"/>
  <c r="I52" i="4" s="1"/>
  <c r="J52" i="4" s="1"/>
  <c r="A52" i="4"/>
  <c r="L54" i="4"/>
  <c r="I54" i="4" a="1"/>
  <c r="I54" i="4" s="1"/>
  <c r="J54" i="4" s="1"/>
  <c r="A54" i="4"/>
  <c r="A68" i="4" l="1"/>
  <c r="I68" i="4" a="1"/>
  <c r="I68" i="4" s="1"/>
  <c r="J68" i="4" s="1"/>
  <c r="L68" i="4"/>
  <c r="A69" i="4"/>
  <c r="I69" i="4" a="1"/>
  <c r="I69" i="4" s="1"/>
  <c r="J69" i="4" s="1"/>
  <c r="L69" i="4"/>
  <c r="A70" i="4"/>
  <c r="I70" i="4" a="1"/>
  <c r="I70" i="4" s="1"/>
  <c r="J70" i="4" s="1"/>
  <c r="L70" i="4"/>
  <c r="A71" i="4"/>
  <c r="I71" i="4" a="1"/>
  <c r="I71" i="4" s="1"/>
  <c r="J71" i="4" s="1"/>
  <c r="L71" i="4"/>
  <c r="A72" i="4"/>
  <c r="I72" i="4" a="1"/>
  <c r="I72" i="4" s="1"/>
  <c r="J72" i="4" s="1"/>
  <c r="L72" i="4"/>
  <c r="A73" i="4"/>
  <c r="I73" i="4" a="1"/>
  <c r="I73" i="4" s="1"/>
  <c r="J73" i="4" s="1"/>
  <c r="L73" i="4"/>
  <c r="A74" i="4"/>
  <c r="I74" i="4" a="1"/>
  <c r="I74" i="4" s="1"/>
  <c r="J74" i="4" s="1"/>
  <c r="L74" i="4"/>
  <c r="A75" i="4"/>
  <c r="I75" i="4" a="1"/>
  <c r="I75" i="4" s="1"/>
  <c r="J75" i="4" s="1"/>
  <c r="L75" i="4"/>
  <c r="A76" i="4"/>
  <c r="I76" i="4" a="1"/>
  <c r="I76" i="4" s="1"/>
  <c r="J76" i="4" s="1"/>
  <c r="L76" i="4"/>
  <c r="A77" i="4"/>
  <c r="I77" i="4" a="1"/>
  <c r="I77" i="4" s="1"/>
  <c r="J77" i="4" s="1"/>
  <c r="L77" i="4"/>
  <c r="A78" i="4"/>
  <c r="I78" i="4" a="1"/>
  <c r="I78" i="4" s="1"/>
  <c r="J78" i="4" s="1"/>
  <c r="L78" i="4"/>
  <c r="A79" i="4"/>
  <c r="I79" i="4" a="1"/>
  <c r="I79" i="4" s="1"/>
  <c r="J79" i="4" s="1"/>
  <c r="L79" i="4"/>
  <c r="A80" i="4"/>
  <c r="I80" i="4" a="1"/>
  <c r="I80" i="4" s="1"/>
  <c r="J80" i="4" s="1"/>
  <c r="L80" i="4"/>
  <c r="A81" i="4"/>
  <c r="I81" i="4" a="1"/>
  <c r="I81" i="4" s="1"/>
  <c r="J81" i="4" s="1"/>
  <c r="L81" i="4"/>
  <c r="A82" i="4"/>
  <c r="I82" i="4" a="1"/>
  <c r="I82" i="4" s="1"/>
  <c r="J82" i="4" s="1"/>
  <c r="L82" i="4"/>
  <c r="A83" i="4"/>
  <c r="I83" i="4" a="1"/>
  <c r="I83" i="4" s="1"/>
  <c r="J83" i="4" s="1"/>
  <c r="L83" i="4"/>
  <c r="A84" i="4"/>
  <c r="I84" i="4" a="1"/>
  <c r="I84" i="4" s="1"/>
  <c r="J84" i="4" s="1"/>
  <c r="L84" i="4"/>
  <c r="A85" i="4"/>
  <c r="I85" i="4" a="1"/>
  <c r="I85" i="4" s="1"/>
  <c r="J85" i="4" s="1"/>
  <c r="L85" i="4"/>
  <c r="A86" i="4"/>
  <c r="I86" i="4" a="1"/>
  <c r="I86" i="4" s="1"/>
  <c r="J86" i="4" s="1"/>
  <c r="L86" i="4"/>
  <c r="A87" i="4"/>
  <c r="I87" i="4" a="1"/>
  <c r="I87" i="4" s="1"/>
  <c r="J87" i="4" s="1"/>
  <c r="L87" i="4"/>
  <c r="A88" i="4"/>
  <c r="I88" i="4" a="1"/>
  <c r="I88" i="4" s="1"/>
  <c r="J88" i="4" s="1"/>
  <c r="L88" i="4"/>
  <c r="A89" i="4"/>
  <c r="I89" i="4" a="1"/>
  <c r="I89" i="4" s="1"/>
  <c r="J89" i="4" s="1"/>
  <c r="L89" i="4"/>
  <c r="A90" i="4"/>
  <c r="I90" i="4" a="1"/>
  <c r="I90" i="4" s="1"/>
  <c r="J90" i="4" s="1"/>
  <c r="L90" i="4"/>
  <c r="A91" i="4"/>
  <c r="I91" i="4" a="1"/>
  <c r="I91" i="4" s="1"/>
  <c r="J91" i="4" s="1"/>
  <c r="L91" i="4"/>
  <c r="A92" i="4"/>
  <c r="I92" i="4" a="1"/>
  <c r="I92" i="4" s="1"/>
  <c r="J92" i="4" s="1"/>
  <c r="L92" i="4"/>
  <c r="A93" i="4"/>
  <c r="I93" i="4" a="1"/>
  <c r="I93" i="4" s="1"/>
  <c r="J93" i="4" s="1"/>
  <c r="L93" i="4"/>
  <c r="A94" i="4"/>
  <c r="I94" i="4" a="1"/>
  <c r="I94" i="4" s="1"/>
  <c r="J94" i="4" s="1"/>
  <c r="L94" i="4"/>
  <c r="A95" i="4"/>
  <c r="I95" i="4" a="1"/>
  <c r="I95" i="4" s="1"/>
  <c r="J95" i="4" s="1"/>
  <c r="L95" i="4"/>
  <c r="A96" i="4"/>
  <c r="I96" i="4" a="1"/>
  <c r="I96" i="4" s="1"/>
  <c r="J96" i="4" s="1"/>
  <c r="L96" i="4"/>
  <c r="A97" i="4"/>
  <c r="I97" i="4" a="1"/>
  <c r="I97" i="4" s="1"/>
  <c r="J97" i="4" s="1"/>
  <c r="L97" i="4"/>
  <c r="A98" i="4"/>
  <c r="I98" i="4" a="1"/>
  <c r="I98" i="4" s="1"/>
  <c r="J98" i="4" s="1"/>
  <c r="L98" i="4"/>
  <c r="A99" i="4"/>
  <c r="I99" i="4" a="1"/>
  <c r="I99" i="4" s="1"/>
  <c r="J99" i="4" s="1"/>
  <c r="L99" i="4"/>
  <c r="A100" i="4"/>
  <c r="I100" i="4" a="1"/>
  <c r="I100" i="4" s="1"/>
  <c r="J100" i="4" s="1"/>
  <c r="L100" i="4"/>
  <c r="A101" i="4"/>
  <c r="I101" i="4" a="1"/>
  <c r="I101" i="4" s="1"/>
  <c r="J101" i="4" s="1"/>
  <c r="L101" i="4"/>
  <c r="A102" i="4"/>
  <c r="I102" i="4" a="1"/>
  <c r="I102" i="4" s="1"/>
  <c r="J102" i="4" s="1"/>
  <c r="L102" i="4"/>
  <c r="A103" i="4"/>
  <c r="I103" i="4" a="1"/>
  <c r="I103" i="4" s="1"/>
  <c r="J103" i="4" s="1"/>
  <c r="L103" i="4"/>
  <c r="A104" i="4"/>
  <c r="I104" i="4" a="1"/>
  <c r="I104" i="4" s="1"/>
  <c r="J104" i="4" s="1"/>
  <c r="L104" i="4"/>
  <c r="A105" i="4"/>
  <c r="I105" i="4" a="1"/>
  <c r="I105" i="4" s="1"/>
  <c r="J105" i="4" s="1"/>
  <c r="L105" i="4"/>
  <c r="A106" i="4"/>
  <c r="I106" i="4" a="1"/>
  <c r="I106" i="4" s="1"/>
  <c r="J106" i="4" s="1"/>
  <c r="L106" i="4"/>
  <c r="A107" i="4"/>
  <c r="I107" i="4" a="1"/>
  <c r="I107" i="4" s="1"/>
  <c r="J107" i="4" s="1"/>
  <c r="L107" i="4"/>
  <c r="A108" i="4"/>
  <c r="I108" i="4" a="1"/>
  <c r="I108" i="4" s="1"/>
  <c r="J108" i="4" s="1"/>
  <c r="L108" i="4"/>
  <c r="A109" i="4"/>
  <c r="I109" i="4" a="1"/>
  <c r="I109" i="4" s="1"/>
  <c r="J109" i="4" s="1"/>
  <c r="L109" i="4"/>
  <c r="A110" i="4"/>
  <c r="I110" i="4" a="1"/>
  <c r="I110" i="4" s="1"/>
  <c r="J110" i="4" s="1"/>
  <c r="L110" i="4"/>
  <c r="A111" i="4"/>
  <c r="I111" i="4" a="1"/>
  <c r="I111" i="4" s="1"/>
  <c r="J111" i="4" s="1"/>
  <c r="L111" i="4"/>
  <c r="A112" i="4"/>
  <c r="I112" i="4" a="1"/>
  <c r="I112" i="4" s="1"/>
  <c r="J112" i="4" s="1"/>
  <c r="L112" i="4"/>
  <c r="A113" i="4"/>
  <c r="I113" i="4" a="1"/>
  <c r="I113" i="4" s="1"/>
  <c r="J113" i="4" s="1"/>
  <c r="L113" i="4"/>
  <c r="A114" i="4"/>
  <c r="I114" i="4" a="1"/>
  <c r="I114" i="4" s="1"/>
  <c r="J114" i="4" s="1"/>
  <c r="L114" i="4"/>
  <c r="A115" i="4"/>
  <c r="I115" i="4" a="1"/>
  <c r="I115" i="4" s="1"/>
  <c r="J115" i="4" s="1"/>
  <c r="L115" i="4"/>
  <c r="A116" i="4"/>
  <c r="I116" i="4" a="1"/>
  <c r="I116" i="4" s="1"/>
  <c r="J116" i="4" s="1"/>
  <c r="L116" i="4"/>
  <c r="A117" i="4"/>
  <c r="I117" i="4" a="1"/>
  <c r="I117" i="4" s="1"/>
  <c r="J117" i="4" s="1"/>
  <c r="L117" i="4"/>
  <c r="A118" i="4"/>
  <c r="I118" i="4" a="1"/>
  <c r="I118" i="4" s="1"/>
  <c r="J118" i="4" s="1"/>
  <c r="L118" i="4"/>
  <c r="A119" i="4"/>
  <c r="I119" i="4" a="1"/>
  <c r="I119" i="4" s="1"/>
  <c r="J119" i="4" s="1"/>
  <c r="L119" i="4"/>
  <c r="A120" i="4"/>
  <c r="I120" i="4" a="1"/>
  <c r="I120" i="4" s="1"/>
  <c r="J120" i="4" s="1"/>
  <c r="L120" i="4"/>
  <c r="A121" i="4"/>
  <c r="I121" i="4" a="1"/>
  <c r="I121" i="4" s="1"/>
  <c r="J121" i="4" s="1"/>
  <c r="L121" i="4"/>
  <c r="A122" i="4"/>
  <c r="I122" i="4" a="1"/>
  <c r="I122" i="4" s="1"/>
  <c r="J122" i="4" s="1"/>
  <c r="L122" i="4"/>
  <c r="A123" i="4"/>
  <c r="I123" i="4" a="1"/>
  <c r="I123" i="4" s="1"/>
  <c r="J123" i="4" s="1"/>
  <c r="L123" i="4"/>
  <c r="A47" i="4" l="1"/>
  <c r="I47" i="4" a="1"/>
  <c r="I47" i="4" s="1"/>
  <c r="J47" i="4" s="1"/>
  <c r="L47" i="4"/>
  <c r="I3" i="4" l="1" a="1"/>
  <c r="I3" i="4" s="1"/>
  <c r="H12" i="4" l="1"/>
  <c r="H14" i="4" l="1"/>
  <c r="H15" i="4" s="1"/>
  <c r="I67" i="4" a="1"/>
  <c r="I67" i="4" s="1"/>
  <c r="J67" i="4" s="1"/>
  <c r="I66" i="4" a="1"/>
  <c r="I66" i="4" s="1"/>
  <c r="J66" i="4" s="1"/>
  <c r="I64" i="4" a="1"/>
  <c r="I64" i="4" s="1"/>
  <c r="J64" i="4" s="1"/>
  <c r="I62" i="4" a="1"/>
  <c r="I62" i="4" s="1"/>
  <c r="J62" i="4" s="1"/>
  <c r="I60" i="4" a="1"/>
  <c r="I60" i="4" s="1"/>
  <c r="J60" i="4" s="1"/>
  <c r="I58" i="4" a="1"/>
  <c r="I58" i="4" s="1"/>
  <c r="J58" i="4" s="1"/>
  <c r="I56" i="4" a="1"/>
  <c r="I56" i="4" s="1"/>
  <c r="J56" i="4" s="1"/>
  <c r="I55" i="4" a="1"/>
  <c r="I55" i="4" s="1"/>
  <c r="J55" i="4" s="1"/>
  <c r="I53" i="4" a="1"/>
  <c r="I53" i="4" s="1"/>
  <c r="J53" i="4" s="1"/>
  <c r="I51" i="4" a="1"/>
  <c r="I51" i="4" s="1"/>
  <c r="J51" i="4" s="1"/>
  <c r="I50" i="4" a="1"/>
  <c r="I50" i="4" s="1"/>
  <c r="J50" i="4" s="1"/>
  <c r="I49" i="4" a="1"/>
  <c r="I49" i="4" s="1"/>
  <c r="J49" i="4" s="1"/>
  <c r="I48" i="4" a="1"/>
  <c r="I48" i="4" s="1"/>
  <c r="J48" i="4" s="1"/>
  <c r="I46" i="4" a="1"/>
  <c r="I46" i="4" s="1"/>
  <c r="J46" i="4" s="1"/>
  <c r="I45" i="4" a="1"/>
  <c r="I45" i="4" s="1"/>
  <c r="J45" i="4" s="1"/>
  <c r="I44" i="4" a="1"/>
  <c r="I44" i="4" s="1"/>
  <c r="J44" i="4" s="1"/>
  <c r="I43" i="4" a="1"/>
  <c r="I43" i="4" s="1"/>
  <c r="J43" i="4" s="1"/>
  <c r="I42" i="4" a="1"/>
  <c r="I42" i="4" s="1"/>
  <c r="J42" i="4" s="1"/>
  <c r="I41" i="4" a="1"/>
  <c r="I41" i="4" s="1"/>
  <c r="J41" i="4" s="1"/>
  <c r="I40" i="4" a="1"/>
  <c r="I40" i="4" s="1"/>
  <c r="J40" i="4" s="1"/>
  <c r="I39" i="4" a="1"/>
  <c r="I39" i="4" s="1"/>
  <c r="J39" i="4" s="1"/>
  <c r="I38" i="4" a="1"/>
  <c r="I38" i="4" s="1"/>
  <c r="J38" i="4" s="1"/>
  <c r="I37" i="4" a="1"/>
  <c r="I37" i="4" s="1"/>
  <c r="J37" i="4" s="1"/>
  <c r="I36" i="4" a="1"/>
  <c r="I36" i="4" s="1"/>
  <c r="J36" i="4" s="1"/>
  <c r="I35" i="4" a="1"/>
  <c r="I35" i="4" s="1"/>
  <c r="J35" i="4" s="1"/>
  <c r="I34" i="4" a="1"/>
  <c r="I34" i="4" s="1"/>
  <c r="J34" i="4" s="1"/>
  <c r="I33" i="4" a="1"/>
  <c r="I33" i="4" s="1"/>
  <c r="J33" i="4" s="1"/>
  <c r="I31" i="4" a="1"/>
  <c r="I31" i="4" s="1"/>
  <c r="J31" i="4" s="1"/>
  <c r="I32" i="4" a="1"/>
  <c r="I32" i="4" s="1"/>
  <c r="J32" i="4" s="1"/>
  <c r="I30" i="4" a="1"/>
  <c r="I30" i="4" s="1"/>
  <c r="J30" i="4" s="1"/>
  <c r="I29" i="4" a="1"/>
  <c r="I29" i="4" s="1"/>
  <c r="J29" i="4" s="1"/>
  <c r="I28" i="4" a="1"/>
  <c r="I28" i="4" s="1"/>
  <c r="J28" i="4" s="1"/>
  <c r="I27" i="4" a="1"/>
  <c r="I27" i="4" s="1"/>
  <c r="J27" i="4" s="1"/>
  <c r="I25" i="4" a="1"/>
  <c r="I25" i="4" s="1"/>
  <c r="J25" i="4" s="1"/>
  <c r="I21" i="4" a="1"/>
  <c r="I21" i="4" s="1"/>
  <c r="J21" i="4" s="1"/>
  <c r="I26" i="4" a="1"/>
  <c r="I26" i="4" s="1"/>
  <c r="J26" i="4" s="1"/>
  <c r="I24" i="4" a="1"/>
  <c r="I24" i="4" s="1"/>
  <c r="J24" i="4" s="1"/>
  <c r="I23" i="4" a="1"/>
  <c r="I23" i="4" s="1"/>
  <c r="J23" i="4" s="1"/>
  <c r="I22" i="4" a="1"/>
  <c r="I22" i="4" s="1"/>
  <c r="J22" i="4" s="1"/>
  <c r="I20" i="4" a="1"/>
  <c r="I20" i="4" s="1"/>
  <c r="J20" i="4" s="1"/>
  <c r="I19" i="4" a="1"/>
  <c r="I19" i="4" s="1"/>
  <c r="J19" i="4" s="1"/>
  <c r="I16" i="4" a="1"/>
  <c r="I16" i="4" s="1"/>
  <c r="J16" i="4" s="1"/>
  <c r="I13" i="4" a="1"/>
  <c r="I13" i="4" s="1"/>
  <c r="J13" i="4" s="1"/>
  <c r="I18" i="4" a="1"/>
  <c r="I18" i="4" s="1"/>
  <c r="I17" i="4" a="1"/>
  <c r="I17" i="4" s="1"/>
  <c r="I15" i="4" a="1"/>
  <c r="I15" i="4" s="1"/>
  <c r="I14" i="4" a="1"/>
  <c r="I14" i="4" s="1"/>
  <c r="J14" i="4" s="1"/>
  <c r="I12" i="4" a="1"/>
  <c r="I12" i="4" s="1"/>
  <c r="J12" i="4" s="1"/>
  <c r="I11" i="4" a="1"/>
  <c r="I11" i="4" s="1"/>
  <c r="J11" i="4" s="1"/>
  <c r="I10" i="4" a="1"/>
  <c r="I10" i="4" s="1"/>
  <c r="J10" i="4" s="1"/>
  <c r="I9" i="4" a="1"/>
  <c r="I9" i="4" s="1"/>
  <c r="J9" i="4" s="1"/>
  <c r="I8" i="4" a="1"/>
  <c r="I8" i="4" s="1"/>
  <c r="J8" i="4" s="1"/>
  <c r="I7" i="4" a="1"/>
  <c r="I7" i="4" s="1"/>
  <c r="J7" i="4" s="1"/>
  <c r="I6" i="4" a="1"/>
  <c r="I6" i="4" s="1"/>
  <c r="J6" i="4" s="1"/>
  <c r="I5" i="4" a="1"/>
  <c r="I5" i="4" s="1"/>
  <c r="J5" i="4" s="1"/>
  <c r="I4" i="4" a="1"/>
  <c r="I4" i="4" s="1"/>
  <c r="J4" i="4" s="1"/>
  <c r="H17" i="4" l="1"/>
  <c r="H18" i="4" s="1"/>
  <c r="J18" i="4" s="1"/>
  <c r="J15" i="4"/>
  <c r="F123" i="9"/>
  <c r="F122" i="9"/>
  <c r="F121" i="9"/>
  <c r="F120" i="9"/>
  <c r="J3" i="4"/>
  <c r="I2" i="4" a="1"/>
  <c r="I2" i="4" s="1"/>
  <c r="J2" i="4" s="1"/>
  <c r="G75" i="2"/>
  <c r="H75" i="2" s="1"/>
  <c r="I75" i="2" s="1"/>
  <c r="J75" i="2" s="1"/>
  <c r="C75" i="2"/>
  <c r="D75" i="2" s="1"/>
  <c r="E75" i="2" s="1"/>
  <c r="G62" i="2"/>
  <c r="H62" i="2" s="1"/>
  <c r="I62" i="2" s="1"/>
  <c r="J62" i="2" s="1"/>
  <c r="C62" i="2"/>
  <c r="D62" i="2" s="1"/>
  <c r="E62" i="2" s="1"/>
  <c r="G49" i="2"/>
  <c r="H49" i="2" s="1"/>
  <c r="I49" i="2" s="1"/>
  <c r="J49" i="2" s="1"/>
  <c r="C49" i="2"/>
  <c r="D49" i="2" s="1"/>
  <c r="E49" i="2" s="1"/>
  <c r="G36" i="2"/>
  <c r="H36" i="2" s="1"/>
  <c r="I36" i="2" s="1"/>
  <c r="J36" i="2" s="1"/>
  <c r="C36" i="2"/>
  <c r="D36" i="2" s="1"/>
  <c r="E36" i="2" s="1"/>
  <c r="G4" i="2"/>
  <c r="H4" i="2" s="1"/>
  <c r="I4" i="2" s="1"/>
  <c r="J4" i="2" s="1"/>
  <c r="C4" i="2"/>
  <c r="D4" i="2" s="1"/>
  <c r="E4" i="2" s="1"/>
  <c r="G22" i="2"/>
  <c r="H22" i="2" s="1"/>
  <c r="I22" i="2" s="1"/>
  <c r="J22" i="2" s="1"/>
  <c r="C22" i="2"/>
  <c r="D22" i="2" s="1"/>
  <c r="E22" i="2" s="1"/>
  <c r="J17" i="4" l="1"/>
  <c r="L46" i="4"/>
  <c r="A46" i="4"/>
  <c r="L55" i="4"/>
  <c r="A55" i="4"/>
  <c r="L51" i="4"/>
  <c r="A51" i="4"/>
  <c r="L49" i="4"/>
  <c r="A49" i="4"/>
  <c r="L48" i="4"/>
  <c r="A48" i="4"/>
  <c r="L45" i="4"/>
  <c r="A45" i="4"/>
  <c r="L44" i="4"/>
  <c r="A44" i="4"/>
  <c r="L42" i="4"/>
  <c r="A42" i="4"/>
  <c r="L58" i="4"/>
  <c r="A58" i="4"/>
  <c r="L56" i="4"/>
  <c r="A56" i="4"/>
  <c r="L53" i="4"/>
  <c r="A53" i="4"/>
  <c r="L50" i="4"/>
  <c r="A50" i="4"/>
  <c r="L62" i="4"/>
  <c r="A62" i="4"/>
  <c r="L60" i="4"/>
  <c r="A60" i="4"/>
  <c r="A67" i="4"/>
  <c r="A66" i="4"/>
  <c r="A64" i="4"/>
  <c r="L64" i="4"/>
  <c r="L40" i="4" l="1"/>
  <c r="A40" i="4"/>
  <c r="L41" i="4"/>
  <c r="A41" i="4"/>
  <c r="L39" i="4" l="1"/>
  <c r="A39" i="4"/>
  <c r="L43" i="4"/>
  <c r="A43" i="4"/>
  <c r="L36" i="4" l="1"/>
  <c r="A36" i="4"/>
  <c r="L35" i="4"/>
  <c r="A35" i="4"/>
  <c r="L34" i="4"/>
  <c r="A34" i="4"/>
  <c r="L31" i="4"/>
  <c r="A31" i="4"/>
  <c r="L20" i="4" l="1"/>
  <c r="A20" i="4"/>
  <c r="G6" i="4" l="1"/>
  <c r="F2" i="12" a="1"/>
  <c r="F2" i="12" s="1"/>
  <c r="E2" i="12" a="1"/>
  <c r="E2" i="12" s="1"/>
  <c r="D2" i="12" a="1"/>
  <c r="D2" i="12" s="1"/>
  <c r="C2" i="12" a="1"/>
  <c r="C2" i="12" s="1"/>
  <c r="B2" i="12" a="1"/>
  <c r="B2" i="12" s="1"/>
  <c r="A3" i="12" l="1"/>
  <c r="F3" i="12" l="1" a="1"/>
  <c r="F3" i="12" s="1"/>
  <c r="B3" i="12" a="1"/>
  <c r="B3" i="12" s="1"/>
  <c r="E3" i="12" a="1"/>
  <c r="E3" i="12" s="1"/>
  <c r="D3" i="12" a="1"/>
  <c r="D3" i="12" s="1"/>
  <c r="C3" i="12" a="1"/>
  <c r="C3" i="12" s="1"/>
  <c r="A4" i="12"/>
  <c r="E35" i="5"/>
  <c r="E4" i="12" l="1" a="1"/>
  <c r="E4" i="12" s="1"/>
  <c r="D4" i="12" a="1"/>
  <c r="D4" i="12" s="1"/>
  <c r="C4" i="12" a="1"/>
  <c r="C4" i="12" s="1"/>
  <c r="F4" i="12" a="1"/>
  <c r="F4" i="12" s="1"/>
  <c r="B4" i="12" a="1"/>
  <c r="B4" i="12" s="1"/>
  <c r="A5" i="12"/>
  <c r="A6" i="12" s="1"/>
  <c r="F114" i="10"/>
  <c r="G114" i="10" s="1"/>
  <c r="F113" i="10"/>
  <c r="G113" i="10" s="1"/>
  <c r="F112" i="10"/>
  <c r="G112" i="10" s="1"/>
  <c r="F111" i="10"/>
  <c r="G111" i="10" s="1"/>
  <c r="F110" i="10"/>
  <c r="G110" i="10" s="1"/>
  <c r="F109" i="10"/>
  <c r="G109" i="10" s="1"/>
  <c r="F108" i="10"/>
  <c r="G108" i="10" s="1"/>
  <c r="F107" i="10"/>
  <c r="G107" i="10" s="1"/>
  <c r="F106" i="10"/>
  <c r="G106" i="10" s="1"/>
  <c r="F105" i="10"/>
  <c r="G105" i="10" s="1"/>
  <c r="F104" i="10"/>
  <c r="G104" i="10" s="1"/>
  <c r="F103" i="10"/>
  <c r="G103" i="10" s="1"/>
  <c r="F102" i="10"/>
  <c r="G102" i="10" s="1"/>
  <c r="F101" i="10"/>
  <c r="G101" i="10" s="1"/>
  <c r="F100" i="10"/>
  <c r="G100" i="10" s="1"/>
  <c r="F99" i="10"/>
  <c r="G99" i="10" s="1"/>
  <c r="F98" i="10"/>
  <c r="G98" i="10" s="1"/>
  <c r="F97" i="10"/>
  <c r="G97" i="10" s="1"/>
  <c r="F96" i="10"/>
  <c r="G96" i="10" s="1"/>
  <c r="F95" i="10"/>
  <c r="G95" i="10" s="1"/>
  <c r="F94" i="10"/>
  <c r="G94" i="10" s="1"/>
  <c r="F93" i="10"/>
  <c r="G93" i="10" s="1"/>
  <c r="F92" i="10"/>
  <c r="G92" i="10" s="1"/>
  <c r="F91" i="10"/>
  <c r="G91" i="10" s="1"/>
  <c r="F90" i="10"/>
  <c r="G90" i="10" s="1"/>
  <c r="F89" i="10"/>
  <c r="G89" i="10" s="1"/>
  <c r="F88" i="10"/>
  <c r="G88" i="10" s="1"/>
  <c r="F87" i="10"/>
  <c r="G87" i="10" s="1"/>
  <c r="F86" i="10"/>
  <c r="G86" i="10" s="1"/>
  <c r="F85" i="10"/>
  <c r="G85" i="10" s="1"/>
  <c r="F84" i="10"/>
  <c r="G84" i="10" s="1"/>
  <c r="F83" i="10"/>
  <c r="G83" i="10" s="1"/>
  <c r="F82" i="10"/>
  <c r="G82" i="10" s="1"/>
  <c r="F81" i="10"/>
  <c r="G81" i="10" s="1"/>
  <c r="F80" i="10"/>
  <c r="G80" i="10" s="1"/>
  <c r="F79" i="10"/>
  <c r="G79" i="10" s="1"/>
  <c r="F78" i="10"/>
  <c r="G78" i="10" s="1"/>
  <c r="F77" i="10"/>
  <c r="G77" i="10" s="1"/>
  <c r="F76" i="10"/>
  <c r="G76" i="10" s="1"/>
  <c r="F75" i="10"/>
  <c r="G75" i="10" s="1"/>
  <c r="F74" i="10"/>
  <c r="G74" i="10" s="1"/>
  <c r="F73" i="10"/>
  <c r="G73" i="10" s="1"/>
  <c r="F72" i="10"/>
  <c r="G72" i="10" s="1"/>
  <c r="F71" i="10"/>
  <c r="G71" i="10" s="1"/>
  <c r="F70" i="10"/>
  <c r="G70" i="10" s="1"/>
  <c r="F69" i="10"/>
  <c r="G69" i="10" s="1"/>
  <c r="F68" i="10"/>
  <c r="G68" i="10" s="1"/>
  <c r="F67" i="10"/>
  <c r="G67" i="10" s="1"/>
  <c r="F66" i="10"/>
  <c r="G66" i="10" s="1"/>
  <c r="F65" i="10"/>
  <c r="G65" i="10" s="1"/>
  <c r="F64" i="10"/>
  <c r="G64" i="10" s="1"/>
  <c r="F63" i="10"/>
  <c r="G63" i="10" s="1"/>
  <c r="F62" i="10"/>
  <c r="G62" i="10" s="1"/>
  <c r="F61" i="10"/>
  <c r="G61" i="10" s="1"/>
  <c r="F60" i="10"/>
  <c r="G60" i="10" s="1"/>
  <c r="F59" i="10"/>
  <c r="G59" i="10" s="1"/>
  <c r="F58" i="10"/>
  <c r="G58" i="10" s="1"/>
  <c r="F57" i="10"/>
  <c r="G57" i="10" s="1"/>
  <c r="F56" i="10"/>
  <c r="G56" i="10" s="1"/>
  <c r="F55" i="10"/>
  <c r="G55" i="10" s="1"/>
  <c r="F54" i="10"/>
  <c r="G54" i="10" s="1"/>
  <c r="F53" i="10"/>
  <c r="G53" i="10" s="1"/>
  <c r="F52" i="10"/>
  <c r="G52" i="10" s="1"/>
  <c r="F51" i="10"/>
  <c r="G51" i="10" s="1"/>
  <c r="F50" i="10"/>
  <c r="G50" i="10" s="1"/>
  <c r="F49" i="10"/>
  <c r="G49" i="10" s="1"/>
  <c r="F48" i="10"/>
  <c r="G48" i="10" s="1"/>
  <c r="F47" i="10"/>
  <c r="G47" i="10" s="1"/>
  <c r="F46" i="10"/>
  <c r="G46" i="10" s="1"/>
  <c r="F45" i="10"/>
  <c r="G45" i="10" s="1"/>
  <c r="F44" i="10"/>
  <c r="G44" i="10" s="1"/>
  <c r="F43" i="10"/>
  <c r="G43" i="10" s="1"/>
  <c r="F42" i="10"/>
  <c r="G42" i="10" s="1"/>
  <c r="F41" i="10"/>
  <c r="G41" i="10" s="1"/>
  <c r="F40" i="10"/>
  <c r="G40" i="10" s="1"/>
  <c r="F39" i="10"/>
  <c r="G39" i="10" s="1"/>
  <c r="F38" i="10"/>
  <c r="G38" i="10" s="1"/>
  <c r="F37" i="10"/>
  <c r="G37" i="10" s="1"/>
  <c r="F36" i="10"/>
  <c r="F35" i="10"/>
  <c r="F119" i="9"/>
  <c r="F118" i="9"/>
  <c r="F117" i="9"/>
  <c r="F116" i="9"/>
  <c r="F115" i="9"/>
  <c r="F114" i="9"/>
  <c r="F113" i="9"/>
  <c r="F112" i="9"/>
  <c r="F111" i="9"/>
  <c r="F110" i="9"/>
  <c r="F109" i="9"/>
  <c r="F108" i="9"/>
  <c r="F107" i="9"/>
  <c r="F106" i="9"/>
  <c r="F105" i="9"/>
  <c r="F104" i="9"/>
  <c r="F103" i="9"/>
  <c r="F102" i="9"/>
  <c r="F101" i="9"/>
  <c r="F100" i="9"/>
  <c r="F99" i="9"/>
  <c r="F98" i="9"/>
  <c r="F97" i="9"/>
  <c r="F96" i="9"/>
  <c r="F69" i="9"/>
  <c r="F68" i="9"/>
  <c r="F67" i="9"/>
  <c r="F66" i="9"/>
  <c r="F65" i="9"/>
  <c r="F64" i="9"/>
  <c r="F63" i="9"/>
  <c r="F62" i="9"/>
  <c r="F61" i="9"/>
  <c r="F60" i="9"/>
  <c r="F59" i="9"/>
  <c r="F58" i="9"/>
  <c r="F57" i="9"/>
  <c r="F56" i="9"/>
  <c r="F55" i="9"/>
  <c r="F54" i="9"/>
  <c r="F53" i="9"/>
  <c r="F52" i="9"/>
  <c r="F51" i="9"/>
  <c r="F50" i="9"/>
  <c r="F49" i="9"/>
  <c r="F48" i="9"/>
  <c r="F47" i="9"/>
  <c r="F46" i="9"/>
  <c r="F45" i="9"/>
  <c r="F44" i="9"/>
  <c r="F43" i="9"/>
  <c r="F42" i="9"/>
  <c r="F41" i="9"/>
  <c r="F40" i="9"/>
  <c r="F39" i="9"/>
  <c r="F38" i="9"/>
  <c r="F37" i="9"/>
  <c r="F36" i="9"/>
  <c r="F35" i="9"/>
  <c r="F118" i="8"/>
  <c r="F117" i="8"/>
  <c r="F116" i="8"/>
  <c r="F115" i="8"/>
  <c r="F114" i="8"/>
  <c r="F113" i="8"/>
  <c r="F112" i="8"/>
  <c r="F111" i="8"/>
  <c r="F110" i="8"/>
  <c r="F109" i="8"/>
  <c r="F108" i="8"/>
  <c r="F107" i="8"/>
  <c r="F106" i="8"/>
  <c r="F105" i="8"/>
  <c r="F104" i="8"/>
  <c r="F103" i="8"/>
  <c r="F102" i="8"/>
  <c r="F101" i="8"/>
  <c r="F100" i="8"/>
  <c r="F99" i="8"/>
  <c r="F98" i="8"/>
  <c r="F97" i="8"/>
  <c r="F96" i="8"/>
  <c r="F95" i="8"/>
  <c r="F94" i="8"/>
  <c r="F93" i="8"/>
  <c r="F92" i="8"/>
  <c r="F91" i="8"/>
  <c r="F65" i="8"/>
  <c r="F64" i="8"/>
  <c r="F63" i="8"/>
  <c r="F62" i="8"/>
  <c r="F61" i="8"/>
  <c r="F60" i="8"/>
  <c r="F59" i="8"/>
  <c r="F58" i="8"/>
  <c r="F57" i="8"/>
  <c r="F56" i="8"/>
  <c r="F55" i="8"/>
  <c r="F54" i="8"/>
  <c r="F53" i="8"/>
  <c r="F52" i="8"/>
  <c r="F51" i="8"/>
  <c r="F50" i="8"/>
  <c r="F49" i="8"/>
  <c r="F48" i="8"/>
  <c r="F47" i="8"/>
  <c r="F46" i="8"/>
  <c r="F45" i="8"/>
  <c r="F44" i="8"/>
  <c r="F43" i="8"/>
  <c r="F42" i="8"/>
  <c r="F41" i="8"/>
  <c r="F40" i="8"/>
  <c r="F39" i="8"/>
  <c r="F38" i="8"/>
  <c r="F37" i="8"/>
  <c r="F36" i="8"/>
  <c r="F35" i="8"/>
  <c r="F120" i="7"/>
  <c r="F119" i="7"/>
  <c r="F118" i="7"/>
  <c r="F117" i="7"/>
  <c r="F116" i="7"/>
  <c r="F115" i="7"/>
  <c r="F114" i="7"/>
  <c r="F113" i="7"/>
  <c r="F112" i="7"/>
  <c r="F111" i="7"/>
  <c r="F110" i="7"/>
  <c r="F109" i="7"/>
  <c r="F108" i="7"/>
  <c r="F107" i="7"/>
  <c r="F106" i="7"/>
  <c r="F105" i="7"/>
  <c r="F104" i="7"/>
  <c r="F103" i="7"/>
  <c r="F102" i="7"/>
  <c r="F101" i="7"/>
  <c r="F100" i="7"/>
  <c r="F99" i="7"/>
  <c r="F98" i="7"/>
  <c r="F97" i="7"/>
  <c r="F96" i="7"/>
  <c r="F95" i="7"/>
  <c r="F94" i="7"/>
  <c r="F93" i="7"/>
  <c r="F65" i="7"/>
  <c r="F64" i="7"/>
  <c r="F63" i="7"/>
  <c r="F62" i="7"/>
  <c r="F61" i="7"/>
  <c r="F60" i="7"/>
  <c r="F59" i="7"/>
  <c r="F58" i="7"/>
  <c r="F57" i="7"/>
  <c r="F56" i="7"/>
  <c r="F55" i="7"/>
  <c r="F54" i="7"/>
  <c r="F53" i="7"/>
  <c r="F52" i="7"/>
  <c r="F51" i="7"/>
  <c r="F50" i="7"/>
  <c r="F49" i="7"/>
  <c r="F48" i="7"/>
  <c r="F47" i="7"/>
  <c r="F46" i="7"/>
  <c r="F45" i="7"/>
  <c r="F44" i="7"/>
  <c r="F43" i="7"/>
  <c r="F42" i="7"/>
  <c r="F41" i="7"/>
  <c r="F40" i="7"/>
  <c r="F39" i="7"/>
  <c r="F38" i="7"/>
  <c r="F37" i="7"/>
  <c r="F36" i="7"/>
  <c r="F35" i="7"/>
  <c r="F114" i="6"/>
  <c r="F113" i="6"/>
  <c r="F112" i="6"/>
  <c r="F111" i="6"/>
  <c r="F110" i="6"/>
  <c r="F109" i="6"/>
  <c r="F108" i="6"/>
  <c r="F107" i="6"/>
  <c r="F106" i="6"/>
  <c r="F105" i="6"/>
  <c r="F83" i="6"/>
  <c r="F82" i="6"/>
  <c r="F81" i="6"/>
  <c r="F80" i="6"/>
  <c r="F79" i="6"/>
  <c r="F78" i="6"/>
  <c r="F77" i="6"/>
  <c r="F76" i="6"/>
  <c r="F75" i="6"/>
  <c r="F74" i="6"/>
  <c r="F73" i="6"/>
  <c r="F72" i="6"/>
  <c r="F71" i="6"/>
  <c r="F70" i="6"/>
  <c r="F69" i="6"/>
  <c r="F68" i="6"/>
  <c r="F67" i="6"/>
  <c r="F66" i="6"/>
  <c r="F65" i="6"/>
  <c r="F64" i="6"/>
  <c r="F63" i="6"/>
  <c r="F62" i="6"/>
  <c r="F61" i="6"/>
  <c r="F60" i="6"/>
  <c r="F59" i="6"/>
  <c r="F58" i="6"/>
  <c r="F57" i="6"/>
  <c r="F56" i="6"/>
  <c r="F55" i="6"/>
  <c r="F54" i="6"/>
  <c r="F53" i="6"/>
  <c r="F52" i="6"/>
  <c r="F51" i="6"/>
  <c r="F50" i="6"/>
  <c r="F49" i="6"/>
  <c r="F48" i="6"/>
  <c r="F47" i="6"/>
  <c r="F46" i="6"/>
  <c r="F45" i="6"/>
  <c r="F44" i="6"/>
  <c r="F43" i="6"/>
  <c r="F42" i="6"/>
  <c r="F41" i="6"/>
  <c r="F40" i="6"/>
  <c r="F39" i="6"/>
  <c r="F38" i="6"/>
  <c r="F37" i="6"/>
  <c r="F36" i="6"/>
  <c r="F35" i="6"/>
  <c r="I35" i="6"/>
  <c r="I95" i="9" l="1"/>
  <c r="I94" i="9"/>
  <c r="I93" i="9"/>
  <c r="I92" i="9"/>
  <c r="I91" i="9"/>
  <c r="I90" i="9"/>
  <c r="I89" i="9"/>
  <c r="I88" i="9"/>
  <c r="I87" i="9"/>
  <c r="I86" i="9"/>
  <c r="I85" i="9"/>
  <c r="I84" i="9"/>
  <c r="I83" i="9"/>
  <c r="I82" i="9"/>
  <c r="I81" i="9"/>
  <c r="I80" i="9"/>
  <c r="I79" i="9"/>
  <c r="I78" i="9"/>
  <c r="I77" i="9"/>
  <c r="I76" i="9"/>
  <c r="I75" i="9"/>
  <c r="I74" i="9"/>
  <c r="I70" i="9"/>
  <c r="I72" i="9"/>
  <c r="I71" i="9"/>
  <c r="I73" i="9"/>
  <c r="I90" i="8"/>
  <c r="I89" i="8"/>
  <c r="I88" i="8"/>
  <c r="I87" i="8"/>
  <c r="I86" i="8"/>
  <c r="I85" i="8"/>
  <c r="I84" i="8"/>
  <c r="I83" i="8"/>
  <c r="I82" i="8"/>
  <c r="I81" i="8"/>
  <c r="I80" i="8"/>
  <c r="I79" i="8"/>
  <c r="I78" i="8"/>
  <c r="I77" i="8"/>
  <c r="I76" i="8"/>
  <c r="I75" i="8"/>
  <c r="I74" i="8"/>
  <c r="I73" i="8"/>
  <c r="I72" i="8"/>
  <c r="I71" i="8"/>
  <c r="I70" i="8"/>
  <c r="I68" i="8"/>
  <c r="I67" i="8"/>
  <c r="I66" i="8"/>
  <c r="I69" i="8"/>
  <c r="I92" i="7"/>
  <c r="I91" i="7"/>
  <c r="I90" i="7"/>
  <c r="I89" i="7"/>
  <c r="I88" i="7"/>
  <c r="I87" i="7"/>
  <c r="I86" i="7"/>
  <c r="I85" i="7"/>
  <c r="I84" i="7"/>
  <c r="I83" i="7"/>
  <c r="I82" i="7"/>
  <c r="I81" i="7"/>
  <c r="I80" i="7"/>
  <c r="I79" i="7"/>
  <c r="I78" i="7"/>
  <c r="I77" i="7"/>
  <c r="I76" i="7"/>
  <c r="I75" i="7"/>
  <c r="I74" i="7"/>
  <c r="I73" i="7"/>
  <c r="I72" i="7"/>
  <c r="I66" i="7"/>
  <c r="I70" i="7"/>
  <c r="I69" i="7"/>
  <c r="I68" i="7"/>
  <c r="I67" i="7"/>
  <c r="I71" i="7"/>
  <c r="I100" i="6"/>
  <c r="I99" i="6"/>
  <c r="I98" i="6"/>
  <c r="I97" i="6"/>
  <c r="I96" i="6"/>
  <c r="I95" i="6"/>
  <c r="I94" i="6"/>
  <c r="I93" i="6"/>
  <c r="I92" i="6"/>
  <c r="I91" i="6"/>
  <c r="I90" i="6"/>
  <c r="I104" i="6"/>
  <c r="I103" i="6"/>
  <c r="I102" i="6"/>
  <c r="I101" i="6"/>
  <c r="I89" i="6"/>
  <c r="I88" i="6"/>
  <c r="I87" i="6"/>
  <c r="I86" i="6"/>
  <c r="I85" i="6"/>
  <c r="I84" i="6"/>
  <c r="I36" i="8"/>
  <c r="I96" i="7"/>
  <c r="I123" i="9"/>
  <c r="I122" i="9"/>
  <c r="I120" i="9"/>
  <c r="I121" i="9"/>
  <c r="I117" i="9"/>
  <c r="I106" i="8"/>
  <c r="A7" i="12"/>
  <c r="C6" i="12" a="1"/>
  <c r="C6" i="12" s="1"/>
  <c r="F6" i="12" a="1"/>
  <c r="F6" i="12" s="1"/>
  <c r="B6" i="12" a="1"/>
  <c r="B6" i="12" s="1"/>
  <c r="E6" i="12" a="1"/>
  <c r="E6" i="12" s="1"/>
  <c r="D6" i="12" a="1"/>
  <c r="D6" i="12" s="1"/>
  <c r="D5" i="12" a="1"/>
  <c r="D5" i="12" s="1"/>
  <c r="C5" i="12" a="1"/>
  <c r="C5" i="12" s="1"/>
  <c r="F5" i="12" a="1"/>
  <c r="F5" i="12" s="1"/>
  <c r="B5" i="12" a="1"/>
  <c r="B5" i="12" s="1"/>
  <c r="E5" i="12" a="1"/>
  <c r="E5" i="12" s="1"/>
  <c r="I35" i="7"/>
  <c r="I37" i="7"/>
  <c r="I37" i="6"/>
  <c r="I108" i="10"/>
  <c r="G36" i="10"/>
  <c r="I112" i="7"/>
  <c r="B6" i="1"/>
  <c r="B5" i="1"/>
  <c r="I49" i="8"/>
  <c r="I113" i="6"/>
  <c r="I69" i="6"/>
  <c r="I53" i="7"/>
  <c r="I119" i="7"/>
  <c r="I65" i="8"/>
  <c r="F33" i="10"/>
  <c r="B8" i="1" s="1"/>
  <c r="G35" i="10"/>
  <c r="I53" i="6"/>
  <c r="F33" i="6"/>
  <c r="B4" i="1" s="1"/>
  <c r="I106" i="6"/>
  <c r="I36" i="9"/>
  <c r="I48" i="9"/>
  <c r="I60" i="9"/>
  <c r="I98" i="9"/>
  <c r="I106" i="9"/>
  <c r="I118" i="9"/>
  <c r="I40" i="10"/>
  <c r="I48" i="10"/>
  <c r="I60" i="10"/>
  <c r="I76" i="10"/>
  <c r="I84" i="10"/>
  <c r="I96" i="10"/>
  <c r="I112" i="10"/>
  <c r="I41" i="6"/>
  <c r="I57" i="6"/>
  <c r="I73" i="6"/>
  <c r="I110" i="6"/>
  <c r="I41" i="7"/>
  <c r="I57" i="7"/>
  <c r="I100" i="7"/>
  <c r="I116" i="7"/>
  <c r="I37" i="8"/>
  <c r="I53" i="8"/>
  <c r="I94" i="8"/>
  <c r="I110" i="8"/>
  <c r="I37" i="9"/>
  <c r="I41" i="9"/>
  <c r="I45" i="9"/>
  <c r="I49" i="9"/>
  <c r="I53" i="9"/>
  <c r="I57" i="9"/>
  <c r="I61" i="9"/>
  <c r="I65" i="9"/>
  <c r="I69" i="9"/>
  <c r="I99" i="9"/>
  <c r="I103" i="9"/>
  <c r="I107" i="9"/>
  <c r="I111" i="9"/>
  <c r="I115" i="9"/>
  <c r="I119" i="9"/>
  <c r="I37" i="10"/>
  <c r="I41" i="10"/>
  <c r="I45" i="10"/>
  <c r="I49" i="10"/>
  <c r="I53" i="10"/>
  <c r="I57" i="10"/>
  <c r="I61" i="10"/>
  <c r="I65" i="10"/>
  <c r="I69" i="10"/>
  <c r="I73" i="10"/>
  <c r="I77" i="10"/>
  <c r="I81" i="10"/>
  <c r="I85" i="10"/>
  <c r="I89" i="10"/>
  <c r="I93" i="10"/>
  <c r="I97" i="10"/>
  <c r="I101" i="10"/>
  <c r="I105" i="10"/>
  <c r="I109" i="10"/>
  <c r="I113" i="10"/>
  <c r="I44" i="9"/>
  <c r="I56" i="9"/>
  <c r="I68" i="9"/>
  <c r="I110" i="9"/>
  <c r="I36" i="10"/>
  <c r="I52" i="10"/>
  <c r="I64" i="10"/>
  <c r="I72" i="10"/>
  <c r="I88" i="10"/>
  <c r="I100" i="10"/>
  <c r="I104" i="10"/>
  <c r="I45" i="6"/>
  <c r="I61" i="6"/>
  <c r="I77" i="6"/>
  <c r="I114" i="6"/>
  <c r="I109" i="6"/>
  <c r="I45" i="7"/>
  <c r="I61" i="7"/>
  <c r="I104" i="7"/>
  <c r="I120" i="7"/>
  <c r="I118" i="7"/>
  <c r="I41" i="8"/>
  <c r="I57" i="8"/>
  <c r="I98" i="8"/>
  <c r="I114" i="8"/>
  <c r="I38" i="9"/>
  <c r="I42" i="9"/>
  <c r="I46" i="9"/>
  <c r="I50" i="9"/>
  <c r="I54" i="9"/>
  <c r="I58" i="9"/>
  <c r="I62" i="9"/>
  <c r="I66" i="9"/>
  <c r="I96" i="9"/>
  <c r="I100" i="9"/>
  <c r="I104" i="9"/>
  <c r="I108" i="9"/>
  <c r="I112" i="9"/>
  <c r="I116" i="9"/>
  <c r="F33" i="9"/>
  <c r="I38" i="10"/>
  <c r="I42" i="10"/>
  <c r="I46" i="10"/>
  <c r="I50" i="10"/>
  <c r="I54" i="10"/>
  <c r="I58" i="10"/>
  <c r="I62" i="10"/>
  <c r="I66" i="10"/>
  <c r="I70" i="10"/>
  <c r="I74" i="10"/>
  <c r="I78" i="10"/>
  <c r="I82" i="10"/>
  <c r="I86" i="10"/>
  <c r="I90" i="10"/>
  <c r="I94" i="10"/>
  <c r="I98" i="10"/>
  <c r="I102" i="10"/>
  <c r="I106" i="10"/>
  <c r="I110" i="10"/>
  <c r="I114" i="10"/>
  <c r="I40" i="9"/>
  <c r="I52" i="9"/>
  <c r="I64" i="9"/>
  <c r="I102" i="9"/>
  <c r="I114" i="9"/>
  <c r="I44" i="10"/>
  <c r="I56" i="10"/>
  <c r="I68" i="10"/>
  <c r="I80" i="10"/>
  <c r="I92" i="10"/>
  <c r="I36" i="6"/>
  <c r="I49" i="6"/>
  <c r="I65" i="6"/>
  <c r="I81" i="6"/>
  <c r="I49" i="7"/>
  <c r="I65" i="7"/>
  <c r="I108" i="7"/>
  <c r="I35" i="8"/>
  <c r="I45" i="8"/>
  <c r="I61" i="8"/>
  <c r="I102" i="8"/>
  <c r="I118" i="8"/>
  <c r="I117" i="8"/>
  <c r="I35" i="9"/>
  <c r="I39" i="9"/>
  <c r="I43" i="9"/>
  <c r="I47" i="9"/>
  <c r="I51" i="9"/>
  <c r="I55" i="9"/>
  <c r="I59" i="9"/>
  <c r="I63" i="9"/>
  <c r="I67" i="9"/>
  <c r="I97" i="9"/>
  <c r="I101" i="9"/>
  <c r="I105" i="9"/>
  <c r="I109" i="9"/>
  <c r="I113" i="9"/>
  <c r="I35" i="10"/>
  <c r="I39" i="10"/>
  <c r="I43" i="10"/>
  <c r="I47" i="10"/>
  <c r="I51" i="10"/>
  <c r="I55" i="10"/>
  <c r="I59" i="10"/>
  <c r="I63" i="10"/>
  <c r="I67" i="10"/>
  <c r="I71" i="10"/>
  <c r="I75" i="10"/>
  <c r="I79" i="10"/>
  <c r="I83" i="10"/>
  <c r="I87" i="10"/>
  <c r="I91" i="10"/>
  <c r="I95" i="10"/>
  <c r="I99" i="10"/>
  <c r="I103" i="10"/>
  <c r="I107" i="10"/>
  <c r="I111" i="10"/>
  <c r="I42" i="8"/>
  <c r="I54" i="8"/>
  <c r="I91" i="8"/>
  <c r="I115" i="8"/>
  <c r="I46" i="8"/>
  <c r="I58" i="8"/>
  <c r="I95" i="8"/>
  <c r="I103" i="8"/>
  <c r="I111" i="8"/>
  <c r="I39" i="8"/>
  <c r="I43" i="8"/>
  <c r="I47" i="8"/>
  <c r="I51" i="8"/>
  <c r="I55" i="8"/>
  <c r="I59" i="8"/>
  <c r="I63" i="8"/>
  <c r="I92" i="8"/>
  <c r="I96" i="8"/>
  <c r="I100" i="8"/>
  <c r="I104" i="8"/>
  <c r="I108" i="8"/>
  <c r="I112" i="8"/>
  <c r="I116" i="8"/>
  <c r="I38" i="8"/>
  <c r="I50" i="8"/>
  <c r="I62" i="8"/>
  <c r="I99" i="8"/>
  <c r="I107" i="8"/>
  <c r="I40" i="8"/>
  <c r="I44" i="8"/>
  <c r="I48" i="8"/>
  <c r="I52" i="8"/>
  <c r="I56" i="8"/>
  <c r="I60" i="8"/>
  <c r="I64" i="8"/>
  <c r="I93" i="8"/>
  <c r="I97" i="8"/>
  <c r="I101" i="8"/>
  <c r="I105" i="8"/>
  <c r="I109" i="8"/>
  <c r="I113" i="8"/>
  <c r="I62" i="7"/>
  <c r="I38" i="7"/>
  <c r="I42" i="7"/>
  <c r="I46" i="7"/>
  <c r="I50" i="7"/>
  <c r="I54" i="7"/>
  <c r="I58" i="7"/>
  <c r="I93" i="7"/>
  <c r="I97" i="7"/>
  <c r="I101" i="7"/>
  <c r="I105" i="7"/>
  <c r="I109" i="7"/>
  <c r="I113" i="7"/>
  <c r="I117" i="7"/>
  <c r="I39" i="7"/>
  <c r="I43" i="7"/>
  <c r="I47" i="7"/>
  <c r="I51" i="7"/>
  <c r="I55" i="7"/>
  <c r="I59" i="7"/>
  <c r="I63" i="7"/>
  <c r="I94" i="7"/>
  <c r="I98" i="7"/>
  <c r="I102" i="7"/>
  <c r="I106" i="7"/>
  <c r="I110" i="7"/>
  <c r="I114" i="7"/>
  <c r="I36" i="7"/>
  <c r="I40" i="7"/>
  <c r="I44" i="7"/>
  <c r="I48" i="7"/>
  <c r="I52" i="7"/>
  <c r="I56" i="7"/>
  <c r="I60" i="7"/>
  <c r="I64" i="7"/>
  <c r="I95" i="7"/>
  <c r="I99" i="7"/>
  <c r="I103" i="7"/>
  <c r="I107" i="7"/>
  <c r="I111" i="7"/>
  <c r="I115" i="7"/>
  <c r="I46" i="6"/>
  <c r="I38" i="6"/>
  <c r="I50" i="6"/>
  <c r="I58" i="6"/>
  <c r="I62" i="6"/>
  <c r="I74" i="6"/>
  <c r="I82" i="6"/>
  <c r="I107" i="6"/>
  <c r="I39" i="6"/>
  <c r="I43" i="6"/>
  <c r="I47" i="6"/>
  <c r="I51" i="6"/>
  <c r="I55" i="6"/>
  <c r="I59" i="6"/>
  <c r="I63" i="6"/>
  <c r="I67" i="6"/>
  <c r="I71" i="6"/>
  <c r="I75" i="6"/>
  <c r="I79" i="6"/>
  <c r="I83" i="6"/>
  <c r="I108" i="6"/>
  <c r="I112" i="6"/>
  <c r="I42" i="6"/>
  <c r="I54" i="6"/>
  <c r="I66" i="6"/>
  <c r="I70" i="6"/>
  <c r="I78" i="6"/>
  <c r="I111" i="6"/>
  <c r="I40" i="6"/>
  <c r="I44" i="6"/>
  <c r="I48" i="6"/>
  <c r="I52" i="6"/>
  <c r="I56" i="6"/>
  <c r="I60" i="6"/>
  <c r="I64" i="6"/>
  <c r="I68" i="6"/>
  <c r="I72" i="6"/>
  <c r="I76" i="6"/>
  <c r="I80" i="6"/>
  <c r="I105" i="6"/>
  <c r="B7" i="1" l="1"/>
  <c r="A8" i="12"/>
  <c r="F7" i="12" a="1"/>
  <c r="F7" i="12" s="1"/>
  <c r="B7" i="12" a="1"/>
  <c r="B7" i="12" s="1"/>
  <c r="E7" i="12" a="1"/>
  <c r="E7" i="12" s="1"/>
  <c r="D7" i="12" a="1"/>
  <c r="D7" i="12" s="1"/>
  <c r="C7" i="12" a="1"/>
  <c r="C7" i="12" s="1"/>
  <c r="E114" i="5"/>
  <c r="F114" i="5" s="1"/>
  <c r="E113" i="5"/>
  <c r="F113" i="5" s="1"/>
  <c r="E112" i="5"/>
  <c r="F112" i="5" s="1"/>
  <c r="E111" i="5"/>
  <c r="F111" i="5" s="1"/>
  <c r="E110" i="5"/>
  <c r="F110" i="5" s="1"/>
  <c r="E109" i="5"/>
  <c r="F109" i="5" s="1"/>
  <c r="E108" i="5"/>
  <c r="F108" i="5" s="1"/>
  <c r="E107" i="5"/>
  <c r="F107" i="5" s="1"/>
  <c r="E106" i="5"/>
  <c r="F106" i="5" s="1"/>
  <c r="E105" i="5"/>
  <c r="F105" i="5" s="1"/>
  <c r="E104" i="5"/>
  <c r="F104" i="5" s="1"/>
  <c r="E103" i="5"/>
  <c r="F103" i="5" s="1"/>
  <c r="E102" i="5"/>
  <c r="F102" i="5" s="1"/>
  <c r="E101" i="5"/>
  <c r="F101" i="5" s="1"/>
  <c r="E100" i="5"/>
  <c r="F100" i="5" s="1"/>
  <c r="E99" i="5"/>
  <c r="F99" i="5" s="1"/>
  <c r="E98" i="5"/>
  <c r="F98" i="5" s="1"/>
  <c r="E97" i="5"/>
  <c r="F97" i="5" s="1"/>
  <c r="E96" i="5"/>
  <c r="F96" i="5" s="1"/>
  <c r="E95" i="5"/>
  <c r="F95" i="5" s="1"/>
  <c r="E94" i="5"/>
  <c r="F94" i="5" s="1"/>
  <c r="E93" i="5"/>
  <c r="F93" i="5" s="1"/>
  <c r="E92" i="5"/>
  <c r="F92" i="5" s="1"/>
  <c r="E91" i="5"/>
  <c r="F91" i="5" s="1"/>
  <c r="E90" i="5"/>
  <c r="F90" i="5" s="1"/>
  <c r="E89" i="5"/>
  <c r="F89" i="5" s="1"/>
  <c r="E88" i="5"/>
  <c r="F88" i="5" s="1"/>
  <c r="E87" i="5"/>
  <c r="F87" i="5" s="1"/>
  <c r="E86" i="5"/>
  <c r="F86" i="5" s="1"/>
  <c r="E85" i="5"/>
  <c r="F85" i="5" s="1"/>
  <c r="E84" i="5"/>
  <c r="F84" i="5" s="1"/>
  <c r="E83" i="5"/>
  <c r="F83" i="5" s="1"/>
  <c r="E82" i="5"/>
  <c r="F82" i="5" s="1"/>
  <c r="E81" i="5"/>
  <c r="F81" i="5" s="1"/>
  <c r="E80" i="5"/>
  <c r="F80" i="5" s="1"/>
  <c r="E79" i="5"/>
  <c r="F79" i="5" s="1"/>
  <c r="E78" i="5"/>
  <c r="F78" i="5" s="1"/>
  <c r="E77" i="5"/>
  <c r="F77" i="5" s="1"/>
  <c r="E76" i="5"/>
  <c r="F76" i="5" s="1"/>
  <c r="E75" i="5"/>
  <c r="F75" i="5" s="1"/>
  <c r="E74" i="5"/>
  <c r="F74" i="5" s="1"/>
  <c r="E73" i="5"/>
  <c r="F73" i="5" s="1"/>
  <c r="E72" i="5"/>
  <c r="F72" i="5" s="1"/>
  <c r="E71" i="5"/>
  <c r="F71" i="5" s="1"/>
  <c r="E70" i="5"/>
  <c r="F70" i="5" s="1"/>
  <c r="E69" i="5"/>
  <c r="F69" i="5" s="1"/>
  <c r="E68" i="5"/>
  <c r="F68" i="5" s="1"/>
  <c r="E67" i="5"/>
  <c r="F67" i="5" s="1"/>
  <c r="E66" i="5"/>
  <c r="F66" i="5" s="1"/>
  <c r="E65" i="5"/>
  <c r="F65" i="5" s="1"/>
  <c r="E64" i="5"/>
  <c r="F64" i="5" s="1"/>
  <c r="E63" i="5"/>
  <c r="F63" i="5" s="1"/>
  <c r="E62" i="5"/>
  <c r="F62" i="5" s="1"/>
  <c r="E61" i="5"/>
  <c r="F61" i="5" s="1"/>
  <c r="E60" i="5"/>
  <c r="F60" i="5" s="1"/>
  <c r="E59" i="5"/>
  <c r="F59" i="5" s="1"/>
  <c r="E58" i="5"/>
  <c r="F58" i="5" s="1"/>
  <c r="E57" i="5"/>
  <c r="F57" i="5" s="1"/>
  <c r="E56" i="5"/>
  <c r="F56" i="5" s="1"/>
  <c r="E55" i="5"/>
  <c r="F55" i="5" s="1"/>
  <c r="E54" i="5"/>
  <c r="F54" i="5" s="1"/>
  <c r="E53" i="5"/>
  <c r="F53" i="5" s="1"/>
  <c r="E52" i="5"/>
  <c r="F52" i="5" s="1"/>
  <c r="E51" i="5"/>
  <c r="F51" i="5" s="1"/>
  <c r="E50" i="5"/>
  <c r="F50" i="5" s="1"/>
  <c r="E49" i="5"/>
  <c r="F49" i="5" s="1"/>
  <c r="E48" i="5"/>
  <c r="F48" i="5" s="1"/>
  <c r="E47" i="5"/>
  <c r="F47" i="5" s="1"/>
  <c r="E46" i="5"/>
  <c r="F46" i="5" s="1"/>
  <c r="E45" i="5"/>
  <c r="F45" i="5" s="1"/>
  <c r="E44" i="5"/>
  <c r="F44" i="5" s="1"/>
  <c r="E43" i="5"/>
  <c r="F43" i="5" s="1"/>
  <c r="E42" i="5"/>
  <c r="F42" i="5" s="1"/>
  <c r="E41" i="5"/>
  <c r="F41" i="5" s="1"/>
  <c r="E40" i="5"/>
  <c r="F40" i="5" s="1"/>
  <c r="E39" i="5"/>
  <c r="F39" i="5" s="1"/>
  <c r="E38" i="5"/>
  <c r="F38" i="5" s="1"/>
  <c r="E37" i="5"/>
  <c r="F37" i="5" s="1"/>
  <c r="E36" i="5"/>
  <c r="F36" i="5" s="1"/>
  <c r="F35" i="5"/>
  <c r="A36" i="5"/>
  <c r="A37" i="5" s="1"/>
  <c r="B35" i="5"/>
  <c r="A36" i="10"/>
  <c r="B36" i="10" s="1"/>
  <c r="H35" i="10" a="1"/>
  <c r="H35" i="10" s="1"/>
  <c r="B35" i="10"/>
  <c r="A36" i="9"/>
  <c r="A37" i="9" s="1"/>
  <c r="B35" i="9"/>
  <c r="A36" i="8"/>
  <c r="B35" i="8"/>
  <c r="A36" i="7"/>
  <c r="A37" i="7" s="1"/>
  <c r="B35" i="7"/>
  <c r="K36" i="7" l="1"/>
  <c r="A9" i="12"/>
  <c r="E8" i="12" a="1"/>
  <c r="E8" i="12" s="1"/>
  <c r="D8" i="12" a="1"/>
  <c r="D8" i="12" s="1"/>
  <c r="C8" i="12" a="1"/>
  <c r="C8" i="12" s="1"/>
  <c r="F8" i="12" a="1"/>
  <c r="F8" i="12" s="1"/>
  <c r="B8" i="12" a="1"/>
  <c r="B8" i="12" s="1"/>
  <c r="K36" i="9"/>
  <c r="B36" i="9"/>
  <c r="A37" i="10"/>
  <c r="A38" i="10" s="1"/>
  <c r="I48" i="5"/>
  <c r="I114" i="5"/>
  <c r="I106" i="5"/>
  <c r="I90" i="5"/>
  <c r="I74" i="5"/>
  <c r="I42" i="5"/>
  <c r="I101" i="5"/>
  <c r="I69" i="5"/>
  <c r="I37" i="5"/>
  <c r="I80" i="5"/>
  <c r="I44" i="5"/>
  <c r="I81" i="5"/>
  <c r="I49" i="5"/>
  <c r="I92" i="5"/>
  <c r="I64" i="5"/>
  <c r="H36" i="10" a="1"/>
  <c r="H36" i="10" s="1"/>
  <c r="K36" i="10" s="1"/>
  <c r="B36" i="5"/>
  <c r="I102" i="5"/>
  <c r="I86" i="5"/>
  <c r="I70" i="5"/>
  <c r="I54" i="5"/>
  <c r="I38" i="5"/>
  <c r="I93" i="5"/>
  <c r="I61" i="5"/>
  <c r="I104" i="5"/>
  <c r="I72" i="5"/>
  <c r="I113" i="5"/>
  <c r="I77" i="5"/>
  <c r="I41" i="5"/>
  <c r="I84" i="5"/>
  <c r="I56" i="5"/>
  <c r="K37" i="5"/>
  <c r="I98" i="5"/>
  <c r="I82" i="5"/>
  <c r="I66" i="5"/>
  <c r="I50" i="5"/>
  <c r="I109" i="5"/>
  <c r="I85" i="5"/>
  <c r="I53" i="5"/>
  <c r="I96" i="5"/>
  <c r="I60" i="5"/>
  <c r="I97" i="5"/>
  <c r="I65" i="5"/>
  <c r="I108" i="5"/>
  <c r="I76" i="5"/>
  <c r="I58" i="5"/>
  <c r="B36" i="7"/>
  <c r="F33" i="5"/>
  <c r="B3" i="1" s="1"/>
  <c r="I99" i="5"/>
  <c r="I83" i="5"/>
  <c r="I67" i="5"/>
  <c r="I51" i="5"/>
  <c r="I36" i="5"/>
  <c r="I95" i="5"/>
  <c r="I79" i="5"/>
  <c r="I47" i="5"/>
  <c r="I75" i="5"/>
  <c r="I43" i="5"/>
  <c r="I103" i="5"/>
  <c r="I55" i="5"/>
  <c r="I111" i="5"/>
  <c r="I63" i="5"/>
  <c r="I35" i="5"/>
  <c r="I107" i="5"/>
  <c r="I59" i="5"/>
  <c r="I71" i="5"/>
  <c r="I91" i="5"/>
  <c r="I87" i="5"/>
  <c r="I39" i="5"/>
  <c r="I112" i="5"/>
  <c r="I110" i="5"/>
  <c r="I94" i="5"/>
  <c r="I78" i="5"/>
  <c r="I62" i="5"/>
  <c r="I46" i="5"/>
  <c r="I105" i="5"/>
  <c r="I73" i="5"/>
  <c r="I45" i="5"/>
  <c r="I88" i="5"/>
  <c r="I52" i="5"/>
  <c r="I89" i="5"/>
  <c r="I57" i="5"/>
  <c r="I100" i="5"/>
  <c r="I68" i="5"/>
  <c r="I40" i="5"/>
  <c r="K35" i="5"/>
  <c r="B37" i="5"/>
  <c r="A38" i="5"/>
  <c r="K35" i="10"/>
  <c r="A38" i="9"/>
  <c r="B37" i="9"/>
  <c r="K35" i="9"/>
  <c r="K35" i="8"/>
  <c r="A37" i="8"/>
  <c r="B36" i="8"/>
  <c r="A38" i="7"/>
  <c r="K37" i="7"/>
  <c r="B37" i="7"/>
  <c r="K35" i="7"/>
  <c r="K35" i="6"/>
  <c r="L67" i="4"/>
  <c r="L66" i="4"/>
  <c r="L38" i="4"/>
  <c r="L37" i="4"/>
  <c r="L30" i="4"/>
  <c r="L28" i="4"/>
  <c r="L27" i="4"/>
  <c r="L21" i="4"/>
  <c r="L24" i="4"/>
  <c r="L33" i="4"/>
  <c r="L32" i="4"/>
  <c r="L29" i="4"/>
  <c r="L25" i="4"/>
  <c r="L26" i="4"/>
  <c r="L23" i="4"/>
  <c r="L22" i="4"/>
  <c r="L18" i="4"/>
  <c r="L17" i="4"/>
  <c r="L16" i="4"/>
  <c r="L15" i="4"/>
  <c r="L13" i="4"/>
  <c r="L11" i="4"/>
  <c r="L2" i="4"/>
  <c r="L19" i="4"/>
  <c r="L14" i="4"/>
  <c r="L12" i="4"/>
  <c r="L10" i="4"/>
  <c r="L8" i="4"/>
  <c r="L5" i="4"/>
  <c r="L4" i="4"/>
  <c r="L3" i="4"/>
  <c r="L9" i="4"/>
  <c r="L7" i="4"/>
  <c r="L6" i="4"/>
  <c r="L3" i="3" a="1"/>
  <c r="L3" i="3" s="1"/>
  <c r="K3" i="3" a="1"/>
  <c r="K3" i="3" s="1"/>
  <c r="J3" i="3" a="1"/>
  <c r="J3" i="3" s="1"/>
  <c r="I3" i="3" a="1"/>
  <c r="I3" i="3" s="1"/>
  <c r="A38" i="4"/>
  <c r="A37" i="4"/>
  <c r="A30" i="4"/>
  <c r="A28" i="4"/>
  <c r="A27" i="4"/>
  <c r="A21" i="4"/>
  <c r="A24" i="4"/>
  <c r="A33" i="4"/>
  <c r="A32" i="4"/>
  <c r="A29" i="4"/>
  <c r="A25" i="4"/>
  <c r="A26" i="4"/>
  <c r="A23" i="4"/>
  <c r="A22" i="4"/>
  <c r="A16" i="4"/>
  <c r="A13" i="4"/>
  <c r="A18" i="4"/>
  <c r="A17" i="4"/>
  <c r="A14" i="4"/>
  <c r="A11" i="4"/>
  <c r="A2" i="4"/>
  <c r="A19" i="4"/>
  <c r="A15" i="4"/>
  <c r="A12" i="4"/>
  <c r="A10" i="4"/>
  <c r="A9" i="4"/>
  <c r="A8" i="4"/>
  <c r="A5" i="4"/>
  <c r="A4" i="4"/>
  <c r="A3" i="4"/>
  <c r="A7" i="4"/>
  <c r="A6" i="4"/>
  <c r="H4" i="3"/>
  <c r="G4" i="3"/>
  <c r="F4" i="3"/>
  <c r="E4" i="3"/>
  <c r="B66" i="7" l="1"/>
  <c r="F9" i="12" a="1"/>
  <c r="F9" i="12" s="1"/>
  <c r="B9" i="12" a="1"/>
  <c r="B9" i="12" s="1"/>
  <c r="E9" i="12" a="1"/>
  <c r="E9" i="12" s="1"/>
  <c r="D9" i="12" a="1"/>
  <c r="D9" i="12" s="1"/>
  <c r="C9" i="12" a="1"/>
  <c r="C9" i="12" s="1"/>
  <c r="A10" i="12"/>
  <c r="H37" i="10" a="1"/>
  <c r="H37" i="10" s="1"/>
  <c r="K37" i="10" s="1"/>
  <c r="B37" i="10"/>
  <c r="K36" i="5"/>
  <c r="B38" i="5"/>
  <c r="A39" i="5"/>
  <c r="A39" i="10"/>
  <c r="B38" i="10"/>
  <c r="H38" i="10" a="1"/>
  <c r="H38" i="10" s="1"/>
  <c r="K37" i="9"/>
  <c r="A39" i="9"/>
  <c r="B38" i="9"/>
  <c r="K37" i="8"/>
  <c r="B37" i="8"/>
  <c r="A38" i="8"/>
  <c r="K36" i="8"/>
  <c r="A39" i="7"/>
  <c r="B38" i="7"/>
  <c r="I4" i="3"/>
  <c r="J4" i="3"/>
  <c r="K4" i="3"/>
  <c r="L4" i="3"/>
  <c r="B35" i="6"/>
  <c r="A36" i="6"/>
  <c r="B67" i="7" l="1"/>
  <c r="K36" i="6"/>
  <c r="F10" i="12" a="1"/>
  <c r="F10" i="12" s="1"/>
  <c r="B10" i="12" a="1"/>
  <c r="B10" i="12" s="1"/>
  <c r="E10" i="12" a="1"/>
  <c r="E10" i="12" s="1"/>
  <c r="D10" i="12" a="1"/>
  <c r="D10" i="12" s="1"/>
  <c r="C10" i="12" a="1"/>
  <c r="C10" i="12" s="1"/>
  <c r="A11" i="12"/>
  <c r="B36" i="6"/>
  <c r="A37" i="6"/>
  <c r="B37" i="6" s="1"/>
  <c r="A40" i="5"/>
  <c r="B39" i="5"/>
  <c r="K38" i="5"/>
  <c r="A40" i="10"/>
  <c r="H39" i="10" a="1"/>
  <c r="H39" i="10" s="1"/>
  <c r="B39" i="10"/>
  <c r="K38" i="10"/>
  <c r="K38" i="9"/>
  <c r="A40" i="9"/>
  <c r="B39" i="9"/>
  <c r="A39" i="8"/>
  <c r="B38" i="8"/>
  <c r="A40" i="7"/>
  <c r="K39" i="7"/>
  <c r="B39" i="7"/>
  <c r="K38" i="7"/>
  <c r="B68" i="7" l="1"/>
  <c r="E11" i="12" a="1"/>
  <c r="E11" i="12" s="1"/>
  <c r="D11" i="12" a="1"/>
  <c r="D11" i="12" s="1"/>
  <c r="C11" i="12" a="1"/>
  <c r="C11" i="12" s="1"/>
  <c r="F11" i="12" a="1"/>
  <c r="F11" i="12" s="1"/>
  <c r="B11" i="12" a="1"/>
  <c r="B11" i="12" s="1"/>
  <c r="A12" i="12"/>
  <c r="A38" i="6"/>
  <c r="K39" i="5"/>
  <c r="K40" i="5"/>
  <c r="B40" i="5"/>
  <c r="A41" i="5"/>
  <c r="K39" i="10"/>
  <c r="A41" i="10"/>
  <c r="B40" i="10"/>
  <c r="H40" i="10" a="1"/>
  <c r="H40" i="10" s="1"/>
  <c r="A41" i="9"/>
  <c r="B40" i="9"/>
  <c r="K39" i="9"/>
  <c r="B39" i="8"/>
  <c r="A40" i="8"/>
  <c r="K38" i="8"/>
  <c r="A41" i="7"/>
  <c r="K40" i="7"/>
  <c r="B40" i="7"/>
  <c r="J28" i="2"/>
  <c r="J29" i="2" s="1"/>
  <c r="J30" i="2" s="1"/>
  <c r="I28" i="2"/>
  <c r="H28" i="2"/>
  <c r="H29" i="2" s="1"/>
  <c r="H30" i="2" s="1"/>
  <c r="G28" i="2"/>
  <c r="G29" i="2" s="1"/>
  <c r="G30" i="2" s="1"/>
  <c r="F28" i="2"/>
  <c r="F29" i="2" s="1"/>
  <c r="F30" i="2" s="1"/>
  <c r="E28" i="2"/>
  <c r="E29" i="2" s="1"/>
  <c r="E30" i="2" s="1"/>
  <c r="D28" i="2"/>
  <c r="D29" i="2" s="1"/>
  <c r="D30" i="2" s="1"/>
  <c r="C28" i="2"/>
  <c r="C29" i="2" s="1"/>
  <c r="C30" i="2" s="1"/>
  <c r="B28" i="2"/>
  <c r="B29" i="2" s="1"/>
  <c r="B30" i="2" s="1"/>
  <c r="J81" i="2"/>
  <c r="J82" i="2" s="1"/>
  <c r="J83" i="2" s="1"/>
  <c r="I81" i="2"/>
  <c r="I82" i="2" s="1"/>
  <c r="I83" i="2" s="1"/>
  <c r="H81" i="2"/>
  <c r="H82" i="2" s="1"/>
  <c r="H83" i="2" s="1"/>
  <c r="G81" i="2"/>
  <c r="G82" i="2" s="1"/>
  <c r="G83" i="2" s="1"/>
  <c r="F81" i="2"/>
  <c r="F82" i="2" s="1"/>
  <c r="F83" i="2" s="1"/>
  <c r="E81" i="2"/>
  <c r="E82" i="2" s="1"/>
  <c r="E83" i="2" s="1"/>
  <c r="D81" i="2"/>
  <c r="D82" i="2" s="1"/>
  <c r="D83" i="2" s="1"/>
  <c r="C81" i="2"/>
  <c r="C82" i="2" s="1"/>
  <c r="C83" i="2" s="1"/>
  <c r="B81" i="2"/>
  <c r="B82" i="2" s="1"/>
  <c r="B83" i="2" s="1"/>
  <c r="J68" i="2"/>
  <c r="J69" i="2" s="1"/>
  <c r="J70" i="2" s="1"/>
  <c r="I68" i="2"/>
  <c r="I69" i="2" s="1"/>
  <c r="I70" i="2" s="1"/>
  <c r="H68" i="2"/>
  <c r="H69" i="2" s="1"/>
  <c r="H70" i="2" s="1"/>
  <c r="G68" i="2"/>
  <c r="G69" i="2" s="1"/>
  <c r="G70" i="2" s="1"/>
  <c r="F68" i="2"/>
  <c r="F69" i="2" s="1"/>
  <c r="F70" i="2" s="1"/>
  <c r="E68" i="2"/>
  <c r="E69" i="2" s="1"/>
  <c r="E70" i="2" s="1"/>
  <c r="D68" i="2"/>
  <c r="D69" i="2" s="1"/>
  <c r="D70" i="2" s="1"/>
  <c r="C68" i="2"/>
  <c r="C69" i="2" s="1"/>
  <c r="C70" i="2" s="1"/>
  <c r="B68" i="2"/>
  <c r="B69" i="2" s="1"/>
  <c r="B70" i="2" s="1"/>
  <c r="J55" i="2"/>
  <c r="J56" i="2" s="1"/>
  <c r="J57" i="2" s="1"/>
  <c r="I55" i="2"/>
  <c r="I56" i="2" s="1"/>
  <c r="I57" i="2" s="1"/>
  <c r="H55" i="2"/>
  <c r="H56" i="2" s="1"/>
  <c r="H57" i="2" s="1"/>
  <c r="G55" i="2"/>
  <c r="G56" i="2" s="1"/>
  <c r="G57" i="2" s="1"/>
  <c r="F55" i="2"/>
  <c r="F56" i="2" s="1"/>
  <c r="F57" i="2" s="1"/>
  <c r="E55" i="2"/>
  <c r="E56" i="2" s="1"/>
  <c r="E57" i="2" s="1"/>
  <c r="D55" i="2"/>
  <c r="D56" i="2" s="1"/>
  <c r="D57" i="2" s="1"/>
  <c r="C55" i="2"/>
  <c r="C56" i="2" s="1"/>
  <c r="C57" i="2" s="1"/>
  <c r="B55" i="2"/>
  <c r="B56" i="2" s="1"/>
  <c r="B57" i="2" s="1"/>
  <c r="J42" i="2"/>
  <c r="J43" i="2" s="1"/>
  <c r="J44" i="2" s="1"/>
  <c r="I42" i="2"/>
  <c r="I43" i="2" s="1"/>
  <c r="I44" i="2" s="1"/>
  <c r="H42" i="2"/>
  <c r="H43" i="2" s="1"/>
  <c r="H44" i="2" s="1"/>
  <c r="G42" i="2"/>
  <c r="G43" i="2" s="1"/>
  <c r="G44" i="2" s="1"/>
  <c r="F42" i="2"/>
  <c r="F43" i="2" s="1"/>
  <c r="F44" i="2" s="1"/>
  <c r="E42" i="2"/>
  <c r="E43" i="2" s="1"/>
  <c r="E44" i="2" s="1"/>
  <c r="D42" i="2"/>
  <c r="D43" i="2" s="1"/>
  <c r="D44" i="2" s="1"/>
  <c r="C42" i="2"/>
  <c r="C43" i="2" s="1"/>
  <c r="C44" i="2" s="1"/>
  <c r="B42" i="2"/>
  <c r="B43" i="2" s="1"/>
  <c r="B44" i="2" s="1"/>
  <c r="B66" i="8" l="1"/>
  <c r="B69" i="7"/>
  <c r="K37" i="6"/>
  <c r="D12" i="12" a="1"/>
  <c r="D12" i="12" s="1"/>
  <c r="C12" i="12" a="1"/>
  <c r="C12" i="12" s="1"/>
  <c r="F12" i="12" a="1"/>
  <c r="F12" i="12" s="1"/>
  <c r="B12" i="12" a="1"/>
  <c r="B12" i="12" s="1"/>
  <c r="E12" i="12" a="1"/>
  <c r="E12" i="12" s="1"/>
  <c r="A13" i="12"/>
  <c r="A39" i="6"/>
  <c r="B38" i="6"/>
  <c r="K38" i="6"/>
  <c r="A42" i="5"/>
  <c r="B41" i="5"/>
  <c r="K40" i="10"/>
  <c r="A42" i="10"/>
  <c r="H41" i="10" a="1"/>
  <c r="H41" i="10" s="1"/>
  <c r="B41" i="10"/>
  <c r="A42" i="9"/>
  <c r="K41" i="9"/>
  <c r="B41" i="9"/>
  <c r="K40" i="9"/>
  <c r="K39" i="8"/>
  <c r="A41" i="8"/>
  <c r="B40" i="8"/>
  <c r="A42" i="7"/>
  <c r="B41" i="7"/>
  <c r="G47" i="2"/>
  <c r="G73" i="2"/>
  <c r="G60" i="2"/>
  <c r="J8" i="2" a="1"/>
  <c r="J8" i="2" s="1"/>
  <c r="J16" i="2" s="1"/>
  <c r="I29" i="2"/>
  <c r="I30" i="2" s="1"/>
  <c r="G20" i="2" s="1"/>
  <c r="H7" i="2" a="1"/>
  <c r="H7" i="2" s="1"/>
  <c r="H15" i="2" s="1"/>
  <c r="J5" i="2" a="1"/>
  <c r="J5" i="2" s="1"/>
  <c r="J13" i="2" s="1"/>
  <c r="J9" i="2" a="1"/>
  <c r="J9" i="2" s="1"/>
  <c r="J17" i="2" s="1"/>
  <c r="H6" i="2" a="1"/>
  <c r="H6" i="2" s="1"/>
  <c r="H14" i="2" s="1"/>
  <c r="H8" i="2" a="1"/>
  <c r="H8" i="2" s="1"/>
  <c r="H16" i="2" s="1"/>
  <c r="J6" i="2" a="1"/>
  <c r="J6" i="2" s="1"/>
  <c r="J14" i="2" s="1"/>
  <c r="H5" i="2" a="1"/>
  <c r="H5" i="2" s="1"/>
  <c r="H13" i="2" s="1"/>
  <c r="H9" i="2" a="1"/>
  <c r="H9" i="2" s="1"/>
  <c r="H17" i="2" s="1"/>
  <c r="J7" i="2" a="1"/>
  <c r="J7" i="2" s="1"/>
  <c r="J15" i="2" s="1"/>
  <c r="C5" i="2" a="1"/>
  <c r="C5" i="2" s="1"/>
  <c r="C13" i="2" s="1"/>
  <c r="C9" i="2" a="1"/>
  <c r="C9" i="2" s="1"/>
  <c r="C17" i="2" s="1"/>
  <c r="D8" i="2" a="1"/>
  <c r="D8" i="2" s="1"/>
  <c r="D16" i="2" s="1"/>
  <c r="E7" i="2" a="1"/>
  <c r="E7" i="2" s="1"/>
  <c r="E15" i="2" s="1"/>
  <c r="C6" i="2" a="1"/>
  <c r="C6" i="2" s="1"/>
  <c r="C14" i="2" s="1"/>
  <c r="C7" i="2" a="1"/>
  <c r="C7" i="2" s="1"/>
  <c r="C15" i="2" s="1"/>
  <c r="C8" i="2" a="1"/>
  <c r="C8" i="2" s="1"/>
  <c r="C16" i="2" s="1"/>
  <c r="F9" i="2" a="1"/>
  <c r="F9" i="2" s="1"/>
  <c r="F17" i="2" s="1"/>
  <c r="E5" i="2" a="1"/>
  <c r="E5" i="2" s="1"/>
  <c r="E13" i="2" s="1"/>
  <c r="F5" i="2" a="1"/>
  <c r="F5" i="2" s="1"/>
  <c r="F13" i="2" s="1"/>
  <c r="F6" i="2" a="1"/>
  <c r="F6" i="2" s="1"/>
  <c r="F14" i="2" s="1"/>
  <c r="F7" i="2" a="1"/>
  <c r="F7" i="2" s="1"/>
  <c r="F15" i="2" s="1"/>
  <c r="F8" i="2" a="1"/>
  <c r="F8" i="2" s="1"/>
  <c r="F16" i="2" s="1"/>
  <c r="E8" i="2" a="1"/>
  <c r="E8" i="2" s="1"/>
  <c r="E16" i="2" s="1"/>
  <c r="E9" i="2" a="1"/>
  <c r="E9" i="2" s="1"/>
  <c r="E17" i="2" s="1"/>
  <c r="E6" i="2" a="1"/>
  <c r="E6" i="2" s="1"/>
  <c r="D5" i="2" a="1"/>
  <c r="D5" i="2" s="1"/>
  <c r="D13" i="2" s="1"/>
  <c r="D9" i="2" a="1"/>
  <c r="D9" i="2" s="1"/>
  <c r="D17" i="2" s="1"/>
  <c r="D6" i="2" a="1"/>
  <c r="D6" i="2" s="1"/>
  <c r="D14" i="2" s="1"/>
  <c r="D7" i="2" a="1"/>
  <c r="D7" i="2" s="1"/>
  <c r="K57" i="2"/>
  <c r="B46" i="2" s="1"/>
  <c r="B20" i="2"/>
  <c r="K83" i="2"/>
  <c r="B72" i="2" s="1"/>
  <c r="B73" i="2"/>
  <c r="K70" i="2"/>
  <c r="B59" i="2" s="1"/>
  <c r="B60" i="2"/>
  <c r="B47" i="2"/>
  <c r="G34" i="2"/>
  <c r="K44" i="2"/>
  <c r="B33" i="2" s="1"/>
  <c r="B34" i="2"/>
  <c r="B67" i="8" l="1"/>
  <c r="B70" i="7"/>
  <c r="C13" i="12" a="1"/>
  <c r="C13" i="12" s="1"/>
  <c r="F13" i="12" a="1"/>
  <c r="F13" i="12" s="1"/>
  <c r="B13" i="12" a="1"/>
  <c r="B13" i="12" s="1"/>
  <c r="E13" i="12" a="1"/>
  <c r="E13" i="12" s="1"/>
  <c r="D13" i="12" a="1"/>
  <c r="D13" i="12" s="1"/>
  <c r="A14" i="12"/>
  <c r="B7" i="2" a="1"/>
  <c r="B7" i="2" s="1"/>
  <c r="B15" i="2" s="1"/>
  <c r="K30" i="2"/>
  <c r="B19" i="2" s="1"/>
  <c r="G8" i="2" a="1"/>
  <c r="G8" i="2" s="1"/>
  <c r="G16" i="2" s="1"/>
  <c r="I6" i="2" a="1"/>
  <c r="I6" i="2" s="1"/>
  <c r="I14" i="2" s="1"/>
  <c r="I7" i="2" a="1"/>
  <c r="I7" i="2" s="1"/>
  <c r="I15" i="2" s="1"/>
  <c r="G6" i="2" a="1"/>
  <c r="G6" i="2" s="1"/>
  <c r="G14" i="2" s="1"/>
  <c r="B39" i="6"/>
  <c r="K39" i="6"/>
  <c r="A40" i="6"/>
  <c r="G5" i="2" a="1"/>
  <c r="G5" i="2" s="1"/>
  <c r="G13" i="2" s="1"/>
  <c r="K42" i="5"/>
  <c r="B42" i="5"/>
  <c r="A43" i="5"/>
  <c r="K41" i="5"/>
  <c r="A43" i="10"/>
  <c r="B42" i="10"/>
  <c r="H42" i="10" a="1"/>
  <c r="H42" i="10" s="1"/>
  <c r="K41" i="10"/>
  <c r="A43" i="9"/>
  <c r="B42" i="9"/>
  <c r="K40" i="8"/>
  <c r="B41" i="8"/>
  <c r="A42" i="8"/>
  <c r="K41" i="7"/>
  <c r="A43" i="7"/>
  <c r="K42" i="7"/>
  <c r="B42" i="7"/>
  <c r="G9" i="2" a="1"/>
  <c r="G9" i="2" s="1"/>
  <c r="G17" i="2" s="1"/>
  <c r="G7" i="2" a="1"/>
  <c r="G7" i="2" s="1"/>
  <c r="G15" i="2" s="1"/>
  <c r="I8" i="2" a="1"/>
  <c r="I8" i="2" s="1"/>
  <c r="I16" i="2" s="1"/>
  <c r="I5" i="2" a="1"/>
  <c r="I5" i="2" s="1"/>
  <c r="I13" i="2" s="1"/>
  <c r="I9" i="2" a="1"/>
  <c r="I9" i="2" s="1"/>
  <c r="I17" i="2" s="1"/>
  <c r="J10" i="2"/>
  <c r="J11" i="2" s="1"/>
  <c r="J12" i="2" s="1"/>
  <c r="H10" i="2"/>
  <c r="H11" i="2" s="1"/>
  <c r="H12" i="2" s="1"/>
  <c r="C10" i="2"/>
  <c r="C11" i="2" s="1"/>
  <c r="C12" i="2" s="1"/>
  <c r="E10" i="2"/>
  <c r="E11" i="2" s="1"/>
  <c r="E12" i="2" s="1"/>
  <c r="E14" i="2"/>
  <c r="D10" i="2"/>
  <c r="D11" i="2" s="1"/>
  <c r="D12" i="2" s="1"/>
  <c r="D15" i="2"/>
  <c r="F10" i="2"/>
  <c r="F11" i="2" s="1"/>
  <c r="F12" i="2" s="1"/>
  <c r="B8" i="2" a="1"/>
  <c r="B8" i="2" s="1"/>
  <c r="B16" i="2" s="1"/>
  <c r="B9" i="2" a="1"/>
  <c r="B9" i="2" s="1"/>
  <c r="B17" i="2" s="1"/>
  <c r="B6" i="2" a="1"/>
  <c r="B6" i="2" s="1"/>
  <c r="B14" i="2" s="1"/>
  <c r="B5" i="2" a="1"/>
  <c r="B5" i="2" s="1"/>
  <c r="B13" i="2" s="1"/>
  <c r="B70" i="9" l="1"/>
  <c r="B68" i="8"/>
  <c r="B71" i="7"/>
  <c r="F14" i="12" a="1"/>
  <c r="F14" i="12" s="1"/>
  <c r="B14" i="12" a="1"/>
  <c r="B14" i="12" s="1"/>
  <c r="E14" i="12" a="1"/>
  <c r="E14" i="12" s="1"/>
  <c r="D14" i="12" a="1"/>
  <c r="D14" i="12" s="1"/>
  <c r="C14" i="12" a="1"/>
  <c r="C14" i="12" s="1"/>
  <c r="A15" i="12"/>
  <c r="K14" i="2"/>
  <c r="A41" i="6"/>
  <c r="K40" i="6"/>
  <c r="B40" i="6"/>
  <c r="A44" i="5"/>
  <c r="B43" i="5"/>
  <c r="K42" i="10"/>
  <c r="A44" i="10"/>
  <c r="H43" i="10" a="1"/>
  <c r="H43" i="10" s="1"/>
  <c r="K43" i="10" s="1"/>
  <c r="B43" i="10"/>
  <c r="A44" i="9"/>
  <c r="K43" i="9"/>
  <c r="B43" i="9"/>
  <c r="K42" i="9"/>
  <c r="K41" i="8"/>
  <c r="A43" i="8"/>
  <c r="K42" i="8"/>
  <c r="B42" i="8"/>
  <c r="A44" i="7"/>
  <c r="B43" i="7"/>
  <c r="K16" i="2"/>
  <c r="K17" i="2"/>
  <c r="K13" i="2"/>
  <c r="K15" i="2"/>
  <c r="G10" i="2"/>
  <c r="G11" i="2" s="1"/>
  <c r="G12" i="2" s="1"/>
  <c r="I10" i="2"/>
  <c r="I11" i="2" s="1"/>
  <c r="I12" i="2" s="1"/>
  <c r="B71" i="9" l="1"/>
  <c r="B69" i="8"/>
  <c r="B72" i="7"/>
  <c r="E15" i="12" a="1"/>
  <c r="E15" i="12" s="1"/>
  <c r="D15" i="12" a="1"/>
  <c r="D15" i="12" s="1"/>
  <c r="C15" i="12" a="1"/>
  <c r="C15" i="12" s="1"/>
  <c r="F15" i="12" a="1"/>
  <c r="F15" i="12" s="1"/>
  <c r="B15" i="12" a="1"/>
  <c r="B15" i="12" s="1"/>
  <c r="A16" i="12"/>
  <c r="B41" i="6"/>
  <c r="A42" i="6"/>
  <c r="K41" i="6"/>
  <c r="K43" i="5"/>
  <c r="K44" i="5"/>
  <c r="B44" i="5"/>
  <c r="A45" i="5"/>
  <c r="A45" i="10"/>
  <c r="B44" i="10"/>
  <c r="H44" i="10" a="1"/>
  <c r="H44" i="10" s="1"/>
  <c r="K44" i="10" s="1"/>
  <c r="A45" i="9"/>
  <c r="K44" i="9"/>
  <c r="B44" i="9"/>
  <c r="K43" i="8"/>
  <c r="B43" i="8"/>
  <c r="A44" i="8"/>
  <c r="A45" i="7"/>
  <c r="K44" i="7"/>
  <c r="B44" i="7"/>
  <c r="K43" i="7"/>
  <c r="G2" i="2"/>
  <c r="B72" i="9" l="1"/>
  <c r="B70" i="8"/>
  <c r="B73" i="7"/>
  <c r="D16" i="12" a="1"/>
  <c r="D16" i="12" s="1"/>
  <c r="C16" i="12" a="1"/>
  <c r="C16" i="12" s="1"/>
  <c r="F16" i="12" a="1"/>
  <c r="F16" i="12" s="1"/>
  <c r="B16" i="12" a="1"/>
  <c r="B16" i="12" s="1"/>
  <c r="E16" i="12" a="1"/>
  <c r="E16" i="12" s="1"/>
  <c r="A17" i="12"/>
  <c r="A43" i="6"/>
  <c r="K42" i="6"/>
  <c r="B42" i="6"/>
  <c r="A46" i="5"/>
  <c r="K45" i="5"/>
  <c r="B45" i="5"/>
  <c r="A46" i="10"/>
  <c r="H45" i="10" a="1"/>
  <c r="H45" i="10" s="1"/>
  <c r="K45" i="10" s="1"/>
  <c r="B45" i="10"/>
  <c r="A46" i="9"/>
  <c r="K45" i="9"/>
  <c r="B45" i="9"/>
  <c r="A45" i="8"/>
  <c r="K44" i="8"/>
  <c r="B44" i="8"/>
  <c r="A46" i="7"/>
  <c r="K45" i="7"/>
  <c r="B45" i="7"/>
  <c r="B10" i="2"/>
  <c r="B11" i="2" s="1"/>
  <c r="B12" i="2" s="1"/>
  <c r="B73" i="9" l="1"/>
  <c r="B71" i="8"/>
  <c r="B74" i="7"/>
  <c r="C17" i="12" a="1"/>
  <c r="C17" i="12" s="1"/>
  <c r="F17" i="12" a="1"/>
  <c r="F17" i="12" s="1"/>
  <c r="B17" i="12" a="1"/>
  <c r="B17" i="12" s="1"/>
  <c r="E17" i="12" a="1"/>
  <c r="E17" i="12" s="1"/>
  <c r="D17" i="12" a="1"/>
  <c r="D17" i="12" s="1"/>
  <c r="A18" i="12"/>
  <c r="A44" i="6"/>
  <c r="K43" i="6"/>
  <c r="B43" i="6"/>
  <c r="K46" i="5"/>
  <c r="B46" i="5"/>
  <c r="A47" i="5"/>
  <c r="A47" i="10"/>
  <c r="H46" i="10" a="1"/>
  <c r="H46" i="10" s="1"/>
  <c r="K46" i="10" s="1"/>
  <c r="B46" i="10"/>
  <c r="A47" i="9"/>
  <c r="K46" i="9"/>
  <c r="B46" i="9"/>
  <c r="K45" i="8"/>
  <c r="B45" i="8"/>
  <c r="A46" i="8"/>
  <c r="A47" i="7"/>
  <c r="K46" i="7"/>
  <c r="B46" i="7"/>
  <c r="K12" i="2"/>
  <c r="B1" i="2" s="1"/>
  <c r="B2" i="2"/>
  <c r="B74" i="9" l="1"/>
  <c r="B72" i="8"/>
  <c r="B75" i="7"/>
  <c r="F18" i="12" a="1"/>
  <c r="F18" i="12" s="1"/>
  <c r="B18" i="12" a="1"/>
  <c r="B18" i="12" s="1"/>
  <c r="E18" i="12" a="1"/>
  <c r="E18" i="12" s="1"/>
  <c r="D18" i="12" a="1"/>
  <c r="D18" i="12" s="1"/>
  <c r="C18" i="12" a="1"/>
  <c r="C18" i="12" s="1"/>
  <c r="A19" i="12"/>
  <c r="K44" i="6"/>
  <c r="B44" i="6"/>
  <c r="A45" i="6"/>
  <c r="A48" i="5"/>
  <c r="K47" i="5"/>
  <c r="B47" i="5"/>
  <c r="A48" i="10"/>
  <c r="H47" i="10" a="1"/>
  <c r="H47" i="10" s="1"/>
  <c r="K47" i="10" s="1"/>
  <c r="B47" i="10"/>
  <c r="A48" i="9"/>
  <c r="K47" i="9"/>
  <c r="B47" i="9"/>
  <c r="A47" i="8"/>
  <c r="K46" i="8"/>
  <c r="B46" i="8"/>
  <c r="A48" i="7"/>
  <c r="K47" i="7"/>
  <c r="B47" i="7"/>
  <c r="B75" i="9" l="1"/>
  <c r="B73" i="8"/>
  <c r="B76" i="7"/>
  <c r="E19" i="12" a="1"/>
  <c r="E19" i="12" s="1"/>
  <c r="D19" i="12" a="1"/>
  <c r="D19" i="12" s="1"/>
  <c r="C19" i="12" a="1"/>
  <c r="C19" i="12" s="1"/>
  <c r="F19" i="12" a="1"/>
  <c r="F19" i="12" s="1"/>
  <c r="B19" i="12" a="1"/>
  <c r="B19" i="12" s="1"/>
  <c r="A20" i="12"/>
  <c r="K45" i="6"/>
  <c r="B45" i="6"/>
  <c r="A46" i="6"/>
  <c r="A49" i="5"/>
  <c r="K48" i="5"/>
  <c r="B48" i="5"/>
  <c r="A49" i="10"/>
  <c r="H48" i="10" a="1"/>
  <c r="H48" i="10" s="1"/>
  <c r="K48" i="10" s="1"/>
  <c r="B48" i="10"/>
  <c r="A49" i="9"/>
  <c r="K48" i="9"/>
  <c r="B48" i="9"/>
  <c r="K47" i="8"/>
  <c r="B47" i="8"/>
  <c r="A48" i="8"/>
  <c r="A49" i="7"/>
  <c r="K48" i="7"/>
  <c r="B48" i="7"/>
  <c r="B76" i="9" l="1"/>
  <c r="B74" i="8"/>
  <c r="B77" i="7"/>
  <c r="D20" i="12" a="1"/>
  <c r="D20" i="12" s="1"/>
  <c r="C20" i="12" a="1"/>
  <c r="C20" i="12" s="1"/>
  <c r="F20" i="12" a="1"/>
  <c r="F20" i="12" s="1"/>
  <c r="B20" i="12" a="1"/>
  <c r="B20" i="12" s="1"/>
  <c r="E20" i="12" a="1"/>
  <c r="E20" i="12" s="1"/>
  <c r="A21" i="12"/>
  <c r="K46" i="6"/>
  <c r="B46" i="6"/>
  <c r="A47" i="6"/>
  <c r="A50" i="5"/>
  <c r="K49" i="5"/>
  <c r="B49" i="5"/>
  <c r="A50" i="10"/>
  <c r="H49" i="10" a="1"/>
  <c r="H49" i="10" s="1"/>
  <c r="K49" i="10" s="1"/>
  <c r="B49" i="10"/>
  <c r="A50" i="9"/>
  <c r="K49" i="9"/>
  <c r="B49" i="9"/>
  <c r="A49" i="8"/>
  <c r="K48" i="8"/>
  <c r="B48" i="8"/>
  <c r="A50" i="7"/>
  <c r="K49" i="7"/>
  <c r="B49" i="7"/>
  <c r="B77" i="9" l="1"/>
  <c r="B75" i="8"/>
  <c r="B78" i="7"/>
  <c r="C21" i="12" a="1"/>
  <c r="C21" i="12" s="1"/>
  <c r="F21" i="12" a="1"/>
  <c r="F21" i="12" s="1"/>
  <c r="B21" i="12" a="1"/>
  <c r="B21" i="12" s="1"/>
  <c r="E21" i="12" a="1"/>
  <c r="E21" i="12" s="1"/>
  <c r="D21" i="12" a="1"/>
  <c r="D21" i="12" s="1"/>
  <c r="A22" i="12"/>
  <c r="K47" i="6"/>
  <c r="B47" i="6"/>
  <c r="A48" i="6"/>
  <c r="K50" i="5"/>
  <c r="B50" i="5"/>
  <c r="A51" i="5"/>
  <c r="A51" i="10"/>
  <c r="B50" i="10"/>
  <c r="H50" i="10" a="1"/>
  <c r="H50" i="10" s="1"/>
  <c r="K50" i="10" s="1"/>
  <c r="A51" i="9"/>
  <c r="K50" i="9"/>
  <c r="B50" i="9"/>
  <c r="K49" i="8"/>
  <c r="B49" i="8"/>
  <c r="A50" i="8"/>
  <c r="A51" i="7"/>
  <c r="K50" i="7"/>
  <c r="B50" i="7"/>
  <c r="B78" i="9" l="1"/>
  <c r="B76" i="8"/>
  <c r="B79" i="7"/>
  <c r="F22" i="12" a="1"/>
  <c r="F22" i="12" s="1"/>
  <c r="B22" i="12" a="1"/>
  <c r="B22" i="12" s="1"/>
  <c r="E22" i="12" a="1"/>
  <c r="E22" i="12" s="1"/>
  <c r="D22" i="12" a="1"/>
  <c r="D22" i="12" s="1"/>
  <c r="C22" i="12" a="1"/>
  <c r="C22" i="12" s="1"/>
  <c r="A23" i="12"/>
  <c r="K48" i="6"/>
  <c r="B48" i="6"/>
  <c r="A49" i="6"/>
  <c r="A52" i="5"/>
  <c r="K51" i="5"/>
  <c r="B51" i="5"/>
  <c r="A52" i="10"/>
  <c r="H51" i="10" a="1"/>
  <c r="H51" i="10" s="1"/>
  <c r="K51" i="10" s="1"/>
  <c r="B51" i="10"/>
  <c r="A52" i="9"/>
  <c r="K51" i="9"/>
  <c r="B51" i="9"/>
  <c r="A51" i="8"/>
  <c r="K50" i="8"/>
  <c r="B50" i="8"/>
  <c r="A52" i="7"/>
  <c r="K51" i="7"/>
  <c r="B51" i="7"/>
  <c r="B79" i="9" l="1"/>
  <c r="B77" i="8"/>
  <c r="B80" i="7"/>
  <c r="E23" i="12" a="1"/>
  <c r="E23" i="12" s="1"/>
  <c r="D23" i="12" a="1"/>
  <c r="D23" i="12" s="1"/>
  <c r="C23" i="12" a="1"/>
  <c r="C23" i="12" s="1"/>
  <c r="F23" i="12" a="1"/>
  <c r="F23" i="12" s="1"/>
  <c r="B23" i="12" a="1"/>
  <c r="B23" i="12" s="1"/>
  <c r="A24" i="12"/>
  <c r="K49" i="6"/>
  <c r="B49" i="6"/>
  <c r="A50" i="6"/>
  <c r="B52" i="5"/>
  <c r="A53" i="5"/>
  <c r="K52" i="5"/>
  <c r="A53" i="10"/>
  <c r="B52" i="10"/>
  <c r="H52" i="10" a="1"/>
  <c r="H52" i="10" s="1"/>
  <c r="K52" i="10" s="1"/>
  <c r="A53" i="9"/>
  <c r="K52" i="9"/>
  <c r="B52" i="9"/>
  <c r="K51" i="8"/>
  <c r="B51" i="8"/>
  <c r="A52" i="8"/>
  <c r="A53" i="7"/>
  <c r="K52" i="7"/>
  <c r="B52" i="7"/>
  <c r="B80" i="9" l="1"/>
  <c r="B78" i="8"/>
  <c r="B81" i="7"/>
  <c r="D24" i="12" a="1"/>
  <c r="D24" i="12" s="1"/>
  <c r="C24" i="12" a="1"/>
  <c r="C24" i="12" s="1"/>
  <c r="F24" i="12" a="1"/>
  <c r="F24" i="12" s="1"/>
  <c r="B24" i="12" a="1"/>
  <c r="B24" i="12" s="1"/>
  <c r="E24" i="12" a="1"/>
  <c r="E24" i="12" s="1"/>
  <c r="A25" i="12"/>
  <c r="K50" i="6"/>
  <c r="B50" i="6"/>
  <c r="A51" i="6"/>
  <c r="A54" i="5"/>
  <c r="K53" i="5"/>
  <c r="B53" i="5"/>
  <c r="A54" i="10"/>
  <c r="H53" i="10" a="1"/>
  <c r="H53" i="10" s="1"/>
  <c r="K53" i="10" s="1"/>
  <c r="B53" i="10"/>
  <c r="A54" i="9"/>
  <c r="K53" i="9"/>
  <c r="B53" i="9"/>
  <c r="A53" i="8"/>
  <c r="K52" i="8"/>
  <c r="B52" i="8"/>
  <c r="A54" i="7"/>
  <c r="K53" i="7"/>
  <c r="B53" i="7"/>
  <c r="B81" i="9" l="1"/>
  <c r="B79" i="8"/>
  <c r="B82" i="7"/>
  <c r="C25" i="12" a="1"/>
  <c r="C25" i="12" s="1"/>
  <c r="F25" i="12" a="1"/>
  <c r="F25" i="12" s="1"/>
  <c r="B25" i="12" a="1"/>
  <c r="B25" i="12" s="1"/>
  <c r="E25" i="12" a="1"/>
  <c r="E25" i="12" s="1"/>
  <c r="D25" i="12" a="1"/>
  <c r="D25" i="12" s="1"/>
  <c r="A26" i="12"/>
  <c r="K51" i="6"/>
  <c r="B51" i="6"/>
  <c r="A52" i="6"/>
  <c r="A55" i="5"/>
  <c r="B54" i="5"/>
  <c r="K54" i="5"/>
  <c r="A55" i="10"/>
  <c r="H54" i="10" a="1"/>
  <c r="H54" i="10" s="1"/>
  <c r="K54" i="10" s="1"/>
  <c r="B54" i="10"/>
  <c r="A55" i="9"/>
  <c r="K54" i="9"/>
  <c r="B54" i="9"/>
  <c r="B53" i="8"/>
  <c r="K53" i="8"/>
  <c r="A54" i="8"/>
  <c r="A55" i="7"/>
  <c r="K54" i="7"/>
  <c r="B54" i="7"/>
  <c r="B82" i="9" l="1"/>
  <c r="B80" i="8"/>
  <c r="B83" i="7"/>
  <c r="F26" i="12" a="1"/>
  <c r="F26" i="12" s="1"/>
  <c r="B26" i="12" a="1"/>
  <c r="B26" i="12" s="1"/>
  <c r="E26" i="12" a="1"/>
  <c r="E26" i="12" s="1"/>
  <c r="D26" i="12" a="1"/>
  <c r="D26" i="12" s="1"/>
  <c r="C26" i="12" a="1"/>
  <c r="C26" i="12" s="1"/>
  <c r="A27" i="12"/>
  <c r="B52" i="6"/>
  <c r="K52" i="6"/>
  <c r="A53" i="6"/>
  <c r="A56" i="5"/>
  <c r="K55" i="5"/>
  <c r="B55" i="5"/>
  <c r="A56" i="10"/>
  <c r="H55" i="10" a="1"/>
  <c r="H55" i="10" s="1"/>
  <c r="K55" i="10" s="1"/>
  <c r="B55" i="10"/>
  <c r="A56" i="9"/>
  <c r="K55" i="9"/>
  <c r="B55" i="9"/>
  <c r="A55" i="8"/>
  <c r="K54" i="8"/>
  <c r="B54" i="8"/>
  <c r="A56" i="7"/>
  <c r="K55" i="7"/>
  <c r="B55" i="7"/>
  <c r="B83" i="9" l="1"/>
  <c r="B81" i="8"/>
  <c r="B84" i="7"/>
  <c r="E27" i="12" a="1"/>
  <c r="E27" i="12" s="1"/>
  <c r="D27" i="12" a="1"/>
  <c r="D27" i="12" s="1"/>
  <c r="C27" i="12" a="1"/>
  <c r="C27" i="12" s="1"/>
  <c r="F27" i="12" a="1"/>
  <c r="F27" i="12" s="1"/>
  <c r="B27" i="12" a="1"/>
  <c r="B27" i="12" s="1"/>
  <c r="A28" i="12"/>
  <c r="K53" i="6"/>
  <c r="B53" i="6"/>
  <c r="A54" i="6"/>
  <c r="K56" i="5"/>
  <c r="A57" i="5"/>
  <c r="B56" i="5"/>
  <c r="A57" i="10"/>
  <c r="H56" i="10" a="1"/>
  <c r="H56" i="10" s="1"/>
  <c r="K56" i="10" s="1"/>
  <c r="B56" i="10"/>
  <c r="A57" i="9"/>
  <c r="K56" i="9"/>
  <c r="B56" i="9"/>
  <c r="A56" i="8"/>
  <c r="B55" i="8"/>
  <c r="K55" i="8"/>
  <c r="A57" i="7"/>
  <c r="K56" i="7"/>
  <c r="B56" i="7"/>
  <c r="B84" i="9" l="1"/>
  <c r="B82" i="8"/>
  <c r="B85" i="7"/>
  <c r="D28" i="12" a="1"/>
  <c r="D28" i="12" s="1"/>
  <c r="C28" i="12" a="1"/>
  <c r="C28" i="12" s="1"/>
  <c r="F28" i="12" a="1"/>
  <c r="F28" i="12" s="1"/>
  <c r="B28" i="12" a="1"/>
  <c r="B28" i="12" s="1"/>
  <c r="E28" i="12" a="1"/>
  <c r="E28" i="12" s="1"/>
  <c r="A29" i="12"/>
  <c r="K54" i="6"/>
  <c r="B54" i="6"/>
  <c r="A55" i="6"/>
  <c r="A58" i="5"/>
  <c r="K57" i="5"/>
  <c r="B57" i="5"/>
  <c r="A58" i="10"/>
  <c r="H57" i="10" a="1"/>
  <c r="H57" i="10" s="1"/>
  <c r="K57" i="10" s="1"/>
  <c r="B57" i="10"/>
  <c r="A58" i="9"/>
  <c r="K57" i="9"/>
  <c r="B57" i="9"/>
  <c r="A57" i="8"/>
  <c r="K56" i="8"/>
  <c r="B56" i="8"/>
  <c r="B57" i="7"/>
  <c r="A58" i="7"/>
  <c r="K57" i="7"/>
  <c r="B85" i="9" l="1"/>
  <c r="B83" i="8"/>
  <c r="B86" i="7"/>
  <c r="C29" i="12" a="1"/>
  <c r="C29" i="12" s="1"/>
  <c r="F29" i="12" a="1"/>
  <c r="F29" i="12" s="1"/>
  <c r="B29" i="12" a="1"/>
  <c r="B29" i="12" s="1"/>
  <c r="E29" i="12" a="1"/>
  <c r="E29" i="12" s="1"/>
  <c r="D29" i="12" a="1"/>
  <c r="D29" i="12" s="1"/>
  <c r="A30" i="12"/>
  <c r="K55" i="6"/>
  <c r="B55" i="6"/>
  <c r="A56" i="6"/>
  <c r="K58" i="5"/>
  <c r="A59" i="5"/>
  <c r="B58" i="5"/>
  <c r="A59" i="10"/>
  <c r="B58" i="10"/>
  <c r="H58" i="10" a="1"/>
  <c r="H58" i="10" s="1"/>
  <c r="K58" i="10" s="1"/>
  <c r="A59" i="9"/>
  <c r="K58" i="9"/>
  <c r="B58" i="9"/>
  <c r="A58" i="8"/>
  <c r="K57" i="8"/>
  <c r="B57" i="8"/>
  <c r="A59" i="7"/>
  <c r="K58" i="7"/>
  <c r="B58" i="7"/>
  <c r="B86" i="9" l="1"/>
  <c r="B84" i="8"/>
  <c r="B87" i="7"/>
  <c r="F30" i="12" a="1"/>
  <c r="F30" i="12" s="1"/>
  <c r="B30" i="12" a="1"/>
  <c r="B30" i="12" s="1"/>
  <c r="E30" i="12" a="1"/>
  <c r="E30" i="12" s="1"/>
  <c r="D30" i="12" a="1"/>
  <c r="D30" i="12" s="1"/>
  <c r="C30" i="12" a="1"/>
  <c r="C30" i="12" s="1"/>
  <c r="A31" i="12"/>
  <c r="B56" i="6"/>
  <c r="A57" i="6"/>
  <c r="K56" i="6"/>
  <c r="A60" i="5"/>
  <c r="K59" i="5"/>
  <c r="B59" i="5"/>
  <c r="A60" i="10"/>
  <c r="H59" i="10" a="1"/>
  <c r="H59" i="10" s="1"/>
  <c r="K59" i="10" s="1"/>
  <c r="B59" i="10"/>
  <c r="B59" i="9"/>
  <c r="A60" i="9"/>
  <c r="K59" i="9"/>
  <c r="A59" i="8"/>
  <c r="K58" i="8"/>
  <c r="B58" i="8"/>
  <c r="B59" i="7"/>
  <c r="A60" i="7"/>
  <c r="K59" i="7"/>
  <c r="B87" i="9" l="1"/>
  <c r="B85" i="8"/>
  <c r="B88" i="7"/>
  <c r="E31" i="12" a="1"/>
  <c r="E31" i="12" s="1"/>
  <c r="D31" i="12" a="1"/>
  <c r="D31" i="12" s="1"/>
  <c r="C31" i="12" a="1"/>
  <c r="C31" i="12" s="1"/>
  <c r="F31" i="12" a="1"/>
  <c r="F31" i="12" s="1"/>
  <c r="B31" i="12" a="1"/>
  <c r="B31" i="12" s="1"/>
  <c r="A32" i="12"/>
  <c r="K57" i="6"/>
  <c r="B57" i="6"/>
  <c r="A58" i="6"/>
  <c r="K60" i="5"/>
  <c r="B60" i="5"/>
  <c r="A61" i="5"/>
  <c r="A61" i="10"/>
  <c r="H60" i="10" a="1"/>
  <c r="H60" i="10" s="1"/>
  <c r="K60" i="10" s="1"/>
  <c r="B60" i="10"/>
  <c r="A61" i="9"/>
  <c r="K60" i="9"/>
  <c r="B60" i="9"/>
  <c r="A60" i="8"/>
  <c r="K59" i="8"/>
  <c r="B59" i="8"/>
  <c r="A61" i="7"/>
  <c r="K60" i="7"/>
  <c r="B60" i="7"/>
  <c r="B88" i="9" l="1"/>
  <c r="B86" i="8"/>
  <c r="B89" i="7"/>
  <c r="D32" i="12" a="1"/>
  <c r="D32" i="12" s="1"/>
  <c r="C32" i="12" a="1"/>
  <c r="C32" i="12" s="1"/>
  <c r="F32" i="12" a="1"/>
  <c r="F32" i="12" s="1"/>
  <c r="B32" i="12" a="1"/>
  <c r="B32" i="12" s="1"/>
  <c r="E32" i="12" a="1"/>
  <c r="E32" i="12" s="1"/>
  <c r="A33" i="12"/>
  <c r="K58" i="6"/>
  <c r="B58" i="6"/>
  <c r="A59" i="6"/>
  <c r="A62" i="5"/>
  <c r="K61" i="5"/>
  <c r="B61" i="5"/>
  <c r="H61" i="10" a="1"/>
  <c r="H61" i="10" s="1"/>
  <c r="K61" i="10" s="1"/>
  <c r="B61" i="10"/>
  <c r="A62" i="10"/>
  <c r="K61" i="9"/>
  <c r="B61" i="9"/>
  <c r="A62" i="9"/>
  <c r="A61" i="8"/>
  <c r="K60" i="8"/>
  <c r="B60" i="8"/>
  <c r="K61" i="7"/>
  <c r="A62" i="7"/>
  <c r="B61" i="7"/>
  <c r="B89" i="9" l="1"/>
  <c r="B87" i="8"/>
  <c r="B90" i="7"/>
  <c r="C33" i="12" a="1"/>
  <c r="C33" i="12" s="1"/>
  <c r="F33" i="12" a="1"/>
  <c r="F33" i="12" s="1"/>
  <c r="B33" i="12" a="1"/>
  <c r="B33" i="12" s="1"/>
  <c r="E33" i="12" a="1"/>
  <c r="E33" i="12" s="1"/>
  <c r="D33" i="12" a="1"/>
  <c r="D33" i="12" s="1"/>
  <c r="A34" i="12"/>
  <c r="K59" i="6"/>
  <c r="B59" i="6"/>
  <c r="A60" i="6"/>
  <c r="K62" i="5"/>
  <c r="B62" i="5"/>
  <c r="A63" i="5"/>
  <c r="A63" i="10"/>
  <c r="H62" i="10" a="1"/>
  <c r="H62" i="10" s="1"/>
  <c r="K62" i="10" s="1"/>
  <c r="B62" i="10"/>
  <c r="A63" i="9"/>
  <c r="K62" i="9"/>
  <c r="B62" i="9"/>
  <c r="K61" i="8"/>
  <c r="B61" i="8"/>
  <c r="A62" i="8"/>
  <c r="A63" i="7"/>
  <c r="K62" i="7"/>
  <c r="B62" i="7"/>
  <c r="B90" i="9" l="1"/>
  <c r="B88" i="8"/>
  <c r="B91" i="7"/>
  <c r="F34" i="12" a="1"/>
  <c r="F34" i="12" s="1"/>
  <c r="B34" i="12" a="1"/>
  <c r="B34" i="12" s="1"/>
  <c r="E34" i="12" a="1"/>
  <c r="E34" i="12" s="1"/>
  <c r="D34" i="12" a="1"/>
  <c r="D34" i="12" s="1"/>
  <c r="C34" i="12" a="1"/>
  <c r="C34" i="12" s="1"/>
  <c r="A35" i="12"/>
  <c r="K60" i="6"/>
  <c r="B60" i="6"/>
  <c r="A61" i="6"/>
  <c r="A64" i="5"/>
  <c r="K63" i="5"/>
  <c r="B63" i="5"/>
  <c r="H63" i="10" a="1"/>
  <c r="H63" i="10" s="1"/>
  <c r="K63" i="10" s="1"/>
  <c r="B63" i="10"/>
  <c r="A64" i="10"/>
  <c r="K63" i="9"/>
  <c r="B63" i="9"/>
  <c r="A64" i="9"/>
  <c r="A63" i="8"/>
  <c r="K62" i="8"/>
  <c r="B62" i="8"/>
  <c r="K63" i="7"/>
  <c r="B63" i="7"/>
  <c r="A64" i="7"/>
  <c r="B91" i="9" l="1"/>
  <c r="B89" i="8"/>
  <c r="B92" i="7"/>
  <c r="E35" i="12" a="1"/>
  <c r="E35" i="12" s="1"/>
  <c r="D35" i="12" a="1"/>
  <c r="D35" i="12" s="1"/>
  <c r="C35" i="12" a="1"/>
  <c r="C35" i="12" s="1"/>
  <c r="F35" i="12" a="1"/>
  <c r="F35" i="12" s="1"/>
  <c r="B35" i="12" a="1"/>
  <c r="B35" i="12" s="1"/>
  <c r="A36" i="12"/>
  <c r="K61" i="6"/>
  <c r="B61" i="6"/>
  <c r="A62" i="6"/>
  <c r="K64" i="5"/>
  <c r="B64" i="5"/>
  <c r="A65" i="5"/>
  <c r="A65" i="10"/>
  <c r="H64" i="10" a="1"/>
  <c r="H64" i="10" s="1"/>
  <c r="K64" i="10" s="1"/>
  <c r="B64" i="10"/>
  <c r="A65" i="9"/>
  <c r="K64" i="9"/>
  <c r="B64" i="9"/>
  <c r="K63" i="8"/>
  <c r="B63" i="8"/>
  <c r="A64" i="8"/>
  <c r="A65" i="7"/>
  <c r="K64" i="7"/>
  <c r="B64" i="7"/>
  <c r="B92" i="9" l="1"/>
  <c r="B90" i="8"/>
  <c r="D36" i="12" a="1"/>
  <c r="D36" i="12" s="1"/>
  <c r="C36" i="12" a="1"/>
  <c r="C36" i="12" s="1"/>
  <c r="F36" i="12" a="1"/>
  <c r="F36" i="12" s="1"/>
  <c r="B36" i="12" a="1"/>
  <c r="B36" i="12" s="1"/>
  <c r="E36" i="12" a="1"/>
  <c r="E36" i="12" s="1"/>
  <c r="A37" i="12"/>
  <c r="K62" i="6"/>
  <c r="B62" i="6"/>
  <c r="A63" i="6"/>
  <c r="A66" i="5"/>
  <c r="K65" i="5"/>
  <c r="B65" i="5"/>
  <c r="H65" i="10" a="1"/>
  <c r="H65" i="10" s="1"/>
  <c r="K65" i="10" s="1"/>
  <c r="B65" i="10"/>
  <c r="A66" i="10"/>
  <c r="K65" i="9"/>
  <c r="B65" i="9"/>
  <c r="A66" i="9"/>
  <c r="A65" i="8"/>
  <c r="K64" i="8"/>
  <c r="B64" i="8"/>
  <c r="K89" i="7"/>
  <c r="B65" i="7"/>
  <c r="B93" i="9" l="1"/>
  <c r="K91" i="7"/>
  <c r="K90" i="7"/>
  <c r="K65" i="7"/>
  <c r="K68" i="7"/>
  <c r="K66" i="7"/>
  <c r="K67" i="7"/>
  <c r="K69" i="7"/>
  <c r="K70" i="7"/>
  <c r="K71" i="7"/>
  <c r="K72" i="7"/>
  <c r="K73" i="7"/>
  <c r="K74" i="7"/>
  <c r="K75" i="7"/>
  <c r="K76" i="7"/>
  <c r="K77" i="7"/>
  <c r="K78" i="7"/>
  <c r="K79" i="7"/>
  <c r="K80" i="7"/>
  <c r="K81" i="7"/>
  <c r="K82" i="7"/>
  <c r="K83" i="7"/>
  <c r="K84" i="7"/>
  <c r="K85" i="7"/>
  <c r="K86" i="7"/>
  <c r="K87" i="7"/>
  <c r="K88" i="7"/>
  <c r="K92" i="7"/>
  <c r="C37" i="12" a="1"/>
  <c r="C37" i="12" s="1"/>
  <c r="F37" i="12" a="1"/>
  <c r="F37" i="12" s="1"/>
  <c r="B37" i="12" a="1"/>
  <c r="B37" i="12" s="1"/>
  <c r="E37" i="12" a="1"/>
  <c r="E37" i="12" s="1"/>
  <c r="D37" i="12" a="1"/>
  <c r="D37" i="12" s="1"/>
  <c r="A38" i="12"/>
  <c r="K63" i="6"/>
  <c r="B63" i="6"/>
  <c r="A64" i="6"/>
  <c r="K66" i="5"/>
  <c r="B66" i="5"/>
  <c r="A67" i="5"/>
  <c r="A67" i="10"/>
  <c r="H66" i="10" a="1"/>
  <c r="H66" i="10" s="1"/>
  <c r="K66" i="10" s="1"/>
  <c r="B66" i="10"/>
  <c r="A67" i="9"/>
  <c r="K66" i="9"/>
  <c r="B66" i="9"/>
  <c r="K88" i="8"/>
  <c r="B65" i="8"/>
  <c r="K93" i="7"/>
  <c r="B93" i="7"/>
  <c r="B94" i="9" l="1"/>
  <c r="K87" i="8"/>
  <c r="K65" i="8"/>
  <c r="K66" i="8"/>
  <c r="K67" i="8"/>
  <c r="K68" i="8"/>
  <c r="K69" i="8"/>
  <c r="K70" i="8"/>
  <c r="K71" i="8"/>
  <c r="K72" i="8"/>
  <c r="K73" i="8"/>
  <c r="K74" i="8"/>
  <c r="K75" i="8"/>
  <c r="K76" i="8"/>
  <c r="K77" i="8"/>
  <c r="K78" i="8"/>
  <c r="K79" i="8"/>
  <c r="K80" i="8"/>
  <c r="K81" i="8"/>
  <c r="K82" i="8"/>
  <c r="K83" i="8"/>
  <c r="K84" i="8"/>
  <c r="K85" i="8"/>
  <c r="K86" i="8"/>
  <c r="K89" i="8"/>
  <c r="K90" i="8"/>
  <c r="F38" i="12" a="1"/>
  <c r="F38" i="12" s="1"/>
  <c r="B38" i="12" a="1"/>
  <c r="B38" i="12" s="1"/>
  <c r="E38" i="12" a="1"/>
  <c r="E38" i="12" s="1"/>
  <c r="D38" i="12" a="1"/>
  <c r="D38" i="12" s="1"/>
  <c r="C38" i="12" a="1"/>
  <c r="C38" i="12" s="1"/>
  <c r="A39" i="12"/>
  <c r="K64" i="6"/>
  <c r="B64" i="6"/>
  <c r="A65" i="6"/>
  <c r="A68" i="5"/>
  <c r="K67" i="5"/>
  <c r="B67" i="5"/>
  <c r="H67" i="10" a="1"/>
  <c r="H67" i="10" s="1"/>
  <c r="K67" i="10" s="1"/>
  <c r="B67" i="10"/>
  <c r="A68" i="10"/>
  <c r="K67" i="9"/>
  <c r="B67" i="9"/>
  <c r="A68" i="9"/>
  <c r="K91" i="8"/>
  <c r="B91" i="8"/>
  <c r="K94" i="7"/>
  <c r="B94" i="7"/>
  <c r="B95" i="9" l="1"/>
  <c r="E39" i="12" a="1"/>
  <c r="E39" i="12" s="1"/>
  <c r="D39" i="12" a="1"/>
  <c r="D39" i="12" s="1"/>
  <c r="C39" i="12" a="1"/>
  <c r="C39" i="12" s="1"/>
  <c r="F39" i="12" a="1"/>
  <c r="F39" i="12" s="1"/>
  <c r="B39" i="12" a="1"/>
  <c r="B39" i="12" s="1"/>
  <c r="A40" i="12"/>
  <c r="K65" i="6"/>
  <c r="A66" i="6"/>
  <c r="B65" i="6"/>
  <c r="K68" i="5"/>
  <c r="B68" i="5"/>
  <c r="A69" i="5"/>
  <c r="A69" i="10"/>
  <c r="H68" i="10" a="1"/>
  <c r="H68" i="10" s="1"/>
  <c r="K68" i="10" s="1"/>
  <c r="B68" i="10"/>
  <c r="A69" i="9"/>
  <c r="K68" i="9"/>
  <c r="B68" i="9"/>
  <c r="K92" i="8"/>
  <c r="B92" i="8"/>
  <c r="K95" i="7"/>
  <c r="B95" i="7"/>
  <c r="D40" i="12" l="1" a="1"/>
  <c r="D40" i="12" s="1"/>
  <c r="C40" i="12" a="1"/>
  <c r="C40" i="12" s="1"/>
  <c r="F40" i="12" a="1"/>
  <c r="F40" i="12" s="1"/>
  <c r="B40" i="12" a="1"/>
  <c r="B40" i="12" s="1"/>
  <c r="E40" i="12" a="1"/>
  <c r="E40" i="12" s="1"/>
  <c r="A41" i="12"/>
  <c r="A67" i="6"/>
  <c r="B66" i="6"/>
  <c r="K66" i="6"/>
  <c r="A70" i="5"/>
  <c r="K69" i="5"/>
  <c r="B69" i="5"/>
  <c r="H69" i="10" a="1"/>
  <c r="H69" i="10" s="1"/>
  <c r="K69" i="10" s="1"/>
  <c r="B69" i="10"/>
  <c r="A70" i="10"/>
  <c r="B69" i="9"/>
  <c r="K93" i="8"/>
  <c r="B93" i="8"/>
  <c r="K96" i="7"/>
  <c r="B96" i="7"/>
  <c r="K69" i="9" l="1"/>
  <c r="K70" i="9"/>
  <c r="K71" i="9"/>
  <c r="K72" i="9"/>
  <c r="K73" i="9"/>
  <c r="K74" i="9"/>
  <c r="K75" i="9"/>
  <c r="K76" i="9"/>
  <c r="K77" i="9"/>
  <c r="K78" i="9"/>
  <c r="K79" i="9"/>
  <c r="K80" i="9"/>
  <c r="K81" i="9"/>
  <c r="K82" i="9"/>
  <c r="K83" i="9"/>
  <c r="K84" i="9"/>
  <c r="K85" i="9"/>
  <c r="K86" i="9"/>
  <c r="K87" i="9"/>
  <c r="K88" i="9"/>
  <c r="K89" i="9"/>
  <c r="K90" i="9"/>
  <c r="K91" i="9"/>
  <c r="K95" i="9"/>
  <c r="K93" i="9"/>
  <c r="K94" i="9"/>
  <c r="K92" i="9"/>
  <c r="C41" i="12" a="1"/>
  <c r="C41" i="12" s="1"/>
  <c r="F41" i="12" a="1"/>
  <c r="F41" i="12" s="1"/>
  <c r="B41" i="12" a="1"/>
  <c r="B41" i="12" s="1"/>
  <c r="E41" i="12" a="1"/>
  <c r="E41" i="12" s="1"/>
  <c r="D41" i="12" a="1"/>
  <c r="D41" i="12" s="1"/>
  <c r="A42" i="12"/>
  <c r="B67" i="6"/>
  <c r="A68" i="6"/>
  <c r="K67" i="6"/>
  <c r="K70" i="5"/>
  <c r="B70" i="5"/>
  <c r="A71" i="5"/>
  <c r="A71" i="10"/>
  <c r="H70" i="10" a="1"/>
  <c r="H70" i="10" s="1"/>
  <c r="K70" i="10" s="1"/>
  <c r="B70" i="10"/>
  <c r="K96" i="9"/>
  <c r="B96" i="9"/>
  <c r="K94" i="8"/>
  <c r="B94" i="8"/>
  <c r="K97" i="7"/>
  <c r="B97" i="7"/>
  <c r="F42" i="12" l="1" a="1"/>
  <c r="F42" i="12" s="1"/>
  <c r="B42" i="12" a="1"/>
  <c r="B42" i="12" s="1"/>
  <c r="E42" i="12" a="1"/>
  <c r="E42" i="12" s="1"/>
  <c r="D42" i="12" a="1"/>
  <c r="D42" i="12" s="1"/>
  <c r="C42" i="12" a="1"/>
  <c r="C42" i="12" s="1"/>
  <c r="A43" i="12"/>
  <c r="K68" i="6"/>
  <c r="A69" i="6"/>
  <c r="B68" i="6"/>
  <c r="A72" i="5"/>
  <c r="K71" i="5"/>
  <c r="B71" i="5"/>
  <c r="H71" i="10" a="1"/>
  <c r="H71" i="10" s="1"/>
  <c r="K71" i="10" s="1"/>
  <c r="B71" i="10"/>
  <c r="A72" i="10"/>
  <c r="K97" i="9"/>
  <c r="B97" i="9"/>
  <c r="K95" i="8"/>
  <c r="B95" i="8"/>
  <c r="K98" i="7"/>
  <c r="B98" i="7"/>
  <c r="E43" i="12" l="1" a="1"/>
  <c r="E43" i="12" s="1"/>
  <c r="D43" i="12" a="1"/>
  <c r="D43" i="12" s="1"/>
  <c r="C43" i="12" a="1"/>
  <c r="C43" i="12" s="1"/>
  <c r="F43" i="12" a="1"/>
  <c r="F43" i="12" s="1"/>
  <c r="B43" i="12" a="1"/>
  <c r="B43" i="12" s="1"/>
  <c r="A44" i="12"/>
  <c r="K69" i="6"/>
  <c r="A70" i="6"/>
  <c r="B69" i="6"/>
  <c r="K72" i="5"/>
  <c r="B72" i="5"/>
  <c r="A73" i="5"/>
  <c r="A73" i="10"/>
  <c r="H72" i="10" a="1"/>
  <c r="H72" i="10" s="1"/>
  <c r="K72" i="10" s="1"/>
  <c r="B72" i="10"/>
  <c r="K98" i="9"/>
  <c r="B98" i="9"/>
  <c r="K96" i="8"/>
  <c r="B96" i="8"/>
  <c r="K99" i="7"/>
  <c r="B99" i="7"/>
  <c r="D44" i="12" l="1" a="1"/>
  <c r="D44" i="12" s="1"/>
  <c r="C44" i="12" a="1"/>
  <c r="C44" i="12" s="1"/>
  <c r="F44" i="12" a="1"/>
  <c r="F44" i="12" s="1"/>
  <c r="B44" i="12" a="1"/>
  <c r="B44" i="12" s="1"/>
  <c r="E44" i="12" a="1"/>
  <c r="E44" i="12" s="1"/>
  <c r="A45" i="12"/>
  <c r="A71" i="6"/>
  <c r="B70" i="6"/>
  <c r="K70" i="6"/>
  <c r="A74" i="5"/>
  <c r="K73" i="5"/>
  <c r="B73" i="5"/>
  <c r="H73" i="10" a="1"/>
  <c r="H73" i="10" s="1"/>
  <c r="K73" i="10" s="1"/>
  <c r="B73" i="10"/>
  <c r="A74" i="10"/>
  <c r="K99" i="9"/>
  <c r="B99" i="9"/>
  <c r="K97" i="8"/>
  <c r="B97" i="8"/>
  <c r="K100" i="7"/>
  <c r="B100" i="7"/>
  <c r="C45" i="12" l="1" a="1"/>
  <c r="C45" i="12" s="1"/>
  <c r="F45" i="12" a="1"/>
  <c r="F45" i="12" s="1"/>
  <c r="B45" i="12" a="1"/>
  <c r="B45" i="12" s="1"/>
  <c r="E45" i="12" a="1"/>
  <c r="E45" i="12" s="1"/>
  <c r="D45" i="12" a="1"/>
  <c r="D45" i="12" s="1"/>
  <c r="A46" i="12"/>
  <c r="K71" i="6"/>
  <c r="A72" i="6"/>
  <c r="B71" i="6"/>
  <c r="J35" i="10"/>
  <c r="K74" i="5"/>
  <c r="B74" i="5"/>
  <c r="A75" i="5"/>
  <c r="A75" i="10"/>
  <c r="H74" i="10" a="1"/>
  <c r="H74" i="10" s="1"/>
  <c r="K74" i="10" s="1"/>
  <c r="B74" i="10"/>
  <c r="K100" i="9"/>
  <c r="B100" i="9"/>
  <c r="K98" i="8"/>
  <c r="B98" i="8"/>
  <c r="K101" i="7"/>
  <c r="B101" i="7"/>
  <c r="F46" i="12" l="1" a="1"/>
  <c r="F46" i="12" s="1"/>
  <c r="B46" i="12" a="1"/>
  <c r="B46" i="12" s="1"/>
  <c r="E46" i="12" a="1"/>
  <c r="E46" i="12" s="1"/>
  <c r="D46" i="12" a="1"/>
  <c r="D46" i="12" s="1"/>
  <c r="C46" i="12" a="1"/>
  <c r="C46" i="12" s="1"/>
  <c r="A47" i="12"/>
  <c r="M35" i="10"/>
  <c r="N35" i="10" s="1"/>
  <c r="O35" i="10" s="1"/>
  <c r="Q35" i="10"/>
  <c r="P35" i="10"/>
  <c r="J58" i="10"/>
  <c r="A73" i="6"/>
  <c r="K72" i="6"/>
  <c r="B72" i="6"/>
  <c r="L35" i="10"/>
  <c r="A76" i="5"/>
  <c r="K75" i="5"/>
  <c r="B75" i="5"/>
  <c r="H75" i="10" a="1"/>
  <c r="H75" i="10" s="1"/>
  <c r="K75" i="10" s="1"/>
  <c r="B75" i="10"/>
  <c r="A76" i="10"/>
  <c r="K101" i="9"/>
  <c r="B101" i="9"/>
  <c r="K99" i="8"/>
  <c r="B99" i="8"/>
  <c r="K102" i="7"/>
  <c r="B102" i="7"/>
  <c r="E47" i="12" l="1" a="1"/>
  <c r="E47" i="12" s="1"/>
  <c r="D47" i="12" a="1"/>
  <c r="D47" i="12" s="1"/>
  <c r="C47" i="12" a="1"/>
  <c r="C47" i="12" s="1"/>
  <c r="F47" i="12" a="1"/>
  <c r="F47" i="12" s="1"/>
  <c r="B47" i="12" a="1"/>
  <c r="B47" i="12" s="1"/>
  <c r="A48" i="12"/>
  <c r="M58" i="10"/>
  <c r="N58" i="10" s="1"/>
  <c r="O58" i="10" s="1"/>
  <c r="P58" i="10"/>
  <c r="Q58" i="10"/>
  <c r="J39" i="10"/>
  <c r="J62" i="10"/>
  <c r="J47" i="10"/>
  <c r="J45" i="10"/>
  <c r="L45" i="10" s="1"/>
  <c r="J70" i="10"/>
  <c r="J44" i="10"/>
  <c r="J74" i="10"/>
  <c r="J38" i="10"/>
  <c r="J64" i="10"/>
  <c r="J65" i="10"/>
  <c r="J49" i="10"/>
  <c r="J46" i="10"/>
  <c r="J43" i="10"/>
  <c r="J54" i="10"/>
  <c r="J50" i="10"/>
  <c r="J36" i="10"/>
  <c r="J72" i="10"/>
  <c r="M72" i="10" s="1"/>
  <c r="N72" i="10" s="1"/>
  <c r="O72" i="10" s="1"/>
  <c r="J66" i="10"/>
  <c r="J59" i="10"/>
  <c r="J40" i="10"/>
  <c r="M40" i="10" s="1"/>
  <c r="N40" i="10" s="1"/>
  <c r="O40" i="10" s="1"/>
  <c r="J67" i="10"/>
  <c r="J75" i="10"/>
  <c r="M75" i="10" s="1"/>
  <c r="N75" i="10" s="1"/>
  <c r="O75" i="10" s="1"/>
  <c r="J69" i="10"/>
  <c r="J73" i="10"/>
  <c r="J52" i="10"/>
  <c r="J60" i="10"/>
  <c r="M60" i="10" s="1"/>
  <c r="N60" i="10" s="1"/>
  <c r="O60" i="10" s="1"/>
  <c r="J57" i="10"/>
  <c r="J41" i="10"/>
  <c r="J56" i="10"/>
  <c r="M56" i="10" s="1"/>
  <c r="N56" i="10" s="1"/>
  <c r="O56" i="10" s="1"/>
  <c r="J61" i="10"/>
  <c r="M61" i="10" s="1"/>
  <c r="N61" i="10" s="1"/>
  <c r="O61" i="10" s="1"/>
  <c r="J63" i="10"/>
  <c r="J42" i="10"/>
  <c r="J53" i="10"/>
  <c r="L53" i="10" s="1"/>
  <c r="J51" i="10"/>
  <c r="J68" i="10"/>
  <c r="J71" i="10"/>
  <c r="M71" i="10" s="1"/>
  <c r="N71" i="10" s="1"/>
  <c r="O71" i="10" s="1"/>
  <c r="J37" i="10"/>
  <c r="M37" i="10" s="1"/>
  <c r="N37" i="10" s="1"/>
  <c r="O37" i="10" s="1"/>
  <c r="J48" i="10"/>
  <c r="J55" i="10"/>
  <c r="M70" i="10"/>
  <c r="N70" i="10" s="1"/>
  <c r="O70" i="10" s="1"/>
  <c r="L58" i="10"/>
  <c r="A74" i="6"/>
  <c r="B73" i="6"/>
  <c r="K73" i="6"/>
  <c r="K76" i="5"/>
  <c r="L67" i="10"/>
  <c r="M74" i="10"/>
  <c r="N74" i="10" s="1"/>
  <c r="O74" i="10" s="1"/>
  <c r="M39" i="10"/>
  <c r="N39" i="10" s="1"/>
  <c r="O39" i="10" s="1"/>
  <c r="B76" i="5"/>
  <c r="A77" i="5"/>
  <c r="J76" i="10"/>
  <c r="A77" i="10"/>
  <c r="H76" i="10" a="1"/>
  <c r="H76" i="10" s="1"/>
  <c r="K76" i="10" s="1"/>
  <c r="B76" i="10"/>
  <c r="K102" i="9"/>
  <c r="B102" i="9"/>
  <c r="K100" i="8"/>
  <c r="B100" i="8"/>
  <c r="K103" i="7"/>
  <c r="B103" i="7"/>
  <c r="L75" i="10" l="1"/>
  <c r="M53" i="10"/>
  <c r="N53" i="10" s="1"/>
  <c r="O53" i="10" s="1"/>
  <c r="L61" i="10"/>
  <c r="D48" i="12" a="1"/>
  <c r="D48" i="12" s="1"/>
  <c r="C48" i="12" a="1"/>
  <c r="C48" i="12" s="1"/>
  <c r="F48" i="12" a="1"/>
  <c r="F48" i="12" s="1"/>
  <c r="B48" i="12" a="1"/>
  <c r="B48" i="12" s="1"/>
  <c r="E48" i="12" a="1"/>
  <c r="E48" i="12" s="1"/>
  <c r="A49" i="12"/>
  <c r="Q69" i="10"/>
  <c r="P69" i="10"/>
  <c r="P50" i="10"/>
  <c r="Q50" i="10"/>
  <c r="M47" i="10"/>
  <c r="N47" i="10" s="1"/>
  <c r="O47" i="10" s="1"/>
  <c r="Q47" i="10"/>
  <c r="P47" i="10"/>
  <c r="P68" i="10"/>
  <c r="Q68" i="10"/>
  <c r="L60" i="10"/>
  <c r="P60" i="10"/>
  <c r="Q60" i="10"/>
  <c r="M36" i="10"/>
  <c r="P36" i="10"/>
  <c r="Q36" i="10"/>
  <c r="M54" i="10"/>
  <c r="N54" i="10" s="1"/>
  <c r="O54" i="10" s="1"/>
  <c r="P54" i="10"/>
  <c r="Q54" i="10"/>
  <c r="M49" i="10"/>
  <c r="N49" i="10" s="1"/>
  <c r="O49" i="10" s="1"/>
  <c r="P49" i="10"/>
  <c r="Q49" i="10"/>
  <c r="P38" i="10"/>
  <c r="Q38" i="10"/>
  <c r="P62" i="10"/>
  <c r="Q62" i="10"/>
  <c r="L42" i="10"/>
  <c r="P42" i="10"/>
  <c r="Q42" i="10"/>
  <c r="L57" i="10"/>
  <c r="Q57" i="10"/>
  <c r="P57" i="10"/>
  <c r="L40" i="10"/>
  <c r="P40" i="10"/>
  <c r="Q40" i="10"/>
  <c r="L64" i="10"/>
  <c r="P64" i="10"/>
  <c r="Q64" i="10"/>
  <c r="L55" i="10"/>
  <c r="P55" i="10"/>
  <c r="Q55" i="10"/>
  <c r="L41" i="10"/>
  <c r="P41" i="10"/>
  <c r="Q41" i="10"/>
  <c r="M42" i="10"/>
  <c r="N42" i="10" s="1"/>
  <c r="O42" i="10" s="1"/>
  <c r="L47" i="10"/>
  <c r="P48" i="10"/>
  <c r="Q48" i="10"/>
  <c r="Q51" i="10"/>
  <c r="P51" i="10"/>
  <c r="Q61" i="10"/>
  <c r="P61" i="10"/>
  <c r="P52" i="10"/>
  <c r="Q52" i="10"/>
  <c r="Q75" i="10"/>
  <c r="P75" i="10"/>
  <c r="M59" i="10"/>
  <c r="N59" i="10" s="1"/>
  <c r="O59" i="10" s="1"/>
  <c r="P59" i="10"/>
  <c r="Q59" i="10"/>
  <c r="Q43" i="10"/>
  <c r="P43" i="10"/>
  <c r="L74" i="10"/>
  <c r="P74" i="10"/>
  <c r="Q74" i="10"/>
  <c r="L70" i="10"/>
  <c r="P70" i="10"/>
  <c r="Q70" i="10"/>
  <c r="L39" i="10"/>
  <c r="Q39" i="10"/>
  <c r="P39" i="10"/>
  <c r="L71" i="10"/>
  <c r="P71" i="10"/>
  <c r="Q71" i="10"/>
  <c r="P72" i="10"/>
  <c r="Q72" i="10"/>
  <c r="P46" i="10"/>
  <c r="Q46" i="10"/>
  <c r="M64" i="10"/>
  <c r="N64" i="10" s="1"/>
  <c r="O64" i="10" s="1"/>
  <c r="L72" i="10"/>
  <c r="M63" i="10"/>
  <c r="N63" i="10" s="1"/>
  <c r="O63" i="10" s="1"/>
  <c r="P63" i="10"/>
  <c r="Q63" i="10"/>
  <c r="P76" i="10"/>
  <c r="Q76" i="10"/>
  <c r="M57" i="10"/>
  <c r="N57" i="10" s="1"/>
  <c r="O57" i="10" s="1"/>
  <c r="L37" i="10"/>
  <c r="P37" i="10"/>
  <c r="Q37" i="10"/>
  <c r="Q53" i="10"/>
  <c r="P53" i="10"/>
  <c r="L56" i="10"/>
  <c r="P56" i="10"/>
  <c r="Q56" i="10"/>
  <c r="Q73" i="10"/>
  <c r="P73" i="10"/>
  <c r="M67" i="10"/>
  <c r="N67" i="10" s="1"/>
  <c r="O67" i="10" s="1"/>
  <c r="P67" i="10"/>
  <c r="Q67" i="10"/>
  <c r="P66" i="10"/>
  <c r="Q66" i="10"/>
  <c r="Q65" i="10"/>
  <c r="P65" i="10"/>
  <c r="P44" i="10"/>
  <c r="Q44" i="10"/>
  <c r="M45" i="10"/>
  <c r="N45" i="10" s="1"/>
  <c r="O45" i="10" s="1"/>
  <c r="P45" i="10"/>
  <c r="Q45" i="10"/>
  <c r="L63" i="10"/>
  <c r="L36" i="10"/>
  <c r="L48" i="10"/>
  <c r="M48" i="10"/>
  <c r="N48" i="10" s="1"/>
  <c r="O48" i="10" s="1"/>
  <c r="M51" i="10"/>
  <c r="N51" i="10" s="1"/>
  <c r="O51" i="10" s="1"/>
  <c r="L51" i="10"/>
  <c r="L52" i="10"/>
  <c r="M52" i="10"/>
  <c r="N52" i="10" s="1"/>
  <c r="O52" i="10" s="1"/>
  <c r="M43" i="10"/>
  <c r="N43" i="10" s="1"/>
  <c r="O43" i="10" s="1"/>
  <c r="L43" i="10"/>
  <c r="M41" i="10"/>
  <c r="N41" i="10" s="1"/>
  <c r="O41" i="10" s="1"/>
  <c r="L54" i="10"/>
  <c r="M55" i="10"/>
  <c r="N55" i="10" s="1"/>
  <c r="O55" i="10" s="1"/>
  <c r="L73" i="10"/>
  <c r="M73" i="10"/>
  <c r="N73" i="10" s="1"/>
  <c r="O73" i="10" s="1"/>
  <c r="M66" i="10"/>
  <c r="N66" i="10" s="1"/>
  <c r="O66" i="10" s="1"/>
  <c r="L66" i="10"/>
  <c r="L65" i="10"/>
  <c r="M65" i="10"/>
  <c r="N65" i="10" s="1"/>
  <c r="O65" i="10" s="1"/>
  <c r="L44" i="10"/>
  <c r="M44" i="10"/>
  <c r="N44" i="10" s="1"/>
  <c r="O44" i="10" s="1"/>
  <c r="L68" i="10"/>
  <c r="M68" i="10"/>
  <c r="N68" i="10" s="1"/>
  <c r="O68" i="10" s="1"/>
  <c r="L38" i="10"/>
  <c r="M38" i="10"/>
  <c r="N38" i="10" s="1"/>
  <c r="O38" i="10" s="1"/>
  <c r="M62" i="10"/>
  <c r="N62" i="10" s="1"/>
  <c r="O62" i="10" s="1"/>
  <c r="L62" i="10"/>
  <c r="L49" i="10"/>
  <c r="L59" i="10"/>
  <c r="L69" i="10"/>
  <c r="M69" i="10"/>
  <c r="N69" i="10" s="1"/>
  <c r="O69" i="10" s="1"/>
  <c r="L50" i="10"/>
  <c r="M50" i="10"/>
  <c r="N50" i="10" s="1"/>
  <c r="O50" i="10" s="1"/>
  <c r="M46" i="10"/>
  <c r="N46" i="10" s="1"/>
  <c r="O46" i="10" s="1"/>
  <c r="L46" i="10"/>
  <c r="K77" i="5"/>
  <c r="A75" i="6"/>
  <c r="B74" i="6"/>
  <c r="K74" i="6"/>
  <c r="L76" i="10"/>
  <c r="M76" i="10"/>
  <c r="N76" i="10" s="1"/>
  <c r="O76" i="10" s="1"/>
  <c r="A78" i="5"/>
  <c r="B77" i="5"/>
  <c r="H77" i="10" a="1"/>
  <c r="H77" i="10" s="1"/>
  <c r="K77" i="10" s="1"/>
  <c r="B77" i="10"/>
  <c r="J77" i="10"/>
  <c r="A78" i="10"/>
  <c r="K103" i="9"/>
  <c r="B103" i="9"/>
  <c r="K101" i="8"/>
  <c r="B101" i="8"/>
  <c r="K104" i="7"/>
  <c r="B104" i="7"/>
  <c r="C49" i="12" l="1" a="1"/>
  <c r="C49" i="12" s="1"/>
  <c r="F49" i="12" a="1"/>
  <c r="F49" i="12" s="1"/>
  <c r="B49" i="12" a="1"/>
  <c r="B49" i="12" s="1"/>
  <c r="E49" i="12" a="1"/>
  <c r="E49" i="12" s="1"/>
  <c r="D49" i="12" a="1"/>
  <c r="D49" i="12" s="1"/>
  <c r="A50" i="12"/>
  <c r="P77" i="10"/>
  <c r="Q77" i="10"/>
  <c r="N36" i="10"/>
  <c r="O36" i="10" s="1"/>
  <c r="K78" i="5"/>
  <c r="B75" i="6"/>
  <c r="K75" i="6"/>
  <c r="A76" i="6"/>
  <c r="L77" i="10"/>
  <c r="M77" i="10"/>
  <c r="N77" i="10" s="1"/>
  <c r="O77" i="10" s="1"/>
  <c r="B78" i="5"/>
  <c r="A79" i="5"/>
  <c r="J78" i="10"/>
  <c r="A79" i="10"/>
  <c r="H78" i="10" a="1"/>
  <c r="H78" i="10" s="1"/>
  <c r="K78" i="10" s="1"/>
  <c r="B78" i="10"/>
  <c r="K104" i="9"/>
  <c r="B104" i="9"/>
  <c r="K102" i="8"/>
  <c r="B102" i="8"/>
  <c r="K105" i="7"/>
  <c r="B105" i="7"/>
  <c r="F50" i="12" l="1" a="1"/>
  <c r="F50" i="12" s="1"/>
  <c r="B50" i="12" a="1"/>
  <c r="B50" i="12" s="1"/>
  <c r="E50" i="12" a="1"/>
  <c r="E50" i="12" s="1"/>
  <c r="D50" i="12" a="1"/>
  <c r="D50" i="12" s="1"/>
  <c r="C50" i="12" a="1"/>
  <c r="C50" i="12" s="1"/>
  <c r="A51" i="12"/>
  <c r="P78" i="10"/>
  <c r="Q78" i="10"/>
  <c r="K79" i="5"/>
  <c r="B76" i="6"/>
  <c r="K76" i="6"/>
  <c r="A77" i="6"/>
  <c r="L78" i="10"/>
  <c r="M78" i="10"/>
  <c r="N78" i="10" s="1"/>
  <c r="O78" i="10" s="1"/>
  <c r="A80" i="5"/>
  <c r="B79" i="5"/>
  <c r="H79" i="10" a="1"/>
  <c r="H79" i="10" s="1"/>
  <c r="K79" i="10" s="1"/>
  <c r="B79" i="10"/>
  <c r="J79" i="10"/>
  <c r="A80" i="10"/>
  <c r="K105" i="9"/>
  <c r="B105" i="9"/>
  <c r="K103" i="8"/>
  <c r="B103" i="8"/>
  <c r="K106" i="7"/>
  <c r="B106" i="7"/>
  <c r="E51" i="12" l="1" a="1"/>
  <c r="E51" i="12" s="1"/>
  <c r="D51" i="12" a="1"/>
  <c r="D51" i="12" s="1"/>
  <c r="C51" i="12" a="1"/>
  <c r="C51" i="12" s="1"/>
  <c r="F51" i="12" a="1"/>
  <c r="F51" i="12" s="1"/>
  <c r="B51" i="12" a="1"/>
  <c r="B51" i="12" s="1"/>
  <c r="A52" i="12"/>
  <c r="Q79" i="10"/>
  <c r="P79" i="10"/>
  <c r="K77" i="6"/>
  <c r="A78" i="6"/>
  <c r="B77" i="6"/>
  <c r="K80" i="5"/>
  <c r="L79" i="10"/>
  <c r="M79" i="10"/>
  <c r="N79" i="10" s="1"/>
  <c r="O79" i="10" s="1"/>
  <c r="A81" i="5"/>
  <c r="B80" i="5"/>
  <c r="J80" i="10"/>
  <c r="A81" i="10"/>
  <c r="H80" i="10" a="1"/>
  <c r="H80" i="10" s="1"/>
  <c r="K80" i="10" s="1"/>
  <c r="B80" i="10"/>
  <c r="K106" i="9"/>
  <c r="B106" i="9"/>
  <c r="K104" i="8"/>
  <c r="B104" i="8"/>
  <c r="K107" i="7"/>
  <c r="B107" i="7"/>
  <c r="B90" i="6" l="1"/>
  <c r="A91" i="6"/>
  <c r="D52" i="12" a="1"/>
  <c r="D52" i="12" s="1"/>
  <c r="C52" i="12" a="1"/>
  <c r="C52" i="12" s="1"/>
  <c r="F52" i="12" a="1"/>
  <c r="F52" i="12" s="1"/>
  <c r="B52" i="12" a="1"/>
  <c r="B52" i="12" s="1"/>
  <c r="E52" i="12" a="1"/>
  <c r="E52" i="12" s="1"/>
  <c r="A53" i="12"/>
  <c r="P80" i="10"/>
  <c r="Q80" i="10"/>
  <c r="K81" i="5"/>
  <c r="B78" i="6"/>
  <c r="A79" i="6"/>
  <c r="K78" i="6"/>
  <c r="L80" i="10"/>
  <c r="M80" i="10"/>
  <c r="N80" i="10" s="1"/>
  <c r="O80" i="10" s="1"/>
  <c r="A82" i="5"/>
  <c r="B81" i="5"/>
  <c r="H81" i="10" a="1"/>
  <c r="H81" i="10" s="1"/>
  <c r="K81" i="10" s="1"/>
  <c r="B81" i="10"/>
  <c r="J81" i="10"/>
  <c r="A82" i="10"/>
  <c r="K107" i="9"/>
  <c r="B107" i="9"/>
  <c r="K105" i="8"/>
  <c r="B105" i="8"/>
  <c r="K108" i="7"/>
  <c r="B108" i="7"/>
  <c r="B91" i="6" l="1"/>
  <c r="A92" i="6"/>
  <c r="C53" i="12" a="1"/>
  <c r="C53" i="12" s="1"/>
  <c r="F53" i="12" a="1"/>
  <c r="F53" i="12" s="1"/>
  <c r="B53" i="12" a="1"/>
  <c r="B53" i="12" s="1"/>
  <c r="E53" i="12" a="1"/>
  <c r="E53" i="12" s="1"/>
  <c r="D53" i="12" a="1"/>
  <c r="D53" i="12" s="1"/>
  <c r="A54" i="12"/>
  <c r="P81" i="10"/>
  <c r="Q81" i="10"/>
  <c r="K82" i="5"/>
  <c r="K79" i="6"/>
  <c r="B79" i="6"/>
  <c r="A80" i="6"/>
  <c r="L81" i="10"/>
  <c r="M81" i="10"/>
  <c r="N81" i="10" s="1"/>
  <c r="O81" i="10" s="1"/>
  <c r="A83" i="5"/>
  <c r="B82" i="5"/>
  <c r="J82" i="10"/>
  <c r="A83" i="10"/>
  <c r="H82" i="10" a="1"/>
  <c r="H82" i="10" s="1"/>
  <c r="K82" i="10" s="1"/>
  <c r="B82" i="10"/>
  <c r="K108" i="9"/>
  <c r="B108" i="9"/>
  <c r="K106" i="8"/>
  <c r="B106" i="8"/>
  <c r="K109" i="7"/>
  <c r="B109" i="7"/>
  <c r="B92" i="6" l="1"/>
  <c r="A93" i="6"/>
  <c r="F54" i="12" a="1"/>
  <c r="F54" i="12" s="1"/>
  <c r="B54" i="12" a="1"/>
  <c r="B54" i="12" s="1"/>
  <c r="E54" i="12" a="1"/>
  <c r="E54" i="12" s="1"/>
  <c r="D54" i="12" a="1"/>
  <c r="D54" i="12" s="1"/>
  <c r="C54" i="12" a="1"/>
  <c r="C54" i="12" s="1"/>
  <c r="A55" i="12"/>
  <c r="P82" i="10"/>
  <c r="Q82" i="10"/>
  <c r="K83" i="5"/>
  <c r="B80" i="6"/>
  <c r="K80" i="6"/>
  <c r="A81" i="6"/>
  <c r="L82" i="10"/>
  <c r="M82" i="10"/>
  <c r="N82" i="10" s="1"/>
  <c r="O82" i="10" s="1"/>
  <c r="A84" i="5"/>
  <c r="B83" i="5"/>
  <c r="H83" i="10" a="1"/>
  <c r="H83" i="10" s="1"/>
  <c r="K83" i="10" s="1"/>
  <c r="B83" i="10"/>
  <c r="J83" i="10"/>
  <c r="A84" i="10"/>
  <c r="K109" i="9"/>
  <c r="B109" i="9"/>
  <c r="K107" i="8"/>
  <c r="B107" i="8"/>
  <c r="K110" i="7"/>
  <c r="B110" i="7"/>
  <c r="B93" i="6" l="1"/>
  <c r="A94" i="6"/>
  <c r="E55" i="12" a="1"/>
  <c r="E55" i="12" s="1"/>
  <c r="D55" i="12" a="1"/>
  <c r="D55" i="12" s="1"/>
  <c r="C55" i="12" a="1"/>
  <c r="C55" i="12" s="1"/>
  <c r="F55" i="12" a="1"/>
  <c r="F55" i="12" s="1"/>
  <c r="B55" i="12" a="1"/>
  <c r="B55" i="12" s="1"/>
  <c r="A56" i="12"/>
  <c r="Q83" i="10"/>
  <c r="P83" i="10"/>
  <c r="K84" i="5"/>
  <c r="K81" i="6"/>
  <c r="B81" i="6"/>
  <c r="A82" i="6"/>
  <c r="L83" i="10"/>
  <c r="M83" i="10"/>
  <c r="N83" i="10" s="1"/>
  <c r="O83" i="10" s="1"/>
  <c r="A85" i="5"/>
  <c r="B84" i="5"/>
  <c r="J84" i="10"/>
  <c r="A85" i="10"/>
  <c r="H84" i="10" a="1"/>
  <c r="H84" i="10" s="1"/>
  <c r="B84" i="10"/>
  <c r="K110" i="9"/>
  <c r="B110" i="9"/>
  <c r="K108" i="8"/>
  <c r="B108" i="8"/>
  <c r="K111" i="7"/>
  <c r="B111" i="7"/>
  <c r="B94" i="6" l="1"/>
  <c r="A95" i="6"/>
  <c r="D56" i="12" a="1"/>
  <c r="D56" i="12" s="1"/>
  <c r="C56" i="12" a="1"/>
  <c r="C56" i="12" s="1"/>
  <c r="F56" i="12" a="1"/>
  <c r="F56" i="12" s="1"/>
  <c r="B56" i="12" a="1"/>
  <c r="B56" i="12" s="1"/>
  <c r="E56" i="12" a="1"/>
  <c r="E56" i="12" s="1"/>
  <c r="A57" i="12"/>
  <c r="P84" i="10"/>
  <c r="K85" i="5"/>
  <c r="K82" i="6"/>
  <c r="A83" i="6"/>
  <c r="A84" i="6" s="1"/>
  <c r="B82" i="6"/>
  <c r="L84" i="10"/>
  <c r="A86" i="5"/>
  <c r="B85" i="5"/>
  <c r="K84" i="10"/>
  <c r="M84" i="10" s="1"/>
  <c r="N84" i="10" s="1"/>
  <c r="O84" i="10" s="1"/>
  <c r="H85" i="10" a="1"/>
  <c r="H85" i="10" s="1"/>
  <c r="K85" i="10" s="1"/>
  <c r="B85" i="10"/>
  <c r="J85" i="10"/>
  <c r="A86" i="10"/>
  <c r="K111" i="9"/>
  <c r="B111" i="9"/>
  <c r="K109" i="8"/>
  <c r="B109" i="8"/>
  <c r="K112" i="7"/>
  <c r="B112" i="7"/>
  <c r="B84" i="6" l="1"/>
  <c r="A85" i="6"/>
  <c r="B95" i="6"/>
  <c r="A96" i="6"/>
  <c r="C57" i="12" a="1"/>
  <c r="C57" i="12" s="1"/>
  <c r="F57" i="12" a="1"/>
  <c r="F57" i="12" s="1"/>
  <c r="B57" i="12" a="1"/>
  <c r="B57" i="12" s="1"/>
  <c r="E57" i="12" a="1"/>
  <c r="E57" i="12" s="1"/>
  <c r="D57" i="12" a="1"/>
  <c r="D57" i="12" s="1"/>
  <c r="A58" i="12"/>
  <c r="Q84" i="10"/>
  <c r="Q85" i="10"/>
  <c r="P85" i="10"/>
  <c r="K86" i="5"/>
  <c r="B83" i="6"/>
  <c r="L85" i="10"/>
  <c r="M85" i="10"/>
  <c r="N85" i="10" s="1"/>
  <c r="O85" i="10" s="1"/>
  <c r="B86" i="5"/>
  <c r="A87" i="5"/>
  <c r="J86" i="10"/>
  <c r="A87" i="10"/>
  <c r="A88" i="10" s="1"/>
  <c r="H86" i="10" a="1"/>
  <c r="H86" i="10" s="1"/>
  <c r="K86" i="10" s="1"/>
  <c r="B86" i="10"/>
  <c r="K112" i="9"/>
  <c r="B112" i="9"/>
  <c r="K110" i="8"/>
  <c r="B110" i="8"/>
  <c r="K113" i="7"/>
  <c r="B113" i="7"/>
  <c r="B96" i="6" l="1"/>
  <c r="A97" i="6"/>
  <c r="B85" i="6"/>
  <c r="A86" i="6"/>
  <c r="K83" i="6"/>
  <c r="K84" i="6"/>
  <c r="F58" i="12" a="1"/>
  <c r="F58" i="12" s="1"/>
  <c r="B58" i="12" a="1"/>
  <c r="B58" i="12" s="1"/>
  <c r="E58" i="12" a="1"/>
  <c r="E58" i="12" s="1"/>
  <c r="D58" i="12" a="1"/>
  <c r="D58" i="12" s="1"/>
  <c r="C58" i="12" a="1"/>
  <c r="C58" i="12" s="1"/>
  <c r="A59" i="12"/>
  <c r="P86" i="10"/>
  <c r="Q86" i="10"/>
  <c r="K87" i="5"/>
  <c r="L86" i="10"/>
  <c r="M86" i="10"/>
  <c r="N86" i="10" s="1"/>
  <c r="O86" i="10" s="1"/>
  <c r="A88" i="5"/>
  <c r="B87" i="5"/>
  <c r="A89" i="10"/>
  <c r="H88" i="10" a="1"/>
  <c r="H88" i="10" s="1"/>
  <c r="B88" i="10"/>
  <c r="H87" i="10" a="1"/>
  <c r="H87" i="10" s="1"/>
  <c r="B87" i="10"/>
  <c r="K113" i="9"/>
  <c r="B113" i="9"/>
  <c r="K111" i="8"/>
  <c r="B111" i="8"/>
  <c r="K114" i="7"/>
  <c r="B114" i="7"/>
  <c r="K85" i="6" l="1"/>
  <c r="B86" i="6"/>
  <c r="A87" i="6"/>
  <c r="B97" i="6"/>
  <c r="A98" i="6"/>
  <c r="E59" i="12" a="1"/>
  <c r="E59" i="12" s="1"/>
  <c r="D59" i="12" a="1"/>
  <c r="D59" i="12" s="1"/>
  <c r="C59" i="12" a="1"/>
  <c r="C59" i="12" s="1"/>
  <c r="F59" i="12" a="1"/>
  <c r="F59" i="12" s="1"/>
  <c r="B59" i="12" a="1"/>
  <c r="B59" i="12" s="1"/>
  <c r="A60" i="12"/>
  <c r="K88" i="5"/>
  <c r="B88" i="5"/>
  <c r="A89" i="5"/>
  <c r="A90" i="10"/>
  <c r="H89" i="10" a="1"/>
  <c r="H89" i="10" s="1"/>
  <c r="B89" i="10"/>
  <c r="J87" i="10"/>
  <c r="J88" i="10"/>
  <c r="K87" i="10"/>
  <c r="K88" i="10"/>
  <c r="K114" i="9"/>
  <c r="B114" i="9"/>
  <c r="K112" i="8"/>
  <c r="B112" i="8"/>
  <c r="K115" i="7"/>
  <c r="B115" i="7"/>
  <c r="B98" i="6" l="1"/>
  <c r="A99" i="6"/>
  <c r="K86" i="6"/>
  <c r="B87" i="6"/>
  <c r="A88" i="6"/>
  <c r="K87" i="6"/>
  <c r="D60" i="12" a="1"/>
  <c r="D60" i="12" s="1"/>
  <c r="C60" i="12" a="1"/>
  <c r="C60" i="12" s="1"/>
  <c r="F60" i="12" a="1"/>
  <c r="F60" i="12" s="1"/>
  <c r="B60" i="12" a="1"/>
  <c r="B60" i="12" s="1"/>
  <c r="E60" i="12" a="1"/>
  <c r="E60" i="12" s="1"/>
  <c r="A61" i="12"/>
  <c r="P88" i="10"/>
  <c r="Q88" i="10"/>
  <c r="P87" i="10"/>
  <c r="Q87" i="10"/>
  <c r="K89" i="5"/>
  <c r="L87" i="10"/>
  <c r="L88" i="10"/>
  <c r="M88" i="10"/>
  <c r="N88" i="10" s="1"/>
  <c r="O88" i="10" s="1"/>
  <c r="M87" i="10"/>
  <c r="N87" i="10" s="1"/>
  <c r="O87" i="10" s="1"/>
  <c r="A90" i="5"/>
  <c r="B89" i="5"/>
  <c r="K89" i="10"/>
  <c r="J89" i="10"/>
  <c r="A91" i="10"/>
  <c r="A92" i="10" s="1"/>
  <c r="A93" i="10" s="1"/>
  <c r="A94" i="10" s="1"/>
  <c r="H90" i="10" a="1"/>
  <c r="H90" i="10" s="1"/>
  <c r="B90" i="10"/>
  <c r="K115" i="9"/>
  <c r="B115" i="9"/>
  <c r="K113" i="8"/>
  <c r="B113" i="8"/>
  <c r="K116" i="7"/>
  <c r="B116" i="7"/>
  <c r="B88" i="6" l="1"/>
  <c r="A89" i="6"/>
  <c r="B99" i="6"/>
  <c r="A100" i="6"/>
  <c r="C61" i="12" a="1"/>
  <c r="C61" i="12" s="1"/>
  <c r="F61" i="12" a="1"/>
  <c r="F61" i="12" s="1"/>
  <c r="B61" i="12" a="1"/>
  <c r="B61" i="12" s="1"/>
  <c r="E61" i="12" a="1"/>
  <c r="E61" i="12" s="1"/>
  <c r="D61" i="12" a="1"/>
  <c r="D61" i="12" s="1"/>
  <c r="A62" i="12"/>
  <c r="Q89" i="10"/>
  <c r="P89" i="10"/>
  <c r="K90" i="5"/>
  <c r="A95" i="10"/>
  <c r="B94" i="10"/>
  <c r="H94" i="10" a="1"/>
  <c r="H94" i="10" s="1"/>
  <c r="L89" i="10"/>
  <c r="M89" i="10"/>
  <c r="N89" i="10" s="1"/>
  <c r="O89" i="10" s="1"/>
  <c r="B90" i="5"/>
  <c r="A91" i="5"/>
  <c r="H92" i="10" a="1"/>
  <c r="H92" i="10" s="1"/>
  <c r="B92" i="10"/>
  <c r="H91" i="10" a="1"/>
  <c r="H91" i="10" s="1"/>
  <c r="B91" i="10"/>
  <c r="K90" i="10"/>
  <c r="J90" i="10"/>
  <c r="K116" i="9"/>
  <c r="B116" i="9"/>
  <c r="K114" i="8"/>
  <c r="B114" i="8"/>
  <c r="K117" i="7"/>
  <c r="B117" i="7"/>
  <c r="B100" i="6" l="1"/>
  <c r="K100" i="6"/>
  <c r="K88" i="6"/>
  <c r="B89" i="6"/>
  <c r="K99" i="6"/>
  <c r="F62" i="12" a="1"/>
  <c r="F62" i="12" s="1"/>
  <c r="B62" i="12" a="1"/>
  <c r="B62" i="12" s="1"/>
  <c r="E62" i="12" a="1"/>
  <c r="E62" i="12" s="1"/>
  <c r="D62" i="12" a="1"/>
  <c r="D62" i="12" s="1"/>
  <c r="C62" i="12" a="1"/>
  <c r="C62" i="12" s="1"/>
  <c r="A63" i="12"/>
  <c r="P90" i="10"/>
  <c r="Q90" i="10"/>
  <c r="K91" i="5"/>
  <c r="A96" i="10"/>
  <c r="H95" i="10" a="1"/>
  <c r="H95" i="10" s="1"/>
  <c r="B95" i="10"/>
  <c r="L90" i="10"/>
  <c r="M90" i="10"/>
  <c r="N90" i="10" s="1"/>
  <c r="O90" i="10" s="1"/>
  <c r="A92" i="5"/>
  <c r="B91" i="5"/>
  <c r="H93" i="10" a="1"/>
  <c r="H93" i="10" s="1"/>
  <c r="B93" i="10"/>
  <c r="J92" i="10"/>
  <c r="J91" i="10"/>
  <c r="K92" i="10"/>
  <c r="K91" i="10"/>
  <c r="K117" i="9"/>
  <c r="B117" i="9"/>
  <c r="K115" i="8"/>
  <c r="B115" i="8"/>
  <c r="K118" i="7"/>
  <c r="B118" i="7"/>
  <c r="K89" i="6" l="1"/>
  <c r="B101" i="6"/>
  <c r="A102" i="6"/>
  <c r="K90" i="6"/>
  <c r="K91" i="6"/>
  <c r="K93" i="6"/>
  <c r="K92" i="6"/>
  <c r="K94" i="6"/>
  <c r="K95" i="6"/>
  <c r="K97" i="6"/>
  <c r="K98" i="6"/>
  <c r="K96" i="6"/>
  <c r="E63" i="12" a="1"/>
  <c r="E63" i="12" s="1"/>
  <c r="D63" i="12" a="1"/>
  <c r="D63" i="12" s="1"/>
  <c r="C63" i="12" a="1"/>
  <c r="C63" i="12" s="1"/>
  <c r="F63" i="12" a="1"/>
  <c r="F63" i="12" s="1"/>
  <c r="B63" i="12" a="1"/>
  <c r="B63" i="12" s="1"/>
  <c r="A64" i="12"/>
  <c r="P91" i="10"/>
  <c r="Q91" i="10"/>
  <c r="P92" i="10"/>
  <c r="Q92" i="10"/>
  <c r="K92" i="5"/>
  <c r="A97" i="10"/>
  <c r="J96" i="10"/>
  <c r="H96" i="10" a="1"/>
  <c r="H96" i="10" s="1"/>
  <c r="B96" i="10"/>
  <c r="L91" i="10"/>
  <c r="L92" i="10"/>
  <c r="M91" i="10"/>
  <c r="N91" i="10" s="1"/>
  <c r="O91" i="10" s="1"/>
  <c r="M92" i="10"/>
  <c r="N92" i="10" s="1"/>
  <c r="O92" i="10" s="1"/>
  <c r="B92" i="5"/>
  <c r="A93" i="5"/>
  <c r="J93" i="10"/>
  <c r="K93" i="10"/>
  <c r="K94" i="10"/>
  <c r="K95" i="10"/>
  <c r="J94" i="10"/>
  <c r="J95" i="10"/>
  <c r="K118" i="9"/>
  <c r="B118" i="9"/>
  <c r="K116" i="8"/>
  <c r="B116" i="8"/>
  <c r="A120" i="7"/>
  <c r="K119" i="7"/>
  <c r="B119" i="7"/>
  <c r="K101" i="6" l="1"/>
  <c r="A103" i="6"/>
  <c r="B102" i="6"/>
  <c r="K102" i="6"/>
  <c r="B120" i="9"/>
  <c r="D64" i="12" a="1"/>
  <c r="D64" i="12" s="1"/>
  <c r="C64" i="12" a="1"/>
  <c r="C64" i="12" s="1"/>
  <c r="F64" i="12" a="1"/>
  <c r="F64" i="12" s="1"/>
  <c r="B64" i="12" a="1"/>
  <c r="B64" i="12" s="1"/>
  <c r="E64" i="12" a="1"/>
  <c r="E64" i="12" s="1"/>
  <c r="A65" i="12"/>
  <c r="L95" i="10"/>
  <c r="P95" i="10"/>
  <c r="Q95" i="10"/>
  <c r="L94" i="10"/>
  <c r="P94" i="10"/>
  <c r="Q94" i="10"/>
  <c r="Q93" i="10"/>
  <c r="P93" i="10"/>
  <c r="L96" i="10"/>
  <c r="P96" i="10"/>
  <c r="K96" i="10"/>
  <c r="Q96" i="10" s="1"/>
  <c r="K93" i="5"/>
  <c r="A98" i="10"/>
  <c r="H97" i="10" a="1"/>
  <c r="H97" i="10" s="1"/>
  <c r="B97" i="10"/>
  <c r="L93" i="10"/>
  <c r="M95" i="10"/>
  <c r="N95" i="10" s="1"/>
  <c r="O95" i="10" s="1"/>
  <c r="M94" i="10"/>
  <c r="N94" i="10" s="1"/>
  <c r="O94" i="10" s="1"/>
  <c r="M93" i="10"/>
  <c r="N93" i="10" s="1"/>
  <c r="O93" i="10" s="1"/>
  <c r="A94" i="5"/>
  <c r="B93" i="5"/>
  <c r="B119" i="9"/>
  <c r="A118" i="8"/>
  <c r="K117" i="8"/>
  <c r="B117" i="8"/>
  <c r="K120" i="7"/>
  <c r="B120" i="7"/>
  <c r="A104" i="6" l="1"/>
  <c r="K103" i="6"/>
  <c r="B103" i="6"/>
  <c r="K121" i="9"/>
  <c r="B121" i="9"/>
  <c r="K119" i="9"/>
  <c r="K120" i="9"/>
  <c r="C65" i="12" a="1"/>
  <c r="C65" i="12" s="1"/>
  <c r="F65" i="12" a="1"/>
  <c r="F65" i="12" s="1"/>
  <c r="B65" i="12" a="1"/>
  <c r="B65" i="12" s="1"/>
  <c r="E65" i="12" a="1"/>
  <c r="E65" i="12" s="1"/>
  <c r="D65" i="12" a="1"/>
  <c r="D65" i="12" s="1"/>
  <c r="A66" i="12"/>
  <c r="M96" i="10"/>
  <c r="N96" i="10" s="1"/>
  <c r="O96" i="10" s="1"/>
  <c r="K94" i="5"/>
  <c r="A99" i="10"/>
  <c r="H98" i="10" a="1"/>
  <c r="H98" i="10" s="1"/>
  <c r="B98" i="10"/>
  <c r="J97" i="10"/>
  <c r="K97" i="10"/>
  <c r="B94" i="5"/>
  <c r="A95" i="5"/>
  <c r="K118" i="8"/>
  <c r="B118" i="8"/>
  <c r="A105" i="6" l="1"/>
  <c r="B104" i="6"/>
  <c r="K104" i="6"/>
  <c r="A123" i="9"/>
  <c r="B122" i="9"/>
  <c r="F66" i="12" a="1"/>
  <c r="F66" i="12" s="1"/>
  <c r="B66" i="12" a="1"/>
  <c r="B66" i="12" s="1"/>
  <c r="E66" i="12" a="1"/>
  <c r="E66" i="12" s="1"/>
  <c r="D66" i="12" a="1"/>
  <c r="D66" i="12" s="1"/>
  <c r="C66" i="12" a="1"/>
  <c r="C66" i="12" s="1"/>
  <c r="A67" i="12"/>
  <c r="Q97" i="10"/>
  <c r="P97" i="10"/>
  <c r="L97" i="10"/>
  <c r="M97" i="10"/>
  <c r="N97" i="10" s="1"/>
  <c r="O97" i="10" s="1"/>
  <c r="A100" i="10"/>
  <c r="H99" i="10" a="1"/>
  <c r="H99" i="10" s="1"/>
  <c r="B99" i="10"/>
  <c r="J99" i="10"/>
  <c r="K98" i="10"/>
  <c r="K95" i="5"/>
  <c r="J98" i="10"/>
  <c r="A96" i="5"/>
  <c r="B95" i="5"/>
  <c r="A106" i="6" l="1"/>
  <c r="B105" i="6"/>
  <c r="K105" i="6"/>
  <c r="K123" i="9"/>
  <c r="B123" i="9"/>
  <c r="K122" i="9"/>
  <c r="E67" i="12" a="1"/>
  <c r="E67" i="12" s="1"/>
  <c r="D67" i="12" a="1"/>
  <c r="D67" i="12" s="1"/>
  <c r="C67" i="12" a="1"/>
  <c r="C67" i="12" s="1"/>
  <c r="F67" i="12" a="1"/>
  <c r="F67" i="12" s="1"/>
  <c r="B67" i="12" a="1"/>
  <c r="B67" i="12" s="1"/>
  <c r="A68" i="12"/>
  <c r="L98" i="10"/>
  <c r="P98" i="10"/>
  <c r="Q98" i="10"/>
  <c r="P99" i="10"/>
  <c r="A101" i="10"/>
  <c r="H100" i="10" a="1"/>
  <c r="H100" i="10" s="1"/>
  <c r="B100" i="10"/>
  <c r="K96" i="5"/>
  <c r="M98" i="10"/>
  <c r="N98" i="10" s="1"/>
  <c r="O98" i="10" s="1"/>
  <c r="K99" i="10"/>
  <c r="Q99" i="10" s="1"/>
  <c r="L99" i="10"/>
  <c r="B96" i="5"/>
  <c r="A97" i="5"/>
  <c r="A107" i="6" l="1"/>
  <c r="B106" i="6"/>
  <c r="K106" i="6"/>
  <c r="D68" i="12" a="1"/>
  <c r="D68" i="12" s="1"/>
  <c r="C68" i="12" a="1"/>
  <c r="C68" i="12" s="1"/>
  <c r="F68" i="12" a="1"/>
  <c r="F68" i="12" s="1"/>
  <c r="B68" i="12" a="1"/>
  <c r="B68" i="12" s="1"/>
  <c r="E68" i="12" a="1"/>
  <c r="E68" i="12" s="1"/>
  <c r="A69" i="12"/>
  <c r="M99" i="10"/>
  <c r="N99" i="10" s="1"/>
  <c r="O99" i="10" s="1"/>
  <c r="K100" i="10"/>
  <c r="J100" i="10"/>
  <c r="A102" i="10"/>
  <c r="H101" i="10" a="1"/>
  <c r="H101" i="10" s="1"/>
  <c r="K101" i="10" s="1"/>
  <c r="B101" i="10"/>
  <c r="K97" i="5"/>
  <c r="A98" i="5"/>
  <c r="B97" i="5"/>
  <c r="K107" i="6" l="1"/>
  <c r="A108" i="6"/>
  <c r="B107" i="6"/>
  <c r="C69" i="12" a="1"/>
  <c r="C69" i="12" s="1"/>
  <c r="F69" i="12" a="1"/>
  <c r="F69" i="12" s="1"/>
  <c r="B69" i="12" a="1"/>
  <c r="B69" i="12" s="1"/>
  <c r="E69" i="12" a="1"/>
  <c r="E69" i="12" s="1"/>
  <c r="D69" i="12" a="1"/>
  <c r="D69" i="12" s="1"/>
  <c r="A70" i="12"/>
  <c r="P100" i="10"/>
  <c r="Q100" i="10"/>
  <c r="A103" i="10"/>
  <c r="H102" i="10" a="1"/>
  <c r="H102" i="10" s="1"/>
  <c r="K102" i="10" s="1"/>
  <c r="B102" i="10"/>
  <c r="J101" i="10"/>
  <c r="L100" i="10"/>
  <c r="M100" i="10"/>
  <c r="N100" i="10" s="1"/>
  <c r="O100" i="10" s="1"/>
  <c r="K98" i="5"/>
  <c r="B98" i="5"/>
  <c r="A99" i="5"/>
  <c r="A109" i="6" l="1"/>
  <c r="B108" i="6"/>
  <c r="K108" i="6"/>
  <c r="F70" i="12" a="1"/>
  <c r="F70" i="12" s="1"/>
  <c r="B70" i="12" a="1"/>
  <c r="B70" i="12" s="1"/>
  <c r="E70" i="12" a="1"/>
  <c r="E70" i="12" s="1"/>
  <c r="D70" i="12" a="1"/>
  <c r="D70" i="12" s="1"/>
  <c r="C70" i="12" a="1"/>
  <c r="C70" i="12" s="1"/>
  <c r="A71" i="12"/>
  <c r="Q101" i="10"/>
  <c r="P101" i="10"/>
  <c r="K99" i="5"/>
  <c r="L101" i="10"/>
  <c r="M101" i="10"/>
  <c r="N101" i="10" s="1"/>
  <c r="O101" i="10" s="1"/>
  <c r="A104" i="10"/>
  <c r="H103" i="10" a="1"/>
  <c r="H103" i="10" s="1"/>
  <c r="K103" i="10" s="1"/>
  <c r="B103" i="10"/>
  <c r="J103" i="10"/>
  <c r="J102" i="10"/>
  <c r="A100" i="5"/>
  <c r="B99" i="5"/>
  <c r="K109" i="6" l="1"/>
  <c r="A110" i="6"/>
  <c r="B109" i="6"/>
  <c r="E71" i="12" a="1"/>
  <c r="E71" i="12" s="1"/>
  <c r="D71" i="12" a="1"/>
  <c r="D71" i="12" s="1"/>
  <c r="C71" i="12" a="1"/>
  <c r="C71" i="12" s="1"/>
  <c r="F71" i="12" a="1"/>
  <c r="F71" i="12" s="1"/>
  <c r="B71" i="12" a="1"/>
  <c r="B71" i="12" s="1"/>
  <c r="A72" i="12"/>
  <c r="P102" i="10"/>
  <c r="Q102" i="10"/>
  <c r="Q103" i="10"/>
  <c r="P103" i="10"/>
  <c r="L103" i="10"/>
  <c r="M103" i="10"/>
  <c r="N103" i="10" s="1"/>
  <c r="O103" i="10" s="1"/>
  <c r="A105" i="10"/>
  <c r="H104" i="10" a="1"/>
  <c r="H104" i="10" s="1"/>
  <c r="K104" i="10" s="1"/>
  <c r="B104" i="10"/>
  <c r="J104" i="10"/>
  <c r="K100" i="5"/>
  <c r="L102" i="10"/>
  <c r="M102" i="10"/>
  <c r="N102" i="10" s="1"/>
  <c r="O102" i="10" s="1"/>
  <c r="B100" i="5"/>
  <c r="A101" i="5"/>
  <c r="A111" i="6" l="1"/>
  <c r="B110" i="6"/>
  <c r="K110" i="6"/>
  <c r="D72" i="12" a="1"/>
  <c r="D72" i="12" s="1"/>
  <c r="C72" i="12" a="1"/>
  <c r="C72" i="12" s="1"/>
  <c r="F72" i="12" a="1"/>
  <c r="F72" i="12" s="1"/>
  <c r="B72" i="12" a="1"/>
  <c r="B72" i="12" s="1"/>
  <c r="E72" i="12" a="1"/>
  <c r="E72" i="12" s="1"/>
  <c r="A73" i="12"/>
  <c r="P104" i="10"/>
  <c r="Q104" i="10"/>
  <c r="A106" i="10"/>
  <c r="J105" i="10"/>
  <c r="H105" i="10" a="1"/>
  <c r="H105" i="10" s="1"/>
  <c r="K105" i="10" s="1"/>
  <c r="B105" i="10"/>
  <c r="L104" i="10"/>
  <c r="M104" i="10"/>
  <c r="N104" i="10" s="1"/>
  <c r="O104" i="10" s="1"/>
  <c r="K101" i="5"/>
  <c r="A102" i="5"/>
  <c r="B101" i="5"/>
  <c r="K111" i="6" l="1"/>
  <c r="A112" i="6"/>
  <c r="B111" i="6"/>
  <c r="C73" i="12" a="1"/>
  <c r="C73" i="12" s="1"/>
  <c r="F73" i="12" a="1"/>
  <c r="F73" i="12" s="1"/>
  <c r="B73" i="12" a="1"/>
  <c r="B73" i="12" s="1"/>
  <c r="E73" i="12" a="1"/>
  <c r="E73" i="12" s="1"/>
  <c r="D73" i="12" a="1"/>
  <c r="D73" i="12" s="1"/>
  <c r="A74" i="12"/>
  <c r="P105" i="10"/>
  <c r="Q105" i="10"/>
  <c r="K102" i="5"/>
  <c r="L105" i="10"/>
  <c r="M105" i="10"/>
  <c r="N105" i="10" s="1"/>
  <c r="O105" i="10" s="1"/>
  <c r="A107" i="10"/>
  <c r="J106" i="10"/>
  <c r="B106" i="10"/>
  <c r="H106" i="10" a="1"/>
  <c r="H106" i="10" s="1"/>
  <c r="K106" i="10" s="1"/>
  <c r="B102" i="5"/>
  <c r="A103" i="5"/>
  <c r="K112" i="6" l="1"/>
  <c r="A113" i="6"/>
  <c r="B112" i="6"/>
  <c r="F74" i="12" a="1"/>
  <c r="F74" i="12" s="1"/>
  <c r="B74" i="12" a="1"/>
  <c r="B74" i="12" s="1"/>
  <c r="E74" i="12" a="1"/>
  <c r="E74" i="12" s="1"/>
  <c r="D74" i="12" a="1"/>
  <c r="D74" i="12" s="1"/>
  <c r="C74" i="12" a="1"/>
  <c r="C74" i="12" s="1"/>
  <c r="A75" i="12"/>
  <c r="P106" i="10"/>
  <c r="Q106" i="10"/>
  <c r="K103" i="5"/>
  <c r="L106" i="10"/>
  <c r="M106" i="10"/>
  <c r="N106" i="10" s="1"/>
  <c r="O106" i="10" s="1"/>
  <c r="A108" i="10"/>
  <c r="H107" i="10" a="1"/>
  <c r="H107" i="10" s="1"/>
  <c r="K107" i="10" s="1"/>
  <c r="B107" i="10"/>
  <c r="J107" i="10"/>
  <c r="A104" i="5"/>
  <c r="B103" i="5"/>
  <c r="A114" i="6" l="1"/>
  <c r="B113" i="6"/>
  <c r="K113" i="6"/>
  <c r="E75" i="12" a="1"/>
  <c r="E75" i="12" s="1"/>
  <c r="D75" i="12" a="1"/>
  <c r="D75" i="12" s="1"/>
  <c r="C75" i="12" a="1"/>
  <c r="C75" i="12" s="1"/>
  <c r="F75" i="12" a="1"/>
  <c r="F75" i="12" s="1"/>
  <c r="B75" i="12" a="1"/>
  <c r="B75" i="12" s="1"/>
  <c r="A76" i="12"/>
  <c r="Q107" i="10"/>
  <c r="P107" i="10"/>
  <c r="L107" i="10"/>
  <c r="M107" i="10"/>
  <c r="N107" i="10" s="1"/>
  <c r="O107" i="10" s="1"/>
  <c r="K104" i="5"/>
  <c r="A109" i="10"/>
  <c r="H108" i="10" a="1"/>
  <c r="H108" i="10" s="1"/>
  <c r="K108" i="10" s="1"/>
  <c r="B108" i="10"/>
  <c r="J108" i="10"/>
  <c r="B104" i="5"/>
  <c r="A105" i="5"/>
  <c r="B114" i="6" l="1"/>
  <c r="K114" i="6"/>
  <c r="D76" i="12" a="1"/>
  <c r="D76" i="12" s="1"/>
  <c r="C76" i="12" a="1"/>
  <c r="C76" i="12" s="1"/>
  <c r="F76" i="12" a="1"/>
  <c r="F76" i="12" s="1"/>
  <c r="B76" i="12" a="1"/>
  <c r="B76" i="12" s="1"/>
  <c r="E76" i="12" a="1"/>
  <c r="E76" i="12" s="1"/>
  <c r="P108" i="10"/>
  <c r="Q108" i="10"/>
  <c r="K105" i="5"/>
  <c r="L108" i="10"/>
  <c r="M108" i="10"/>
  <c r="N108" i="10" s="1"/>
  <c r="O108" i="10" s="1"/>
  <c r="A110" i="10"/>
  <c r="J109" i="10"/>
  <c r="B109" i="10"/>
  <c r="H109" i="10" a="1"/>
  <c r="H109" i="10" s="1"/>
  <c r="K109" i="10" s="1"/>
  <c r="A106" i="5"/>
  <c r="B105" i="5"/>
  <c r="P109" i="10" l="1"/>
  <c r="Q109" i="10"/>
  <c r="L109" i="10"/>
  <c r="M109" i="10"/>
  <c r="N109" i="10" s="1"/>
  <c r="O109" i="10" s="1"/>
  <c r="K106" i="5"/>
  <c r="A111" i="10"/>
  <c r="B110" i="10"/>
  <c r="J110" i="10"/>
  <c r="H110" i="10" a="1"/>
  <c r="H110" i="10" s="1"/>
  <c r="K110" i="10" s="1"/>
  <c r="B106" i="5"/>
  <c r="A107" i="5"/>
  <c r="P110" i="10" l="1"/>
  <c r="Q110" i="10"/>
  <c r="L110" i="10"/>
  <c r="M110" i="10"/>
  <c r="N110" i="10" s="1"/>
  <c r="O110" i="10" s="1"/>
  <c r="K107" i="5"/>
  <c r="A112" i="10"/>
  <c r="B111" i="10"/>
  <c r="H111" i="10" a="1"/>
  <c r="H111" i="10" s="1"/>
  <c r="K111" i="10" s="1"/>
  <c r="J111" i="10"/>
  <c r="A108" i="5"/>
  <c r="B107" i="5"/>
  <c r="Q111" i="10" l="1"/>
  <c r="P111" i="10"/>
  <c r="K108" i="5"/>
  <c r="L111" i="10"/>
  <c r="M111" i="10"/>
  <c r="N111" i="10" s="1"/>
  <c r="O111" i="10" s="1"/>
  <c r="A113" i="10"/>
  <c r="H112" i="10" a="1"/>
  <c r="H112" i="10" s="1"/>
  <c r="K112" i="10" s="1"/>
  <c r="B112" i="10"/>
  <c r="J112" i="10"/>
  <c r="B108" i="5"/>
  <c r="A109" i="5"/>
  <c r="P112" i="10" l="1"/>
  <c r="Q112" i="10"/>
  <c r="L112" i="10"/>
  <c r="M112" i="10"/>
  <c r="N112" i="10" s="1"/>
  <c r="O112" i="10" s="1"/>
  <c r="K109" i="5"/>
  <c r="A114" i="10"/>
  <c r="B113" i="10"/>
  <c r="J113" i="10"/>
  <c r="H113" i="10" a="1"/>
  <c r="H113" i="10" s="1"/>
  <c r="K113" i="10" s="1"/>
  <c r="A110" i="5"/>
  <c r="B109" i="5"/>
  <c r="P113" i="10" l="1"/>
  <c r="Q113" i="10"/>
  <c r="L113" i="10"/>
  <c r="M113" i="10"/>
  <c r="N113" i="10" s="1"/>
  <c r="O113" i="10" s="1"/>
  <c r="K110" i="5"/>
  <c r="B114" i="10"/>
  <c r="J114" i="10"/>
  <c r="H114" i="10" a="1"/>
  <c r="H114" i="10" s="1"/>
  <c r="K114" i="10" s="1"/>
  <c r="B110" i="5"/>
  <c r="A111" i="5"/>
  <c r="P114" i="10" l="1"/>
  <c r="Q114" i="10"/>
  <c r="K111" i="5"/>
  <c r="L114" i="10"/>
  <c r="M114" i="10"/>
  <c r="N114" i="10" s="1"/>
  <c r="O114" i="10" s="1"/>
  <c r="A112" i="5"/>
  <c r="B111" i="5"/>
  <c r="D8" i="1" l="1"/>
  <c r="F8" i="1"/>
  <c r="C8" i="1"/>
  <c r="G8" i="1"/>
  <c r="K112" i="5"/>
  <c r="B112" i="5"/>
  <c r="A113" i="5"/>
  <c r="K113" i="5" l="1"/>
  <c r="A114" i="5"/>
  <c r="B113" i="5"/>
  <c r="K114" i="5" l="1"/>
  <c r="B114" i="5"/>
  <c r="G2" i="4"/>
  <c r="K3" i="4" l="1" a="1"/>
  <c r="K3" i="4" s="1"/>
  <c r="G3" i="4" s="1"/>
  <c r="K4" i="4" s="1" a="1"/>
  <c r="K4" i="4" s="1"/>
  <c r="G4" i="4" s="1"/>
  <c r="K5" i="4" l="1" a="1"/>
  <c r="K5" i="4" s="1"/>
  <c r="G5" i="4" s="1"/>
  <c r="K7" i="4" l="1" a="1"/>
  <c r="K7" i="4" s="1"/>
  <c r="G7" i="4" s="1"/>
  <c r="K6" i="4" a="1"/>
  <c r="K6" i="4" s="1"/>
  <c r="K8" i="4" l="1" a="1"/>
  <c r="K8" i="4" s="1"/>
  <c r="G8" i="4" s="1"/>
  <c r="K9" i="4" l="1" a="1"/>
  <c r="K9" i="4" s="1"/>
  <c r="G9" i="4" s="1"/>
  <c r="K10" i="4" l="1" a="1"/>
  <c r="K10" i="4" s="1"/>
  <c r="G10" i="4" s="1"/>
  <c r="K11" i="4" l="1" a="1"/>
  <c r="K11" i="4" s="1"/>
  <c r="G11" i="4" s="1"/>
  <c r="K12" i="4" l="1" a="1"/>
  <c r="K12" i="4" s="1"/>
  <c r="G12" i="4" s="1"/>
  <c r="K14" i="4" l="1" a="1"/>
  <c r="K14" i="4" s="1"/>
  <c r="G14" i="4" s="1"/>
  <c r="K15" i="4" l="1" a="1"/>
  <c r="K15" i="4" s="1"/>
  <c r="G15" i="4" s="1"/>
  <c r="K13" i="4" a="1"/>
  <c r="K13" i="4" s="1"/>
  <c r="K16" i="4" l="1" a="1"/>
  <c r="K16" i="4" s="1"/>
  <c r="G16" i="4" s="1"/>
  <c r="K17" i="4" l="1" a="1"/>
  <c r="K17" i="4" s="1"/>
  <c r="G17" i="4" s="1"/>
  <c r="K18" i="4" l="1" a="1"/>
  <c r="K18" i="4" s="1"/>
  <c r="G18" i="4" s="1"/>
  <c r="K19" i="4" a="1"/>
  <c r="K19" i="4" s="1"/>
  <c r="G19" i="4" s="1"/>
  <c r="K20" i="4" l="1" a="1"/>
  <c r="K20" i="4" s="1"/>
  <c r="G20" i="4" s="1"/>
  <c r="K21" i="4" s="1" a="1"/>
  <c r="K21" i="4" s="1"/>
  <c r="G21" i="4" s="1"/>
  <c r="K22" i="4" l="1" a="1"/>
  <c r="K22" i="4" s="1"/>
  <c r="G22" i="4" s="1"/>
  <c r="K23" i="4" l="1" a="1"/>
  <c r="K23" i="4" s="1"/>
  <c r="G23" i="4" s="1"/>
  <c r="K24" i="4" l="1" a="1"/>
  <c r="K24" i="4" s="1"/>
  <c r="G24" i="4" s="1"/>
  <c r="K25" i="4" l="1" a="1"/>
  <c r="K25" i="4" s="1"/>
  <c r="G25" i="4" s="1"/>
  <c r="K26" i="4" l="1" a="1"/>
  <c r="K26" i="4" s="1"/>
  <c r="G26" i="4" s="1"/>
  <c r="K27" i="4" l="1" a="1"/>
  <c r="K27" i="4" s="1"/>
  <c r="G27" i="4" s="1"/>
  <c r="K28" i="4" l="1" a="1"/>
  <c r="K28" i="4" s="1"/>
  <c r="G28" i="4" s="1"/>
  <c r="K29" i="4" l="1" a="1"/>
  <c r="K29" i="4" s="1"/>
  <c r="G29" i="4" s="1"/>
  <c r="K30" i="4" l="1" a="1"/>
  <c r="K30" i="4" s="1"/>
  <c r="G30" i="4" s="1"/>
  <c r="K31" i="4" a="1"/>
  <c r="K31" i="4" s="1"/>
  <c r="G31" i="4" s="1"/>
  <c r="K32" i="4" l="1" a="1"/>
  <c r="K32" i="4" s="1"/>
  <c r="G32" i="4" s="1"/>
  <c r="K33" i="4" l="1" a="1"/>
  <c r="K33" i="4" s="1"/>
  <c r="G33" i="4" s="1"/>
  <c r="K34" i="4" l="1" a="1"/>
  <c r="K34" i="4" s="1"/>
  <c r="G34" i="4" s="1"/>
  <c r="K35" i="4" l="1" a="1"/>
  <c r="K35" i="4" s="1"/>
  <c r="G35" i="4" s="1"/>
  <c r="K36" i="4" l="1" a="1"/>
  <c r="K36" i="4" s="1"/>
  <c r="G36" i="4" s="1"/>
  <c r="K37" i="4" l="1" a="1"/>
  <c r="K37" i="4" s="1"/>
  <c r="G37" i="4" s="1"/>
  <c r="K38" i="4" l="1" a="1"/>
  <c r="K38" i="4" s="1"/>
  <c r="G38" i="4" s="1"/>
  <c r="K39" i="4" l="1" a="1"/>
  <c r="K39" i="4" s="1"/>
  <c r="G39" i="4" s="1"/>
  <c r="K40" i="4" l="1" a="1"/>
  <c r="K40" i="4" s="1"/>
  <c r="G40" i="4" s="1"/>
  <c r="K41" i="4" l="1" a="1"/>
  <c r="K41" i="4" s="1"/>
  <c r="G41" i="4" s="1"/>
  <c r="K42" i="4" s="1" a="1"/>
  <c r="K42" i="4" s="1"/>
  <c r="G42" i="4" s="1"/>
  <c r="K43" i="4" l="1" a="1"/>
  <c r="K43" i="4" s="1"/>
  <c r="G43" i="4" s="1"/>
  <c r="K44" i="4" l="1" a="1"/>
  <c r="K44" i="4" s="1"/>
  <c r="G44" i="4" s="1"/>
  <c r="K45" i="4" l="1" a="1"/>
  <c r="K45" i="4" s="1"/>
  <c r="G45" i="4" s="1"/>
  <c r="K46" i="4" l="1" a="1"/>
  <c r="K46" i="4" s="1"/>
  <c r="G46" i="4" s="1"/>
  <c r="K48" i="4" s="1" a="1"/>
  <c r="K48" i="4" s="1"/>
  <c r="G48" i="4" s="1"/>
  <c r="K47" i="4" l="1" a="1"/>
  <c r="K47" i="4" s="1"/>
  <c r="G47" i="4" s="1"/>
  <c r="K49" i="4" s="1" a="1"/>
  <c r="K49" i="4" s="1"/>
  <c r="G49" i="4" s="1"/>
  <c r="K50" i="4" l="1" a="1"/>
  <c r="K50" i="4" s="1"/>
  <c r="G50" i="4" s="1"/>
  <c r="K51" i="4" l="1" a="1"/>
  <c r="K51" i="4" s="1"/>
  <c r="G51" i="4" s="1"/>
  <c r="K52" i="4" a="1"/>
  <c r="K52" i="4" s="1"/>
  <c r="G52" i="4" s="1"/>
  <c r="K54" i="4" l="1" a="1"/>
  <c r="K54" i="4" s="1"/>
  <c r="G54" i="4" s="1"/>
  <c r="K53" i="4" a="1"/>
  <c r="K53" i="4" s="1"/>
  <c r="G53" i="4" s="1"/>
  <c r="K55" i="4" l="1" a="1"/>
  <c r="K55" i="4" s="1"/>
  <c r="G55" i="4" s="1"/>
  <c r="K56" i="4" l="1" a="1"/>
  <c r="K56" i="4" s="1"/>
  <c r="G56" i="4" s="1"/>
  <c r="K57" i="4" l="1" a="1"/>
  <c r="K57" i="4" s="1"/>
  <c r="G57" i="4" s="1"/>
  <c r="K59" i="4" s="1" a="1"/>
  <c r="K59" i="4" s="1"/>
  <c r="G59" i="4" s="1"/>
  <c r="K58" i="4" a="1"/>
  <c r="K58" i="4" s="1"/>
  <c r="G58" i="4" s="1"/>
  <c r="K60" i="4" s="1" a="1"/>
  <c r="K60" i="4" s="1"/>
  <c r="G60" i="4" s="1"/>
  <c r="K62" i="4" l="1" a="1"/>
  <c r="K62" i="4" s="1"/>
  <c r="G62" i="4" s="1"/>
  <c r="K61" i="4" a="1"/>
  <c r="K61" i="4" s="1"/>
  <c r="G61" i="4" s="1"/>
  <c r="K63" i="4" l="1" a="1"/>
  <c r="K63" i="4" s="1"/>
  <c r="G63" i="4" s="1"/>
  <c r="K65" i="4" s="1" a="1"/>
  <c r="K65" i="4" s="1"/>
  <c r="G65" i="4" s="1"/>
  <c r="K64" i="4" a="1"/>
  <c r="K64" i="4" s="1"/>
  <c r="G64" i="4" s="1"/>
  <c r="K66" i="4" s="1" a="1"/>
  <c r="K66" i="4" s="1"/>
  <c r="G66" i="4" s="1"/>
  <c r="K67" i="4" l="1" a="1"/>
  <c r="K67" i="4" s="1"/>
  <c r="G67" i="4" s="1"/>
  <c r="K68" i="4" a="1"/>
  <c r="K68" i="4" s="1"/>
  <c r="G68" i="4" s="1"/>
  <c r="J38" i="8" l="1"/>
  <c r="J36" i="8"/>
  <c r="J35" i="8"/>
  <c r="J39" i="8"/>
  <c r="J37" i="8"/>
  <c r="K69" i="4" a="1"/>
  <c r="K69" i="4" s="1"/>
  <c r="G69" i="4" s="1"/>
  <c r="J36" i="9"/>
  <c r="J35" i="9"/>
  <c r="J70" i="8" l="1"/>
  <c r="Q70" i="8" s="1"/>
  <c r="J83" i="9"/>
  <c r="Q83" i="9" s="1"/>
  <c r="M70" i="8"/>
  <c r="N70" i="8" s="1"/>
  <c r="O70" i="8" s="1"/>
  <c r="L70" i="8"/>
  <c r="P70" i="8"/>
  <c r="P83" i="9"/>
  <c r="L83" i="9"/>
  <c r="M83" i="9"/>
  <c r="N83" i="9" s="1"/>
  <c r="O83" i="9" s="1"/>
  <c r="J107" i="9"/>
  <c r="J43" i="9"/>
  <c r="J38" i="9"/>
  <c r="J78" i="9"/>
  <c r="J122" i="9"/>
  <c r="J103" i="9"/>
  <c r="J119" i="9"/>
  <c r="J50" i="9"/>
  <c r="J91" i="9"/>
  <c r="J54" i="9"/>
  <c r="J59" i="9"/>
  <c r="J105" i="9"/>
  <c r="J61" i="9"/>
  <c r="J75" i="9"/>
  <c r="J114" i="9"/>
  <c r="J48" i="9"/>
  <c r="J93" i="9"/>
  <c r="J66" i="9"/>
  <c r="Q36" i="9"/>
  <c r="P36" i="9"/>
  <c r="L36" i="9"/>
  <c r="M36" i="9"/>
  <c r="N36" i="9" s="1"/>
  <c r="O36" i="9" s="1"/>
  <c r="J112" i="9"/>
  <c r="J73" i="9"/>
  <c r="J81" i="9"/>
  <c r="K70" i="4" a="1"/>
  <c r="K70" i="4" s="1"/>
  <c r="G70" i="4" s="1"/>
  <c r="M37" i="8"/>
  <c r="N37" i="8" s="1"/>
  <c r="O37" i="8" s="1"/>
  <c r="P37" i="8"/>
  <c r="L37" i="8"/>
  <c r="Q37" i="8"/>
  <c r="J108" i="8"/>
  <c r="J63" i="8"/>
  <c r="J66" i="8"/>
  <c r="J112" i="8"/>
  <c r="P39" i="8"/>
  <c r="L39" i="8"/>
  <c r="Q39" i="8"/>
  <c r="M39" i="8"/>
  <c r="N39" i="8" s="1"/>
  <c r="O39" i="8" s="1"/>
  <c r="P35" i="8"/>
  <c r="L35" i="8"/>
  <c r="Q35" i="8"/>
  <c r="M35" i="8"/>
  <c r="N35" i="8" s="1"/>
  <c r="O35" i="8" s="1"/>
  <c r="J82" i="8"/>
  <c r="J56" i="8"/>
  <c r="J111" i="8"/>
  <c r="J109" i="8"/>
  <c r="J90" i="8"/>
  <c r="J55" i="8"/>
  <c r="L36" i="8"/>
  <c r="Q36" i="8"/>
  <c r="M36" i="8"/>
  <c r="N36" i="8" s="1"/>
  <c r="O36" i="8" s="1"/>
  <c r="P36" i="8"/>
  <c r="J100" i="8"/>
  <c r="J80" i="8"/>
  <c r="J43" i="8"/>
  <c r="L38" i="8"/>
  <c r="Q38" i="8"/>
  <c r="M38" i="8"/>
  <c r="N38" i="8" s="1"/>
  <c r="O38" i="8" s="1"/>
  <c r="P38" i="8"/>
  <c r="J50" i="8"/>
  <c r="J68" i="8"/>
  <c r="J86" i="8"/>
  <c r="J69" i="9"/>
  <c r="J57" i="9"/>
  <c r="J118" i="9"/>
  <c r="J102" i="9"/>
  <c r="J77" i="9"/>
  <c r="J46" i="9"/>
  <c r="J45" i="9"/>
  <c r="J104" i="9"/>
  <c r="J71" i="9"/>
  <c r="J80" i="9"/>
  <c r="J65" i="9"/>
  <c r="J39" i="9"/>
  <c r="J115" i="9"/>
  <c r="J68" i="9"/>
  <c r="J95" i="9"/>
  <c r="J116" i="9"/>
  <c r="J74" i="9"/>
  <c r="J92" i="9"/>
  <c r="J113" i="9"/>
  <c r="J109" i="9"/>
  <c r="J108" i="9"/>
  <c r="J86" i="9"/>
  <c r="J84" i="9"/>
  <c r="J95" i="8"/>
  <c r="J113" i="8"/>
  <c r="J62" i="8"/>
  <c r="J78" i="8"/>
  <c r="J117" i="8"/>
  <c r="J52" i="8"/>
  <c r="J53" i="8"/>
  <c r="J75" i="8"/>
  <c r="J94" i="8"/>
  <c r="J41" i="8"/>
  <c r="J72" i="8"/>
  <c r="J79" i="8"/>
  <c r="J110" i="8"/>
  <c r="J106" i="8"/>
  <c r="J84" i="8"/>
  <c r="J83" i="8"/>
  <c r="J102" i="8"/>
  <c r="J103" i="8"/>
  <c r="J116" i="8"/>
  <c r="J73" i="8"/>
  <c r="J71" i="8"/>
  <c r="J40" i="9"/>
  <c r="J120" i="9"/>
  <c r="J49" i="9"/>
  <c r="J106" i="9"/>
  <c r="J87" i="9"/>
  <c r="J117" i="9"/>
  <c r="J55" i="9"/>
  <c r="J64" i="9"/>
  <c r="J82" i="9"/>
  <c r="J96" i="9"/>
  <c r="J99" i="9"/>
  <c r="J62" i="9"/>
  <c r="J98" i="9"/>
  <c r="J72" i="9"/>
  <c r="J88" i="9"/>
  <c r="J58" i="9"/>
  <c r="J94" i="9"/>
  <c r="P35" i="9"/>
  <c r="Q35" i="9"/>
  <c r="L35" i="9"/>
  <c r="M35" i="9"/>
  <c r="N35" i="9" s="1"/>
  <c r="O35" i="9" s="1"/>
  <c r="J37" i="9"/>
  <c r="J63" i="9"/>
  <c r="J60" i="9"/>
  <c r="J85" i="9"/>
  <c r="J44" i="8"/>
  <c r="J92" i="8"/>
  <c r="J98" i="8"/>
  <c r="J69" i="8"/>
  <c r="J47" i="8"/>
  <c r="J54" i="8"/>
  <c r="J77" i="8"/>
  <c r="J99" i="8"/>
  <c r="J115" i="8"/>
  <c r="J93" i="8"/>
  <c r="J81" i="8"/>
  <c r="J49" i="8"/>
  <c r="J107" i="8"/>
  <c r="J64" i="8"/>
  <c r="J85" i="8"/>
  <c r="J48" i="8"/>
  <c r="J45" i="8"/>
  <c r="J60" i="8"/>
  <c r="J91" i="8"/>
  <c r="J89" i="8"/>
  <c r="J87" i="8"/>
  <c r="J41" i="9"/>
  <c r="J53" i="9"/>
  <c r="J67" i="9"/>
  <c r="J70" i="9"/>
  <c r="J76" i="9"/>
  <c r="J44" i="9"/>
  <c r="J111" i="9"/>
  <c r="J56" i="9"/>
  <c r="J89" i="9"/>
  <c r="J97" i="9"/>
  <c r="J123" i="9"/>
  <c r="J121" i="9"/>
  <c r="J100" i="9"/>
  <c r="J90" i="9"/>
  <c r="J52" i="9"/>
  <c r="J51" i="9"/>
  <c r="J79" i="9"/>
  <c r="J42" i="9"/>
  <c r="J101" i="9"/>
  <c r="J110" i="9"/>
  <c r="J47" i="9"/>
  <c r="J58" i="8"/>
  <c r="J104" i="8"/>
  <c r="J105" i="8"/>
  <c r="J88" i="8"/>
  <c r="J57" i="8"/>
  <c r="J40" i="8"/>
  <c r="J96" i="8"/>
  <c r="J67" i="8"/>
  <c r="J114" i="8"/>
  <c r="J61" i="8"/>
  <c r="J59" i="8"/>
  <c r="J76" i="8"/>
  <c r="J97" i="8"/>
  <c r="J101" i="8"/>
  <c r="J65" i="8"/>
  <c r="J74" i="8"/>
  <c r="J51" i="8"/>
  <c r="J46" i="8"/>
  <c r="J118" i="8"/>
  <c r="J42" i="8"/>
  <c r="L46" i="8" l="1"/>
  <c r="Q46" i="8"/>
  <c r="P46" i="8"/>
  <c r="M46" i="8"/>
  <c r="N46" i="8" s="1"/>
  <c r="O46" i="8" s="1"/>
  <c r="P101" i="8"/>
  <c r="L101" i="8"/>
  <c r="Q101" i="8"/>
  <c r="M101" i="8"/>
  <c r="N101" i="8" s="1"/>
  <c r="O101" i="8" s="1"/>
  <c r="M61" i="8"/>
  <c r="N61" i="8" s="1"/>
  <c r="O61" i="8" s="1"/>
  <c r="L61" i="8"/>
  <c r="P61" i="8"/>
  <c r="Q61" i="8"/>
  <c r="L40" i="8"/>
  <c r="M40" i="8"/>
  <c r="N40" i="8" s="1"/>
  <c r="O40" i="8" s="1"/>
  <c r="P40" i="8"/>
  <c r="Q40" i="8"/>
  <c r="Q104" i="8"/>
  <c r="L104" i="8"/>
  <c r="P104" i="8"/>
  <c r="M104" i="8"/>
  <c r="N104" i="8" s="1"/>
  <c r="O104" i="8" s="1"/>
  <c r="P110" i="9"/>
  <c r="M110" i="9"/>
  <c r="N110" i="9" s="1"/>
  <c r="O110" i="9" s="1"/>
  <c r="L110" i="9"/>
  <c r="Q110" i="9"/>
  <c r="P51" i="9"/>
  <c r="Q51" i="9"/>
  <c r="M51" i="9"/>
  <c r="N51" i="9" s="1"/>
  <c r="O51" i="9" s="1"/>
  <c r="L51" i="9"/>
  <c r="M121" i="9"/>
  <c r="N121" i="9" s="1"/>
  <c r="O121" i="9" s="1"/>
  <c r="L121" i="9"/>
  <c r="Q121" i="9"/>
  <c r="P121" i="9"/>
  <c r="L56" i="9"/>
  <c r="Q56" i="9"/>
  <c r="P56" i="9"/>
  <c r="M56" i="9"/>
  <c r="N56" i="9" s="1"/>
  <c r="O56" i="9" s="1"/>
  <c r="L70" i="9"/>
  <c r="M70" i="9"/>
  <c r="N70" i="9" s="1"/>
  <c r="O70" i="9" s="1"/>
  <c r="P70" i="9"/>
  <c r="Q70" i="9"/>
  <c r="L87" i="8"/>
  <c r="Q87" i="8"/>
  <c r="P87" i="8"/>
  <c r="M87" i="8"/>
  <c r="N87" i="8" s="1"/>
  <c r="O87" i="8" s="1"/>
  <c r="L45" i="8"/>
  <c r="Q45" i="8"/>
  <c r="P45" i="8"/>
  <c r="M45" i="8"/>
  <c r="N45" i="8" s="1"/>
  <c r="O45" i="8" s="1"/>
  <c r="L107" i="8"/>
  <c r="M107" i="8"/>
  <c r="N107" i="8" s="1"/>
  <c r="O107" i="8" s="1"/>
  <c r="Q107" i="8"/>
  <c r="P107" i="8"/>
  <c r="L115" i="8"/>
  <c r="M115" i="8"/>
  <c r="N115" i="8" s="1"/>
  <c r="O115" i="8" s="1"/>
  <c r="Q115" i="8"/>
  <c r="P115" i="8"/>
  <c r="Q47" i="8"/>
  <c r="M47" i="8"/>
  <c r="N47" i="8" s="1"/>
  <c r="O47" i="8" s="1"/>
  <c r="P47" i="8"/>
  <c r="L47" i="8"/>
  <c r="L44" i="8"/>
  <c r="P44" i="8"/>
  <c r="Q44" i="8"/>
  <c r="M44" i="8"/>
  <c r="N44" i="8" s="1"/>
  <c r="O44" i="8" s="1"/>
  <c r="L85" i="9"/>
  <c r="Q85" i="9"/>
  <c r="N85" i="9"/>
  <c r="O85" i="9" s="1"/>
  <c r="P85" i="9"/>
  <c r="M85" i="9"/>
  <c r="L94" i="9"/>
  <c r="Q94" i="9"/>
  <c r="M94" i="9"/>
  <c r="N94" i="9" s="1"/>
  <c r="O94" i="9" s="1"/>
  <c r="P94" i="9"/>
  <c r="P98" i="9"/>
  <c r="Q98" i="9"/>
  <c r="L98" i="9"/>
  <c r="M98" i="9"/>
  <c r="N98" i="9" s="1"/>
  <c r="O98" i="9" s="1"/>
  <c r="M82" i="9"/>
  <c r="N82" i="9" s="1"/>
  <c r="O82" i="9" s="1"/>
  <c r="P82" i="9"/>
  <c r="Q82" i="9"/>
  <c r="L82" i="9"/>
  <c r="Q87" i="9"/>
  <c r="M87" i="9"/>
  <c r="N87" i="9" s="1"/>
  <c r="O87" i="9" s="1"/>
  <c r="L87" i="9"/>
  <c r="P87" i="9"/>
  <c r="P40" i="9"/>
  <c r="M40" i="9"/>
  <c r="N40" i="9" s="1"/>
  <c r="O40" i="9" s="1"/>
  <c r="Q40" i="9"/>
  <c r="L40" i="9"/>
  <c r="Q71" i="8"/>
  <c r="M71" i="8"/>
  <c r="N71" i="8" s="1"/>
  <c r="O71" i="8" s="1"/>
  <c r="P71" i="8"/>
  <c r="L71" i="8"/>
  <c r="P102" i="8"/>
  <c r="M102" i="8"/>
  <c r="N102" i="8" s="1"/>
  <c r="O102" i="8" s="1"/>
  <c r="Q102" i="8"/>
  <c r="L102" i="8"/>
  <c r="Q110" i="8"/>
  <c r="M110" i="8"/>
  <c r="N110" i="8" s="1"/>
  <c r="O110" i="8" s="1"/>
  <c r="P110" i="8"/>
  <c r="L110" i="8"/>
  <c r="M94" i="8"/>
  <c r="N94" i="8" s="1"/>
  <c r="O94" i="8" s="1"/>
  <c r="L94" i="8"/>
  <c r="P94" i="8"/>
  <c r="Q94" i="8"/>
  <c r="L117" i="8"/>
  <c r="Q117" i="8"/>
  <c r="P117" i="8"/>
  <c r="M117" i="8"/>
  <c r="N117" i="8" s="1"/>
  <c r="O117" i="8" s="1"/>
  <c r="Q95" i="8"/>
  <c r="L95" i="8"/>
  <c r="P95" i="8"/>
  <c r="M95" i="8"/>
  <c r="N95" i="8" s="1"/>
  <c r="O95" i="8" s="1"/>
  <c r="P108" i="9"/>
  <c r="L108" i="9"/>
  <c r="M108" i="9"/>
  <c r="N108" i="9" s="1"/>
  <c r="O108" i="9" s="1"/>
  <c r="Q108" i="9"/>
  <c r="L74" i="9"/>
  <c r="M74" i="9"/>
  <c r="N74" i="9" s="1"/>
  <c r="O74" i="9" s="1"/>
  <c r="P74" i="9"/>
  <c r="Q74" i="9"/>
  <c r="Q115" i="9"/>
  <c r="L115" i="9"/>
  <c r="M115" i="9"/>
  <c r="N115" i="9" s="1"/>
  <c r="O115" i="9" s="1"/>
  <c r="P115" i="9"/>
  <c r="M71" i="9"/>
  <c r="N71" i="9" s="1"/>
  <c r="O71" i="9" s="1"/>
  <c r="P71" i="9"/>
  <c r="L71" i="9"/>
  <c r="Q71" i="9"/>
  <c r="M77" i="9"/>
  <c r="N77" i="9" s="1"/>
  <c r="O77" i="9" s="1"/>
  <c r="P77" i="9"/>
  <c r="Q77" i="9"/>
  <c r="L77" i="9"/>
  <c r="M69" i="9"/>
  <c r="N69" i="9" s="1"/>
  <c r="O69" i="9" s="1"/>
  <c r="Q69" i="9"/>
  <c r="P69" i="9"/>
  <c r="L69" i="9"/>
  <c r="L43" i="8"/>
  <c r="Q43" i="8"/>
  <c r="M43" i="8"/>
  <c r="N43" i="8" s="1"/>
  <c r="O43" i="8" s="1"/>
  <c r="P43" i="8"/>
  <c r="M90" i="8"/>
  <c r="P90" i="8"/>
  <c r="Q90" i="8"/>
  <c r="L90" i="8"/>
  <c r="N90" i="8"/>
  <c r="O90" i="8" s="1"/>
  <c r="P82" i="8"/>
  <c r="L82" i="8"/>
  <c r="M82" i="8"/>
  <c r="N82" i="8" s="1"/>
  <c r="O82" i="8" s="1"/>
  <c r="Q82" i="8"/>
  <c r="L108" i="8"/>
  <c r="M108" i="8"/>
  <c r="N108" i="8" s="1"/>
  <c r="O108" i="8" s="1"/>
  <c r="Q108" i="8"/>
  <c r="P108" i="8"/>
  <c r="P73" i="9"/>
  <c r="L73" i="9"/>
  <c r="M73" i="9"/>
  <c r="N73" i="9" s="1"/>
  <c r="O73" i="9" s="1"/>
  <c r="Q73" i="9"/>
  <c r="Q48" i="9"/>
  <c r="M48" i="9"/>
  <c r="N48" i="9" s="1"/>
  <c r="O48" i="9" s="1"/>
  <c r="L48" i="9"/>
  <c r="P48" i="9"/>
  <c r="M105" i="9"/>
  <c r="N105" i="9" s="1"/>
  <c r="O105" i="9" s="1"/>
  <c r="Q105" i="9"/>
  <c r="L105" i="9"/>
  <c r="P105" i="9"/>
  <c r="P50" i="9"/>
  <c r="L50" i="9"/>
  <c r="Q50" i="9"/>
  <c r="M50" i="9"/>
  <c r="N50" i="9" s="1"/>
  <c r="O50" i="9" s="1"/>
  <c r="L78" i="9"/>
  <c r="Q78" i="9"/>
  <c r="P78" i="9"/>
  <c r="M78" i="9"/>
  <c r="N78" i="9" s="1"/>
  <c r="O78" i="9" s="1"/>
  <c r="P101" i="9"/>
  <c r="L101" i="9"/>
  <c r="M101" i="9"/>
  <c r="N101" i="9" s="1"/>
  <c r="O101" i="9" s="1"/>
  <c r="Q101" i="9"/>
  <c r="P52" i="9"/>
  <c r="L52" i="9"/>
  <c r="Q52" i="9"/>
  <c r="M52" i="9"/>
  <c r="N52" i="9" s="1"/>
  <c r="O52" i="9" s="1"/>
  <c r="Q123" i="9"/>
  <c r="L123" i="9"/>
  <c r="P123" i="9"/>
  <c r="M123" i="9"/>
  <c r="N123" i="9" s="1"/>
  <c r="O123" i="9" s="1"/>
  <c r="L111" i="9"/>
  <c r="F7" i="1" s="1"/>
  <c r="P111" i="9"/>
  <c r="C7" i="1" s="1"/>
  <c r="M111" i="9"/>
  <c r="Q111" i="9"/>
  <c r="P67" i="9"/>
  <c r="L67" i="9"/>
  <c r="M67" i="9"/>
  <c r="N67" i="9" s="1"/>
  <c r="O67" i="9" s="1"/>
  <c r="Q67" i="9"/>
  <c r="Q89" i="8"/>
  <c r="M89" i="8"/>
  <c r="N89" i="8" s="1"/>
  <c r="O89" i="8" s="1"/>
  <c r="L89" i="8"/>
  <c r="P89" i="8"/>
  <c r="Q48" i="8"/>
  <c r="M48" i="8"/>
  <c r="N48" i="8" s="1"/>
  <c r="O48" i="8" s="1"/>
  <c r="L48" i="8"/>
  <c r="P48" i="8"/>
  <c r="L49" i="8"/>
  <c r="M49" i="8"/>
  <c r="N49" i="8" s="1"/>
  <c r="O49" i="8" s="1"/>
  <c r="Q49" i="8"/>
  <c r="P49" i="8"/>
  <c r="P99" i="8"/>
  <c r="Q99" i="8"/>
  <c r="M99" i="8"/>
  <c r="N99" i="8" s="1"/>
  <c r="O99" i="8" s="1"/>
  <c r="L99" i="8"/>
  <c r="L69" i="8"/>
  <c r="M69" i="8"/>
  <c r="N69" i="8" s="1"/>
  <c r="O69" i="8" s="1"/>
  <c r="Q69" i="8"/>
  <c r="P69" i="8"/>
  <c r="M60" i="9"/>
  <c r="N60" i="9" s="1"/>
  <c r="O60" i="9" s="1"/>
  <c r="Q60" i="9"/>
  <c r="P60" i="9"/>
  <c r="L60" i="9"/>
  <c r="Q58" i="9"/>
  <c r="M58" i="9"/>
  <c r="N58" i="9" s="1"/>
  <c r="O58" i="9" s="1"/>
  <c r="L58" i="9"/>
  <c r="P58" i="9"/>
  <c r="M62" i="9"/>
  <c r="N62" i="9" s="1"/>
  <c r="O62" i="9" s="1"/>
  <c r="P62" i="9"/>
  <c r="Q62" i="9"/>
  <c r="L62" i="9"/>
  <c r="P64" i="9"/>
  <c r="M64" i="9"/>
  <c r="N64" i="9" s="1"/>
  <c r="O64" i="9" s="1"/>
  <c r="Q64" i="9"/>
  <c r="L64" i="9"/>
  <c r="L106" i="9"/>
  <c r="M106" i="9"/>
  <c r="N106" i="9" s="1"/>
  <c r="O106" i="9" s="1"/>
  <c r="Q106" i="9"/>
  <c r="P106" i="9"/>
  <c r="Q73" i="8"/>
  <c r="M73" i="8"/>
  <c r="N73" i="8" s="1"/>
  <c r="O73" i="8" s="1"/>
  <c r="L73" i="8"/>
  <c r="P73" i="8"/>
  <c r="P83" i="8"/>
  <c r="L83" i="8"/>
  <c r="M83" i="8"/>
  <c r="Q83" i="8"/>
  <c r="N83" i="8"/>
  <c r="O83" i="8" s="1"/>
  <c r="M79" i="8"/>
  <c r="N79" i="8" s="1"/>
  <c r="O79" i="8" s="1"/>
  <c r="P79" i="8"/>
  <c r="L79" i="8"/>
  <c r="Q79" i="8"/>
  <c r="M75" i="8"/>
  <c r="N75" i="8" s="1"/>
  <c r="O75" i="8" s="1"/>
  <c r="P75" i="8"/>
  <c r="Q75" i="8"/>
  <c r="L75" i="8"/>
  <c r="M78" i="8"/>
  <c r="N78" i="8" s="1"/>
  <c r="O78" i="8" s="1"/>
  <c r="P78" i="8"/>
  <c r="Q78" i="8"/>
  <c r="L78" i="8"/>
  <c r="L109" i="9"/>
  <c r="Q109" i="9"/>
  <c r="P109" i="9"/>
  <c r="M109" i="9"/>
  <c r="N109" i="9" s="1"/>
  <c r="O109" i="9" s="1"/>
  <c r="Q116" i="9"/>
  <c r="L116" i="9"/>
  <c r="P116" i="9"/>
  <c r="M116" i="9"/>
  <c r="N116" i="9" s="1"/>
  <c r="O116" i="9" s="1"/>
  <c r="P39" i="9"/>
  <c r="Q39" i="9"/>
  <c r="L39" i="9"/>
  <c r="M39" i="9"/>
  <c r="N39" i="9" s="1"/>
  <c r="O39" i="9" s="1"/>
  <c r="M104" i="9"/>
  <c r="N104" i="9" s="1"/>
  <c r="O104" i="9" s="1"/>
  <c r="L104" i="9"/>
  <c r="P104" i="9"/>
  <c r="Q104" i="9"/>
  <c r="Q102" i="9"/>
  <c r="D7" i="1" s="1"/>
  <c r="L102" i="9"/>
  <c r="M102" i="9"/>
  <c r="N102" i="9" s="1"/>
  <c r="O102" i="9" s="1"/>
  <c r="P102" i="9"/>
  <c r="Q86" i="8"/>
  <c r="M86" i="8"/>
  <c r="N86" i="8" s="1"/>
  <c r="O86" i="8" s="1"/>
  <c r="L86" i="8"/>
  <c r="P86" i="8"/>
  <c r="M80" i="8"/>
  <c r="N80" i="8" s="1"/>
  <c r="O80" i="8" s="1"/>
  <c r="P80" i="8"/>
  <c r="Q80" i="8"/>
  <c r="L80" i="8"/>
  <c r="Q109" i="8"/>
  <c r="L109" i="8"/>
  <c r="M109" i="8"/>
  <c r="N109" i="8" s="1"/>
  <c r="O109" i="8" s="1"/>
  <c r="P109" i="8"/>
  <c r="M112" i="8"/>
  <c r="N112" i="8" s="1"/>
  <c r="O112" i="8" s="1"/>
  <c r="P112" i="8"/>
  <c r="L112" i="8"/>
  <c r="Q112" i="8"/>
  <c r="K71" i="4" a="1"/>
  <c r="K71" i="4" s="1"/>
  <c r="G71" i="4" s="1"/>
  <c r="L112" i="9"/>
  <c r="M112" i="9"/>
  <c r="N112" i="9" s="1"/>
  <c r="O112" i="9" s="1"/>
  <c r="P112" i="9"/>
  <c r="Q112" i="9"/>
  <c r="Q114" i="9"/>
  <c r="L114" i="9"/>
  <c r="M114" i="9"/>
  <c r="N114" i="9" s="1"/>
  <c r="O114" i="9" s="1"/>
  <c r="P114" i="9"/>
  <c r="L59" i="9"/>
  <c r="Q59" i="9"/>
  <c r="P59" i="9"/>
  <c r="M59" i="9"/>
  <c r="N59" i="9" s="1"/>
  <c r="O59" i="9" s="1"/>
  <c r="M119" i="9"/>
  <c r="N119" i="9" s="1"/>
  <c r="O119" i="9" s="1"/>
  <c r="P119" i="9"/>
  <c r="L119" i="9"/>
  <c r="Q119" i="9"/>
  <c r="Q38" i="9"/>
  <c r="M38" i="9"/>
  <c r="N38" i="9" s="1"/>
  <c r="O38" i="9" s="1"/>
  <c r="P38" i="9"/>
  <c r="L38" i="9"/>
  <c r="L51" i="8"/>
  <c r="M51" i="8"/>
  <c r="N51" i="8" s="1"/>
  <c r="O51" i="8" s="1"/>
  <c r="Q51" i="8"/>
  <c r="P51" i="8"/>
  <c r="P97" i="8"/>
  <c r="L97" i="8"/>
  <c r="Q97" i="8"/>
  <c r="M97" i="8"/>
  <c r="N97" i="8" s="1"/>
  <c r="O97" i="8" s="1"/>
  <c r="M114" i="8"/>
  <c r="N114" i="8" s="1"/>
  <c r="O114" i="8" s="1"/>
  <c r="L114" i="8"/>
  <c r="Q114" i="8"/>
  <c r="P114" i="8"/>
  <c r="M57" i="8"/>
  <c r="N57" i="8" s="1"/>
  <c r="O57" i="8" s="1"/>
  <c r="Q57" i="8"/>
  <c r="L57" i="8"/>
  <c r="P57" i="8"/>
  <c r="L58" i="8"/>
  <c r="M58" i="8"/>
  <c r="N58" i="8" s="1"/>
  <c r="O58" i="8" s="1"/>
  <c r="P58" i="8"/>
  <c r="Q58" i="8"/>
  <c r="Q42" i="8"/>
  <c r="P42" i="8"/>
  <c r="M42" i="8"/>
  <c r="N42" i="8" s="1"/>
  <c r="O42" i="8" s="1"/>
  <c r="L42" i="8"/>
  <c r="Q74" i="8"/>
  <c r="M74" i="8"/>
  <c r="N74" i="8" s="1"/>
  <c r="O74" i="8" s="1"/>
  <c r="L74" i="8"/>
  <c r="P74" i="8"/>
  <c r="P76" i="8"/>
  <c r="L76" i="8"/>
  <c r="M76" i="8"/>
  <c r="N76" i="8" s="1"/>
  <c r="O76" i="8" s="1"/>
  <c r="Q76" i="8"/>
  <c r="M67" i="8"/>
  <c r="N67" i="8" s="1"/>
  <c r="O67" i="8" s="1"/>
  <c r="P67" i="8"/>
  <c r="Q67" i="8"/>
  <c r="L67" i="8"/>
  <c r="L88" i="8"/>
  <c r="Q88" i="8"/>
  <c r="M88" i="8"/>
  <c r="N88" i="8" s="1"/>
  <c r="O88" i="8" s="1"/>
  <c r="P88" i="8"/>
  <c r="Q42" i="9"/>
  <c r="M42" i="9"/>
  <c r="N42" i="9" s="1"/>
  <c r="O42" i="9" s="1"/>
  <c r="P42" i="9"/>
  <c r="L42" i="9"/>
  <c r="M90" i="9"/>
  <c r="N90" i="9" s="1"/>
  <c r="O90" i="9" s="1"/>
  <c r="P90" i="9"/>
  <c r="Q90" i="9"/>
  <c r="L90" i="9"/>
  <c r="Q97" i="9"/>
  <c r="M97" i="9"/>
  <c r="N97" i="9" s="1"/>
  <c r="O97" i="9" s="1"/>
  <c r="P97" i="9"/>
  <c r="L97" i="9"/>
  <c r="M44" i="9"/>
  <c r="N44" i="9" s="1"/>
  <c r="O44" i="9" s="1"/>
  <c r="P44" i="9"/>
  <c r="Q44" i="9"/>
  <c r="L44" i="9"/>
  <c r="L53" i="9"/>
  <c r="Q53" i="9"/>
  <c r="P53" i="9"/>
  <c r="M53" i="9"/>
  <c r="N53" i="9" s="1"/>
  <c r="O53" i="9" s="1"/>
  <c r="P91" i="8"/>
  <c r="Q91" i="8"/>
  <c r="M91" i="8"/>
  <c r="N91" i="8" s="1"/>
  <c r="O91" i="8" s="1"/>
  <c r="L91" i="8"/>
  <c r="L85" i="8"/>
  <c r="Q85" i="8"/>
  <c r="N85" i="8"/>
  <c r="O85" i="8" s="1"/>
  <c r="P85" i="8"/>
  <c r="M85" i="8"/>
  <c r="M81" i="8"/>
  <c r="N81" i="8" s="1"/>
  <c r="O81" i="8" s="1"/>
  <c r="P81" i="8"/>
  <c r="Q81" i="8"/>
  <c r="L81" i="8"/>
  <c r="M77" i="8"/>
  <c r="N77" i="8" s="1"/>
  <c r="O77" i="8" s="1"/>
  <c r="P77" i="8"/>
  <c r="L77" i="8"/>
  <c r="Q77" i="8"/>
  <c r="L98" i="8"/>
  <c r="M98" i="8"/>
  <c r="N98" i="8" s="1"/>
  <c r="O98" i="8" s="1"/>
  <c r="P98" i="8"/>
  <c r="Q98" i="8"/>
  <c r="M63" i="9"/>
  <c r="N63" i="9" s="1"/>
  <c r="O63" i="9" s="1"/>
  <c r="Q63" i="9"/>
  <c r="L63" i="9"/>
  <c r="P63" i="9"/>
  <c r="Q88" i="9"/>
  <c r="M88" i="9"/>
  <c r="N88" i="9" s="1"/>
  <c r="O88" i="9" s="1"/>
  <c r="L88" i="9"/>
  <c r="P88" i="9"/>
  <c r="P99" i="9"/>
  <c r="L99" i="9"/>
  <c r="M99" i="9"/>
  <c r="N99" i="9" s="1"/>
  <c r="O99" i="9" s="1"/>
  <c r="Q99" i="9"/>
  <c r="M55" i="9"/>
  <c r="N55" i="9" s="1"/>
  <c r="O55" i="9" s="1"/>
  <c r="P55" i="9"/>
  <c r="L55" i="9"/>
  <c r="Q55" i="9"/>
  <c r="L49" i="9"/>
  <c r="M49" i="9"/>
  <c r="N49" i="9" s="1"/>
  <c r="O49" i="9" s="1"/>
  <c r="Q49" i="9"/>
  <c r="P49" i="9"/>
  <c r="Q116" i="8"/>
  <c r="M116" i="8"/>
  <c r="N116" i="8" s="1"/>
  <c r="O116" i="8" s="1"/>
  <c r="P116" i="8"/>
  <c r="L116" i="8"/>
  <c r="M84" i="8"/>
  <c r="N84" i="8" s="1"/>
  <c r="O84" i="8" s="1"/>
  <c r="P84" i="8"/>
  <c r="Q84" i="8"/>
  <c r="L84" i="8"/>
  <c r="Q72" i="8"/>
  <c r="M72" i="8"/>
  <c r="N72" i="8" s="1"/>
  <c r="O72" i="8" s="1"/>
  <c r="P72" i="8"/>
  <c r="L72" i="8"/>
  <c r="M53" i="8"/>
  <c r="N53" i="8" s="1"/>
  <c r="O53" i="8" s="1"/>
  <c r="Q53" i="8"/>
  <c r="L53" i="8"/>
  <c r="P53" i="8"/>
  <c r="Q62" i="8"/>
  <c r="L62" i="8"/>
  <c r="M62" i="8"/>
  <c r="N62" i="8" s="1"/>
  <c r="O62" i="8" s="1"/>
  <c r="P62" i="8"/>
  <c r="P84" i="9"/>
  <c r="L84" i="9"/>
  <c r="M84" i="9"/>
  <c r="N84" i="9" s="1"/>
  <c r="O84" i="9" s="1"/>
  <c r="Q84" i="9"/>
  <c r="M113" i="9"/>
  <c r="N113" i="9" s="1"/>
  <c r="O113" i="9" s="1"/>
  <c r="L113" i="9"/>
  <c r="P113" i="9"/>
  <c r="Q113" i="9"/>
  <c r="Q95" i="9"/>
  <c r="M95" i="9"/>
  <c r="N95" i="9" s="1"/>
  <c r="O95" i="9" s="1"/>
  <c r="L95" i="9"/>
  <c r="P95" i="9"/>
  <c r="L65" i="9"/>
  <c r="P65" i="9"/>
  <c r="Q65" i="9"/>
  <c r="M65" i="9"/>
  <c r="N65" i="9" s="1"/>
  <c r="O65" i="9" s="1"/>
  <c r="P45" i="9"/>
  <c r="L45" i="9"/>
  <c r="M45" i="9"/>
  <c r="N45" i="9" s="1"/>
  <c r="O45" i="9" s="1"/>
  <c r="Q45" i="9"/>
  <c r="L118" i="9"/>
  <c r="Q118" i="9"/>
  <c r="P118" i="9"/>
  <c r="M118" i="9"/>
  <c r="N118" i="9" s="1"/>
  <c r="O118" i="9" s="1"/>
  <c r="Q68" i="8"/>
  <c r="M68" i="8"/>
  <c r="N68" i="8" s="1"/>
  <c r="O68" i="8" s="1"/>
  <c r="L68" i="8"/>
  <c r="P68" i="8"/>
  <c r="P100" i="8"/>
  <c r="M100" i="8"/>
  <c r="N100" i="8" s="1"/>
  <c r="O100" i="8" s="1"/>
  <c r="L100" i="8"/>
  <c r="Q100" i="8"/>
  <c r="Q111" i="8"/>
  <c r="D6" i="1" s="1"/>
  <c r="M111" i="8"/>
  <c r="P111" i="8"/>
  <c r="C6" i="1" s="1"/>
  <c r="L111" i="8"/>
  <c r="F6" i="1" s="1"/>
  <c r="M66" i="8"/>
  <c r="N66" i="8" s="1"/>
  <c r="O66" i="8" s="1"/>
  <c r="P66" i="8"/>
  <c r="Q66" i="8"/>
  <c r="L66" i="8"/>
  <c r="L66" i="9"/>
  <c r="P66" i="9"/>
  <c r="Q66" i="9"/>
  <c r="M66" i="9"/>
  <c r="N66" i="9" s="1"/>
  <c r="O66" i="9" s="1"/>
  <c r="L75" i="9"/>
  <c r="Q75" i="9"/>
  <c r="P75" i="9"/>
  <c r="M75" i="9"/>
  <c r="N75" i="9" s="1"/>
  <c r="O75" i="9" s="1"/>
  <c r="P54" i="9"/>
  <c r="Q54" i="9"/>
  <c r="M54" i="9"/>
  <c r="N54" i="9" s="1"/>
  <c r="O54" i="9" s="1"/>
  <c r="L54" i="9"/>
  <c r="Q103" i="9"/>
  <c r="L103" i="9"/>
  <c r="M103" i="9"/>
  <c r="N103" i="9" s="1"/>
  <c r="O103" i="9" s="1"/>
  <c r="P103" i="9"/>
  <c r="M43" i="9"/>
  <c r="N43" i="9" s="1"/>
  <c r="O43" i="9" s="1"/>
  <c r="P43" i="9"/>
  <c r="Q43" i="9"/>
  <c r="L43" i="9"/>
  <c r="M118" i="8"/>
  <c r="N118" i="8" s="1"/>
  <c r="O118" i="8" s="1"/>
  <c r="Q118" i="8"/>
  <c r="P118" i="8"/>
  <c r="L118" i="8"/>
  <c r="P65" i="8"/>
  <c r="L65" i="8"/>
  <c r="Q65" i="8"/>
  <c r="M65" i="8"/>
  <c r="N65" i="8" s="1"/>
  <c r="O65" i="8" s="1"/>
  <c r="M59" i="8"/>
  <c r="N59" i="8" s="1"/>
  <c r="O59" i="8" s="1"/>
  <c r="P59" i="8"/>
  <c r="Q59" i="8"/>
  <c r="L59" i="8"/>
  <c r="L96" i="8"/>
  <c r="M96" i="8"/>
  <c r="N96" i="8" s="1"/>
  <c r="O96" i="8" s="1"/>
  <c r="Q96" i="8"/>
  <c r="P96" i="8"/>
  <c r="P105" i="8"/>
  <c r="M105" i="8"/>
  <c r="N105" i="8" s="1"/>
  <c r="O105" i="8" s="1"/>
  <c r="Q105" i="8"/>
  <c r="L105" i="8"/>
  <c r="L47" i="9"/>
  <c r="Q47" i="9"/>
  <c r="M47" i="9"/>
  <c r="N47" i="9" s="1"/>
  <c r="O47" i="9" s="1"/>
  <c r="P47" i="9"/>
  <c r="M79" i="9"/>
  <c r="N79" i="9" s="1"/>
  <c r="O79" i="9" s="1"/>
  <c r="P79" i="9"/>
  <c r="Q79" i="9"/>
  <c r="L79" i="9"/>
  <c r="M100" i="9"/>
  <c r="N100" i="9" s="1"/>
  <c r="O100" i="9" s="1"/>
  <c r="Q100" i="9"/>
  <c r="P100" i="9"/>
  <c r="L100" i="9"/>
  <c r="M89" i="9"/>
  <c r="N89" i="9" s="1"/>
  <c r="O89" i="9" s="1"/>
  <c r="P89" i="9"/>
  <c r="Q89" i="9"/>
  <c r="L89" i="9"/>
  <c r="P76" i="9"/>
  <c r="L76" i="9"/>
  <c r="M76" i="9"/>
  <c r="N76" i="9" s="1"/>
  <c r="O76" i="9" s="1"/>
  <c r="Q76" i="9"/>
  <c r="P41" i="9"/>
  <c r="L41" i="9"/>
  <c r="Q41" i="9"/>
  <c r="M41" i="9"/>
  <c r="N41" i="9" s="1"/>
  <c r="O41" i="9" s="1"/>
  <c r="L60" i="8"/>
  <c r="P60" i="8"/>
  <c r="Q60" i="8"/>
  <c r="M60" i="8"/>
  <c r="N60" i="8" s="1"/>
  <c r="O60" i="8" s="1"/>
  <c r="L64" i="8"/>
  <c r="P64" i="8"/>
  <c r="Q64" i="8"/>
  <c r="M64" i="8"/>
  <c r="N64" i="8" s="1"/>
  <c r="O64" i="8" s="1"/>
  <c r="P93" i="8"/>
  <c r="Q93" i="8"/>
  <c r="L93" i="8"/>
  <c r="M93" i="8"/>
  <c r="N93" i="8" s="1"/>
  <c r="O93" i="8" s="1"/>
  <c r="L54" i="8"/>
  <c r="M54" i="8"/>
  <c r="N54" i="8" s="1"/>
  <c r="O54" i="8" s="1"/>
  <c r="P54" i="8"/>
  <c r="Q54" i="8"/>
  <c r="Q92" i="8"/>
  <c r="L92" i="8"/>
  <c r="M92" i="8"/>
  <c r="N92" i="8" s="1"/>
  <c r="O92" i="8" s="1"/>
  <c r="P92" i="8"/>
  <c r="P37" i="9"/>
  <c r="M37" i="9"/>
  <c r="N37" i="9" s="1"/>
  <c r="O37" i="9" s="1"/>
  <c r="L37" i="9"/>
  <c r="Q37" i="9"/>
  <c r="L72" i="9"/>
  <c r="Q72" i="9"/>
  <c r="P72" i="9"/>
  <c r="M72" i="9"/>
  <c r="N72" i="9" s="1"/>
  <c r="O72" i="9" s="1"/>
  <c r="P96" i="9"/>
  <c r="M96" i="9"/>
  <c r="N96" i="9" s="1"/>
  <c r="O96" i="9" s="1"/>
  <c r="Q96" i="9"/>
  <c r="L96" i="9"/>
  <c r="M117" i="9"/>
  <c r="N117" i="9" s="1"/>
  <c r="O117" i="9" s="1"/>
  <c r="L117" i="9"/>
  <c r="Q117" i="9"/>
  <c r="P117" i="9"/>
  <c r="Q120" i="9"/>
  <c r="M120" i="9"/>
  <c r="N120" i="9" s="1"/>
  <c r="O120" i="9" s="1"/>
  <c r="L120" i="9"/>
  <c r="P120" i="9"/>
  <c r="L103" i="8"/>
  <c r="Q103" i="8"/>
  <c r="P103" i="8"/>
  <c r="M103" i="8"/>
  <c r="N103" i="8" s="1"/>
  <c r="O103" i="8" s="1"/>
  <c r="Q106" i="8"/>
  <c r="P106" i="8"/>
  <c r="M106" i="8"/>
  <c r="N106" i="8" s="1"/>
  <c r="O106" i="8" s="1"/>
  <c r="L106" i="8"/>
  <c r="L41" i="8"/>
  <c r="Q41" i="8"/>
  <c r="M41" i="8"/>
  <c r="N41" i="8" s="1"/>
  <c r="O41" i="8" s="1"/>
  <c r="P41" i="8"/>
  <c r="L52" i="8"/>
  <c r="M52" i="8"/>
  <c r="N52" i="8" s="1"/>
  <c r="O52" i="8" s="1"/>
  <c r="P52" i="8"/>
  <c r="Q52" i="8"/>
  <c r="Q113" i="8"/>
  <c r="L113" i="8"/>
  <c r="P113" i="8"/>
  <c r="M113" i="8"/>
  <c r="N113" i="8" s="1"/>
  <c r="O113" i="8" s="1"/>
  <c r="L86" i="9"/>
  <c r="Q86" i="9"/>
  <c r="P86" i="9"/>
  <c r="M86" i="9"/>
  <c r="N86" i="9" s="1"/>
  <c r="O86" i="9" s="1"/>
  <c r="M92" i="9"/>
  <c r="N92" i="9" s="1"/>
  <c r="O92" i="9" s="1"/>
  <c r="P92" i="9"/>
  <c r="L92" i="9"/>
  <c r="Q92" i="9"/>
  <c r="P68" i="9"/>
  <c r="L68" i="9"/>
  <c r="M68" i="9"/>
  <c r="N68" i="9" s="1"/>
  <c r="O68" i="9" s="1"/>
  <c r="Q68" i="9"/>
  <c r="Q80" i="9"/>
  <c r="M80" i="9"/>
  <c r="N80" i="9" s="1"/>
  <c r="O80" i="9" s="1"/>
  <c r="L80" i="9"/>
  <c r="P80" i="9"/>
  <c r="Q46" i="9"/>
  <c r="L46" i="9"/>
  <c r="P46" i="9"/>
  <c r="M46" i="9"/>
  <c r="N46" i="9" s="1"/>
  <c r="O46" i="9" s="1"/>
  <c r="M57" i="9"/>
  <c r="N57" i="9" s="1"/>
  <c r="O57" i="9" s="1"/>
  <c r="P57" i="9"/>
  <c r="L57" i="9"/>
  <c r="Q57" i="9"/>
  <c r="P50" i="8"/>
  <c r="Q50" i="8"/>
  <c r="M50" i="8"/>
  <c r="N50" i="8" s="1"/>
  <c r="O50" i="8" s="1"/>
  <c r="L50" i="8"/>
  <c r="M55" i="8"/>
  <c r="N55" i="8" s="1"/>
  <c r="O55" i="8" s="1"/>
  <c r="P55" i="8"/>
  <c r="Q55" i="8"/>
  <c r="L55" i="8"/>
  <c r="P56" i="8"/>
  <c r="Q56" i="8"/>
  <c r="M56" i="8"/>
  <c r="N56" i="8" s="1"/>
  <c r="O56" i="8" s="1"/>
  <c r="L56" i="8"/>
  <c r="L63" i="8"/>
  <c r="Q63" i="8"/>
  <c r="P63" i="8"/>
  <c r="M63" i="8"/>
  <c r="N63" i="8" s="1"/>
  <c r="O63" i="8" s="1"/>
  <c r="P81" i="9"/>
  <c r="L81" i="9"/>
  <c r="Q81" i="9"/>
  <c r="M81" i="9"/>
  <c r="N81" i="9" s="1"/>
  <c r="O81" i="9" s="1"/>
  <c r="Q93" i="9"/>
  <c r="M93" i="9"/>
  <c r="N93" i="9" s="1"/>
  <c r="O93" i="9" s="1"/>
  <c r="P93" i="9"/>
  <c r="L93" i="9"/>
  <c r="P61" i="9"/>
  <c r="Q61" i="9"/>
  <c r="M61" i="9"/>
  <c r="N61" i="9" s="1"/>
  <c r="O61" i="9" s="1"/>
  <c r="L61" i="9"/>
  <c r="P91" i="9"/>
  <c r="L91" i="9"/>
  <c r="M91" i="9"/>
  <c r="N91" i="9" s="1"/>
  <c r="O91" i="9" s="1"/>
  <c r="Q91" i="9"/>
  <c r="Q122" i="9"/>
  <c r="M122" i="9"/>
  <c r="N122" i="9" s="1"/>
  <c r="O122" i="9" s="1"/>
  <c r="L122" i="9"/>
  <c r="P122" i="9"/>
  <c r="L107" i="9"/>
  <c r="Q107" i="9"/>
  <c r="M107" i="9"/>
  <c r="N107" i="9" s="1"/>
  <c r="O107" i="9" s="1"/>
  <c r="P107" i="9"/>
  <c r="K72" i="4" l="1" a="1"/>
  <c r="K72" i="4" s="1"/>
  <c r="G72" i="4" s="1"/>
  <c r="N111" i="8"/>
  <c r="O111" i="8" s="1"/>
  <c r="G6" i="1"/>
  <c r="N111" i="9"/>
  <c r="O111" i="9" s="1"/>
  <c r="G7" i="1"/>
  <c r="K73" i="4" l="1" a="1"/>
  <c r="K73" i="4" s="1"/>
  <c r="G73" i="4" s="1"/>
  <c r="K74" i="4" l="1" a="1"/>
  <c r="K74" i="4" s="1"/>
  <c r="G74" i="4" s="1"/>
  <c r="K75" i="4" s="1" a="1"/>
  <c r="K75" i="4" s="1"/>
  <c r="G75" i="4" s="1"/>
  <c r="K76" i="4" l="1" a="1"/>
  <c r="K76" i="4" s="1"/>
  <c r="G76" i="4" s="1"/>
  <c r="K77" i="4" l="1" a="1"/>
  <c r="K77" i="4" s="1"/>
  <c r="G77" i="4" s="1"/>
  <c r="K78" i="4" l="1" a="1"/>
  <c r="K78" i="4" s="1"/>
  <c r="G78" i="4" s="1"/>
  <c r="K79" i="4" l="1" a="1"/>
  <c r="K79" i="4" s="1"/>
  <c r="G79" i="4" s="1"/>
  <c r="K80" i="4" l="1" a="1"/>
  <c r="K80" i="4" s="1"/>
  <c r="G80" i="4" s="1"/>
  <c r="K81" i="4" l="1" a="1"/>
  <c r="K81" i="4" s="1"/>
  <c r="G81" i="4" s="1"/>
  <c r="K82" i="4" l="1" a="1"/>
  <c r="K82" i="4" s="1"/>
  <c r="G82" i="4" s="1"/>
  <c r="K83" i="4" s="1" a="1"/>
  <c r="K83" i="4" s="1"/>
  <c r="G83" i="4" s="1"/>
  <c r="K84" i="4" l="1" a="1"/>
  <c r="K84" i="4" s="1"/>
  <c r="G84" i="4" s="1"/>
  <c r="K88" i="4" l="1" a="1"/>
  <c r="K88" i="4" s="1"/>
  <c r="G88" i="4" s="1"/>
  <c r="K120" i="4" a="1"/>
  <c r="K120" i="4" s="1"/>
  <c r="G120" i="4" s="1"/>
  <c r="K112" i="4" a="1"/>
  <c r="K112" i="4" s="1"/>
  <c r="G112" i="4" s="1"/>
  <c r="K99" i="4" a="1"/>
  <c r="K99" i="4" s="1"/>
  <c r="G99" i="4" s="1"/>
  <c r="K95" i="4" a="1"/>
  <c r="K95" i="4" s="1"/>
  <c r="G95" i="4" s="1"/>
  <c r="K121" i="4" a="1"/>
  <c r="K121" i="4" s="1"/>
  <c r="G121" i="4" s="1"/>
  <c r="K93" i="4" a="1"/>
  <c r="K93" i="4" s="1"/>
  <c r="G93" i="4" s="1"/>
  <c r="K94" i="4" a="1"/>
  <c r="K94" i="4" s="1"/>
  <c r="G94" i="4" s="1"/>
  <c r="K102" i="4" a="1"/>
  <c r="K102" i="4" s="1"/>
  <c r="G102" i="4" s="1"/>
  <c r="K85" i="4" a="1"/>
  <c r="K85" i="4" s="1"/>
  <c r="G85" i="4" s="1"/>
  <c r="K89" i="4" a="1"/>
  <c r="K89" i="4" s="1"/>
  <c r="G89" i="4" s="1"/>
  <c r="K113" i="4" a="1"/>
  <c r="K113" i="4" s="1"/>
  <c r="G113" i="4" s="1"/>
  <c r="K98" i="4" a="1"/>
  <c r="K98" i="4" s="1"/>
  <c r="G98" i="4" s="1"/>
  <c r="K117" i="4" a="1"/>
  <c r="K117" i="4" s="1"/>
  <c r="G117" i="4" s="1"/>
  <c r="K103" i="4" a="1"/>
  <c r="K103" i="4" s="1"/>
  <c r="G103" i="4" s="1"/>
  <c r="K118" i="4" a="1"/>
  <c r="K118" i="4" s="1"/>
  <c r="G118" i="4" s="1"/>
  <c r="K106" i="4" a="1"/>
  <c r="K106" i="4" s="1"/>
  <c r="G106" i="4" s="1"/>
  <c r="K107" i="4" a="1"/>
  <c r="K107" i="4" s="1"/>
  <c r="G107" i="4" s="1"/>
  <c r="K110" i="4" a="1"/>
  <c r="K110" i="4" s="1"/>
  <c r="G110" i="4" s="1"/>
  <c r="K86" i="4" a="1"/>
  <c r="K86" i="4" s="1"/>
  <c r="G86" i="4" s="1"/>
  <c r="K114" i="4" a="1"/>
  <c r="K114" i="4" s="1"/>
  <c r="G114" i="4" s="1"/>
  <c r="K109" i="4" a="1"/>
  <c r="K109" i="4" s="1"/>
  <c r="G109" i="4" s="1"/>
  <c r="K122" i="4" a="1"/>
  <c r="K122" i="4" s="1"/>
  <c r="G122" i="4" s="1"/>
  <c r="K111" i="4" a="1"/>
  <c r="K111" i="4" s="1"/>
  <c r="G111" i="4" s="1"/>
  <c r="K119" i="4" a="1"/>
  <c r="K119" i="4" s="1"/>
  <c r="G119" i="4" s="1"/>
  <c r="K123" i="4" a="1"/>
  <c r="K123" i="4" s="1"/>
  <c r="G123" i="4" s="1"/>
  <c r="K101" i="4" a="1"/>
  <c r="K101" i="4" s="1"/>
  <c r="G101" i="4" s="1"/>
  <c r="K90" i="4" a="1"/>
  <c r="K90" i="4" s="1"/>
  <c r="G90" i="4" s="1"/>
  <c r="K100" i="4" a="1"/>
  <c r="K100" i="4" s="1"/>
  <c r="G100" i="4" s="1"/>
  <c r="K108" i="4" a="1"/>
  <c r="K108" i="4" s="1"/>
  <c r="G108" i="4" s="1"/>
  <c r="K96" i="4" a="1"/>
  <c r="K96" i="4" s="1"/>
  <c r="G96" i="4" s="1"/>
  <c r="K97" i="4" a="1"/>
  <c r="K97" i="4" s="1"/>
  <c r="G97" i="4" s="1"/>
  <c r="K91" i="4" a="1"/>
  <c r="K91" i="4" s="1"/>
  <c r="G91" i="4" s="1"/>
  <c r="K116" i="4" a="1"/>
  <c r="K116" i="4" s="1"/>
  <c r="G116" i="4" s="1"/>
  <c r="K115" i="4" a="1"/>
  <c r="K115" i="4" s="1"/>
  <c r="G115" i="4" s="1"/>
  <c r="K92" i="4" a="1"/>
  <c r="K92" i="4" s="1"/>
  <c r="G92" i="4" s="1"/>
  <c r="K105" i="4" a="1"/>
  <c r="K105" i="4" s="1"/>
  <c r="G105" i="4" s="1"/>
  <c r="K87" i="4" a="1"/>
  <c r="K87" i="4" s="1"/>
  <c r="G87" i="4" s="1"/>
  <c r="G83" i="7" l="1" a="1"/>
  <c r="G83" i="7" s="1"/>
  <c r="K104" i="4" a="1"/>
  <c r="K104" i="4" s="1"/>
  <c r="G104" i="4" s="1"/>
  <c r="G62" i="7" s="1" a="1"/>
  <c r="G62" i="7" s="1"/>
  <c r="G39" i="6" a="1"/>
  <c r="G39" i="6" s="1"/>
  <c r="G35" i="5" a="1"/>
  <c r="G35" i="5" s="1"/>
  <c r="G60" i="6" a="1"/>
  <c r="G60" i="6" s="1"/>
  <c r="G76" i="6" a="1"/>
  <c r="G76" i="6" s="1"/>
  <c r="G53" i="5" a="1"/>
  <c r="G53" i="5" s="1"/>
  <c r="G81" i="7" a="1"/>
  <c r="G81" i="7" s="1"/>
  <c r="G92" i="7" a="1"/>
  <c r="G92" i="7" s="1"/>
  <c r="N3" i="3" a="1"/>
  <c r="N3" i="3" s="1"/>
  <c r="G42" i="6" a="1"/>
  <c r="G42" i="6" s="1"/>
  <c r="G53" i="7" a="1"/>
  <c r="G53" i="7" s="1"/>
  <c r="G102" i="6" a="1"/>
  <c r="G102" i="6" s="1"/>
  <c r="G106" i="6" a="1"/>
  <c r="G106" i="6" s="1"/>
  <c r="G97" i="6" a="1"/>
  <c r="G97" i="6" s="1"/>
  <c r="G42" i="7" a="1"/>
  <c r="G42" i="7" s="1"/>
  <c r="G86" i="5" a="1"/>
  <c r="G86" i="5" s="1"/>
  <c r="G70" i="5" a="1"/>
  <c r="G70" i="5" s="1"/>
  <c r="G97" i="7" a="1"/>
  <c r="G97" i="7" s="1"/>
  <c r="G44" i="5" a="1"/>
  <c r="G44" i="5" s="1"/>
  <c r="G120" i="7" a="1"/>
  <c r="G120" i="7" s="1"/>
  <c r="G87" i="5" a="1"/>
  <c r="G87" i="5" s="1"/>
  <c r="G80" i="7" a="1"/>
  <c r="G80" i="7" s="1"/>
  <c r="G68" i="7" a="1"/>
  <c r="G68" i="7" s="1"/>
  <c r="G75" i="7" a="1"/>
  <c r="G75" i="7" s="1"/>
  <c r="G57" i="5" a="1"/>
  <c r="G57" i="5" s="1"/>
  <c r="G95" i="5" a="1"/>
  <c r="G95" i="5" s="1"/>
  <c r="G96" i="6" a="1"/>
  <c r="G96" i="6" s="1"/>
  <c r="G103" i="7" a="1"/>
  <c r="G103" i="7" s="1"/>
  <c r="G73" i="5" a="1"/>
  <c r="G73" i="5" s="1"/>
  <c r="G111" i="7" a="1"/>
  <c r="G111" i="7" s="1"/>
  <c r="G112" i="6" a="1"/>
  <c r="G112" i="6" s="1"/>
  <c r="G89" i="5" a="1"/>
  <c r="G89" i="5" s="1"/>
  <c r="G108" i="5" a="1"/>
  <c r="G108" i="5" s="1"/>
  <c r="G47" i="6" a="1"/>
  <c r="G47" i="6" s="1"/>
  <c r="G44" i="7" a="1"/>
  <c r="G44" i="7" s="1"/>
  <c r="G65" i="7" a="1"/>
  <c r="G65" i="7" s="1"/>
  <c r="G69" i="6" a="1"/>
  <c r="G69" i="6" s="1"/>
  <c r="G56" i="7" a="1"/>
  <c r="G56" i="7" s="1"/>
  <c r="G86" i="6" a="1"/>
  <c r="G86" i="6" s="1"/>
  <c r="G38" i="5" a="1"/>
  <c r="G38" i="5" s="1"/>
  <c r="G106" i="7" a="1"/>
  <c r="G106" i="7" s="1"/>
  <c r="G104" i="5" a="1"/>
  <c r="G104" i="5" s="1"/>
  <c r="G99" i="5" a="1"/>
  <c r="G99" i="5" s="1"/>
  <c r="G113" i="6" a="1"/>
  <c r="G113" i="6" s="1"/>
  <c r="G71" i="5" a="1"/>
  <c r="G71" i="5" s="1"/>
  <c r="G65" i="5" a="1"/>
  <c r="G65" i="5" s="1"/>
  <c r="G101" i="5" a="1"/>
  <c r="G101" i="5" s="1"/>
  <c r="G104" i="7" a="1"/>
  <c r="G104" i="7" s="1"/>
  <c r="G59" i="5" a="1"/>
  <c r="G59" i="5" s="1"/>
  <c r="G75" i="5" a="1"/>
  <c r="G75" i="5" s="1"/>
  <c r="G100" i="6" a="1"/>
  <c r="G100" i="6" s="1"/>
  <c r="G60" i="5" a="1"/>
  <c r="G60" i="5" s="1"/>
  <c r="G94" i="5" a="1"/>
  <c r="G94" i="5" s="1"/>
  <c r="G67" i="5" a="1"/>
  <c r="G67" i="5" s="1"/>
  <c r="G96" i="7" a="1"/>
  <c r="G96" i="7" s="1"/>
  <c r="P3" i="3" a="1"/>
  <c r="P3" i="3" s="1"/>
  <c r="G50" i="6" a="1"/>
  <c r="G50" i="6" s="1"/>
  <c r="G72" i="7" a="1"/>
  <c r="G72" i="7" s="1"/>
  <c r="G54" i="5" a="1"/>
  <c r="G54" i="5" s="1"/>
  <c r="G79" i="7" a="1"/>
  <c r="G79" i="7" s="1"/>
  <c r="G49" i="6" a="1"/>
  <c r="G49" i="6" s="1"/>
  <c r="G82" i="7" a="1"/>
  <c r="G82" i="7" s="1"/>
  <c r="G74" i="5" a="1"/>
  <c r="G74" i="5" s="1"/>
  <c r="G46" i="7" a="1"/>
  <c r="G46" i="7" s="1"/>
  <c r="G51" i="6" a="1"/>
  <c r="G51" i="6" s="1"/>
  <c r="G107" i="6" a="1"/>
  <c r="G107" i="6" s="1"/>
  <c r="G105" i="5" a="1"/>
  <c r="G105" i="5" s="1"/>
  <c r="G72" i="6" a="1"/>
  <c r="G72" i="6" s="1"/>
  <c r="G78" i="5" a="1"/>
  <c r="G78" i="5" s="1"/>
  <c r="G52" i="6" a="1"/>
  <c r="G52" i="6" s="1"/>
  <c r="G37" i="6" a="1"/>
  <c r="G37" i="6" s="1"/>
  <c r="G63" i="7" a="1"/>
  <c r="G63" i="7" s="1"/>
  <c r="G103" i="5" a="1"/>
  <c r="G103" i="5" s="1"/>
  <c r="G92" i="6" a="1"/>
  <c r="G92" i="6" s="1"/>
  <c r="G83" i="6" a="1"/>
  <c r="G83" i="6" s="1"/>
  <c r="G66" i="5" a="1"/>
  <c r="G66" i="5" s="1"/>
  <c r="G45" i="6" a="1"/>
  <c r="G45" i="6" s="1"/>
  <c r="G114" i="5" a="1"/>
  <c r="G114" i="5" s="1"/>
  <c r="G110" i="6" a="1"/>
  <c r="G110" i="6" s="1"/>
  <c r="G111" i="6" a="1"/>
  <c r="G111" i="6" s="1"/>
  <c r="G105" i="6" a="1"/>
  <c r="G105" i="6" s="1"/>
  <c r="G104" i="6" a="1"/>
  <c r="G104" i="6" s="1"/>
  <c r="G92" i="5" a="1"/>
  <c r="G92" i="5" s="1"/>
  <c r="G77" i="6" a="1"/>
  <c r="G77" i="6" s="1"/>
  <c r="G64" i="5" a="1"/>
  <c r="G64" i="5" s="1"/>
  <c r="G113" i="7" a="1"/>
  <c r="G113" i="7" s="1"/>
  <c r="G77" i="7" a="1"/>
  <c r="G77" i="7" s="1"/>
  <c r="G115" i="7" a="1"/>
  <c r="G115" i="7" s="1"/>
  <c r="G98" i="6" a="1"/>
  <c r="G98" i="6" s="1"/>
  <c r="G78" i="7" a="1"/>
  <c r="G78" i="7" s="1"/>
  <c r="G56" i="5" a="1"/>
  <c r="G56" i="5" s="1"/>
  <c r="G107" i="7" a="1"/>
  <c r="G107" i="7" s="1"/>
  <c r="G35" i="7" a="1"/>
  <c r="G35" i="7" s="1"/>
  <c r="G37" i="7" a="1"/>
  <c r="G37" i="7" s="1"/>
  <c r="G111" i="5" a="1"/>
  <c r="G111" i="5" s="1"/>
  <c r="G39" i="5" a="1"/>
  <c r="G39" i="5" s="1"/>
  <c r="G49" i="7" a="1"/>
  <c r="G49" i="7" s="1"/>
  <c r="G69" i="5" a="1"/>
  <c r="G69" i="5" s="1"/>
  <c r="G93" i="7" a="1"/>
  <c r="G93" i="7" s="1"/>
  <c r="G103" i="6" a="1"/>
  <c r="G103" i="6" s="1"/>
  <c r="G76" i="7" a="1"/>
  <c r="G76" i="7" s="1"/>
  <c r="G38" i="6" a="1"/>
  <c r="G38" i="6" s="1"/>
  <c r="G93" i="5" a="1"/>
  <c r="G93" i="5" s="1"/>
  <c r="G37" i="5" a="1"/>
  <c r="G37" i="5" s="1"/>
  <c r="G66" i="6" a="1"/>
  <c r="G66" i="6" s="1"/>
  <c r="G86" i="7" a="1"/>
  <c r="G86" i="7" s="1"/>
  <c r="G81" i="6" a="1"/>
  <c r="G81" i="6" s="1"/>
  <c r="G98" i="7" a="1"/>
  <c r="G98" i="7" s="1"/>
  <c r="G63" i="5" a="1"/>
  <c r="G63" i="5" s="1"/>
  <c r="G55" i="7" a="1"/>
  <c r="G55" i="7" s="1"/>
  <c r="G49" i="5" a="1"/>
  <c r="G49" i="5" s="1"/>
  <c r="G40" i="5" a="1"/>
  <c r="G40" i="5" s="1"/>
  <c r="G99" i="6" a="1"/>
  <c r="G99" i="6" s="1"/>
  <c r="G88" i="6" a="1"/>
  <c r="G88" i="6" s="1"/>
  <c r="G48" i="5" a="1"/>
  <c r="G48" i="5" s="1"/>
  <c r="G82" i="5" a="1"/>
  <c r="G82" i="5" s="1"/>
  <c r="G85" i="6" a="1"/>
  <c r="G85" i="6" s="1"/>
  <c r="G89" i="6" a="1"/>
  <c r="G89" i="6" s="1"/>
  <c r="G67" i="7" a="1"/>
  <c r="G67" i="7" s="1"/>
  <c r="G81" i="5" a="1"/>
  <c r="G81" i="5" s="1"/>
  <c r="G90" i="5" a="1"/>
  <c r="G90" i="5" s="1"/>
  <c r="G102" i="7" a="1"/>
  <c r="G102" i="7" s="1"/>
  <c r="G39" i="7" a="1"/>
  <c r="G39" i="7" s="1"/>
  <c r="G46" i="5" a="1"/>
  <c r="G46" i="5" s="1"/>
  <c r="G40" i="7" a="1"/>
  <c r="G40" i="7" s="1"/>
  <c r="G48" i="6" a="1"/>
  <c r="G48" i="6" s="1"/>
  <c r="G80" i="5" a="1"/>
  <c r="G80" i="5" s="1"/>
  <c r="G77" i="5" a="1"/>
  <c r="G77" i="5" s="1"/>
  <c r="G70" i="7" a="1"/>
  <c r="G70" i="7" s="1"/>
  <c r="G65" i="6" a="1"/>
  <c r="G65" i="6" s="1"/>
  <c r="G72" i="5" a="1"/>
  <c r="G72" i="5" s="1"/>
  <c r="G62" i="5" a="1"/>
  <c r="G62" i="5" s="1"/>
  <c r="G117" i="7" a="1"/>
  <c r="G117" i="7" s="1"/>
  <c r="G36" i="5" a="1"/>
  <c r="G36" i="5" s="1"/>
  <c r="G107" i="5" a="1"/>
  <c r="G107" i="5" s="1"/>
  <c r="G58" i="5" a="1"/>
  <c r="G58" i="5" s="1"/>
  <c r="G73" i="6" a="1"/>
  <c r="G73" i="6" s="1"/>
  <c r="G87" i="6" a="1"/>
  <c r="G87" i="6" s="1"/>
  <c r="G71" i="6" a="1"/>
  <c r="G71" i="6" s="1"/>
  <c r="G87" i="7" a="1"/>
  <c r="G87" i="7" s="1"/>
  <c r="G85" i="7" a="1"/>
  <c r="G85" i="7" s="1"/>
  <c r="G110" i="7" a="1"/>
  <c r="G110" i="7" s="1"/>
  <c r="G98" i="5" a="1"/>
  <c r="G98" i="5" s="1"/>
  <c r="G84" i="5" a="1"/>
  <c r="G84" i="5" s="1"/>
  <c r="G91" i="7" a="1"/>
  <c r="G91" i="7" s="1"/>
  <c r="G90" i="6" a="1"/>
  <c r="G90" i="6" s="1"/>
  <c r="G61" i="7" a="1"/>
  <c r="G61" i="7" s="1"/>
  <c r="G55" i="5" a="1"/>
  <c r="G55" i="5" s="1"/>
  <c r="G83" i="5" a="1"/>
  <c r="G83" i="5" s="1"/>
  <c r="G80" i="6" a="1"/>
  <c r="G80" i="6" s="1"/>
  <c r="G105" i="7" a="1"/>
  <c r="G105" i="7" s="1"/>
  <c r="G41" i="7" a="1"/>
  <c r="G41" i="7" s="1"/>
  <c r="G61" i="5" a="1"/>
  <c r="G61" i="5" s="1"/>
  <c r="G58" i="6" a="1"/>
  <c r="G58" i="6" s="1"/>
  <c r="G91" i="6" a="1"/>
  <c r="G91" i="6" s="1"/>
  <c r="G74" i="6" a="1"/>
  <c r="G74" i="6" s="1"/>
  <c r="G40" i="6" a="1"/>
  <c r="G40" i="6" s="1"/>
  <c r="G58" i="7" a="1"/>
  <c r="G58" i="7" s="1"/>
  <c r="G84" i="7" a="1"/>
  <c r="G84" i="7" s="1"/>
  <c r="G93" i="6" a="1"/>
  <c r="G93" i="6" s="1"/>
  <c r="G102" i="5" a="1"/>
  <c r="G102" i="5" s="1"/>
  <c r="G88" i="5" a="1"/>
  <c r="G88" i="5" s="1"/>
  <c r="G112" i="7" a="1"/>
  <c r="G112" i="7" s="1"/>
  <c r="G108" i="6" a="1"/>
  <c r="G108" i="6" s="1"/>
  <c r="G100" i="5" a="1"/>
  <c r="G100" i="5" s="1"/>
  <c r="G95" i="7" a="1"/>
  <c r="G95" i="7" s="1"/>
  <c r="G109" i="6" a="1"/>
  <c r="G109" i="6" s="1"/>
  <c r="G57" i="6" a="1"/>
  <c r="G57" i="6" s="1"/>
  <c r="G53" i="6" a="1"/>
  <c r="G53" i="6" s="1"/>
  <c r="G68" i="5" a="1"/>
  <c r="G68" i="5" s="1"/>
  <c r="G96" i="5" a="1"/>
  <c r="G96" i="5" s="1"/>
  <c r="G45" i="5" a="1"/>
  <c r="G45" i="5" s="1"/>
  <c r="G94" i="6" a="1"/>
  <c r="G94" i="6" s="1"/>
  <c r="G36" i="6" a="1"/>
  <c r="G36" i="6" s="1"/>
  <c r="G106" i="5" a="1"/>
  <c r="G106" i="5" s="1"/>
  <c r="G114" i="6" a="1"/>
  <c r="G114" i="6" s="1"/>
  <c r="G54" i="7" a="1"/>
  <c r="G54" i="7" s="1"/>
  <c r="G109" i="5" a="1"/>
  <c r="G109" i="5" s="1"/>
  <c r="G59" i="7" a="1"/>
  <c r="G59" i="7" s="1"/>
  <c r="G38" i="7" a="1"/>
  <c r="G38" i="7" s="1"/>
  <c r="G55" i="6" a="1"/>
  <c r="G55" i="6" s="1"/>
  <c r="G56" i="6" a="1"/>
  <c r="G56" i="6" s="1"/>
  <c r="G54" i="6" a="1"/>
  <c r="G54" i="6" s="1"/>
  <c r="G84" i="6" a="1"/>
  <c r="G84" i="6" s="1"/>
  <c r="G74" i="7" a="1"/>
  <c r="G74" i="7" s="1"/>
  <c r="G52" i="7" a="1"/>
  <c r="G52" i="7" s="1"/>
  <c r="G59" i="6" a="1"/>
  <c r="G59" i="6" s="1"/>
  <c r="G71" i="7" a="1"/>
  <c r="G71" i="7" s="1"/>
  <c r="G35" i="6" a="1"/>
  <c r="G35" i="6" s="1"/>
  <c r="G43" i="7" a="1"/>
  <c r="G43" i="7" s="1"/>
  <c r="G116" i="7" a="1"/>
  <c r="G116" i="7" s="1"/>
  <c r="G85" i="5" a="1"/>
  <c r="G85" i="5" s="1"/>
  <c r="G61" i="6" a="1"/>
  <c r="G61" i="6" s="1"/>
  <c r="G46" i="6" a="1"/>
  <c r="G46" i="6" s="1"/>
  <c r="G99" i="7" a="1"/>
  <c r="G99" i="7" s="1"/>
  <c r="G89" i="7" a="1"/>
  <c r="G89" i="7" s="1"/>
  <c r="G41" i="5" a="1"/>
  <c r="G41" i="5" s="1"/>
  <c r="G101" i="6" a="1"/>
  <c r="G101" i="6" s="1"/>
  <c r="G108" i="7" a="1"/>
  <c r="G108" i="7" s="1"/>
  <c r="G79" i="6" a="1"/>
  <c r="G79" i="6" s="1"/>
  <c r="G118" i="7" a="1"/>
  <c r="G118" i="7" s="1"/>
  <c r="G97" i="5" a="1"/>
  <c r="G97" i="5" s="1"/>
  <c r="G48" i="7" a="1"/>
  <c r="G48" i="7" s="1"/>
  <c r="G50" i="5" a="1"/>
  <c r="G50" i="5" s="1"/>
  <c r="G43" i="5" a="1"/>
  <c r="G43" i="5" s="1"/>
  <c r="G47" i="5" a="1"/>
  <c r="G47" i="5" s="1"/>
  <c r="G91" i="5" a="1"/>
  <c r="G91" i="5" s="1"/>
  <c r="G112" i="5" a="1"/>
  <c r="G112" i="5" s="1"/>
  <c r="G73" i="7" a="1"/>
  <c r="G73" i="7" s="1"/>
  <c r="G47" i="7" a="1"/>
  <c r="G47" i="7" s="1"/>
  <c r="G94" i="7" a="1"/>
  <c r="G94" i="7" s="1"/>
  <c r="G114" i="7" a="1"/>
  <c r="G114" i="7" s="1"/>
  <c r="J40" i="5" l="1"/>
  <c r="J41" i="5"/>
  <c r="J37" i="5"/>
  <c r="J38" i="5"/>
  <c r="J39" i="5"/>
  <c r="J35" i="5"/>
  <c r="J36" i="5"/>
  <c r="G88" i="7" a="1"/>
  <c r="G88" i="7" s="1"/>
  <c r="G68" i="6" a="1"/>
  <c r="G68" i="6" s="1"/>
  <c r="O3" i="3" a="1"/>
  <c r="O3" i="3" s="1"/>
  <c r="G52" i="5" a="1"/>
  <c r="G52" i="5" s="1"/>
  <c r="G109" i="7" a="1"/>
  <c r="G109" i="7" s="1"/>
  <c r="G75" i="6" a="1"/>
  <c r="G75" i="6" s="1"/>
  <c r="G70" i="6" a="1"/>
  <c r="G70" i="6" s="1"/>
  <c r="G78" i="6" a="1"/>
  <c r="G78" i="6" s="1"/>
  <c r="G63" i="6" a="1"/>
  <c r="G63" i="6" s="1"/>
  <c r="G95" i="6" a="1"/>
  <c r="G95" i="6" s="1"/>
  <c r="G66" i="7" a="1"/>
  <c r="G66" i="7" s="1"/>
  <c r="G69" i="7" a="1"/>
  <c r="G69" i="7" s="1"/>
  <c r="G110" i="5" a="1"/>
  <c r="G110" i="5" s="1"/>
  <c r="G101" i="7" a="1"/>
  <c r="G101" i="7" s="1"/>
  <c r="G113" i="5" a="1"/>
  <c r="G113" i="5" s="1"/>
  <c r="J39" i="6"/>
  <c r="J37" i="6"/>
  <c r="J40" i="6"/>
  <c r="J38" i="6"/>
  <c r="J35" i="6"/>
  <c r="J36" i="6"/>
  <c r="J35" i="7"/>
  <c r="W3" i="3"/>
  <c r="N4" i="3"/>
  <c r="R3" i="3"/>
  <c r="G119" i="7" a="1"/>
  <c r="G119" i="7" s="1"/>
  <c r="G45" i="7" a="1"/>
  <c r="G45" i="7" s="1"/>
  <c r="G100" i="7" a="1"/>
  <c r="G100" i="7" s="1"/>
  <c r="G57" i="7" a="1"/>
  <c r="G57" i="7" s="1"/>
  <c r="G51" i="5" a="1"/>
  <c r="G51" i="5" s="1"/>
  <c r="G43" i="6" a="1"/>
  <c r="G43" i="6" s="1"/>
  <c r="G64" i="7" a="1"/>
  <c r="G64" i="7" s="1"/>
  <c r="G79" i="5" a="1"/>
  <c r="G79" i="5" s="1"/>
  <c r="M3" i="3" a="1"/>
  <c r="M3" i="3" s="1"/>
  <c r="G76" i="5" a="1"/>
  <c r="G76" i="5" s="1"/>
  <c r="G67" i="6" a="1"/>
  <c r="G67" i="6" s="1"/>
  <c r="G60" i="7" a="1"/>
  <c r="G60" i="7" s="1"/>
  <c r="G36" i="7" a="1"/>
  <c r="G36" i="7" s="1"/>
  <c r="G62" i="6" a="1"/>
  <c r="G62" i="6" s="1"/>
  <c r="P4" i="3"/>
  <c r="T3" i="3"/>
  <c r="Y3" i="3"/>
  <c r="G64" i="6" a="1"/>
  <c r="G64" i="6" s="1"/>
  <c r="G51" i="7" a="1"/>
  <c r="G51" i="7" s="1"/>
  <c r="G82" i="6" a="1"/>
  <c r="G82" i="6" s="1"/>
  <c r="G90" i="7" a="1"/>
  <c r="G90" i="7" s="1"/>
  <c r="G41" i="6" a="1"/>
  <c r="G41" i="6" s="1"/>
  <c r="G44" i="6" a="1"/>
  <c r="G44" i="6" s="1"/>
  <c r="G50" i="7" a="1"/>
  <c r="G50" i="7" s="1"/>
  <c r="G42" i="5" a="1"/>
  <c r="G42" i="5" s="1"/>
  <c r="J96" i="6" l="1"/>
  <c r="J111" i="5"/>
  <c r="L111" i="5" s="1"/>
  <c r="F3" i="1" s="1"/>
  <c r="J68" i="7"/>
  <c r="Q111" i="5"/>
  <c r="D3" i="1" s="1"/>
  <c r="P111" i="5"/>
  <c r="C3" i="1" s="1"/>
  <c r="L96" i="6"/>
  <c r="Q96" i="6"/>
  <c r="M96" i="6"/>
  <c r="N96" i="6" s="1"/>
  <c r="O96" i="6" s="1"/>
  <c r="P96" i="6"/>
  <c r="L68" i="7"/>
  <c r="Q68" i="7"/>
  <c r="M68" i="7"/>
  <c r="N68" i="7" s="1"/>
  <c r="O68" i="7" s="1"/>
  <c r="P68" i="7"/>
  <c r="J59" i="7"/>
  <c r="J49" i="7"/>
  <c r="J62" i="7"/>
  <c r="J74" i="7"/>
  <c r="J58" i="7"/>
  <c r="J43" i="7"/>
  <c r="J111" i="7"/>
  <c r="J80" i="7"/>
  <c r="J112" i="7"/>
  <c r="J39" i="7"/>
  <c r="J64" i="7"/>
  <c r="J90" i="7"/>
  <c r="J120" i="7"/>
  <c r="J56" i="7"/>
  <c r="J105" i="7"/>
  <c r="J72" i="7"/>
  <c r="J47" i="7"/>
  <c r="J37" i="7"/>
  <c r="J45" i="7"/>
  <c r="J61" i="7"/>
  <c r="J71" i="7"/>
  <c r="J77" i="7"/>
  <c r="J44" i="6"/>
  <c r="J78" i="6"/>
  <c r="J103" i="6"/>
  <c r="J50" i="6"/>
  <c r="J112" i="6"/>
  <c r="J77" i="6"/>
  <c r="J90" i="6"/>
  <c r="J108" i="6"/>
  <c r="J64" i="6"/>
  <c r="J57" i="6"/>
  <c r="J97" i="6"/>
  <c r="J43" i="6"/>
  <c r="J48" i="6"/>
  <c r="J101" i="6"/>
  <c r="J106" i="6"/>
  <c r="L37" i="6"/>
  <c r="M37" i="6"/>
  <c r="N37" i="6" s="1"/>
  <c r="O37" i="6" s="1"/>
  <c r="P37" i="6"/>
  <c r="Q37" i="6"/>
  <c r="J70" i="6"/>
  <c r="J74" i="6"/>
  <c r="J84" i="6"/>
  <c r="J100" i="6"/>
  <c r="J64" i="5"/>
  <c r="J88" i="5"/>
  <c r="J92" i="5"/>
  <c r="Q35" i="5"/>
  <c r="L35" i="5"/>
  <c r="M35" i="5"/>
  <c r="N35" i="5" s="1"/>
  <c r="O35" i="5" s="1"/>
  <c r="P35" i="5"/>
  <c r="J57" i="5"/>
  <c r="J62" i="5"/>
  <c r="J43" i="5"/>
  <c r="J95" i="5"/>
  <c r="J61" i="5"/>
  <c r="J65" i="5"/>
  <c r="J75" i="5"/>
  <c r="J80" i="5"/>
  <c r="J68" i="5"/>
  <c r="J105" i="5"/>
  <c r="J103" i="5"/>
  <c r="J42" i="5"/>
  <c r="J69" i="5"/>
  <c r="P40" i="5"/>
  <c r="Q40" i="5"/>
  <c r="M40" i="5"/>
  <c r="N40" i="5" s="1"/>
  <c r="O40" i="5" s="1"/>
  <c r="L40" i="5"/>
  <c r="J106" i="5"/>
  <c r="J89" i="5"/>
  <c r="T4" i="3"/>
  <c r="E7" i="1" s="1"/>
  <c r="Y4" i="3"/>
  <c r="W4" i="3"/>
  <c r="R4" i="3"/>
  <c r="E5" i="1" s="1"/>
  <c r="J109" i="7"/>
  <c r="M35" i="7"/>
  <c r="N35" i="7" s="1"/>
  <c r="O35" i="7" s="1"/>
  <c r="P35" i="7"/>
  <c r="L35" i="7"/>
  <c r="Q35" i="7"/>
  <c r="J65" i="7"/>
  <c r="J69" i="7"/>
  <c r="J38" i="7"/>
  <c r="J41" i="7"/>
  <c r="J104" i="7"/>
  <c r="J82" i="7"/>
  <c r="J96" i="7"/>
  <c r="J113" i="7"/>
  <c r="J114" i="7"/>
  <c r="J88" i="7"/>
  <c r="J101" i="7"/>
  <c r="J54" i="7"/>
  <c r="J50" i="7"/>
  <c r="J92" i="7"/>
  <c r="J110" i="7"/>
  <c r="J44" i="7"/>
  <c r="J99" i="7"/>
  <c r="J95" i="7"/>
  <c r="J84" i="7"/>
  <c r="J66" i="6"/>
  <c r="J53" i="6"/>
  <c r="J110" i="6"/>
  <c r="J104" i="6"/>
  <c r="M36" i="6"/>
  <c r="N36" i="6" s="1"/>
  <c r="O36" i="6" s="1"/>
  <c r="L36" i="6"/>
  <c r="Q36" i="6"/>
  <c r="P36" i="6"/>
  <c r="J76" i="6"/>
  <c r="J42" i="6"/>
  <c r="J93" i="6"/>
  <c r="L35" i="6"/>
  <c r="P35" i="6"/>
  <c r="Q35" i="6"/>
  <c r="M35" i="6"/>
  <c r="N35" i="6" s="1"/>
  <c r="O35" i="6" s="1"/>
  <c r="J47" i="6"/>
  <c r="J88" i="6"/>
  <c r="P38" i="6"/>
  <c r="Q38" i="6"/>
  <c r="M38" i="6"/>
  <c r="N38" i="6" s="1"/>
  <c r="O38" i="6" s="1"/>
  <c r="L38" i="6"/>
  <c r="J55" i="6"/>
  <c r="J45" i="6"/>
  <c r="J89" i="6"/>
  <c r="J111" i="6"/>
  <c r="J114" i="6"/>
  <c r="J49" i="6"/>
  <c r="J109" i="6"/>
  <c r="J102" i="6"/>
  <c r="O4" i="3"/>
  <c r="X3" i="3"/>
  <c r="S3" i="3"/>
  <c r="J108" i="5"/>
  <c r="J45" i="5"/>
  <c r="Q36" i="5"/>
  <c r="L36" i="5"/>
  <c r="M36" i="5"/>
  <c r="N36" i="5" s="1"/>
  <c r="O36" i="5" s="1"/>
  <c r="P36" i="5"/>
  <c r="P39" i="5"/>
  <c r="M39" i="5"/>
  <c r="N39" i="5" s="1"/>
  <c r="O39" i="5" s="1"/>
  <c r="Q39" i="5"/>
  <c r="L39" i="5"/>
  <c r="L38" i="5"/>
  <c r="P38" i="5"/>
  <c r="Q38" i="5"/>
  <c r="M38" i="5"/>
  <c r="N38" i="5" s="1"/>
  <c r="O38" i="5" s="1"/>
  <c r="P37" i="5"/>
  <c r="L37" i="5"/>
  <c r="M37" i="5"/>
  <c r="N37" i="5" s="1"/>
  <c r="O37" i="5" s="1"/>
  <c r="Q37" i="5"/>
  <c r="J113" i="5"/>
  <c r="J109" i="5"/>
  <c r="J53" i="5"/>
  <c r="J107" i="5"/>
  <c r="J110" i="5"/>
  <c r="J91" i="5"/>
  <c r="J71" i="5"/>
  <c r="J98" i="5"/>
  <c r="J97" i="5"/>
  <c r="J58" i="5"/>
  <c r="J66" i="5"/>
  <c r="J49" i="5"/>
  <c r="J104" i="5"/>
  <c r="J96" i="5"/>
  <c r="J106" i="7"/>
  <c r="J117" i="7"/>
  <c r="J87" i="7"/>
  <c r="J85" i="7"/>
  <c r="J55" i="7"/>
  <c r="J53" i="7"/>
  <c r="J86" i="7"/>
  <c r="J70" i="7"/>
  <c r="J107" i="7"/>
  <c r="J42" i="7"/>
  <c r="J100" i="7"/>
  <c r="J66" i="7"/>
  <c r="J51" i="7"/>
  <c r="J119" i="7"/>
  <c r="J116" i="7"/>
  <c r="J67" i="7"/>
  <c r="J52" i="7"/>
  <c r="J98" i="7"/>
  <c r="J36" i="7"/>
  <c r="J118" i="7"/>
  <c r="J78" i="7"/>
  <c r="J56" i="6"/>
  <c r="J73" i="6"/>
  <c r="J59" i="6"/>
  <c r="J91" i="6"/>
  <c r="J60" i="6"/>
  <c r="J81" i="6"/>
  <c r="J46" i="6"/>
  <c r="J69" i="6"/>
  <c r="J58" i="6"/>
  <c r="J41" i="6"/>
  <c r="J87" i="6"/>
  <c r="J80" i="6"/>
  <c r="J67" i="6"/>
  <c r="J113" i="6"/>
  <c r="J94" i="6"/>
  <c r="J52" i="6"/>
  <c r="Q39" i="6"/>
  <c r="L39" i="6"/>
  <c r="M39" i="6"/>
  <c r="N39" i="6" s="1"/>
  <c r="O39" i="6" s="1"/>
  <c r="P39" i="6"/>
  <c r="J54" i="6"/>
  <c r="J82" i="6"/>
  <c r="J92" i="6"/>
  <c r="J55" i="5"/>
  <c r="J52" i="5"/>
  <c r="J87" i="5"/>
  <c r="J63" i="5"/>
  <c r="J70" i="5"/>
  <c r="J81" i="5"/>
  <c r="J102" i="5"/>
  <c r="J85" i="5"/>
  <c r="J48" i="5"/>
  <c r="M41" i="5"/>
  <c r="N41" i="5" s="1"/>
  <c r="O41" i="5" s="1"/>
  <c r="L41" i="5"/>
  <c r="Q41" i="5"/>
  <c r="P41" i="5"/>
  <c r="J83" i="5"/>
  <c r="J60" i="5"/>
  <c r="J112" i="5"/>
  <c r="J86" i="5"/>
  <c r="J56" i="5"/>
  <c r="J59" i="5"/>
  <c r="J73" i="5"/>
  <c r="J76" i="5"/>
  <c r="J79" i="5"/>
  <c r="J78" i="5"/>
  <c r="M4" i="3"/>
  <c r="Q3" i="3"/>
  <c r="V3" i="3"/>
  <c r="J97" i="7"/>
  <c r="J93" i="7"/>
  <c r="J102" i="7"/>
  <c r="J76" i="7"/>
  <c r="J63" i="7"/>
  <c r="J108" i="7"/>
  <c r="J94" i="7"/>
  <c r="J91" i="7"/>
  <c r="J89" i="7"/>
  <c r="J40" i="7"/>
  <c r="J48" i="7"/>
  <c r="J75" i="7"/>
  <c r="J73" i="7"/>
  <c r="J60" i="7"/>
  <c r="J46" i="7"/>
  <c r="J79" i="7"/>
  <c r="J81" i="7"/>
  <c r="J57" i="7"/>
  <c r="J103" i="7"/>
  <c r="J115" i="7"/>
  <c r="J83" i="7"/>
  <c r="J68" i="6"/>
  <c r="J79" i="6"/>
  <c r="J71" i="6"/>
  <c r="J99" i="6"/>
  <c r="J62" i="6"/>
  <c r="J75" i="6"/>
  <c r="J86" i="6"/>
  <c r="J105" i="6"/>
  <c r="J107" i="6"/>
  <c r="J83" i="6"/>
  <c r="J95" i="6"/>
  <c r="J61" i="6"/>
  <c r="J63" i="6"/>
  <c r="J65" i="6"/>
  <c r="J98" i="6"/>
  <c r="L40" i="6"/>
  <c r="P40" i="6"/>
  <c r="M40" i="6"/>
  <c r="N40" i="6" s="1"/>
  <c r="O40" i="6" s="1"/>
  <c r="Q40" i="6"/>
  <c r="J72" i="6"/>
  <c r="J51" i="6"/>
  <c r="J85" i="6"/>
  <c r="J77" i="5"/>
  <c r="J90" i="5"/>
  <c r="J93" i="5"/>
  <c r="J114" i="5"/>
  <c r="J50" i="5"/>
  <c r="J44" i="5"/>
  <c r="J100" i="5"/>
  <c r="J67" i="5"/>
  <c r="J54" i="5"/>
  <c r="J94" i="5"/>
  <c r="J101" i="5"/>
  <c r="J74" i="5"/>
  <c r="J51" i="5"/>
  <c r="J82" i="5"/>
  <c r="J46" i="5"/>
  <c r="J99" i="5"/>
  <c r="J47" i="5"/>
  <c r="J72" i="5"/>
  <c r="J84" i="5"/>
  <c r="M111" i="5" l="1"/>
  <c r="Q101" i="5"/>
  <c r="M101" i="5"/>
  <c r="N101" i="5" s="1"/>
  <c r="O101" i="5" s="1"/>
  <c r="P101" i="5"/>
  <c r="L101" i="5"/>
  <c r="M47" i="5"/>
  <c r="N47" i="5" s="1"/>
  <c r="O47" i="5" s="1"/>
  <c r="P47" i="5"/>
  <c r="Q47" i="5"/>
  <c r="L47" i="5"/>
  <c r="L54" i="5"/>
  <c r="P54" i="5"/>
  <c r="M54" i="5"/>
  <c r="N54" i="5" s="1"/>
  <c r="O54" i="5" s="1"/>
  <c r="Q54" i="5"/>
  <c r="P50" i="5"/>
  <c r="Q50" i="5"/>
  <c r="L50" i="5"/>
  <c r="M50" i="5"/>
  <c r="N50" i="5" s="1"/>
  <c r="O50" i="5" s="1"/>
  <c r="L98" i="6"/>
  <c r="Q98" i="6"/>
  <c r="P98" i="6"/>
  <c r="M98" i="6"/>
  <c r="N98" i="6" s="1"/>
  <c r="O98" i="6" s="1"/>
  <c r="L86" i="6"/>
  <c r="Q86" i="6"/>
  <c r="M86" i="6"/>
  <c r="N86" i="6" s="1"/>
  <c r="O86" i="6" s="1"/>
  <c r="P86" i="6"/>
  <c r="P71" i="6"/>
  <c r="M71" i="6"/>
  <c r="N71" i="6" s="1"/>
  <c r="O71" i="6" s="1"/>
  <c r="Q71" i="6"/>
  <c r="L71" i="6"/>
  <c r="L99" i="5"/>
  <c r="P99" i="5"/>
  <c r="M99" i="5"/>
  <c r="N99" i="5" s="1"/>
  <c r="O99" i="5" s="1"/>
  <c r="Q99" i="5"/>
  <c r="M74" i="5"/>
  <c r="N74" i="5" s="1"/>
  <c r="O74" i="5" s="1"/>
  <c r="L74" i="5"/>
  <c r="Q74" i="5"/>
  <c r="P74" i="5"/>
  <c r="Q67" i="5"/>
  <c r="P67" i="5"/>
  <c r="L67" i="5"/>
  <c r="M67" i="5"/>
  <c r="N67" i="5" s="1"/>
  <c r="O67" i="5" s="1"/>
  <c r="L114" i="5"/>
  <c r="Q114" i="5"/>
  <c r="P114" i="5"/>
  <c r="M114" i="5"/>
  <c r="N114" i="5" s="1"/>
  <c r="O114" i="5" s="1"/>
  <c r="L85" i="6"/>
  <c r="Q85" i="6"/>
  <c r="P85" i="6"/>
  <c r="M85" i="6"/>
  <c r="N85" i="6" s="1"/>
  <c r="O85" i="6" s="1"/>
  <c r="Q65" i="6"/>
  <c r="M65" i="6"/>
  <c r="N65" i="6" s="1"/>
  <c r="O65" i="6" s="1"/>
  <c r="L65" i="6"/>
  <c r="P65" i="6"/>
  <c r="M83" i="6"/>
  <c r="N83" i="6" s="1"/>
  <c r="O83" i="6" s="1"/>
  <c r="L83" i="6"/>
  <c r="Q83" i="6"/>
  <c r="P83" i="6"/>
  <c r="L75" i="6"/>
  <c r="P75" i="6"/>
  <c r="Q75" i="6"/>
  <c r="M75" i="6"/>
  <c r="N75" i="6" s="1"/>
  <c r="O75" i="6" s="1"/>
  <c r="L79" i="6"/>
  <c r="M79" i="6"/>
  <c r="N79" i="6" s="1"/>
  <c r="O79" i="6" s="1"/>
  <c r="P79" i="6"/>
  <c r="Q79" i="6"/>
  <c r="L103" i="7"/>
  <c r="P103" i="7"/>
  <c r="Q103" i="7"/>
  <c r="M103" i="7"/>
  <c r="N103" i="7" s="1"/>
  <c r="O103" i="7" s="1"/>
  <c r="P46" i="7"/>
  <c r="L46" i="7"/>
  <c r="Q46" i="7"/>
  <c r="M46" i="7"/>
  <c r="N46" i="7" s="1"/>
  <c r="O46" i="7" s="1"/>
  <c r="M48" i="7"/>
  <c r="N48" i="7" s="1"/>
  <c r="O48" i="7" s="1"/>
  <c r="P48" i="7"/>
  <c r="L48" i="7"/>
  <c r="Q48" i="7"/>
  <c r="Q94" i="7"/>
  <c r="P94" i="7"/>
  <c r="M94" i="7"/>
  <c r="N94" i="7" s="1"/>
  <c r="O94" i="7" s="1"/>
  <c r="L94" i="7"/>
  <c r="L102" i="7"/>
  <c r="Q102" i="7"/>
  <c r="P102" i="7"/>
  <c r="M102" i="7"/>
  <c r="N102" i="7" s="1"/>
  <c r="O102" i="7" s="1"/>
  <c r="Q76" i="5"/>
  <c r="L76" i="5"/>
  <c r="M76" i="5"/>
  <c r="N76" i="5" s="1"/>
  <c r="O76" i="5" s="1"/>
  <c r="P76" i="5"/>
  <c r="Q86" i="5"/>
  <c r="P86" i="5"/>
  <c r="M86" i="5"/>
  <c r="N86" i="5" s="1"/>
  <c r="O86" i="5" s="1"/>
  <c r="L86" i="5"/>
  <c r="Q48" i="5"/>
  <c r="M48" i="5"/>
  <c r="N48" i="5" s="1"/>
  <c r="O48" i="5" s="1"/>
  <c r="L48" i="5"/>
  <c r="P48" i="5"/>
  <c r="P70" i="5"/>
  <c r="Q70" i="5"/>
  <c r="L70" i="5"/>
  <c r="M70" i="5"/>
  <c r="N70" i="5" s="1"/>
  <c r="O70" i="5" s="1"/>
  <c r="P55" i="5"/>
  <c r="L55" i="5"/>
  <c r="Q55" i="5"/>
  <c r="M55" i="5"/>
  <c r="N55" i="5" s="1"/>
  <c r="O55" i="5" s="1"/>
  <c r="L52" i="6"/>
  <c r="Q52" i="6"/>
  <c r="M52" i="6"/>
  <c r="N52" i="6" s="1"/>
  <c r="O52" i="6" s="1"/>
  <c r="P52" i="6"/>
  <c r="P80" i="6"/>
  <c r="Q80" i="6"/>
  <c r="L80" i="6"/>
  <c r="M80" i="6"/>
  <c r="N80" i="6" s="1"/>
  <c r="O80" i="6" s="1"/>
  <c r="P69" i="6"/>
  <c r="Q69" i="6"/>
  <c r="M69" i="6"/>
  <c r="N69" i="6" s="1"/>
  <c r="O69" i="6" s="1"/>
  <c r="L69" i="6"/>
  <c r="L91" i="6"/>
  <c r="Q91" i="6"/>
  <c r="M91" i="6"/>
  <c r="N91" i="6" s="1"/>
  <c r="O91" i="6" s="1"/>
  <c r="P91" i="6"/>
  <c r="L78" i="7"/>
  <c r="Q78" i="7"/>
  <c r="P78" i="7"/>
  <c r="M78" i="7"/>
  <c r="N78" i="7" s="1"/>
  <c r="O78" i="7" s="1"/>
  <c r="Q52" i="7"/>
  <c r="M52" i="7"/>
  <c r="N52" i="7" s="1"/>
  <c r="O52" i="7" s="1"/>
  <c r="P52" i="7"/>
  <c r="L52" i="7"/>
  <c r="Q51" i="7"/>
  <c r="M51" i="7"/>
  <c r="N51" i="7" s="1"/>
  <c r="O51" i="7" s="1"/>
  <c r="P51" i="7"/>
  <c r="L51" i="7"/>
  <c r="M107" i="7"/>
  <c r="N107" i="7" s="1"/>
  <c r="O107" i="7" s="1"/>
  <c r="L107" i="7"/>
  <c r="P107" i="7"/>
  <c r="Q107" i="7"/>
  <c r="L55" i="7"/>
  <c r="P55" i="7"/>
  <c r="Q55" i="7"/>
  <c r="M55" i="7"/>
  <c r="N55" i="7" s="1"/>
  <c r="O55" i="7" s="1"/>
  <c r="Q106" i="7"/>
  <c r="M106" i="7"/>
  <c r="N106" i="7" s="1"/>
  <c r="O106" i="7" s="1"/>
  <c r="L106" i="7"/>
  <c r="P106" i="7"/>
  <c r="Q66" i="5"/>
  <c r="L66" i="5"/>
  <c r="M66" i="5"/>
  <c r="N66" i="5" s="1"/>
  <c r="O66" i="5" s="1"/>
  <c r="P66" i="5"/>
  <c r="P71" i="5"/>
  <c r="Q71" i="5"/>
  <c r="L71" i="5"/>
  <c r="M71" i="5"/>
  <c r="N71" i="5" s="1"/>
  <c r="O71" i="5" s="1"/>
  <c r="Q53" i="5"/>
  <c r="M53" i="5"/>
  <c r="N53" i="5" s="1"/>
  <c r="O53" i="5" s="1"/>
  <c r="L53" i="5"/>
  <c r="P53" i="5"/>
  <c r="P108" i="5"/>
  <c r="Q108" i="5"/>
  <c r="M108" i="5"/>
  <c r="N108" i="5" s="1"/>
  <c r="O108" i="5" s="1"/>
  <c r="L108" i="5"/>
  <c r="L102" i="6"/>
  <c r="Q102" i="6"/>
  <c r="P102" i="6"/>
  <c r="M102" i="6"/>
  <c r="N102" i="6" s="1"/>
  <c r="O102" i="6" s="1"/>
  <c r="P111" i="6"/>
  <c r="C4" i="1" s="1"/>
  <c r="Q111" i="6"/>
  <c r="D4" i="1" s="1"/>
  <c r="L111" i="6"/>
  <c r="F4" i="1" s="1"/>
  <c r="M111" i="6"/>
  <c r="L88" i="6"/>
  <c r="Q88" i="6"/>
  <c r="P88" i="6"/>
  <c r="M88" i="6"/>
  <c r="N88" i="6" s="1"/>
  <c r="O88" i="6" s="1"/>
  <c r="L76" i="6"/>
  <c r="Q76" i="6"/>
  <c r="P76" i="6"/>
  <c r="M76" i="6"/>
  <c r="N76" i="6"/>
  <c r="O76" i="6" s="1"/>
  <c r="Q66" i="6"/>
  <c r="P66" i="6"/>
  <c r="L66" i="6"/>
  <c r="M66" i="6"/>
  <c r="N66" i="6" s="1"/>
  <c r="O66" i="6" s="1"/>
  <c r="M44" i="7"/>
  <c r="N44" i="7" s="1"/>
  <c r="O44" i="7" s="1"/>
  <c r="P44" i="7"/>
  <c r="Q44" i="7"/>
  <c r="L44" i="7"/>
  <c r="Q54" i="7"/>
  <c r="P54" i="7"/>
  <c r="M54" i="7"/>
  <c r="N54" i="7" s="1"/>
  <c r="O54" i="7" s="1"/>
  <c r="L54" i="7"/>
  <c r="L113" i="7"/>
  <c r="Q113" i="7"/>
  <c r="M113" i="7"/>
  <c r="N113" i="7" s="1"/>
  <c r="O113" i="7" s="1"/>
  <c r="P113" i="7"/>
  <c r="L41" i="7"/>
  <c r="M41" i="7"/>
  <c r="N41" i="7" s="1"/>
  <c r="O41" i="7" s="1"/>
  <c r="Q41" i="7"/>
  <c r="P41" i="7"/>
  <c r="L109" i="7"/>
  <c r="P109" i="7"/>
  <c r="M109" i="7"/>
  <c r="N109" i="7" s="1"/>
  <c r="O109" i="7" s="1"/>
  <c r="Q109" i="7"/>
  <c r="L42" i="5"/>
  <c r="P42" i="5"/>
  <c r="Q42" i="5"/>
  <c r="M42" i="5"/>
  <c r="N42" i="5" s="1"/>
  <c r="O42" i="5" s="1"/>
  <c r="P80" i="5"/>
  <c r="Q80" i="5"/>
  <c r="L80" i="5"/>
  <c r="M80" i="5"/>
  <c r="N80" i="5" s="1"/>
  <c r="O80" i="5" s="1"/>
  <c r="P95" i="5"/>
  <c r="M95" i="5"/>
  <c r="N95" i="5" s="1"/>
  <c r="O95" i="5" s="1"/>
  <c r="L95" i="5"/>
  <c r="Q95" i="5"/>
  <c r="Q92" i="5"/>
  <c r="M92" i="5"/>
  <c r="N92" i="5" s="1"/>
  <c r="O92" i="5" s="1"/>
  <c r="L92" i="5"/>
  <c r="P92" i="5"/>
  <c r="L84" i="6"/>
  <c r="Q84" i="6"/>
  <c r="P84" i="6"/>
  <c r="M84" i="6"/>
  <c r="N84" i="6" s="1"/>
  <c r="O84" i="6" s="1"/>
  <c r="L101" i="6"/>
  <c r="Q101" i="6"/>
  <c r="M101" i="6"/>
  <c r="N101" i="6" s="1"/>
  <c r="O101" i="6" s="1"/>
  <c r="P101" i="6"/>
  <c r="Q57" i="6"/>
  <c r="L57" i="6"/>
  <c r="P57" i="6"/>
  <c r="M57" i="6"/>
  <c r="N57" i="6" s="1"/>
  <c r="O57" i="6" s="1"/>
  <c r="L77" i="6"/>
  <c r="P77" i="6"/>
  <c r="Q77" i="6"/>
  <c r="M77" i="6"/>
  <c r="N77" i="6" s="1"/>
  <c r="O77" i="6" s="1"/>
  <c r="M78" i="6"/>
  <c r="N78" i="6" s="1"/>
  <c r="O78" i="6" s="1"/>
  <c r="L78" i="6"/>
  <c r="Q78" i="6"/>
  <c r="P78" i="6"/>
  <c r="L61" i="7"/>
  <c r="Q61" i="7"/>
  <c r="P61" i="7"/>
  <c r="M61" i="7"/>
  <c r="N61" i="7" s="1"/>
  <c r="O61" i="7" s="1"/>
  <c r="L72" i="7"/>
  <c r="Q72" i="7"/>
  <c r="M72" i="7"/>
  <c r="N72" i="7" s="1"/>
  <c r="O72" i="7" s="1"/>
  <c r="P72" i="7"/>
  <c r="L90" i="7"/>
  <c r="Q90" i="7"/>
  <c r="P90" i="7"/>
  <c r="M90" i="7"/>
  <c r="N90" i="7" s="1"/>
  <c r="O90" i="7" s="1"/>
  <c r="L80" i="7"/>
  <c r="Q80" i="7"/>
  <c r="M80" i="7"/>
  <c r="N80" i="7" s="1"/>
  <c r="O80" i="7" s="1"/>
  <c r="P80" i="7"/>
  <c r="L74" i="7"/>
  <c r="Q74" i="7"/>
  <c r="P74" i="7"/>
  <c r="M74" i="7"/>
  <c r="N74" i="7" s="1"/>
  <c r="O74" i="7" s="1"/>
  <c r="N111" i="5"/>
  <c r="O111" i="5" s="1"/>
  <c r="G3" i="1"/>
  <c r="Q93" i="5"/>
  <c r="L93" i="5"/>
  <c r="P93" i="5"/>
  <c r="M93" i="5"/>
  <c r="N93" i="5" s="1"/>
  <c r="O93" i="5" s="1"/>
  <c r="P107" i="6"/>
  <c r="L107" i="6"/>
  <c r="M107" i="6"/>
  <c r="N107" i="6" s="1"/>
  <c r="O107" i="6" s="1"/>
  <c r="Q107" i="6"/>
  <c r="P62" i="6"/>
  <c r="Q62" i="6"/>
  <c r="L62" i="6"/>
  <c r="M62" i="6"/>
  <c r="N62" i="6" s="1"/>
  <c r="O62" i="6" s="1"/>
  <c r="L68" i="6"/>
  <c r="M68" i="6"/>
  <c r="N68" i="6" s="1"/>
  <c r="O68" i="6" s="1"/>
  <c r="Q68" i="6"/>
  <c r="P68" i="6"/>
  <c r="M57" i="7"/>
  <c r="N57" i="7" s="1"/>
  <c r="O57" i="7" s="1"/>
  <c r="L57" i="7"/>
  <c r="Q57" i="7"/>
  <c r="P57" i="7"/>
  <c r="P60" i="7"/>
  <c r="M60" i="7"/>
  <c r="N60" i="7" s="1"/>
  <c r="O60" i="7" s="1"/>
  <c r="L60" i="7"/>
  <c r="Q60" i="7"/>
  <c r="Q40" i="7"/>
  <c r="M40" i="7"/>
  <c r="N40" i="7" s="1"/>
  <c r="O40" i="7" s="1"/>
  <c r="P40" i="7"/>
  <c r="L40" i="7"/>
  <c r="M108" i="7"/>
  <c r="N108" i="7" s="1"/>
  <c r="O108" i="7" s="1"/>
  <c r="P108" i="7"/>
  <c r="L108" i="7"/>
  <c r="Q108" i="7"/>
  <c r="L93" i="7"/>
  <c r="M93" i="7"/>
  <c r="N93" i="7" s="1"/>
  <c r="O93" i="7" s="1"/>
  <c r="P93" i="7"/>
  <c r="Q93" i="7"/>
  <c r="V4" i="3"/>
  <c r="Q4" i="3"/>
  <c r="E4" i="1" s="1"/>
  <c r="U4" i="3"/>
  <c r="E3" i="1" s="1"/>
  <c r="P73" i="5"/>
  <c r="Q73" i="5"/>
  <c r="M73" i="5"/>
  <c r="N73" i="5" s="1"/>
  <c r="O73" i="5" s="1"/>
  <c r="L73" i="5"/>
  <c r="M112" i="5"/>
  <c r="N112" i="5" s="1"/>
  <c r="O112" i="5" s="1"/>
  <c r="L112" i="5"/>
  <c r="P112" i="5"/>
  <c r="Q112" i="5"/>
  <c r="L85" i="5"/>
  <c r="M85" i="5"/>
  <c r="N85" i="5" s="1"/>
  <c r="O85" i="5" s="1"/>
  <c r="Q85" i="5"/>
  <c r="P85" i="5"/>
  <c r="M63" i="5"/>
  <c r="N63" i="5" s="1"/>
  <c r="O63" i="5" s="1"/>
  <c r="Q63" i="5"/>
  <c r="L63" i="5"/>
  <c r="P63" i="5"/>
  <c r="L92" i="6"/>
  <c r="Q92" i="6"/>
  <c r="P92" i="6"/>
  <c r="M92" i="6"/>
  <c r="N92" i="6" s="1"/>
  <c r="O92" i="6" s="1"/>
  <c r="L94" i="6"/>
  <c r="Q94" i="6"/>
  <c r="P94" i="6"/>
  <c r="M94" i="6"/>
  <c r="N94" i="6" s="1"/>
  <c r="O94" i="6" s="1"/>
  <c r="L87" i="6"/>
  <c r="Q87" i="6"/>
  <c r="P87" i="6"/>
  <c r="M87" i="6"/>
  <c r="N87" i="6" s="1"/>
  <c r="O87" i="6" s="1"/>
  <c r="P46" i="6"/>
  <c r="L46" i="6"/>
  <c r="Q46" i="6"/>
  <c r="M46" i="6"/>
  <c r="N46" i="6" s="1"/>
  <c r="O46" i="6" s="1"/>
  <c r="P59" i="6"/>
  <c r="L59" i="6"/>
  <c r="M59" i="6"/>
  <c r="N59" i="6" s="1"/>
  <c r="O59" i="6" s="1"/>
  <c r="Q59" i="6"/>
  <c r="Q118" i="7"/>
  <c r="L118" i="7"/>
  <c r="P118" i="7"/>
  <c r="M118" i="7"/>
  <c r="N118" i="7" s="1"/>
  <c r="O118" i="7" s="1"/>
  <c r="L67" i="7"/>
  <c r="Q67" i="7"/>
  <c r="M67" i="7"/>
  <c r="N67" i="7" s="1"/>
  <c r="O67" i="7" s="1"/>
  <c r="P67" i="7"/>
  <c r="L66" i="7"/>
  <c r="Q66" i="7"/>
  <c r="P66" i="7"/>
  <c r="M66" i="7"/>
  <c r="N66" i="7" s="1"/>
  <c r="O66" i="7" s="1"/>
  <c r="L70" i="7"/>
  <c r="Q70" i="7"/>
  <c r="P70" i="7"/>
  <c r="M70" i="7"/>
  <c r="N70" i="7" s="1"/>
  <c r="O70" i="7" s="1"/>
  <c r="L85" i="7"/>
  <c r="Q85" i="7"/>
  <c r="P85" i="7"/>
  <c r="M85" i="7"/>
  <c r="N85" i="7" s="1"/>
  <c r="O85" i="7" s="1"/>
  <c r="P96" i="5"/>
  <c r="M96" i="5"/>
  <c r="N96" i="5" s="1"/>
  <c r="O96" i="5" s="1"/>
  <c r="Q96" i="5"/>
  <c r="L96" i="5"/>
  <c r="P58" i="5"/>
  <c r="Q58" i="5"/>
  <c r="M58" i="5"/>
  <c r="N58" i="5" s="1"/>
  <c r="O58" i="5" s="1"/>
  <c r="L58" i="5"/>
  <c r="Q91" i="5"/>
  <c r="L91" i="5"/>
  <c r="M91" i="5"/>
  <c r="N91" i="5" s="1"/>
  <c r="O91" i="5" s="1"/>
  <c r="P91" i="5"/>
  <c r="P109" i="5"/>
  <c r="Q109" i="5"/>
  <c r="L109" i="5"/>
  <c r="M109" i="5"/>
  <c r="N109" i="5" s="1"/>
  <c r="O109" i="5" s="1"/>
  <c r="Q109" i="6"/>
  <c r="P109" i="6"/>
  <c r="L109" i="6"/>
  <c r="M109" i="6"/>
  <c r="N109" i="6" s="1"/>
  <c r="O109" i="6" s="1"/>
  <c r="L89" i="6"/>
  <c r="Q89" i="6"/>
  <c r="P89" i="6"/>
  <c r="M89" i="6"/>
  <c r="N89" i="6" s="1"/>
  <c r="O89" i="6" s="1"/>
  <c r="L47" i="6"/>
  <c r="M47" i="6"/>
  <c r="N47" i="6" s="1"/>
  <c r="O47" i="6" s="1"/>
  <c r="P47" i="6"/>
  <c r="Q47" i="6"/>
  <c r="L104" i="6"/>
  <c r="Q104" i="6"/>
  <c r="P104" i="6"/>
  <c r="M104" i="6"/>
  <c r="N104" i="6" s="1"/>
  <c r="O104" i="6" s="1"/>
  <c r="L84" i="7"/>
  <c r="Q84" i="7"/>
  <c r="P84" i="7"/>
  <c r="M84" i="7"/>
  <c r="N84" i="7" s="1"/>
  <c r="O84" i="7" s="1"/>
  <c r="L110" i="7"/>
  <c r="P110" i="7"/>
  <c r="Q110" i="7"/>
  <c r="M110" i="7"/>
  <c r="N110" i="7" s="1"/>
  <c r="O110" i="7" s="1"/>
  <c r="Q101" i="7"/>
  <c r="M101" i="7"/>
  <c r="N101" i="7" s="1"/>
  <c r="O101" i="7" s="1"/>
  <c r="L101" i="7"/>
  <c r="P101" i="7"/>
  <c r="P96" i="7"/>
  <c r="Q96" i="7"/>
  <c r="M96" i="7"/>
  <c r="N96" i="7" s="1"/>
  <c r="O96" i="7" s="1"/>
  <c r="L96" i="7"/>
  <c r="P38" i="7"/>
  <c r="Q38" i="7"/>
  <c r="M38" i="7"/>
  <c r="N38" i="7" s="1"/>
  <c r="O38" i="7" s="1"/>
  <c r="L38" i="7"/>
  <c r="M89" i="5"/>
  <c r="N89" i="5" s="1"/>
  <c r="O89" i="5" s="1"/>
  <c r="L89" i="5"/>
  <c r="Q89" i="5"/>
  <c r="P89" i="5"/>
  <c r="P103" i="5"/>
  <c r="L103" i="5"/>
  <c r="M103" i="5"/>
  <c r="N103" i="5" s="1"/>
  <c r="O103" i="5" s="1"/>
  <c r="Q103" i="5"/>
  <c r="M75" i="5"/>
  <c r="N75" i="5" s="1"/>
  <c r="O75" i="5" s="1"/>
  <c r="Q75" i="5"/>
  <c r="P75" i="5"/>
  <c r="L75" i="5"/>
  <c r="M43" i="5"/>
  <c r="N43" i="5" s="1"/>
  <c r="O43" i="5" s="1"/>
  <c r="P43" i="5"/>
  <c r="L43" i="5"/>
  <c r="Q43" i="5"/>
  <c r="P88" i="5"/>
  <c r="L88" i="5"/>
  <c r="M88" i="5"/>
  <c r="N88" i="5" s="1"/>
  <c r="O88" i="5" s="1"/>
  <c r="Q88" i="5"/>
  <c r="Q74" i="6"/>
  <c r="M74" i="6"/>
  <c r="N74" i="6" s="1"/>
  <c r="O74" i="6" s="1"/>
  <c r="P74" i="6"/>
  <c r="L74" i="6"/>
  <c r="L48" i="6"/>
  <c r="P48" i="6"/>
  <c r="Q48" i="6"/>
  <c r="M48" i="6"/>
  <c r="N48" i="6" s="1"/>
  <c r="O48" i="6" s="1"/>
  <c r="P64" i="6"/>
  <c r="Q64" i="6"/>
  <c r="M64" i="6"/>
  <c r="N64" i="6" s="1"/>
  <c r="O64" i="6" s="1"/>
  <c r="L64" i="6"/>
  <c r="M112" i="6"/>
  <c r="N112" i="6" s="1"/>
  <c r="O112" i="6" s="1"/>
  <c r="P112" i="6"/>
  <c r="L112" i="6"/>
  <c r="Q112" i="6"/>
  <c r="Q44" i="6"/>
  <c r="M44" i="6"/>
  <c r="N44" i="6" s="1"/>
  <c r="O44" i="6" s="1"/>
  <c r="P44" i="6"/>
  <c r="L44" i="6"/>
  <c r="M45" i="7"/>
  <c r="N45" i="7" s="1"/>
  <c r="O45" i="7" s="1"/>
  <c r="P45" i="7"/>
  <c r="Q45" i="7"/>
  <c r="L45" i="7"/>
  <c r="M105" i="7"/>
  <c r="N105" i="7" s="1"/>
  <c r="O105" i="7" s="1"/>
  <c r="L105" i="7"/>
  <c r="Q105" i="7"/>
  <c r="P105" i="7"/>
  <c r="L64" i="7"/>
  <c r="Q64" i="7"/>
  <c r="M64" i="7"/>
  <c r="N64" i="7" s="1"/>
  <c r="O64" i="7" s="1"/>
  <c r="P64" i="7"/>
  <c r="L111" i="7"/>
  <c r="F5" i="1" s="1"/>
  <c r="P111" i="7"/>
  <c r="C5" i="1" s="1"/>
  <c r="M111" i="7"/>
  <c r="Q111" i="7"/>
  <c r="D5" i="1" s="1"/>
  <c r="L62" i="7"/>
  <c r="Q62" i="7"/>
  <c r="P62" i="7"/>
  <c r="M62" i="7"/>
  <c r="N62" i="7" s="1"/>
  <c r="O62" i="7" s="1"/>
  <c r="L100" i="5"/>
  <c r="P100" i="5"/>
  <c r="Q100" i="5"/>
  <c r="M100" i="5"/>
  <c r="N100" i="5" s="1"/>
  <c r="O100" i="5" s="1"/>
  <c r="M51" i="6"/>
  <c r="N51" i="6" s="1"/>
  <c r="O51" i="6" s="1"/>
  <c r="L51" i="6"/>
  <c r="P51" i="6"/>
  <c r="Q51" i="6"/>
  <c r="Q63" i="6"/>
  <c r="P63" i="6"/>
  <c r="M63" i="6"/>
  <c r="N63" i="6" s="1"/>
  <c r="O63" i="6" s="1"/>
  <c r="L63" i="6"/>
  <c r="P72" i="5"/>
  <c r="Q72" i="5"/>
  <c r="M72" i="5"/>
  <c r="N72" i="5" s="1"/>
  <c r="O72" i="5" s="1"/>
  <c r="L72" i="5"/>
  <c r="L82" i="5"/>
  <c r="P82" i="5"/>
  <c r="M82" i="5"/>
  <c r="N82" i="5" s="1"/>
  <c r="O82" i="5" s="1"/>
  <c r="Q82" i="5"/>
  <c r="M94" i="5"/>
  <c r="N94" i="5" s="1"/>
  <c r="O94" i="5" s="1"/>
  <c r="P94" i="5"/>
  <c r="L94" i="5"/>
  <c r="Q94" i="5"/>
  <c r="M44" i="5"/>
  <c r="N44" i="5" s="1"/>
  <c r="O44" i="5" s="1"/>
  <c r="P44" i="5"/>
  <c r="Q44" i="5"/>
  <c r="L44" i="5"/>
  <c r="Q90" i="5"/>
  <c r="M90" i="5"/>
  <c r="N90" i="5" s="1"/>
  <c r="O90" i="5" s="1"/>
  <c r="P90" i="5"/>
  <c r="L90" i="5"/>
  <c r="L72" i="6"/>
  <c r="P72" i="6"/>
  <c r="Q72" i="6"/>
  <c r="M72" i="6"/>
  <c r="N72" i="6" s="1"/>
  <c r="O72" i="6" s="1"/>
  <c r="L61" i="6"/>
  <c r="P61" i="6"/>
  <c r="Q61" i="6"/>
  <c r="M61" i="6"/>
  <c r="N61" i="6" s="1"/>
  <c r="O61" i="6" s="1"/>
  <c r="Q105" i="6"/>
  <c r="M105" i="6"/>
  <c r="N105" i="6" s="1"/>
  <c r="O105" i="6" s="1"/>
  <c r="P105" i="6"/>
  <c r="L105" i="6"/>
  <c r="L99" i="6"/>
  <c r="Q99" i="6"/>
  <c r="P99" i="6"/>
  <c r="M99" i="6"/>
  <c r="N99" i="6" s="1"/>
  <c r="O99" i="6" s="1"/>
  <c r="L83" i="7"/>
  <c r="Q83" i="7"/>
  <c r="M83" i="7"/>
  <c r="N83" i="7" s="1"/>
  <c r="O83" i="7" s="1"/>
  <c r="P83" i="7"/>
  <c r="L81" i="7"/>
  <c r="Q81" i="7"/>
  <c r="P81" i="7"/>
  <c r="M81" i="7"/>
  <c r="N81" i="7" s="1"/>
  <c r="O81" i="7" s="1"/>
  <c r="L73" i="7"/>
  <c r="Q73" i="7"/>
  <c r="P73" i="7"/>
  <c r="M73" i="7"/>
  <c r="N73" i="7" s="1"/>
  <c r="O73" i="7" s="1"/>
  <c r="L89" i="7"/>
  <c r="Q89" i="7"/>
  <c r="P89" i="7"/>
  <c r="M89" i="7"/>
  <c r="N89" i="7" s="1"/>
  <c r="O89" i="7" s="1"/>
  <c r="Q63" i="7"/>
  <c r="M63" i="7"/>
  <c r="N63" i="7" s="1"/>
  <c r="O63" i="7" s="1"/>
  <c r="L63" i="7"/>
  <c r="P63" i="7"/>
  <c r="Q97" i="7"/>
  <c r="M97" i="7"/>
  <c r="N97" i="7" s="1"/>
  <c r="O97" i="7" s="1"/>
  <c r="P97" i="7"/>
  <c r="L97" i="7"/>
  <c r="M78" i="5"/>
  <c r="N78" i="5" s="1"/>
  <c r="O78" i="5" s="1"/>
  <c r="L78" i="5"/>
  <c r="Q78" i="5"/>
  <c r="P78" i="5"/>
  <c r="M59" i="5"/>
  <c r="N59" i="5" s="1"/>
  <c r="O59" i="5" s="1"/>
  <c r="Q59" i="5"/>
  <c r="P59" i="5"/>
  <c r="L59" i="5"/>
  <c r="P60" i="5"/>
  <c r="M60" i="5"/>
  <c r="N60" i="5" s="1"/>
  <c r="O60" i="5" s="1"/>
  <c r="L60" i="5"/>
  <c r="Q60" i="5"/>
  <c r="L102" i="5"/>
  <c r="M102" i="5"/>
  <c r="N102" i="5" s="1"/>
  <c r="O102" i="5" s="1"/>
  <c r="P102" i="5"/>
  <c r="Q102" i="5"/>
  <c r="M87" i="5"/>
  <c r="N87" i="5" s="1"/>
  <c r="O87" i="5" s="1"/>
  <c r="P87" i="5"/>
  <c r="L87" i="5"/>
  <c r="Q87" i="5"/>
  <c r="L82" i="6"/>
  <c r="Q82" i="6"/>
  <c r="M82" i="6"/>
  <c r="N82" i="6" s="1"/>
  <c r="O82" i="6" s="1"/>
  <c r="P82" i="6"/>
  <c r="M113" i="6"/>
  <c r="N113" i="6" s="1"/>
  <c r="O113" i="6" s="1"/>
  <c r="Q113" i="6"/>
  <c r="P113" i="6"/>
  <c r="L113" i="6"/>
  <c r="P41" i="6"/>
  <c r="M41" i="6"/>
  <c r="N41" i="6" s="1"/>
  <c r="O41" i="6" s="1"/>
  <c r="Q41" i="6"/>
  <c r="L41" i="6"/>
  <c r="L81" i="6"/>
  <c r="Q81" i="6"/>
  <c r="M81" i="6"/>
  <c r="N81" i="6" s="1"/>
  <c r="O81" i="6" s="1"/>
  <c r="P81" i="6"/>
  <c r="P73" i="6"/>
  <c r="Q73" i="6"/>
  <c r="L73" i="6"/>
  <c r="M73" i="6"/>
  <c r="N73" i="6" s="1"/>
  <c r="O73" i="6" s="1"/>
  <c r="L36" i="7"/>
  <c r="P36" i="7"/>
  <c r="M36" i="7"/>
  <c r="N36" i="7" s="1"/>
  <c r="O36" i="7" s="1"/>
  <c r="Q36" i="7"/>
  <c r="M116" i="7"/>
  <c r="N116" i="7" s="1"/>
  <c r="O116" i="7" s="1"/>
  <c r="L116" i="7"/>
  <c r="P116" i="7"/>
  <c r="Q116" i="7"/>
  <c r="P100" i="7"/>
  <c r="Q100" i="7"/>
  <c r="L100" i="7"/>
  <c r="M100" i="7"/>
  <c r="N100" i="7" s="1"/>
  <c r="O100" i="7" s="1"/>
  <c r="L86" i="7"/>
  <c r="Q86" i="7"/>
  <c r="M86" i="7"/>
  <c r="N86" i="7" s="1"/>
  <c r="O86" i="7" s="1"/>
  <c r="P86" i="7"/>
  <c r="L87" i="7"/>
  <c r="Q87" i="7"/>
  <c r="P87" i="7"/>
  <c r="M87" i="7"/>
  <c r="N87" i="7" s="1"/>
  <c r="O87" i="7" s="1"/>
  <c r="Q104" i="5"/>
  <c r="M104" i="5"/>
  <c r="N104" i="5" s="1"/>
  <c r="O104" i="5" s="1"/>
  <c r="L104" i="5"/>
  <c r="P104" i="5"/>
  <c r="Q97" i="5"/>
  <c r="L97" i="5"/>
  <c r="M97" i="5"/>
  <c r="N97" i="5" s="1"/>
  <c r="O97" i="5" s="1"/>
  <c r="P97" i="5"/>
  <c r="Q110" i="5"/>
  <c r="L110" i="5"/>
  <c r="P110" i="5"/>
  <c r="M110" i="5"/>
  <c r="N110" i="5" s="1"/>
  <c r="O110" i="5" s="1"/>
  <c r="M113" i="5"/>
  <c r="N113" i="5" s="1"/>
  <c r="O113" i="5" s="1"/>
  <c r="Q113" i="5"/>
  <c r="L113" i="5"/>
  <c r="P113" i="5"/>
  <c r="P49" i="6"/>
  <c r="Q49" i="6"/>
  <c r="L49" i="6"/>
  <c r="M49" i="6"/>
  <c r="N49" i="6" s="1"/>
  <c r="O49" i="6" s="1"/>
  <c r="Q45" i="6"/>
  <c r="L45" i="6"/>
  <c r="P45" i="6"/>
  <c r="M45" i="6"/>
  <c r="N45" i="6" s="1"/>
  <c r="O45" i="6" s="1"/>
  <c r="L93" i="6"/>
  <c r="Q93" i="6"/>
  <c r="P93" i="6"/>
  <c r="M93" i="6"/>
  <c r="N93" i="6" s="1"/>
  <c r="O93" i="6" s="1"/>
  <c r="L110" i="6"/>
  <c r="M110" i="6"/>
  <c r="N110" i="6" s="1"/>
  <c r="O110" i="6" s="1"/>
  <c r="Q110" i="6"/>
  <c r="P110" i="6"/>
  <c r="P95" i="7"/>
  <c r="L95" i="7"/>
  <c r="Q95" i="7"/>
  <c r="M95" i="7"/>
  <c r="N95" i="7" s="1"/>
  <c r="O95" i="7" s="1"/>
  <c r="L92" i="7"/>
  <c r="Q92" i="7"/>
  <c r="M92" i="7"/>
  <c r="N92" i="7" s="1"/>
  <c r="O92" i="7" s="1"/>
  <c r="P92" i="7"/>
  <c r="L88" i="7"/>
  <c r="Q88" i="7"/>
  <c r="P88" i="7"/>
  <c r="M88" i="7"/>
  <c r="N88" i="7" s="1"/>
  <c r="O88" i="7" s="1"/>
  <c r="L82" i="7"/>
  <c r="Q82" i="7"/>
  <c r="P82" i="7"/>
  <c r="M82" i="7"/>
  <c r="N82" i="7" s="1"/>
  <c r="O82" i="7" s="1"/>
  <c r="L69" i="7"/>
  <c r="Q69" i="7"/>
  <c r="P69" i="7"/>
  <c r="M69" i="7"/>
  <c r="N69" i="7" s="1"/>
  <c r="O69" i="7" s="1"/>
  <c r="M106" i="5"/>
  <c r="N106" i="5" s="1"/>
  <c r="O106" i="5" s="1"/>
  <c r="Q106" i="5"/>
  <c r="L106" i="5"/>
  <c r="P106" i="5"/>
  <c r="Q105" i="5"/>
  <c r="P105" i="5"/>
  <c r="L105" i="5"/>
  <c r="M105" i="5"/>
  <c r="N105" i="5" s="1"/>
  <c r="O105" i="5" s="1"/>
  <c r="Q65" i="5"/>
  <c r="L65" i="5"/>
  <c r="M65" i="5"/>
  <c r="N65" i="5" s="1"/>
  <c r="O65" i="5" s="1"/>
  <c r="P65" i="5"/>
  <c r="P62" i="5"/>
  <c r="L62" i="5"/>
  <c r="Q62" i="5"/>
  <c r="M62" i="5"/>
  <c r="N62" i="5" s="1"/>
  <c r="O62" i="5" s="1"/>
  <c r="L64" i="5"/>
  <c r="P64" i="5"/>
  <c r="M64" i="5"/>
  <c r="N64" i="5" s="1"/>
  <c r="O64" i="5" s="1"/>
  <c r="Q64" i="5"/>
  <c r="M70" i="6"/>
  <c r="N70" i="6" s="1"/>
  <c r="O70" i="6" s="1"/>
  <c r="P70" i="6"/>
  <c r="L70" i="6"/>
  <c r="Q70" i="6"/>
  <c r="M43" i="6"/>
  <c r="N43" i="6" s="1"/>
  <c r="O43" i="6" s="1"/>
  <c r="P43" i="6"/>
  <c r="Q43" i="6"/>
  <c r="L43" i="6"/>
  <c r="M108" i="6"/>
  <c r="N108" i="6" s="1"/>
  <c r="O108" i="6" s="1"/>
  <c r="Q108" i="6"/>
  <c r="P108" i="6"/>
  <c r="L108" i="6"/>
  <c r="P50" i="6"/>
  <c r="L50" i="6"/>
  <c r="M50" i="6"/>
  <c r="N50" i="6" s="1"/>
  <c r="O50" i="6" s="1"/>
  <c r="Q50" i="6"/>
  <c r="L77" i="7"/>
  <c r="Q77" i="7"/>
  <c r="P77" i="7"/>
  <c r="M77" i="7"/>
  <c r="N77" i="7" s="1"/>
  <c r="O77" i="7" s="1"/>
  <c r="Q37" i="7"/>
  <c r="P37" i="7"/>
  <c r="L37" i="7"/>
  <c r="M37" i="7"/>
  <c r="N37" i="7" s="1"/>
  <c r="O37" i="7" s="1"/>
  <c r="Q56" i="7"/>
  <c r="P56" i="7"/>
  <c r="M56" i="7"/>
  <c r="N56" i="7" s="1"/>
  <c r="O56" i="7" s="1"/>
  <c r="L56" i="7"/>
  <c r="L39" i="7"/>
  <c r="P39" i="7"/>
  <c r="M39" i="7"/>
  <c r="N39" i="7" s="1"/>
  <c r="O39" i="7" s="1"/>
  <c r="Q39" i="7"/>
  <c r="L43" i="7"/>
  <c r="Q43" i="7"/>
  <c r="M43" i="7"/>
  <c r="N43" i="7" s="1"/>
  <c r="O43" i="7" s="1"/>
  <c r="P43" i="7"/>
  <c r="M49" i="7"/>
  <c r="N49" i="7" s="1"/>
  <c r="O49" i="7" s="1"/>
  <c r="P49" i="7"/>
  <c r="L49" i="7"/>
  <c r="Q49" i="7"/>
  <c r="L84" i="5"/>
  <c r="M84" i="5"/>
  <c r="N84" i="5" s="1"/>
  <c r="O84" i="5" s="1"/>
  <c r="P84" i="5"/>
  <c r="Q84" i="5"/>
  <c r="L46" i="5"/>
  <c r="M46" i="5"/>
  <c r="N46" i="5" s="1"/>
  <c r="O46" i="5" s="1"/>
  <c r="P46" i="5"/>
  <c r="Q46" i="5"/>
  <c r="L51" i="5"/>
  <c r="M51" i="5"/>
  <c r="N51" i="5" s="1"/>
  <c r="O51" i="5" s="1"/>
  <c r="P51" i="5"/>
  <c r="Q51" i="5"/>
  <c r="Q77" i="5"/>
  <c r="L77" i="5"/>
  <c r="P77" i="5"/>
  <c r="M77" i="5"/>
  <c r="N77" i="5" s="1"/>
  <c r="O77" i="5" s="1"/>
  <c r="L95" i="6"/>
  <c r="Q95" i="6"/>
  <c r="M95" i="6"/>
  <c r="N95" i="6" s="1"/>
  <c r="O95" i="6" s="1"/>
  <c r="P95" i="6"/>
  <c r="P115" i="7"/>
  <c r="L115" i="7"/>
  <c r="M115" i="7"/>
  <c r="N115" i="7" s="1"/>
  <c r="O115" i="7" s="1"/>
  <c r="Q115" i="7"/>
  <c r="L79" i="7"/>
  <c r="Q79" i="7"/>
  <c r="M79" i="7"/>
  <c r="N79" i="7" s="1"/>
  <c r="O79" i="7" s="1"/>
  <c r="P79" i="7"/>
  <c r="L75" i="7"/>
  <c r="Q75" i="7"/>
  <c r="P75" i="7"/>
  <c r="M75" i="7"/>
  <c r="N75" i="7" s="1"/>
  <c r="O75" i="7" s="1"/>
  <c r="L91" i="7"/>
  <c r="Q91" i="7"/>
  <c r="M91" i="7"/>
  <c r="N91" i="7" s="1"/>
  <c r="O91" i="7" s="1"/>
  <c r="P91" i="7"/>
  <c r="L76" i="7"/>
  <c r="Q76" i="7"/>
  <c r="P76" i="7"/>
  <c r="M76" i="7"/>
  <c r="N76" i="7" s="1"/>
  <c r="O76" i="7" s="1"/>
  <c r="L79" i="5"/>
  <c r="P79" i="5"/>
  <c r="M79" i="5"/>
  <c r="N79" i="5" s="1"/>
  <c r="O79" i="5" s="1"/>
  <c r="Q79" i="5"/>
  <c r="Q56" i="5"/>
  <c r="L56" i="5"/>
  <c r="P56" i="5"/>
  <c r="M56" i="5"/>
  <c r="N56" i="5" s="1"/>
  <c r="O56" i="5" s="1"/>
  <c r="M83" i="5"/>
  <c r="N83" i="5" s="1"/>
  <c r="O83" i="5" s="1"/>
  <c r="L83" i="5"/>
  <c r="P83" i="5"/>
  <c r="Q83" i="5"/>
  <c r="P81" i="5"/>
  <c r="M81" i="5"/>
  <c r="N81" i="5" s="1"/>
  <c r="O81" i="5" s="1"/>
  <c r="Q81" i="5"/>
  <c r="L81" i="5"/>
  <c r="P52" i="5"/>
  <c r="Q52" i="5"/>
  <c r="M52" i="5"/>
  <c r="N52" i="5" s="1"/>
  <c r="O52" i="5" s="1"/>
  <c r="L52" i="5"/>
  <c r="L54" i="6"/>
  <c r="P54" i="6"/>
  <c r="Q54" i="6"/>
  <c r="M54" i="6"/>
  <c r="N54" i="6" s="1"/>
  <c r="O54" i="6" s="1"/>
  <c r="L67" i="6"/>
  <c r="M67" i="6"/>
  <c r="N67" i="6" s="1"/>
  <c r="O67" i="6" s="1"/>
  <c r="Q67" i="6"/>
  <c r="P67" i="6"/>
  <c r="M58" i="6"/>
  <c r="N58" i="6" s="1"/>
  <c r="O58" i="6" s="1"/>
  <c r="Q58" i="6"/>
  <c r="P58" i="6"/>
  <c r="L58" i="6"/>
  <c r="P60" i="6"/>
  <c r="L60" i="6"/>
  <c r="M60" i="6"/>
  <c r="N60" i="6" s="1"/>
  <c r="O60" i="6" s="1"/>
  <c r="Q60" i="6"/>
  <c r="P56" i="6"/>
  <c r="M56" i="6"/>
  <c r="N56" i="6" s="1"/>
  <c r="O56" i="6" s="1"/>
  <c r="Q56" i="6"/>
  <c r="L56" i="6"/>
  <c r="M98" i="7"/>
  <c r="N98" i="7" s="1"/>
  <c r="O98" i="7" s="1"/>
  <c r="L98" i="7"/>
  <c r="Q98" i="7"/>
  <c r="P98" i="7"/>
  <c r="P119" i="7"/>
  <c r="Q119" i="7"/>
  <c r="L119" i="7"/>
  <c r="M119" i="7"/>
  <c r="N119" i="7" s="1"/>
  <c r="O119" i="7" s="1"/>
  <c r="L42" i="7"/>
  <c r="M42" i="7"/>
  <c r="N42" i="7" s="1"/>
  <c r="O42" i="7" s="1"/>
  <c r="P42" i="7"/>
  <c r="Q42" i="7"/>
  <c r="P53" i="7"/>
  <c r="Q53" i="7"/>
  <c r="M53" i="7"/>
  <c r="N53" i="7" s="1"/>
  <c r="O53" i="7" s="1"/>
  <c r="L53" i="7"/>
  <c r="M117" i="7"/>
  <c r="N117" i="7" s="1"/>
  <c r="O117" i="7" s="1"/>
  <c r="P117" i="7"/>
  <c r="Q117" i="7"/>
  <c r="L117" i="7"/>
  <c r="L49" i="5"/>
  <c r="M49" i="5"/>
  <c r="N49" i="5" s="1"/>
  <c r="O49" i="5" s="1"/>
  <c r="Q49" i="5"/>
  <c r="P49" i="5"/>
  <c r="M98" i="5"/>
  <c r="N98" i="5" s="1"/>
  <c r="O98" i="5" s="1"/>
  <c r="P98" i="5"/>
  <c r="Q98" i="5"/>
  <c r="L98" i="5"/>
  <c r="L107" i="5"/>
  <c r="M107" i="5"/>
  <c r="N107" i="5" s="1"/>
  <c r="O107" i="5" s="1"/>
  <c r="P107" i="5"/>
  <c r="Q107" i="5"/>
  <c r="P45" i="5"/>
  <c r="Q45" i="5"/>
  <c r="L45" i="5"/>
  <c r="M45" i="5"/>
  <c r="N45" i="5" s="1"/>
  <c r="O45" i="5" s="1"/>
  <c r="X4" i="3"/>
  <c r="S4" i="3"/>
  <c r="E6" i="1" s="1"/>
  <c r="P114" i="6"/>
  <c r="L114" i="6"/>
  <c r="Q114" i="6"/>
  <c r="M114" i="6"/>
  <c r="N114" i="6" s="1"/>
  <c r="O114" i="6" s="1"/>
  <c r="L55" i="6"/>
  <c r="M55" i="6"/>
  <c r="N55" i="6" s="1"/>
  <c r="O55" i="6" s="1"/>
  <c r="Q55" i="6"/>
  <c r="P55" i="6"/>
  <c r="L42" i="6"/>
  <c r="Q42" i="6"/>
  <c r="M42" i="6"/>
  <c r="N42" i="6" s="1"/>
  <c r="O42" i="6" s="1"/>
  <c r="P42" i="6"/>
  <c r="Q53" i="6"/>
  <c r="L53" i="6"/>
  <c r="P53" i="6"/>
  <c r="M53" i="6"/>
  <c r="N53" i="6" s="1"/>
  <c r="O53" i="6" s="1"/>
  <c r="L99" i="7"/>
  <c r="Q99" i="7"/>
  <c r="M99" i="7"/>
  <c r="N99" i="7" s="1"/>
  <c r="O99" i="7" s="1"/>
  <c r="P99" i="7"/>
  <c r="M50" i="7"/>
  <c r="N50" i="7" s="1"/>
  <c r="O50" i="7" s="1"/>
  <c r="L50" i="7"/>
  <c r="P50" i="7"/>
  <c r="Q50" i="7"/>
  <c r="Q114" i="7"/>
  <c r="P114" i="7"/>
  <c r="M114" i="7"/>
  <c r="N114" i="7" s="1"/>
  <c r="O114" i="7" s="1"/>
  <c r="L114" i="7"/>
  <c r="L104" i="7"/>
  <c r="M104" i="7"/>
  <c r="N104" i="7" s="1"/>
  <c r="O104" i="7" s="1"/>
  <c r="P104" i="7"/>
  <c r="Q104" i="7"/>
  <c r="L65" i="7"/>
  <c r="P65" i="7"/>
  <c r="M65" i="7"/>
  <c r="N65" i="7" s="1"/>
  <c r="O65" i="7" s="1"/>
  <c r="Q65" i="7"/>
  <c r="L69" i="5"/>
  <c r="M69" i="5"/>
  <c r="N69" i="5" s="1"/>
  <c r="O69" i="5" s="1"/>
  <c r="Q69" i="5"/>
  <c r="P69" i="5"/>
  <c r="P68" i="5"/>
  <c r="Q68" i="5"/>
  <c r="M68" i="5"/>
  <c r="N68" i="5" s="1"/>
  <c r="O68" i="5" s="1"/>
  <c r="L68" i="5"/>
  <c r="Q61" i="5"/>
  <c r="L61" i="5"/>
  <c r="P61" i="5"/>
  <c r="M61" i="5"/>
  <c r="N61" i="5" s="1"/>
  <c r="O61" i="5" s="1"/>
  <c r="L57" i="5"/>
  <c r="P57" i="5"/>
  <c r="M57" i="5"/>
  <c r="N57" i="5" s="1"/>
  <c r="O57" i="5" s="1"/>
  <c r="Q57" i="5"/>
  <c r="L100" i="6"/>
  <c r="Q100" i="6"/>
  <c r="P100" i="6"/>
  <c r="M100" i="6"/>
  <c r="N100" i="6" s="1"/>
  <c r="O100" i="6" s="1"/>
  <c r="P106" i="6"/>
  <c r="Q106" i="6"/>
  <c r="M106" i="6"/>
  <c r="N106" i="6" s="1"/>
  <c r="O106" i="6" s="1"/>
  <c r="L106" i="6"/>
  <c r="L97" i="6"/>
  <c r="Q97" i="6"/>
  <c r="P97" i="6"/>
  <c r="M97" i="6"/>
  <c r="N97" i="6" s="1"/>
  <c r="O97" i="6" s="1"/>
  <c r="L90" i="6"/>
  <c r="Q90" i="6"/>
  <c r="P90" i="6"/>
  <c r="M90" i="6"/>
  <c r="N90" i="6" s="1"/>
  <c r="O90" i="6" s="1"/>
  <c r="L103" i="6"/>
  <c r="Q103" i="6"/>
  <c r="M103" i="6"/>
  <c r="N103" i="6" s="1"/>
  <c r="O103" i="6" s="1"/>
  <c r="P103" i="6"/>
  <c r="M71" i="7"/>
  <c r="N71" i="7" s="1"/>
  <c r="O71" i="7" s="1"/>
  <c r="Q71" i="7"/>
  <c r="L71" i="7"/>
  <c r="P71" i="7"/>
  <c r="P47" i="7"/>
  <c r="Q47" i="7"/>
  <c r="L47" i="7"/>
  <c r="M47" i="7"/>
  <c r="N47" i="7" s="1"/>
  <c r="O47" i="7" s="1"/>
  <c r="Q120" i="7"/>
  <c r="L120" i="7"/>
  <c r="M120" i="7"/>
  <c r="N120" i="7" s="1"/>
  <c r="O120" i="7" s="1"/>
  <c r="P120" i="7"/>
  <c r="M112" i="7"/>
  <c r="N112" i="7" s="1"/>
  <c r="O112" i="7" s="1"/>
  <c r="Q112" i="7"/>
  <c r="L112" i="7"/>
  <c r="P112" i="7"/>
  <c r="L58" i="7"/>
  <c r="P58" i="7"/>
  <c r="Q58" i="7"/>
  <c r="M58" i="7"/>
  <c r="N58" i="7" s="1"/>
  <c r="O58" i="7" s="1"/>
  <c r="M59" i="7"/>
  <c r="N59" i="7" s="1"/>
  <c r="O59" i="7" s="1"/>
  <c r="Q59" i="7"/>
  <c r="P59" i="7"/>
  <c r="L59" i="7"/>
  <c r="N111" i="7" l="1"/>
  <c r="O111" i="7" s="1"/>
  <c r="G5" i="1"/>
  <c r="N111" i="6"/>
  <c r="O111" i="6" s="1"/>
  <c r="G4" i="1"/>
</calcChain>
</file>

<file path=xl/comments1.xml><?xml version="1.0" encoding="utf-8"?>
<comments xmlns="http://schemas.openxmlformats.org/spreadsheetml/2006/main">
  <authors>
    <author>横田 修一</author>
  </authors>
  <commentList>
    <comment ref="G34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横田 修一:</t>
        </r>
        <r>
          <rPr>
            <sz val="9"/>
            <color indexed="81"/>
            <rFont val="ＭＳ Ｐゴシック"/>
            <family val="3"/>
            <charset val="128"/>
          </rPr>
          <t xml:space="preserve">
管理の出来高は図れないので計画に対する使用量だけを計る</t>
        </r>
      </text>
    </comment>
  </commentList>
</comments>
</file>

<file path=xl/sharedStrings.xml><?xml version="1.0" encoding="utf-8"?>
<sst xmlns="http://schemas.openxmlformats.org/spreadsheetml/2006/main" count="468" uniqueCount="66">
  <si>
    <t>横田</t>
    <rPh sb="0" eb="2">
      <t>ヨコタ</t>
    </rPh>
    <phoneticPr fontId="1"/>
  </si>
  <si>
    <t>中村</t>
    <rPh sb="0" eb="2">
      <t>ナカムラ</t>
    </rPh>
    <phoneticPr fontId="1"/>
  </si>
  <si>
    <t>設計</t>
    <rPh sb="0" eb="2">
      <t>セッケイ</t>
    </rPh>
    <phoneticPr fontId="1"/>
  </si>
  <si>
    <t>ALL</t>
    <phoneticPr fontId="1"/>
  </si>
  <si>
    <t>試験作成</t>
    <rPh sb="0" eb="2">
      <t>シケン</t>
    </rPh>
    <rPh sb="2" eb="4">
      <t>サクセイ</t>
    </rPh>
    <phoneticPr fontId="1"/>
  </si>
  <si>
    <t>製造／単体</t>
    <rPh sb="0" eb="2">
      <t>セイゾウ</t>
    </rPh>
    <rPh sb="3" eb="5">
      <t>タンタイ</t>
    </rPh>
    <phoneticPr fontId="1"/>
  </si>
  <si>
    <t>試験実施</t>
    <rPh sb="0" eb="2">
      <t>シケン</t>
    </rPh>
    <rPh sb="2" eb="4">
      <t>ジッシ</t>
    </rPh>
    <phoneticPr fontId="1"/>
  </si>
  <si>
    <t>管理</t>
    <rPh sb="0" eb="2">
      <t>カンリ</t>
    </rPh>
    <phoneticPr fontId="1"/>
  </si>
  <si>
    <t>日付</t>
    <rPh sb="0" eb="2">
      <t>ヒヅケ</t>
    </rPh>
    <phoneticPr fontId="1"/>
  </si>
  <si>
    <t>リソース量（計画）</t>
    <rPh sb="4" eb="5">
      <t>リョウ</t>
    </rPh>
    <phoneticPr fontId="1"/>
  </si>
  <si>
    <t>曜日</t>
    <rPh sb="0" eb="2">
      <t>ヨウビ</t>
    </rPh>
    <phoneticPr fontId="1"/>
  </si>
  <si>
    <t>祝日</t>
    <rPh sb="0" eb="2">
      <t>シュクジツ</t>
    </rPh>
    <phoneticPr fontId="1"/>
  </si>
  <si>
    <t>機能名</t>
    <rPh sb="0" eb="3">
      <t>キノウメイ</t>
    </rPh>
    <phoneticPr fontId="1"/>
  </si>
  <si>
    <t>製造単体</t>
    <rPh sb="0" eb="2">
      <t>セイゾウ</t>
    </rPh>
    <rPh sb="2" eb="4">
      <t>タンタイ</t>
    </rPh>
    <phoneticPr fontId="1"/>
  </si>
  <si>
    <t>割合</t>
    <rPh sb="0" eb="2">
      <t>ワリアイ</t>
    </rPh>
    <phoneticPr fontId="1"/>
  </si>
  <si>
    <t>No.</t>
    <phoneticPr fontId="1"/>
  </si>
  <si>
    <t>誰が</t>
    <rPh sb="0" eb="1">
      <t>ダレ</t>
    </rPh>
    <phoneticPr fontId="1"/>
  </si>
  <si>
    <t>いつ</t>
    <phoneticPr fontId="1"/>
  </si>
  <si>
    <t>何を（工程）</t>
    <rPh sb="0" eb="1">
      <t>ナニ</t>
    </rPh>
    <rPh sb="3" eb="5">
      <t>コウテイ</t>
    </rPh>
    <phoneticPr fontId="1"/>
  </si>
  <si>
    <t>何を（機能）</t>
    <rPh sb="0" eb="1">
      <t>ナニ</t>
    </rPh>
    <rPh sb="3" eb="5">
      <t>キノウ</t>
    </rPh>
    <phoneticPr fontId="1"/>
  </si>
  <si>
    <t>どのくらい（使用工数）</t>
    <rPh sb="6" eb="8">
      <t>シヨウ</t>
    </rPh>
    <rPh sb="8" eb="10">
      <t>コウスウ</t>
    </rPh>
    <phoneticPr fontId="1"/>
  </si>
  <si>
    <t>どのくらい（残工数）</t>
    <rPh sb="6" eb="7">
      <t>ザン</t>
    </rPh>
    <rPh sb="7" eb="9">
      <t>コウスウ</t>
    </rPh>
    <phoneticPr fontId="1"/>
  </si>
  <si>
    <t>計画</t>
    <rPh sb="0" eb="2">
      <t>ケイカク</t>
    </rPh>
    <phoneticPr fontId="1"/>
  </si>
  <si>
    <t>使用工数</t>
    <rPh sb="0" eb="2">
      <t>シヨウ</t>
    </rPh>
    <rPh sb="2" eb="4">
      <t>コウスウ</t>
    </rPh>
    <phoneticPr fontId="1"/>
  </si>
  <si>
    <t>消化工数</t>
    <rPh sb="0" eb="2">
      <t>ショウカ</t>
    </rPh>
    <rPh sb="2" eb="4">
      <t>コウスウ</t>
    </rPh>
    <phoneticPr fontId="1"/>
  </si>
  <si>
    <t>どのくらい(消化量)</t>
    <rPh sb="6" eb="8">
      <t>ショウカ</t>
    </rPh>
    <rPh sb="8" eb="9">
      <t>リョウ</t>
    </rPh>
    <phoneticPr fontId="1"/>
  </si>
  <si>
    <t>計画値</t>
    <rPh sb="0" eb="2">
      <t>ケイカク</t>
    </rPh>
    <rPh sb="2" eb="3">
      <t>アタイ</t>
    </rPh>
    <phoneticPr fontId="1"/>
  </si>
  <si>
    <t>消化量の目安</t>
    <rPh sb="0" eb="2">
      <t>ショウカ</t>
    </rPh>
    <rPh sb="2" eb="3">
      <t>リョウ</t>
    </rPh>
    <rPh sb="4" eb="6">
      <t>メヤス</t>
    </rPh>
    <phoneticPr fontId="1"/>
  </si>
  <si>
    <t>key</t>
    <phoneticPr fontId="1"/>
  </si>
  <si>
    <t>直近の消化量</t>
    <rPh sb="0" eb="2">
      <t>チョッキン</t>
    </rPh>
    <rPh sb="3" eb="5">
      <t>ショウカ</t>
    </rPh>
    <rPh sb="5" eb="6">
      <t>リョウ</t>
    </rPh>
    <phoneticPr fontId="1"/>
  </si>
  <si>
    <t>進捗率</t>
    <rPh sb="0" eb="2">
      <t>シンチョク</t>
    </rPh>
    <rPh sb="2" eb="3">
      <t>リツ</t>
    </rPh>
    <phoneticPr fontId="1"/>
  </si>
  <si>
    <t>H/P</t>
    <phoneticPr fontId="1"/>
  </si>
  <si>
    <t>工程：</t>
    <rPh sb="0" eb="2">
      <t>コウテイ</t>
    </rPh>
    <phoneticPr fontId="1"/>
  </si>
  <si>
    <t>EV(出来高）</t>
    <rPh sb="3" eb="6">
      <t>デキダカ</t>
    </rPh>
    <phoneticPr fontId="1"/>
  </si>
  <si>
    <t>PV(計画）</t>
    <rPh sb="3" eb="5">
      <t>ケイカク</t>
    </rPh>
    <phoneticPr fontId="1"/>
  </si>
  <si>
    <t>AC（コスト）</t>
    <phoneticPr fontId="1"/>
  </si>
  <si>
    <t>PV</t>
    <phoneticPr fontId="1"/>
  </si>
  <si>
    <t>EV</t>
    <phoneticPr fontId="1"/>
  </si>
  <si>
    <t>AC</t>
    <phoneticPr fontId="1"/>
  </si>
  <si>
    <t>SPI（EV/PV）</t>
    <phoneticPr fontId="1"/>
  </si>
  <si>
    <t>CPI(EV/AC)</t>
    <phoneticPr fontId="1"/>
  </si>
  <si>
    <t>EAC(着地見込み)</t>
    <rPh sb="4" eb="6">
      <t>チャクチ</t>
    </rPh>
    <rPh sb="6" eb="8">
      <t>ミコ</t>
    </rPh>
    <phoneticPr fontId="1"/>
  </si>
  <si>
    <t>ETC（必要残量）</t>
    <rPh sb="4" eb="6">
      <t>ヒツヨウ</t>
    </rPh>
    <rPh sb="6" eb="7">
      <t>ザン</t>
    </rPh>
    <rPh sb="7" eb="8">
      <t>リョウ</t>
    </rPh>
    <phoneticPr fontId="1"/>
  </si>
  <si>
    <t>担当者</t>
    <rPh sb="0" eb="3">
      <t>タントウシャ</t>
    </rPh>
    <phoneticPr fontId="1"/>
  </si>
  <si>
    <t>SV(EV-PV)</t>
    <phoneticPr fontId="1"/>
  </si>
  <si>
    <t>CV(EV-AC)</t>
    <phoneticPr fontId="1"/>
  </si>
  <si>
    <t>確認日</t>
    <rPh sb="0" eb="2">
      <t>カクニン</t>
    </rPh>
    <rPh sb="2" eb="3">
      <t>ビ</t>
    </rPh>
    <phoneticPr fontId="1"/>
  </si>
  <si>
    <t>進捗</t>
    <rPh sb="0" eb="2">
      <t>シンチョク</t>
    </rPh>
    <phoneticPr fontId="1"/>
  </si>
  <si>
    <t>※単位：SPI,CPI=百分率　SV,CV=時間</t>
    <rPh sb="1" eb="3">
      <t>タンイ</t>
    </rPh>
    <rPh sb="12" eb="15">
      <t>ヒャクブンリツ</t>
    </rPh>
    <rPh sb="22" eb="24">
      <t>ジカン</t>
    </rPh>
    <phoneticPr fontId="10"/>
  </si>
  <si>
    <t>CV
(コスト計画差異)</t>
    <rPh sb="7" eb="9">
      <t>ケイカク</t>
    </rPh>
    <rPh sb="9" eb="11">
      <t>サイ</t>
    </rPh>
    <phoneticPr fontId="1"/>
  </si>
  <si>
    <t>SV
(進捗計画差異)</t>
    <rPh sb="4" eb="6">
      <t>シンチョク</t>
    </rPh>
    <rPh sb="6" eb="8">
      <t>ケイカク</t>
    </rPh>
    <rPh sb="8" eb="10">
      <t>サイ</t>
    </rPh>
    <phoneticPr fontId="1"/>
  </si>
  <si>
    <t>BAC
(総量)</t>
    <rPh sb="5" eb="7">
      <t>ソウリョウ</t>
    </rPh>
    <phoneticPr fontId="1"/>
  </si>
  <si>
    <t>SPI
(進捗効率)</t>
    <rPh sb="5" eb="7">
      <t>シンチョク</t>
    </rPh>
    <rPh sb="7" eb="9">
      <t>コウリツ</t>
    </rPh>
    <phoneticPr fontId="1"/>
  </si>
  <si>
    <t>CPI
(コスト効率)</t>
    <rPh sb="8" eb="10">
      <t>コウリツ</t>
    </rPh>
    <phoneticPr fontId="1"/>
  </si>
  <si>
    <t>none</t>
    <phoneticPr fontId="1"/>
  </si>
  <si>
    <t>カルテ作成</t>
    <rPh sb="3" eb="5">
      <t>サクセイ</t>
    </rPh>
    <phoneticPr fontId="1"/>
  </si>
  <si>
    <t>残量</t>
    <rPh sb="0" eb="2">
      <t>ザンリョウ</t>
    </rPh>
    <phoneticPr fontId="1"/>
  </si>
  <si>
    <t>none</t>
    <phoneticPr fontId="1"/>
  </si>
  <si>
    <t>中間ファイル作成ツール</t>
    <rPh sb="0" eb="2">
      <t>チュウカン</t>
    </rPh>
    <rPh sb="6" eb="8">
      <t>サクセイ</t>
    </rPh>
    <phoneticPr fontId="1"/>
  </si>
  <si>
    <t>中家</t>
    <rPh sb="0" eb="2">
      <t>ナカイエ</t>
    </rPh>
    <phoneticPr fontId="1"/>
  </si>
  <si>
    <t>横田</t>
  </si>
  <si>
    <t>設計</t>
  </si>
  <si>
    <t>中間ファイル作成ツール</t>
  </si>
  <si>
    <t>試験作成</t>
  </si>
  <si>
    <t>製造単体</t>
  </si>
  <si>
    <t>試験実施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</si>
</sst>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0.0&quot;H&quot;"/>
    <numFmt numFmtId="165" formatCode="0.0&quot;日&quot;"/>
    <numFmt numFmtId="166" formatCode="0.0&quot;P&quot;"/>
    <numFmt numFmtId="167" formatCode="0.0%"/>
    <numFmt numFmtId="168" formatCode="0.00&quot;P&quot;"/>
    <numFmt numFmtId="169" formatCode="0.0_ "/>
    <numFmt numFmtId="170" formatCode="0.00_);[Red]\(0.00\)"/>
  </numFmts>
  <fonts count="11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b/>
      <sz val="16"/>
      <color theme="1"/>
      <name val="Meiryo UI"/>
      <family val="3"/>
      <charset val="128"/>
    </font>
    <font>
      <sz val="11"/>
      <color theme="1"/>
      <name val="Meiryo UI"/>
      <family val="3"/>
      <charset val="128"/>
    </font>
    <font>
      <sz val="18"/>
      <color theme="1"/>
      <name val="Meiryo UI"/>
      <family val="3"/>
      <charset val="128"/>
    </font>
    <font>
      <sz val="11"/>
      <color rgb="FFFF0000"/>
      <name val="Meiryo UI"/>
      <family val="3"/>
      <charset val="128"/>
    </font>
    <font>
      <sz val="11"/>
      <color theme="0"/>
      <name val="Meiryo UI"/>
      <family val="3"/>
      <charset val="128"/>
    </font>
    <font>
      <sz val="9"/>
      <color indexed="81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  <font>
      <sz val="10"/>
      <name val="Meiryo UI"/>
      <family val="3"/>
      <charset val="128"/>
    </font>
    <font>
      <sz val="6"/>
      <name val="ＭＳ Ｐ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64" fontId="3" fillId="0" borderId="0" xfId="0" applyNumberFormat="1" applyFont="1">
      <alignment vertical="center"/>
    </xf>
    <xf numFmtId="0" fontId="3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166" fontId="3" fillId="0" borderId="0" xfId="0" applyNumberFormat="1" applyFont="1">
      <alignment vertical="center"/>
    </xf>
    <xf numFmtId="165" fontId="3" fillId="0" borderId="0" xfId="0" applyNumberFormat="1" applyFont="1">
      <alignment vertical="center"/>
    </xf>
    <xf numFmtId="164" fontId="2" fillId="0" borderId="0" xfId="0" applyNumberFormat="1" applyFont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5" xfId="0" applyFont="1" applyBorder="1">
      <alignment vertical="center"/>
    </xf>
    <xf numFmtId="167" fontId="3" fillId="0" borderId="5" xfId="0" applyNumberFormat="1" applyFont="1" applyBorder="1">
      <alignment vertical="center"/>
    </xf>
    <xf numFmtId="164" fontId="3" fillId="0" borderId="5" xfId="0" applyNumberFormat="1" applyFont="1" applyBorder="1">
      <alignment vertical="center"/>
    </xf>
    <xf numFmtId="0" fontId="3" fillId="0" borderId="9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11" xfId="0" applyFont="1" applyBorder="1">
      <alignment vertical="center"/>
    </xf>
    <xf numFmtId="14" fontId="3" fillId="0" borderId="10" xfId="0" applyNumberFormat="1" applyFont="1" applyBorder="1">
      <alignment vertical="center"/>
    </xf>
    <xf numFmtId="0" fontId="3" fillId="3" borderId="10" xfId="0" applyFont="1" applyFill="1" applyBorder="1">
      <alignment vertical="center"/>
    </xf>
    <xf numFmtId="0" fontId="3" fillId="3" borderId="11" xfId="0" applyFont="1" applyFill="1" applyBorder="1">
      <alignment vertical="center"/>
    </xf>
    <xf numFmtId="0" fontId="4" fillId="0" borderId="0" xfId="0" applyFont="1">
      <alignment vertical="center"/>
    </xf>
    <xf numFmtId="164" fontId="3" fillId="0" borderId="10" xfId="0" applyNumberFormat="1" applyFont="1" applyBorder="1">
      <alignment vertical="center"/>
    </xf>
    <xf numFmtId="14" fontId="3" fillId="3" borderId="9" xfId="0" applyNumberFormat="1" applyFont="1" applyFill="1" applyBorder="1">
      <alignment vertical="center"/>
    </xf>
    <xf numFmtId="14" fontId="3" fillId="3" borderId="10" xfId="0" applyNumberFormat="1" applyFont="1" applyFill="1" applyBorder="1">
      <alignment vertical="center"/>
    </xf>
    <xf numFmtId="168" fontId="3" fillId="0" borderId="0" xfId="0" applyNumberFormat="1" applyFont="1">
      <alignment vertical="center"/>
    </xf>
    <xf numFmtId="169" fontId="3" fillId="3" borderId="11" xfId="0" applyNumberFormat="1" applyFont="1" applyFill="1" applyBorder="1">
      <alignment vertical="center"/>
    </xf>
    <xf numFmtId="169" fontId="3" fillId="0" borderId="5" xfId="0" applyNumberFormat="1" applyFont="1" applyBorder="1">
      <alignment vertical="center"/>
    </xf>
    <xf numFmtId="14" fontId="3" fillId="0" borderId="5" xfId="0" applyNumberFormat="1" applyFont="1" applyBorder="1">
      <alignment vertical="center"/>
    </xf>
    <xf numFmtId="0" fontId="6" fillId="4" borderId="5" xfId="0" applyFont="1" applyFill="1" applyBorder="1">
      <alignment vertical="center"/>
    </xf>
    <xf numFmtId="0" fontId="3" fillId="5" borderId="10" xfId="0" applyFont="1" applyFill="1" applyBorder="1">
      <alignment vertical="center"/>
    </xf>
    <xf numFmtId="167" fontId="3" fillId="2" borderId="5" xfId="0" applyNumberFormat="1" applyFont="1" applyFill="1" applyBorder="1">
      <alignment vertical="center"/>
    </xf>
    <xf numFmtId="0" fontId="9" fillId="0" borderId="2" xfId="0" applyFont="1" applyBorder="1" applyAlignment="1">
      <alignment vertical="center"/>
    </xf>
    <xf numFmtId="0" fontId="6" fillId="4" borderId="5" xfId="0" applyFont="1" applyFill="1" applyBorder="1" applyAlignment="1">
      <alignment vertical="center" wrapText="1"/>
    </xf>
    <xf numFmtId="0" fontId="5" fillId="0" borderId="0" xfId="0" applyFont="1">
      <alignment vertical="center"/>
    </xf>
    <xf numFmtId="14" fontId="3" fillId="6" borderId="10" xfId="0" applyNumberFormat="1" applyFont="1" applyFill="1" applyBorder="1">
      <alignment vertical="center"/>
    </xf>
    <xf numFmtId="170" fontId="3" fillId="6" borderId="10" xfId="0" applyNumberFormat="1" applyFont="1" applyFill="1" applyBorder="1">
      <alignment vertical="center"/>
    </xf>
    <xf numFmtId="0" fontId="3" fillId="6" borderId="9" xfId="0" applyFont="1" applyFill="1" applyBorder="1">
      <alignment vertical="center"/>
    </xf>
    <xf numFmtId="0" fontId="3" fillId="6" borderId="10" xfId="0" applyFont="1" applyFill="1" applyBorder="1">
      <alignment vertical="center"/>
    </xf>
    <xf numFmtId="0" fontId="3" fillId="6" borderId="0" xfId="0" applyFont="1" applyFill="1">
      <alignment vertical="center"/>
    </xf>
  </cellXfs>
  <cellStyles count="1">
    <cellStyle name="標準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トレンドチャート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ALL!$I$34</c:f>
              <c:strCache>
                <c:ptCount val="1"/>
                <c:pt idx="0">
                  <c:v>PV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ALL!$I$35:$I$114</c:f>
              <c:numCache>
                <c:formatCode>General</c:formatCode>
                <c:ptCount val="8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7.2</c:v>
                </c:pt>
                <c:pt idx="5">
                  <c:v>14.4</c:v>
                </c:pt>
                <c:pt idx="6">
                  <c:v>21.6</c:v>
                </c:pt>
                <c:pt idx="7">
                  <c:v>28.8</c:v>
                </c:pt>
                <c:pt idx="8">
                  <c:v>36</c:v>
                </c:pt>
                <c:pt idx="9">
                  <c:v>36</c:v>
                </c:pt>
                <c:pt idx="10">
                  <c:v>36</c:v>
                </c:pt>
                <c:pt idx="11">
                  <c:v>36.4</c:v>
                </c:pt>
                <c:pt idx="12">
                  <c:v>47.2</c:v>
                </c:pt>
                <c:pt idx="13">
                  <c:v>58</c:v>
                </c:pt>
                <c:pt idx="14">
                  <c:v>68.8</c:v>
                </c:pt>
                <c:pt idx="15">
                  <c:v>79.599999999999994</c:v>
                </c:pt>
                <c:pt idx="16">
                  <c:v>79.599999999999994</c:v>
                </c:pt>
                <c:pt idx="17">
                  <c:v>79.599999999999994</c:v>
                </c:pt>
                <c:pt idx="18">
                  <c:v>89.199999999999989</c:v>
                </c:pt>
                <c:pt idx="19">
                  <c:v>98.799999999999983</c:v>
                </c:pt>
                <c:pt idx="20">
                  <c:v>108.39999999999998</c:v>
                </c:pt>
                <c:pt idx="21">
                  <c:v>117.99999999999997</c:v>
                </c:pt>
                <c:pt idx="22">
                  <c:v>127.59999999999997</c:v>
                </c:pt>
                <c:pt idx="23">
                  <c:v>127.59999999999997</c:v>
                </c:pt>
                <c:pt idx="24">
                  <c:v>127.59999999999997</c:v>
                </c:pt>
                <c:pt idx="25">
                  <c:v>137.19999999999996</c:v>
                </c:pt>
                <c:pt idx="26">
                  <c:v>146.79999999999995</c:v>
                </c:pt>
                <c:pt idx="27">
                  <c:v>156.39999999999995</c:v>
                </c:pt>
                <c:pt idx="28">
                  <c:v>165.99999999999994</c:v>
                </c:pt>
                <c:pt idx="29">
                  <c:v>175.59999999999994</c:v>
                </c:pt>
                <c:pt idx="30">
                  <c:v>175.59999999999994</c:v>
                </c:pt>
                <c:pt idx="31">
                  <c:v>175.59999999999994</c:v>
                </c:pt>
                <c:pt idx="32">
                  <c:v>189.99999999999994</c:v>
                </c:pt>
                <c:pt idx="33">
                  <c:v>204.39999999999995</c:v>
                </c:pt>
                <c:pt idx="34">
                  <c:v>218.79999999999995</c:v>
                </c:pt>
                <c:pt idx="35">
                  <c:v>231.19999999999996</c:v>
                </c:pt>
                <c:pt idx="36">
                  <c:v>243.59999999999997</c:v>
                </c:pt>
                <c:pt idx="37">
                  <c:v>243.59999999999997</c:v>
                </c:pt>
                <c:pt idx="38">
                  <c:v>243.59999999999997</c:v>
                </c:pt>
                <c:pt idx="39">
                  <c:v>259.99999999999994</c:v>
                </c:pt>
                <c:pt idx="40">
                  <c:v>276.39999999999992</c:v>
                </c:pt>
                <c:pt idx="41">
                  <c:v>292.7999999999999</c:v>
                </c:pt>
                <c:pt idx="42">
                  <c:v>309.19999999999987</c:v>
                </c:pt>
                <c:pt idx="43">
                  <c:v>325.59999999999985</c:v>
                </c:pt>
                <c:pt idx="44">
                  <c:v>325.59999999999985</c:v>
                </c:pt>
                <c:pt idx="45">
                  <c:v>325.59999999999985</c:v>
                </c:pt>
                <c:pt idx="46">
                  <c:v>341.99999999999983</c:v>
                </c:pt>
                <c:pt idx="47">
                  <c:v>358.39999999999981</c:v>
                </c:pt>
                <c:pt idx="48">
                  <c:v>374.79999999999978</c:v>
                </c:pt>
                <c:pt idx="49">
                  <c:v>391.19999999999976</c:v>
                </c:pt>
                <c:pt idx="50">
                  <c:v>407.59999999999974</c:v>
                </c:pt>
                <c:pt idx="51">
                  <c:v>407.59999999999974</c:v>
                </c:pt>
                <c:pt idx="52">
                  <c:v>407.59999999999974</c:v>
                </c:pt>
                <c:pt idx="53">
                  <c:v>424.39999999999975</c:v>
                </c:pt>
                <c:pt idx="54">
                  <c:v>441.19999999999976</c:v>
                </c:pt>
                <c:pt idx="55">
                  <c:v>457.99999999999977</c:v>
                </c:pt>
                <c:pt idx="56">
                  <c:v>474.79999999999978</c:v>
                </c:pt>
                <c:pt idx="57">
                  <c:v>491.5999999999998</c:v>
                </c:pt>
                <c:pt idx="58">
                  <c:v>491.5999999999998</c:v>
                </c:pt>
                <c:pt idx="59">
                  <c:v>491.5999999999998</c:v>
                </c:pt>
                <c:pt idx="60">
                  <c:v>492.39999999999981</c:v>
                </c:pt>
                <c:pt idx="61">
                  <c:v>493.19999999999982</c:v>
                </c:pt>
                <c:pt idx="62">
                  <c:v>493.99999999999983</c:v>
                </c:pt>
                <c:pt idx="63">
                  <c:v>494.79999999999984</c:v>
                </c:pt>
                <c:pt idx="64">
                  <c:v>495.59999999999985</c:v>
                </c:pt>
                <c:pt idx="65">
                  <c:v>495.59999999999985</c:v>
                </c:pt>
                <c:pt idx="66">
                  <c:v>495.59999999999985</c:v>
                </c:pt>
                <c:pt idx="67">
                  <c:v>495.59999999999985</c:v>
                </c:pt>
                <c:pt idx="68">
                  <c:v>495.59999999999985</c:v>
                </c:pt>
                <c:pt idx="69">
                  <c:v>495.59999999999985</c:v>
                </c:pt>
                <c:pt idx="70">
                  <c:v>495.59999999999985</c:v>
                </c:pt>
                <c:pt idx="71">
                  <c:v>495.59999999999985</c:v>
                </c:pt>
                <c:pt idx="72">
                  <c:v>495.59999999999985</c:v>
                </c:pt>
                <c:pt idx="73">
                  <c:v>495.59999999999985</c:v>
                </c:pt>
                <c:pt idx="74">
                  <c:v>495.59999999999985</c:v>
                </c:pt>
                <c:pt idx="75">
                  <c:v>495.59999999999985</c:v>
                </c:pt>
                <c:pt idx="76">
                  <c:v>495.59999999999985</c:v>
                </c:pt>
                <c:pt idx="77">
                  <c:v>495.59999999999985</c:v>
                </c:pt>
                <c:pt idx="78">
                  <c:v>495.59999999999985</c:v>
                </c:pt>
                <c:pt idx="79">
                  <c:v>495.59999999999985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74-4AD7-BADE-19AA8AF31927}"/>
            </c:ext>
          </c:extLst>
        </c:ser>
        <c:ser>
          <c:idx val="1"/>
          <c:order val="1"/>
          <c:tx>
            <c:strRef>
              <c:f>ALL!$J$34</c:f>
              <c:strCache>
                <c:ptCount val="1"/>
                <c:pt idx="0">
                  <c:v>EV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ALL!$J$35:$J$114</c:f>
              <c:numCache>
                <c:formatCode>General</c:formatCode>
                <c:ptCount val="8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0.8</c:v>
                </c:pt>
                <c:pt idx="5">
                  <c:v>11.600000000000001</c:v>
                </c:pt>
                <c:pt idx="6">
                  <c:v>24.400000000000002</c:v>
                </c:pt>
                <c:pt idx="7">
                  <c:v>30.200000000000003</c:v>
                </c:pt>
                <c:pt idx="8">
                  <c:v>38.5</c:v>
                </c:pt>
                <c:pt idx="9">
                  <c:v>38.5</c:v>
                </c:pt>
                <c:pt idx="10">
                  <c:v>38.5</c:v>
                </c:pt>
                <c:pt idx="11">
                  <c:v>38.9</c:v>
                </c:pt>
                <c:pt idx="12">
                  <c:v>46.8</c:v>
                </c:pt>
                <c:pt idx="13">
                  <c:v>54.699999999999996</c:v>
                </c:pt>
                <c:pt idx="14">
                  <c:v>92.6</c:v>
                </c:pt>
                <c:pt idx="15">
                  <c:v>108</c:v>
                </c:pt>
                <c:pt idx="16">
                  <c:v>113</c:v>
                </c:pt>
                <c:pt idx="17">
                  <c:v>123</c:v>
                </c:pt>
                <c:pt idx="18">
                  <c:v>138.4</c:v>
                </c:pt>
                <c:pt idx="19">
                  <c:v>148.80000000000001</c:v>
                </c:pt>
                <c:pt idx="20">
                  <c:v>159.20000000000002</c:v>
                </c:pt>
                <c:pt idx="21">
                  <c:v>164.60000000000002</c:v>
                </c:pt>
                <c:pt idx="22">
                  <c:v>175.00000000000003</c:v>
                </c:pt>
                <c:pt idx="23">
                  <c:v>175.00000000000003</c:v>
                </c:pt>
                <c:pt idx="24">
                  <c:v>175.00000000000003</c:v>
                </c:pt>
                <c:pt idx="25">
                  <c:v>185.40000000000003</c:v>
                </c:pt>
                <c:pt idx="26">
                  <c:v>195.80000000000004</c:v>
                </c:pt>
                <c:pt idx="27">
                  <c:v>206.20000000000005</c:v>
                </c:pt>
                <c:pt idx="28">
                  <c:v>211.60000000000005</c:v>
                </c:pt>
                <c:pt idx="29">
                  <c:v>217.00000000000006</c:v>
                </c:pt>
                <c:pt idx="30">
                  <c:v>217.00000000000006</c:v>
                </c:pt>
                <c:pt idx="31">
                  <c:v>217.00000000000006</c:v>
                </c:pt>
                <c:pt idx="32">
                  <c:v>222.40000000000006</c:v>
                </c:pt>
                <c:pt idx="33">
                  <c:v>222.80000000000007</c:v>
                </c:pt>
                <c:pt idx="34">
                  <c:v>228.20000000000007</c:v>
                </c:pt>
                <c:pt idx="35">
                  <c:v>233.60000000000008</c:v>
                </c:pt>
                <c:pt idx="36">
                  <c:v>239.00000000000009</c:v>
                </c:pt>
                <c:pt idx="37">
                  <c:v>239.00000000000009</c:v>
                </c:pt>
                <c:pt idx="38">
                  <c:v>239.00000000000009</c:v>
                </c:pt>
                <c:pt idx="39">
                  <c:v>244.40000000000009</c:v>
                </c:pt>
                <c:pt idx="40">
                  <c:v>249.8000000000001</c:v>
                </c:pt>
                <c:pt idx="41">
                  <c:v>255.2000000000001</c:v>
                </c:pt>
                <c:pt idx="42">
                  <c:v>270.60000000000008</c:v>
                </c:pt>
                <c:pt idx="43">
                  <c:v>266.00000000000006</c:v>
                </c:pt>
                <c:pt idx="44">
                  <c:v>266.00000000000006</c:v>
                </c:pt>
                <c:pt idx="45">
                  <c:v>266.00000000000006</c:v>
                </c:pt>
                <c:pt idx="46">
                  <c:v>262.40000000000003</c:v>
                </c:pt>
                <c:pt idx="47">
                  <c:v>264.8</c:v>
                </c:pt>
                <c:pt idx="48">
                  <c:v>264.2</c:v>
                </c:pt>
                <c:pt idx="49">
                  <c:v>265.59999999999997</c:v>
                </c:pt>
                <c:pt idx="50">
                  <c:v>268.99999999999994</c:v>
                </c:pt>
                <c:pt idx="51">
                  <c:v>268.99999999999994</c:v>
                </c:pt>
                <c:pt idx="52">
                  <c:v>268.99999999999994</c:v>
                </c:pt>
                <c:pt idx="53">
                  <c:v>269.79999999999995</c:v>
                </c:pt>
                <c:pt idx="54">
                  <c:v>270.59999999999997</c:v>
                </c:pt>
                <c:pt idx="55">
                  <c:v>276.89999999999998</c:v>
                </c:pt>
                <c:pt idx="56">
                  <c:v>381.7</c:v>
                </c:pt>
                <c:pt idx="57">
                  <c:v>381.5</c:v>
                </c:pt>
                <c:pt idx="58">
                  <c:v>381.5</c:v>
                </c:pt>
                <c:pt idx="59">
                  <c:v>381.5</c:v>
                </c:pt>
                <c:pt idx="60">
                  <c:v>382.3</c:v>
                </c:pt>
                <c:pt idx="61">
                  <c:v>383.1</c:v>
                </c:pt>
                <c:pt idx="62">
                  <c:v>383.90000000000003</c:v>
                </c:pt>
                <c:pt idx="63">
                  <c:v>384.70000000000005</c:v>
                </c:pt>
                <c:pt idx="64">
                  <c:v>385.50000000000006</c:v>
                </c:pt>
                <c:pt idx="65">
                  <c:v>385.50000000000006</c:v>
                </c:pt>
                <c:pt idx="66">
                  <c:v>385.50000000000006</c:v>
                </c:pt>
                <c:pt idx="67">
                  <c:v>385.50000000000006</c:v>
                </c:pt>
                <c:pt idx="68">
                  <c:v>385.50000000000006</c:v>
                </c:pt>
                <c:pt idx="69">
                  <c:v>385.50000000000006</c:v>
                </c:pt>
                <c:pt idx="70">
                  <c:v>385.50000000000006</c:v>
                </c:pt>
                <c:pt idx="71">
                  <c:v>385.50000000000006</c:v>
                </c:pt>
                <c:pt idx="72">
                  <c:v>385.50000000000006</c:v>
                </c:pt>
                <c:pt idx="73">
                  <c:v>385.50000000000006</c:v>
                </c:pt>
                <c:pt idx="74">
                  <c:v>385.50000000000006</c:v>
                </c:pt>
                <c:pt idx="75">
                  <c:v>385.50000000000006</c:v>
                </c:pt>
                <c:pt idx="76">
                  <c:v>496.00000000000006</c:v>
                </c:pt>
                <c:pt idx="77">
                  <c:v>496.00000000000006</c:v>
                </c:pt>
                <c:pt idx="78">
                  <c:v>496.00000000000006</c:v>
                </c:pt>
                <c:pt idx="79">
                  <c:v>496.00000000000006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574-4AD7-BADE-19AA8AF31927}"/>
            </c:ext>
          </c:extLst>
        </c:ser>
        <c:ser>
          <c:idx val="2"/>
          <c:order val="2"/>
          <c:tx>
            <c:strRef>
              <c:f>ALL!$K$34</c:f>
              <c:strCache>
                <c:ptCount val="1"/>
                <c:pt idx="0">
                  <c:v>AC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ALL!$K$35:$K$114</c:f>
              <c:numCache>
                <c:formatCode>General</c:formatCode>
                <c:ptCount val="80"/>
                <c:pt idx="0">
                  <c:v>7.5</c:v>
                </c:pt>
                <c:pt idx="1">
                  <c:v>15</c:v>
                </c:pt>
                <c:pt idx="2">
                  <c:v>22.5</c:v>
                </c:pt>
                <c:pt idx="3">
                  <c:v>30</c:v>
                </c:pt>
                <c:pt idx="4">
                  <c:v>45.5</c:v>
                </c:pt>
                <c:pt idx="5">
                  <c:v>62</c:v>
                </c:pt>
                <c:pt idx="6">
                  <c:v>69.5</c:v>
                </c:pt>
                <c:pt idx="7">
                  <c:v>78</c:v>
                </c:pt>
                <c:pt idx="8">
                  <c:v>85.5</c:v>
                </c:pt>
                <c:pt idx="9">
                  <c:v>85.5</c:v>
                </c:pt>
                <c:pt idx="10">
                  <c:v>85.5</c:v>
                </c:pt>
                <c:pt idx="11">
                  <c:v>85.5</c:v>
                </c:pt>
                <c:pt idx="12">
                  <c:v>96.5</c:v>
                </c:pt>
                <c:pt idx="13">
                  <c:v>104</c:v>
                </c:pt>
                <c:pt idx="14">
                  <c:v>115.5</c:v>
                </c:pt>
                <c:pt idx="15">
                  <c:v>133.5</c:v>
                </c:pt>
                <c:pt idx="16">
                  <c:v>142.5</c:v>
                </c:pt>
                <c:pt idx="17">
                  <c:v>146.5</c:v>
                </c:pt>
                <c:pt idx="18">
                  <c:v>165</c:v>
                </c:pt>
                <c:pt idx="19">
                  <c:v>183</c:v>
                </c:pt>
                <c:pt idx="20">
                  <c:v>200</c:v>
                </c:pt>
                <c:pt idx="21">
                  <c:v>219.5</c:v>
                </c:pt>
                <c:pt idx="22">
                  <c:v>234</c:v>
                </c:pt>
                <c:pt idx="23">
                  <c:v>234</c:v>
                </c:pt>
                <c:pt idx="24">
                  <c:v>234</c:v>
                </c:pt>
                <c:pt idx="25">
                  <c:v>248</c:v>
                </c:pt>
                <c:pt idx="26">
                  <c:v>264</c:v>
                </c:pt>
                <c:pt idx="27">
                  <c:v>279.5</c:v>
                </c:pt>
                <c:pt idx="28">
                  <c:v>287</c:v>
                </c:pt>
                <c:pt idx="29">
                  <c:v>294.5</c:v>
                </c:pt>
                <c:pt idx="30">
                  <c:v>294.5</c:v>
                </c:pt>
                <c:pt idx="31">
                  <c:v>294.5</c:v>
                </c:pt>
                <c:pt idx="32">
                  <c:v>302</c:v>
                </c:pt>
                <c:pt idx="33">
                  <c:v>302</c:v>
                </c:pt>
                <c:pt idx="34">
                  <c:v>309.5</c:v>
                </c:pt>
                <c:pt idx="35">
                  <c:v>317</c:v>
                </c:pt>
                <c:pt idx="36">
                  <c:v>324.5</c:v>
                </c:pt>
                <c:pt idx="37">
                  <c:v>324.5</c:v>
                </c:pt>
                <c:pt idx="38">
                  <c:v>324.5</c:v>
                </c:pt>
                <c:pt idx="39">
                  <c:v>344.25</c:v>
                </c:pt>
                <c:pt idx="40">
                  <c:v>364.75</c:v>
                </c:pt>
                <c:pt idx="41">
                  <c:v>385.75</c:v>
                </c:pt>
                <c:pt idx="42">
                  <c:v>406.75</c:v>
                </c:pt>
                <c:pt idx="43">
                  <c:v>419.25</c:v>
                </c:pt>
                <c:pt idx="44">
                  <c:v>419.25</c:v>
                </c:pt>
                <c:pt idx="45">
                  <c:v>419.25</c:v>
                </c:pt>
                <c:pt idx="46">
                  <c:v>435</c:v>
                </c:pt>
                <c:pt idx="47">
                  <c:v>450.5</c:v>
                </c:pt>
                <c:pt idx="48">
                  <c:v>466.25</c:v>
                </c:pt>
                <c:pt idx="49">
                  <c:v>481.5</c:v>
                </c:pt>
                <c:pt idx="50">
                  <c:v>497</c:v>
                </c:pt>
                <c:pt idx="51">
                  <c:v>497</c:v>
                </c:pt>
                <c:pt idx="52">
                  <c:v>497</c:v>
                </c:pt>
                <c:pt idx="53">
                  <c:v>497</c:v>
                </c:pt>
                <c:pt idx="54">
                  <c:v>504.5</c:v>
                </c:pt>
                <c:pt idx="55">
                  <c:v>509</c:v>
                </c:pt>
                <c:pt idx="56">
                  <c:v>517</c:v>
                </c:pt>
                <c:pt idx="57">
                  <c:v>524.75</c:v>
                </c:pt>
                <c:pt idx="58">
                  <c:v>524.75</c:v>
                </c:pt>
                <c:pt idx="59">
                  <c:v>524.75</c:v>
                </c:pt>
                <c:pt idx="60">
                  <c:v>530.92999999999995</c:v>
                </c:pt>
                <c:pt idx="61">
                  <c:v>540.67999999999995</c:v>
                </c:pt>
                <c:pt idx="62">
                  <c:v>551.92999999999995</c:v>
                </c:pt>
                <c:pt idx="63">
                  <c:v>563.42999999999995</c:v>
                </c:pt>
                <c:pt idx="64">
                  <c:v>570.67999999999995</c:v>
                </c:pt>
                <c:pt idx="65">
                  <c:v>570.67999999999995</c:v>
                </c:pt>
                <c:pt idx="66">
                  <c:v>576.92999999999995</c:v>
                </c:pt>
                <c:pt idx="67">
                  <c:v>588.92999999999995</c:v>
                </c:pt>
                <c:pt idx="68">
                  <c:v>601.42999999999995</c:v>
                </c:pt>
                <c:pt idx="69">
                  <c:v>612.67999999999995</c:v>
                </c:pt>
                <c:pt idx="70">
                  <c:v>612.67999999999995</c:v>
                </c:pt>
                <c:pt idx="71">
                  <c:v>612.67999999999995</c:v>
                </c:pt>
                <c:pt idx="72">
                  <c:v>612.67999999999995</c:v>
                </c:pt>
                <c:pt idx="73">
                  <c:v>612.67999999999995</c:v>
                </c:pt>
                <c:pt idx="74">
                  <c:v>612.67999999999995</c:v>
                </c:pt>
                <c:pt idx="75">
                  <c:v>612.67999999999995</c:v>
                </c:pt>
                <c:pt idx="76">
                  <c:v>612.67999999999995</c:v>
                </c:pt>
                <c:pt idx="77">
                  <c:v>612.67999999999995</c:v>
                </c:pt>
                <c:pt idx="78">
                  <c:v>612.67999999999995</c:v>
                </c:pt>
                <c:pt idx="79">
                  <c:v>612.67999999999995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574-4AD7-BADE-19AA8AF319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061824"/>
        <c:axId val="130063744"/>
      </c:lineChart>
      <c:catAx>
        <c:axId val="1300618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063744"/>
        <c:crosses val="autoZero"/>
        <c:auto val="1"/>
        <c:lblAlgn val="ctr"/>
        <c:lblOffset val="100"/>
        <c:noMultiLvlLbl val="0"/>
      </c:catAx>
      <c:valAx>
        <c:axId val="130063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061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SPI</a:t>
            </a:r>
            <a:r>
              <a:rPr lang="ja-JP" altLang="en-US"/>
              <a:t>と</a:t>
            </a:r>
            <a:r>
              <a:rPr lang="en-US" altLang="ja-JP"/>
              <a:t>CPI</a:t>
            </a:r>
            <a:endParaRPr lang="ja-JP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ALL!$L$34</c:f>
              <c:strCache>
                <c:ptCount val="1"/>
                <c:pt idx="0">
                  <c:v>SPI（EV/PV）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ALL!$L$35:$L$114</c:f>
              <c:numCache>
                <c:formatCode>0.0_ </c:formatCode>
                <c:ptCount val="8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0.11111111111111112</c:v>
                </c:pt>
                <c:pt idx="5">
                  <c:v>0.80555555555555558</c:v>
                </c:pt>
                <c:pt idx="6">
                  <c:v>1.1296296296296298</c:v>
                </c:pt>
                <c:pt idx="7">
                  <c:v>1.0486111111111112</c:v>
                </c:pt>
                <c:pt idx="8">
                  <c:v>1.0694444444444444</c:v>
                </c:pt>
                <c:pt idx="9">
                  <c:v>1.0694444444444444</c:v>
                </c:pt>
                <c:pt idx="10">
                  <c:v>1.0694444444444444</c:v>
                </c:pt>
                <c:pt idx="11">
                  <c:v>1.0686813186813187</c:v>
                </c:pt>
                <c:pt idx="12">
                  <c:v>0.99152542372881347</c:v>
                </c:pt>
                <c:pt idx="13">
                  <c:v>0.94310344827586201</c:v>
                </c:pt>
                <c:pt idx="14">
                  <c:v>1.3459302325581395</c:v>
                </c:pt>
                <c:pt idx="15">
                  <c:v>1.3567839195979901</c:v>
                </c:pt>
                <c:pt idx="16">
                  <c:v>1.4195979899497488</c:v>
                </c:pt>
                <c:pt idx="17">
                  <c:v>1.5452261306532664</c:v>
                </c:pt>
                <c:pt idx="18">
                  <c:v>1.5515695067264577</c:v>
                </c:pt>
                <c:pt idx="19">
                  <c:v>1.5060728744939276</c:v>
                </c:pt>
                <c:pt idx="20">
                  <c:v>1.468634686346864</c:v>
                </c:pt>
                <c:pt idx="21">
                  <c:v>1.3949152542372887</c:v>
                </c:pt>
                <c:pt idx="22">
                  <c:v>1.3714733542319755</c:v>
                </c:pt>
                <c:pt idx="23">
                  <c:v>1.3714733542319755</c:v>
                </c:pt>
                <c:pt idx="24">
                  <c:v>1.3714733542319755</c:v>
                </c:pt>
                <c:pt idx="25">
                  <c:v>1.3513119533527702</c:v>
                </c:pt>
                <c:pt idx="26">
                  <c:v>1.3337874659400553</c:v>
                </c:pt>
                <c:pt idx="27">
                  <c:v>1.3184143222506401</c:v>
                </c:pt>
                <c:pt idx="28">
                  <c:v>1.2746987951807236</c:v>
                </c:pt>
                <c:pt idx="29">
                  <c:v>1.2357630979498868</c:v>
                </c:pt>
                <c:pt idx="30">
                  <c:v>1.2357630979498868</c:v>
                </c:pt>
                <c:pt idx="31">
                  <c:v>1.2357630979498868</c:v>
                </c:pt>
                <c:pt idx="32">
                  <c:v>1.1705263157894743</c:v>
                </c:pt>
                <c:pt idx="33">
                  <c:v>1.0900195694716248</c:v>
                </c:pt>
                <c:pt idx="34">
                  <c:v>1.0429616087751377</c:v>
                </c:pt>
                <c:pt idx="35">
                  <c:v>1.0103806228373708</c:v>
                </c:pt>
                <c:pt idx="36">
                  <c:v>0.98111658456486095</c:v>
                </c:pt>
                <c:pt idx="37">
                  <c:v>0.98111658456486095</c:v>
                </c:pt>
                <c:pt idx="38">
                  <c:v>0.98111658456486095</c:v>
                </c:pt>
                <c:pt idx="39">
                  <c:v>0.9400000000000005</c:v>
                </c:pt>
                <c:pt idx="40">
                  <c:v>0.90376266280752593</c:v>
                </c:pt>
                <c:pt idx="41">
                  <c:v>0.87158469945355255</c:v>
                </c:pt>
                <c:pt idx="42">
                  <c:v>0.87516170763260082</c:v>
                </c:pt>
                <c:pt idx="43">
                  <c:v>0.81695331695331752</c:v>
                </c:pt>
                <c:pt idx="44">
                  <c:v>0.81695331695331752</c:v>
                </c:pt>
                <c:pt idx="45">
                  <c:v>0.81695331695331752</c:v>
                </c:pt>
                <c:pt idx="46">
                  <c:v>0.76725146198830463</c:v>
                </c:pt>
                <c:pt idx="47">
                  <c:v>0.73883928571428614</c:v>
                </c:pt>
                <c:pt idx="48">
                  <c:v>0.7049092849519748</c:v>
                </c:pt>
                <c:pt idx="49">
                  <c:v>0.67893660531697375</c:v>
                </c:pt>
                <c:pt idx="50">
                  <c:v>0.65996074582924469</c:v>
                </c:pt>
                <c:pt idx="51">
                  <c:v>0.65996074582924469</c:v>
                </c:pt>
                <c:pt idx="52">
                  <c:v>0.65996074582924469</c:v>
                </c:pt>
                <c:pt idx="53">
                  <c:v>0.63572101790763458</c:v>
                </c:pt>
                <c:pt idx="54">
                  <c:v>0.61332728921124235</c:v>
                </c:pt>
                <c:pt idx="55">
                  <c:v>0.60458515283842817</c:v>
                </c:pt>
                <c:pt idx="56">
                  <c:v>0.80391743892165157</c:v>
                </c:pt>
                <c:pt idx="57">
                  <c:v>0.77603742880390592</c:v>
                </c:pt>
                <c:pt idx="58">
                  <c:v>0.77603742880390592</c:v>
                </c:pt>
                <c:pt idx="59">
                  <c:v>0.77603742880390592</c:v>
                </c:pt>
                <c:pt idx="60">
                  <c:v>0.77640129975629601</c:v>
                </c:pt>
                <c:pt idx="61">
                  <c:v>0.7767639902676402</c:v>
                </c:pt>
                <c:pt idx="62">
                  <c:v>0.77712550607287478</c:v>
                </c:pt>
                <c:pt idx="63">
                  <c:v>0.77748585286984673</c:v>
                </c:pt>
                <c:pt idx="64">
                  <c:v>0.77784503631961299</c:v>
                </c:pt>
                <c:pt idx="65">
                  <c:v>0.77784503631961299</c:v>
                </c:pt>
                <c:pt idx="66">
                  <c:v>0.77784503631961299</c:v>
                </c:pt>
                <c:pt idx="67">
                  <c:v>0.77784503631961299</c:v>
                </c:pt>
                <c:pt idx="68">
                  <c:v>0.77784503631961299</c:v>
                </c:pt>
                <c:pt idx="69">
                  <c:v>0.77784503631961299</c:v>
                </c:pt>
                <c:pt idx="70">
                  <c:v>0.77784503631961299</c:v>
                </c:pt>
                <c:pt idx="71">
                  <c:v>0.77784503631961299</c:v>
                </c:pt>
                <c:pt idx="72">
                  <c:v>0.77784503631961299</c:v>
                </c:pt>
                <c:pt idx="73">
                  <c:v>0.77784503631961299</c:v>
                </c:pt>
                <c:pt idx="74">
                  <c:v>0.77784503631961299</c:v>
                </c:pt>
                <c:pt idx="75">
                  <c:v>0.77784503631961299</c:v>
                </c:pt>
                <c:pt idx="76">
                  <c:v>1.0008071025020182</c:v>
                </c:pt>
                <c:pt idx="77">
                  <c:v>1.0008071025020182</c:v>
                </c:pt>
                <c:pt idx="78">
                  <c:v>1.0008071025020182</c:v>
                </c:pt>
                <c:pt idx="79">
                  <c:v>1.0008071025020182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247-4DC2-9D92-3E54AB5E8BA8}"/>
            </c:ext>
          </c:extLst>
        </c:ser>
        <c:ser>
          <c:idx val="1"/>
          <c:order val="1"/>
          <c:tx>
            <c:strRef>
              <c:f>ALL!$M$34</c:f>
              <c:strCache>
                <c:ptCount val="1"/>
                <c:pt idx="0">
                  <c:v>CPI(EV/AC)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ALL!$M$35:$M$114</c:f>
              <c:numCache>
                <c:formatCode>0.0_ </c:formatCode>
                <c:ptCount val="8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1.7582417582417582E-2</c:v>
                </c:pt>
                <c:pt idx="5">
                  <c:v>0.18709677419354842</c:v>
                </c:pt>
                <c:pt idx="6">
                  <c:v>0.3510791366906475</c:v>
                </c:pt>
                <c:pt idx="7">
                  <c:v>0.38717948717948719</c:v>
                </c:pt>
                <c:pt idx="8">
                  <c:v>0.45029239766081869</c:v>
                </c:pt>
                <c:pt idx="9">
                  <c:v>0.45029239766081869</c:v>
                </c:pt>
                <c:pt idx="10">
                  <c:v>0.45029239766081869</c:v>
                </c:pt>
                <c:pt idx="11">
                  <c:v>0.45497076023391814</c:v>
                </c:pt>
                <c:pt idx="12">
                  <c:v>0.48497409326424867</c:v>
                </c:pt>
                <c:pt idx="13">
                  <c:v>0.52596153846153837</c:v>
                </c:pt>
                <c:pt idx="14">
                  <c:v>0.80173160173160163</c:v>
                </c:pt>
                <c:pt idx="15">
                  <c:v>0.8089887640449438</c:v>
                </c:pt>
                <c:pt idx="16">
                  <c:v>0.7929824561403509</c:v>
                </c:pt>
                <c:pt idx="17">
                  <c:v>0.83959044368600677</c:v>
                </c:pt>
                <c:pt idx="18">
                  <c:v>0.83878787878787886</c:v>
                </c:pt>
                <c:pt idx="19">
                  <c:v>0.81311475409836076</c:v>
                </c:pt>
                <c:pt idx="20">
                  <c:v>0.79600000000000004</c:v>
                </c:pt>
                <c:pt idx="21">
                  <c:v>0.74988610478359918</c:v>
                </c:pt>
                <c:pt idx="22">
                  <c:v>0.74786324786324798</c:v>
                </c:pt>
                <c:pt idx="23">
                  <c:v>0.74786324786324798</c:v>
                </c:pt>
                <c:pt idx="24">
                  <c:v>0.74786324786324798</c:v>
                </c:pt>
                <c:pt idx="25">
                  <c:v>0.74758064516129041</c:v>
                </c:pt>
                <c:pt idx="26">
                  <c:v>0.74166666666666681</c:v>
                </c:pt>
                <c:pt idx="27">
                  <c:v>0.73774597495527749</c:v>
                </c:pt>
                <c:pt idx="28">
                  <c:v>0.73728222996515702</c:v>
                </c:pt>
                <c:pt idx="29">
                  <c:v>0.73684210526315808</c:v>
                </c:pt>
                <c:pt idx="30">
                  <c:v>0.73684210526315808</c:v>
                </c:pt>
                <c:pt idx="31">
                  <c:v>0.73684210526315808</c:v>
                </c:pt>
                <c:pt idx="32">
                  <c:v>0.7364238410596029</c:v>
                </c:pt>
                <c:pt idx="33">
                  <c:v>0.73774834437086112</c:v>
                </c:pt>
                <c:pt idx="34">
                  <c:v>0.73731825525040406</c:v>
                </c:pt>
                <c:pt idx="35">
                  <c:v>0.73690851735015794</c:v>
                </c:pt>
                <c:pt idx="36">
                  <c:v>0.73651771956856726</c:v>
                </c:pt>
                <c:pt idx="37">
                  <c:v>0.73651771956856726</c:v>
                </c:pt>
                <c:pt idx="38">
                  <c:v>0.73651771956856726</c:v>
                </c:pt>
                <c:pt idx="39">
                  <c:v>0.70994916485112591</c:v>
                </c:pt>
                <c:pt idx="40">
                  <c:v>0.68485263879369462</c:v>
                </c:pt>
                <c:pt idx="41">
                  <c:v>0.66156837329876894</c:v>
                </c:pt>
                <c:pt idx="42">
                  <c:v>0.66527350952673647</c:v>
                </c:pt>
                <c:pt idx="43">
                  <c:v>0.63446630888491362</c:v>
                </c:pt>
                <c:pt idx="44">
                  <c:v>0.63446630888491362</c:v>
                </c:pt>
                <c:pt idx="45">
                  <c:v>0.63446630888491362</c:v>
                </c:pt>
                <c:pt idx="46">
                  <c:v>0.60321839080459783</c:v>
                </c:pt>
                <c:pt idx="47">
                  <c:v>0.58779134295227531</c:v>
                </c:pt>
                <c:pt idx="48">
                  <c:v>0.56664879356568365</c:v>
                </c:pt>
                <c:pt idx="49">
                  <c:v>0.55160955347871232</c:v>
                </c:pt>
                <c:pt idx="50">
                  <c:v>0.54124748490945662</c:v>
                </c:pt>
                <c:pt idx="51">
                  <c:v>0.54124748490945662</c:v>
                </c:pt>
                <c:pt idx="52">
                  <c:v>0.54124748490945662</c:v>
                </c:pt>
                <c:pt idx="53">
                  <c:v>0.54285714285714282</c:v>
                </c:pt>
                <c:pt idx="54">
                  <c:v>0.53637264618434088</c:v>
                </c:pt>
                <c:pt idx="55">
                  <c:v>0.54400785854616895</c:v>
                </c:pt>
                <c:pt idx="56">
                  <c:v>0.73829787234042554</c:v>
                </c:pt>
                <c:pt idx="57">
                  <c:v>0.72701286326822301</c:v>
                </c:pt>
                <c:pt idx="58">
                  <c:v>0.72701286326822301</c:v>
                </c:pt>
                <c:pt idx="59">
                  <c:v>0.72701286326822301</c:v>
                </c:pt>
                <c:pt idx="60">
                  <c:v>0.72005725801894793</c:v>
                </c:pt>
                <c:pt idx="61">
                  <c:v>0.70855219353406829</c:v>
                </c:pt>
                <c:pt idx="62">
                  <c:v>0.69555921946623678</c:v>
                </c:pt>
                <c:pt idx="63">
                  <c:v>0.68278224446692592</c:v>
                </c:pt>
                <c:pt idx="64">
                  <c:v>0.67550991799257043</c:v>
                </c:pt>
                <c:pt idx="65">
                  <c:v>0.67550991799257043</c:v>
                </c:pt>
                <c:pt idx="66">
                  <c:v>0.66819198169621985</c:v>
                </c:pt>
                <c:pt idx="67">
                  <c:v>0.654576944628394</c:v>
                </c:pt>
                <c:pt idx="68">
                  <c:v>0.640972349234325</c:v>
                </c:pt>
                <c:pt idx="69">
                  <c:v>0.62920284651041336</c:v>
                </c:pt>
                <c:pt idx="70">
                  <c:v>0.62920284651041336</c:v>
                </c:pt>
                <c:pt idx="71">
                  <c:v>0.62920284651041336</c:v>
                </c:pt>
                <c:pt idx="72">
                  <c:v>0.62920284651041336</c:v>
                </c:pt>
                <c:pt idx="73">
                  <c:v>0.62920284651041336</c:v>
                </c:pt>
                <c:pt idx="74">
                  <c:v>0.62920284651041336</c:v>
                </c:pt>
                <c:pt idx="75">
                  <c:v>0.62920284651041336</c:v>
                </c:pt>
                <c:pt idx="76">
                  <c:v>0.80955800744271089</c:v>
                </c:pt>
                <c:pt idx="77">
                  <c:v>0.80955800744271089</c:v>
                </c:pt>
                <c:pt idx="78">
                  <c:v>0.80955800744271089</c:v>
                </c:pt>
                <c:pt idx="79">
                  <c:v>0.80955800744271089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247-4DC2-9D92-3E54AB5E8B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3009536"/>
        <c:axId val="83011072"/>
      </c:lineChart>
      <c:catAx>
        <c:axId val="830095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011072"/>
        <c:crosses val="autoZero"/>
        <c:auto val="1"/>
        <c:lblAlgn val="ctr"/>
        <c:lblOffset val="100"/>
        <c:noMultiLvlLbl val="0"/>
      </c:catAx>
      <c:valAx>
        <c:axId val="83011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009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トレンドチャート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設計進捗!$I$34</c:f>
              <c:strCache>
                <c:ptCount val="1"/>
                <c:pt idx="0">
                  <c:v>PV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設計進捗!$I$35:$I$114</c:f>
              <c:numCache>
                <c:formatCode>General</c:formatCode>
                <c:ptCount val="8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6.4</c:v>
                </c:pt>
                <c:pt idx="5">
                  <c:v>12.8</c:v>
                </c:pt>
                <c:pt idx="6">
                  <c:v>19.200000000000003</c:v>
                </c:pt>
                <c:pt idx="7">
                  <c:v>25.6</c:v>
                </c:pt>
                <c:pt idx="8">
                  <c:v>32</c:v>
                </c:pt>
                <c:pt idx="9">
                  <c:v>32</c:v>
                </c:pt>
                <c:pt idx="10">
                  <c:v>32</c:v>
                </c:pt>
                <c:pt idx="11">
                  <c:v>32</c:v>
                </c:pt>
                <c:pt idx="12">
                  <c:v>35.200000000000003</c:v>
                </c:pt>
                <c:pt idx="13">
                  <c:v>38.400000000000006</c:v>
                </c:pt>
                <c:pt idx="14">
                  <c:v>41.600000000000009</c:v>
                </c:pt>
                <c:pt idx="15">
                  <c:v>44.800000000000011</c:v>
                </c:pt>
                <c:pt idx="16">
                  <c:v>44.800000000000011</c:v>
                </c:pt>
                <c:pt idx="17">
                  <c:v>44.800000000000011</c:v>
                </c:pt>
                <c:pt idx="18">
                  <c:v>48.000000000000014</c:v>
                </c:pt>
                <c:pt idx="19">
                  <c:v>51.200000000000017</c:v>
                </c:pt>
                <c:pt idx="20">
                  <c:v>54.40000000000002</c:v>
                </c:pt>
                <c:pt idx="21">
                  <c:v>57.600000000000023</c:v>
                </c:pt>
                <c:pt idx="22">
                  <c:v>60.800000000000026</c:v>
                </c:pt>
                <c:pt idx="23">
                  <c:v>60.800000000000026</c:v>
                </c:pt>
                <c:pt idx="24">
                  <c:v>60.800000000000026</c:v>
                </c:pt>
                <c:pt idx="25">
                  <c:v>64.000000000000028</c:v>
                </c:pt>
                <c:pt idx="26">
                  <c:v>67.200000000000031</c:v>
                </c:pt>
                <c:pt idx="27">
                  <c:v>70.400000000000034</c:v>
                </c:pt>
                <c:pt idx="28">
                  <c:v>73.600000000000037</c:v>
                </c:pt>
                <c:pt idx="29">
                  <c:v>76.80000000000004</c:v>
                </c:pt>
                <c:pt idx="30">
                  <c:v>76.80000000000004</c:v>
                </c:pt>
                <c:pt idx="31">
                  <c:v>76.80000000000004</c:v>
                </c:pt>
                <c:pt idx="32">
                  <c:v>80.80000000000004</c:v>
                </c:pt>
                <c:pt idx="33">
                  <c:v>84.80000000000004</c:v>
                </c:pt>
                <c:pt idx="34">
                  <c:v>88.80000000000004</c:v>
                </c:pt>
                <c:pt idx="35">
                  <c:v>90.80000000000004</c:v>
                </c:pt>
                <c:pt idx="36">
                  <c:v>92.80000000000004</c:v>
                </c:pt>
                <c:pt idx="37">
                  <c:v>92.80000000000004</c:v>
                </c:pt>
                <c:pt idx="38">
                  <c:v>92.80000000000004</c:v>
                </c:pt>
                <c:pt idx="39">
                  <c:v>92.80000000000004</c:v>
                </c:pt>
                <c:pt idx="40">
                  <c:v>92.80000000000004</c:v>
                </c:pt>
                <c:pt idx="41">
                  <c:v>92.80000000000004</c:v>
                </c:pt>
                <c:pt idx="42">
                  <c:v>92.80000000000004</c:v>
                </c:pt>
                <c:pt idx="43">
                  <c:v>92.80000000000004</c:v>
                </c:pt>
                <c:pt idx="44">
                  <c:v>92.80000000000004</c:v>
                </c:pt>
                <c:pt idx="45">
                  <c:v>92.80000000000004</c:v>
                </c:pt>
                <c:pt idx="46">
                  <c:v>92.80000000000004</c:v>
                </c:pt>
                <c:pt idx="47">
                  <c:v>92.80000000000004</c:v>
                </c:pt>
                <c:pt idx="48">
                  <c:v>92.80000000000004</c:v>
                </c:pt>
                <c:pt idx="49">
                  <c:v>92.80000000000004</c:v>
                </c:pt>
                <c:pt idx="50">
                  <c:v>92.80000000000004</c:v>
                </c:pt>
                <c:pt idx="51">
                  <c:v>92.80000000000004</c:v>
                </c:pt>
                <c:pt idx="52">
                  <c:v>92.80000000000004</c:v>
                </c:pt>
                <c:pt idx="53">
                  <c:v>92.80000000000004</c:v>
                </c:pt>
                <c:pt idx="54">
                  <c:v>92.80000000000004</c:v>
                </c:pt>
                <c:pt idx="55">
                  <c:v>92.80000000000004</c:v>
                </c:pt>
                <c:pt idx="56">
                  <c:v>92.80000000000004</c:v>
                </c:pt>
                <c:pt idx="57">
                  <c:v>92.80000000000004</c:v>
                </c:pt>
                <c:pt idx="58">
                  <c:v>92.80000000000004</c:v>
                </c:pt>
                <c:pt idx="59">
                  <c:v>92.80000000000004</c:v>
                </c:pt>
                <c:pt idx="60">
                  <c:v>92.80000000000004</c:v>
                </c:pt>
                <c:pt idx="61">
                  <c:v>92.80000000000004</c:v>
                </c:pt>
                <c:pt idx="62">
                  <c:v>92.80000000000004</c:v>
                </c:pt>
                <c:pt idx="63">
                  <c:v>92.80000000000004</c:v>
                </c:pt>
                <c:pt idx="64">
                  <c:v>92.80000000000004</c:v>
                </c:pt>
                <c:pt idx="65">
                  <c:v>92.80000000000004</c:v>
                </c:pt>
                <c:pt idx="66">
                  <c:v>92.80000000000004</c:v>
                </c:pt>
                <c:pt idx="67">
                  <c:v>92.80000000000004</c:v>
                </c:pt>
                <c:pt idx="68">
                  <c:v>92.80000000000004</c:v>
                </c:pt>
                <c:pt idx="69">
                  <c:v>92.80000000000004</c:v>
                </c:pt>
                <c:pt idx="70">
                  <c:v>92.80000000000004</c:v>
                </c:pt>
                <c:pt idx="71">
                  <c:v>92.80000000000004</c:v>
                </c:pt>
                <c:pt idx="72">
                  <c:v>92.80000000000004</c:v>
                </c:pt>
                <c:pt idx="73">
                  <c:v>92.80000000000004</c:v>
                </c:pt>
                <c:pt idx="74">
                  <c:v>92.80000000000004</c:v>
                </c:pt>
                <c:pt idx="75">
                  <c:v>92.80000000000004</c:v>
                </c:pt>
                <c:pt idx="76">
                  <c:v>92.80000000000004</c:v>
                </c:pt>
                <c:pt idx="77">
                  <c:v>92.80000000000004</c:v>
                </c:pt>
                <c:pt idx="78">
                  <c:v>92.80000000000004</c:v>
                </c:pt>
                <c:pt idx="79">
                  <c:v>92.80000000000004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417-4D31-AA5D-2CBF3F34EE03}"/>
            </c:ext>
          </c:extLst>
        </c:ser>
        <c:ser>
          <c:idx val="1"/>
          <c:order val="1"/>
          <c:tx>
            <c:strRef>
              <c:f>設計進捗!$J$34</c:f>
              <c:strCache>
                <c:ptCount val="1"/>
                <c:pt idx="0">
                  <c:v>EV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設計進捗!$J$35:$J$114</c:f>
              <c:numCache>
                <c:formatCode>General</c:formatCode>
                <c:ptCount val="8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12</c:v>
                </c:pt>
                <c:pt idx="7">
                  <c:v>17</c:v>
                </c:pt>
                <c:pt idx="8">
                  <c:v>24.5</c:v>
                </c:pt>
                <c:pt idx="9">
                  <c:v>24.5</c:v>
                </c:pt>
                <c:pt idx="10">
                  <c:v>24.5</c:v>
                </c:pt>
                <c:pt idx="11">
                  <c:v>24.5</c:v>
                </c:pt>
                <c:pt idx="12">
                  <c:v>32</c:v>
                </c:pt>
                <c:pt idx="13">
                  <c:v>39.5</c:v>
                </c:pt>
                <c:pt idx="14">
                  <c:v>47</c:v>
                </c:pt>
                <c:pt idx="15">
                  <c:v>47</c:v>
                </c:pt>
                <c:pt idx="16">
                  <c:v>47</c:v>
                </c:pt>
                <c:pt idx="17">
                  <c:v>47</c:v>
                </c:pt>
                <c:pt idx="18">
                  <c:v>47</c:v>
                </c:pt>
                <c:pt idx="19">
                  <c:v>47</c:v>
                </c:pt>
                <c:pt idx="20">
                  <c:v>47</c:v>
                </c:pt>
                <c:pt idx="21">
                  <c:v>47</c:v>
                </c:pt>
                <c:pt idx="22">
                  <c:v>47</c:v>
                </c:pt>
                <c:pt idx="23">
                  <c:v>47</c:v>
                </c:pt>
                <c:pt idx="24">
                  <c:v>47</c:v>
                </c:pt>
                <c:pt idx="25">
                  <c:v>47</c:v>
                </c:pt>
                <c:pt idx="26">
                  <c:v>47</c:v>
                </c:pt>
                <c:pt idx="27">
                  <c:v>47</c:v>
                </c:pt>
                <c:pt idx="28">
                  <c:v>47</c:v>
                </c:pt>
                <c:pt idx="29">
                  <c:v>47</c:v>
                </c:pt>
                <c:pt idx="30">
                  <c:v>47</c:v>
                </c:pt>
                <c:pt idx="31">
                  <c:v>47</c:v>
                </c:pt>
                <c:pt idx="32">
                  <c:v>47</c:v>
                </c:pt>
                <c:pt idx="33">
                  <c:v>47</c:v>
                </c:pt>
                <c:pt idx="34">
                  <c:v>47</c:v>
                </c:pt>
                <c:pt idx="35">
                  <c:v>47</c:v>
                </c:pt>
                <c:pt idx="36">
                  <c:v>47</c:v>
                </c:pt>
                <c:pt idx="37">
                  <c:v>47</c:v>
                </c:pt>
                <c:pt idx="38">
                  <c:v>47</c:v>
                </c:pt>
                <c:pt idx="39">
                  <c:v>47</c:v>
                </c:pt>
                <c:pt idx="40">
                  <c:v>47</c:v>
                </c:pt>
                <c:pt idx="41">
                  <c:v>47</c:v>
                </c:pt>
                <c:pt idx="42">
                  <c:v>47</c:v>
                </c:pt>
                <c:pt idx="43">
                  <c:v>47</c:v>
                </c:pt>
                <c:pt idx="44">
                  <c:v>47</c:v>
                </c:pt>
                <c:pt idx="45">
                  <c:v>47</c:v>
                </c:pt>
                <c:pt idx="46">
                  <c:v>47</c:v>
                </c:pt>
                <c:pt idx="47">
                  <c:v>47</c:v>
                </c:pt>
                <c:pt idx="48">
                  <c:v>47</c:v>
                </c:pt>
                <c:pt idx="49">
                  <c:v>47</c:v>
                </c:pt>
                <c:pt idx="50">
                  <c:v>47</c:v>
                </c:pt>
                <c:pt idx="51">
                  <c:v>47</c:v>
                </c:pt>
                <c:pt idx="52">
                  <c:v>47</c:v>
                </c:pt>
                <c:pt idx="53">
                  <c:v>47</c:v>
                </c:pt>
                <c:pt idx="54">
                  <c:v>47</c:v>
                </c:pt>
                <c:pt idx="55">
                  <c:v>68.5</c:v>
                </c:pt>
                <c:pt idx="56">
                  <c:v>68.5</c:v>
                </c:pt>
                <c:pt idx="57">
                  <c:v>68.5</c:v>
                </c:pt>
                <c:pt idx="58">
                  <c:v>68.5</c:v>
                </c:pt>
                <c:pt idx="59">
                  <c:v>68.5</c:v>
                </c:pt>
                <c:pt idx="60">
                  <c:v>68.5</c:v>
                </c:pt>
                <c:pt idx="61">
                  <c:v>68.5</c:v>
                </c:pt>
                <c:pt idx="62">
                  <c:v>68.5</c:v>
                </c:pt>
                <c:pt idx="63">
                  <c:v>68.5</c:v>
                </c:pt>
                <c:pt idx="64">
                  <c:v>68.5</c:v>
                </c:pt>
                <c:pt idx="65">
                  <c:v>68.5</c:v>
                </c:pt>
                <c:pt idx="66">
                  <c:v>68.5</c:v>
                </c:pt>
                <c:pt idx="67">
                  <c:v>68.5</c:v>
                </c:pt>
                <c:pt idx="68">
                  <c:v>68.5</c:v>
                </c:pt>
                <c:pt idx="69">
                  <c:v>68.5</c:v>
                </c:pt>
                <c:pt idx="70">
                  <c:v>68.5</c:v>
                </c:pt>
                <c:pt idx="71">
                  <c:v>68.5</c:v>
                </c:pt>
                <c:pt idx="72">
                  <c:v>68.5</c:v>
                </c:pt>
                <c:pt idx="73">
                  <c:v>68.5</c:v>
                </c:pt>
                <c:pt idx="74">
                  <c:v>68.5</c:v>
                </c:pt>
                <c:pt idx="75">
                  <c:v>68.5</c:v>
                </c:pt>
                <c:pt idx="76">
                  <c:v>92</c:v>
                </c:pt>
                <c:pt idx="77">
                  <c:v>92</c:v>
                </c:pt>
                <c:pt idx="78">
                  <c:v>92</c:v>
                </c:pt>
                <c:pt idx="79">
                  <c:v>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417-4D31-AA5D-2CBF3F34EE03}"/>
            </c:ext>
          </c:extLst>
        </c:ser>
        <c:ser>
          <c:idx val="2"/>
          <c:order val="2"/>
          <c:tx>
            <c:strRef>
              <c:f>設計進捗!$K$34</c:f>
              <c:strCache>
                <c:ptCount val="1"/>
                <c:pt idx="0">
                  <c:v>AC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設計進捗!$K$35:$K$114</c:f>
              <c:numCache>
                <c:formatCode>General</c:formatCode>
                <c:ptCount val="80"/>
                <c:pt idx="0">
                  <c:v>7.5</c:v>
                </c:pt>
                <c:pt idx="1">
                  <c:v>15</c:v>
                </c:pt>
                <c:pt idx="2">
                  <c:v>22.5</c:v>
                </c:pt>
                <c:pt idx="3">
                  <c:v>30</c:v>
                </c:pt>
                <c:pt idx="4">
                  <c:v>43.5</c:v>
                </c:pt>
                <c:pt idx="5">
                  <c:v>51</c:v>
                </c:pt>
                <c:pt idx="6">
                  <c:v>58.5</c:v>
                </c:pt>
                <c:pt idx="7">
                  <c:v>66</c:v>
                </c:pt>
                <c:pt idx="8">
                  <c:v>73.5</c:v>
                </c:pt>
                <c:pt idx="9">
                  <c:v>73.5</c:v>
                </c:pt>
                <c:pt idx="10">
                  <c:v>73.5</c:v>
                </c:pt>
                <c:pt idx="11">
                  <c:v>73.5</c:v>
                </c:pt>
                <c:pt idx="12">
                  <c:v>84.5</c:v>
                </c:pt>
                <c:pt idx="13">
                  <c:v>92</c:v>
                </c:pt>
                <c:pt idx="14">
                  <c:v>99.5</c:v>
                </c:pt>
                <c:pt idx="15">
                  <c:v>99.5</c:v>
                </c:pt>
                <c:pt idx="16">
                  <c:v>99.5</c:v>
                </c:pt>
                <c:pt idx="17">
                  <c:v>99.5</c:v>
                </c:pt>
                <c:pt idx="18">
                  <c:v>99.5</c:v>
                </c:pt>
                <c:pt idx="19">
                  <c:v>99.5</c:v>
                </c:pt>
                <c:pt idx="20">
                  <c:v>99.5</c:v>
                </c:pt>
                <c:pt idx="21">
                  <c:v>99.5</c:v>
                </c:pt>
                <c:pt idx="22">
                  <c:v>99.5</c:v>
                </c:pt>
                <c:pt idx="23">
                  <c:v>99.5</c:v>
                </c:pt>
                <c:pt idx="24">
                  <c:v>99.5</c:v>
                </c:pt>
                <c:pt idx="25">
                  <c:v>99.5</c:v>
                </c:pt>
                <c:pt idx="26">
                  <c:v>99.5</c:v>
                </c:pt>
                <c:pt idx="27">
                  <c:v>99.5</c:v>
                </c:pt>
                <c:pt idx="28">
                  <c:v>99.5</c:v>
                </c:pt>
                <c:pt idx="29">
                  <c:v>99.5</c:v>
                </c:pt>
                <c:pt idx="30">
                  <c:v>99.5</c:v>
                </c:pt>
                <c:pt idx="31">
                  <c:v>99.5</c:v>
                </c:pt>
                <c:pt idx="32">
                  <c:v>99.5</c:v>
                </c:pt>
                <c:pt idx="33">
                  <c:v>99.5</c:v>
                </c:pt>
                <c:pt idx="34">
                  <c:v>99.5</c:v>
                </c:pt>
                <c:pt idx="35">
                  <c:v>99.5</c:v>
                </c:pt>
                <c:pt idx="36">
                  <c:v>99.5</c:v>
                </c:pt>
                <c:pt idx="37">
                  <c:v>99.5</c:v>
                </c:pt>
                <c:pt idx="38">
                  <c:v>99.5</c:v>
                </c:pt>
                <c:pt idx="39">
                  <c:v>99.5</c:v>
                </c:pt>
                <c:pt idx="40">
                  <c:v>99.5</c:v>
                </c:pt>
                <c:pt idx="41">
                  <c:v>99.5</c:v>
                </c:pt>
                <c:pt idx="42">
                  <c:v>99.5</c:v>
                </c:pt>
                <c:pt idx="43">
                  <c:v>99.5</c:v>
                </c:pt>
                <c:pt idx="44">
                  <c:v>99.5</c:v>
                </c:pt>
                <c:pt idx="45">
                  <c:v>99.5</c:v>
                </c:pt>
                <c:pt idx="46">
                  <c:v>99.5</c:v>
                </c:pt>
                <c:pt idx="47">
                  <c:v>99.5</c:v>
                </c:pt>
                <c:pt idx="48">
                  <c:v>99.5</c:v>
                </c:pt>
                <c:pt idx="49">
                  <c:v>99.5</c:v>
                </c:pt>
                <c:pt idx="50">
                  <c:v>99.5</c:v>
                </c:pt>
                <c:pt idx="51">
                  <c:v>99.5</c:v>
                </c:pt>
                <c:pt idx="52">
                  <c:v>99.5</c:v>
                </c:pt>
                <c:pt idx="53">
                  <c:v>99.5</c:v>
                </c:pt>
                <c:pt idx="54">
                  <c:v>99.5</c:v>
                </c:pt>
                <c:pt idx="55">
                  <c:v>99.5</c:v>
                </c:pt>
                <c:pt idx="56">
                  <c:v>99.5</c:v>
                </c:pt>
                <c:pt idx="57">
                  <c:v>99.5</c:v>
                </c:pt>
                <c:pt idx="58">
                  <c:v>99.5</c:v>
                </c:pt>
                <c:pt idx="59">
                  <c:v>99.5</c:v>
                </c:pt>
                <c:pt idx="60">
                  <c:v>99.5</c:v>
                </c:pt>
                <c:pt idx="61">
                  <c:v>99.5</c:v>
                </c:pt>
                <c:pt idx="62">
                  <c:v>99.5</c:v>
                </c:pt>
                <c:pt idx="63">
                  <c:v>99.5</c:v>
                </c:pt>
                <c:pt idx="64">
                  <c:v>99.5</c:v>
                </c:pt>
                <c:pt idx="65">
                  <c:v>99.5</c:v>
                </c:pt>
                <c:pt idx="66">
                  <c:v>99.5</c:v>
                </c:pt>
                <c:pt idx="67">
                  <c:v>99.5</c:v>
                </c:pt>
                <c:pt idx="68">
                  <c:v>99.5</c:v>
                </c:pt>
                <c:pt idx="69">
                  <c:v>99.5</c:v>
                </c:pt>
                <c:pt idx="70">
                  <c:v>99.5</c:v>
                </c:pt>
                <c:pt idx="71">
                  <c:v>99.5</c:v>
                </c:pt>
                <c:pt idx="72">
                  <c:v>99.5</c:v>
                </c:pt>
                <c:pt idx="73">
                  <c:v>99.5</c:v>
                </c:pt>
                <c:pt idx="74">
                  <c:v>99.5</c:v>
                </c:pt>
                <c:pt idx="75">
                  <c:v>99.5</c:v>
                </c:pt>
                <c:pt idx="76">
                  <c:v>99.5</c:v>
                </c:pt>
                <c:pt idx="77">
                  <c:v>99.5</c:v>
                </c:pt>
                <c:pt idx="78">
                  <c:v>99.5</c:v>
                </c:pt>
                <c:pt idx="79">
                  <c:v>99.5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417-4D31-AA5D-2CBF3F34EE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3253888"/>
        <c:axId val="83255680"/>
      </c:lineChart>
      <c:catAx>
        <c:axId val="832538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255680"/>
        <c:crosses val="autoZero"/>
        <c:auto val="1"/>
        <c:lblAlgn val="ctr"/>
        <c:lblOffset val="100"/>
        <c:noMultiLvlLbl val="0"/>
      </c:catAx>
      <c:valAx>
        <c:axId val="83255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253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SPI</a:t>
            </a:r>
            <a:r>
              <a:rPr lang="ja-JP" altLang="en-US"/>
              <a:t>と</a:t>
            </a:r>
            <a:r>
              <a:rPr lang="en-US" altLang="ja-JP"/>
              <a:t>CPI</a:t>
            </a:r>
            <a:endParaRPr lang="ja-JP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設計進捗!$L$34</c:f>
              <c:strCache>
                <c:ptCount val="1"/>
                <c:pt idx="0">
                  <c:v>SPI（EV/PV）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設計進捗!$L$35:$L$114</c:f>
              <c:numCache>
                <c:formatCode>0.0_ </c:formatCode>
                <c:ptCount val="8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0.62499999999999989</c:v>
                </c:pt>
                <c:pt idx="7">
                  <c:v>0.6640625</c:v>
                </c:pt>
                <c:pt idx="8">
                  <c:v>0.765625</c:v>
                </c:pt>
                <c:pt idx="9">
                  <c:v>0.765625</c:v>
                </c:pt>
                <c:pt idx="10">
                  <c:v>0.765625</c:v>
                </c:pt>
                <c:pt idx="11">
                  <c:v>0.765625</c:v>
                </c:pt>
                <c:pt idx="12">
                  <c:v>0.90909090909090906</c:v>
                </c:pt>
                <c:pt idx="13">
                  <c:v>1.0286458333333333</c:v>
                </c:pt>
                <c:pt idx="14">
                  <c:v>1.1298076923076921</c:v>
                </c:pt>
                <c:pt idx="15">
                  <c:v>1.0491071428571426</c:v>
                </c:pt>
                <c:pt idx="16">
                  <c:v>1.0491071428571426</c:v>
                </c:pt>
                <c:pt idx="17">
                  <c:v>1.0491071428571426</c:v>
                </c:pt>
                <c:pt idx="18">
                  <c:v>0.97916666666666641</c:v>
                </c:pt>
                <c:pt idx="19">
                  <c:v>0.91796874999999967</c:v>
                </c:pt>
                <c:pt idx="20">
                  <c:v>0.86397058823529382</c:v>
                </c:pt>
                <c:pt idx="21">
                  <c:v>0.81597222222222188</c:v>
                </c:pt>
                <c:pt idx="22">
                  <c:v>0.77302631578947334</c:v>
                </c:pt>
                <c:pt idx="23">
                  <c:v>0.77302631578947334</c:v>
                </c:pt>
                <c:pt idx="24">
                  <c:v>0.77302631578947334</c:v>
                </c:pt>
                <c:pt idx="25">
                  <c:v>0.73437499999999967</c:v>
                </c:pt>
                <c:pt idx="26">
                  <c:v>0.69940476190476153</c:v>
                </c:pt>
                <c:pt idx="27">
                  <c:v>0.66761363636363602</c:v>
                </c:pt>
                <c:pt idx="28">
                  <c:v>0.6385869565217388</c:v>
                </c:pt>
                <c:pt idx="29">
                  <c:v>0.6119791666666663</c:v>
                </c:pt>
                <c:pt idx="30">
                  <c:v>0.6119791666666663</c:v>
                </c:pt>
                <c:pt idx="31">
                  <c:v>0.6119791666666663</c:v>
                </c:pt>
                <c:pt idx="32">
                  <c:v>0.58168316831683142</c:v>
                </c:pt>
                <c:pt idx="33">
                  <c:v>0.55424528301886766</c:v>
                </c:pt>
                <c:pt idx="34">
                  <c:v>0.52927927927927909</c:v>
                </c:pt>
                <c:pt idx="35">
                  <c:v>0.51762114537444914</c:v>
                </c:pt>
                <c:pt idx="36">
                  <c:v>0.50646551724137912</c:v>
                </c:pt>
                <c:pt idx="37">
                  <c:v>0.50646551724137912</c:v>
                </c:pt>
                <c:pt idx="38">
                  <c:v>0.50646551724137912</c:v>
                </c:pt>
                <c:pt idx="39">
                  <c:v>0.50646551724137912</c:v>
                </c:pt>
                <c:pt idx="40">
                  <c:v>0.50646551724137912</c:v>
                </c:pt>
                <c:pt idx="41">
                  <c:v>0.50646551724137912</c:v>
                </c:pt>
                <c:pt idx="42">
                  <c:v>0.50646551724137912</c:v>
                </c:pt>
                <c:pt idx="43">
                  <c:v>0.50646551724137912</c:v>
                </c:pt>
                <c:pt idx="44">
                  <c:v>0.50646551724137912</c:v>
                </c:pt>
                <c:pt idx="45">
                  <c:v>0.50646551724137912</c:v>
                </c:pt>
                <c:pt idx="46">
                  <c:v>0.50646551724137912</c:v>
                </c:pt>
                <c:pt idx="47">
                  <c:v>0.50646551724137912</c:v>
                </c:pt>
                <c:pt idx="48">
                  <c:v>0.50646551724137912</c:v>
                </c:pt>
                <c:pt idx="49">
                  <c:v>0.50646551724137912</c:v>
                </c:pt>
                <c:pt idx="50">
                  <c:v>0.50646551724137912</c:v>
                </c:pt>
                <c:pt idx="51">
                  <c:v>0.50646551724137912</c:v>
                </c:pt>
                <c:pt idx="52">
                  <c:v>0.50646551724137912</c:v>
                </c:pt>
                <c:pt idx="53">
                  <c:v>0.50646551724137912</c:v>
                </c:pt>
                <c:pt idx="54">
                  <c:v>0.50646551724137912</c:v>
                </c:pt>
                <c:pt idx="55">
                  <c:v>0.73814655172413757</c:v>
                </c:pt>
                <c:pt idx="56">
                  <c:v>0.73814655172413757</c:v>
                </c:pt>
                <c:pt idx="57">
                  <c:v>0.73814655172413757</c:v>
                </c:pt>
                <c:pt idx="58">
                  <c:v>0.73814655172413757</c:v>
                </c:pt>
                <c:pt idx="59">
                  <c:v>0.73814655172413757</c:v>
                </c:pt>
                <c:pt idx="60">
                  <c:v>0.73814655172413757</c:v>
                </c:pt>
                <c:pt idx="61">
                  <c:v>0.73814655172413757</c:v>
                </c:pt>
                <c:pt idx="62">
                  <c:v>0.73814655172413757</c:v>
                </c:pt>
                <c:pt idx="63">
                  <c:v>0.73814655172413757</c:v>
                </c:pt>
                <c:pt idx="64">
                  <c:v>0.73814655172413757</c:v>
                </c:pt>
                <c:pt idx="65">
                  <c:v>0.73814655172413757</c:v>
                </c:pt>
                <c:pt idx="66">
                  <c:v>0.73814655172413757</c:v>
                </c:pt>
                <c:pt idx="67">
                  <c:v>0.73814655172413757</c:v>
                </c:pt>
                <c:pt idx="68">
                  <c:v>0.73814655172413757</c:v>
                </c:pt>
                <c:pt idx="69">
                  <c:v>0.73814655172413757</c:v>
                </c:pt>
                <c:pt idx="70">
                  <c:v>0.73814655172413757</c:v>
                </c:pt>
                <c:pt idx="71">
                  <c:v>0.73814655172413757</c:v>
                </c:pt>
                <c:pt idx="72">
                  <c:v>0.73814655172413757</c:v>
                </c:pt>
                <c:pt idx="73">
                  <c:v>0.73814655172413757</c:v>
                </c:pt>
                <c:pt idx="74">
                  <c:v>0.73814655172413757</c:v>
                </c:pt>
                <c:pt idx="75">
                  <c:v>0.73814655172413757</c:v>
                </c:pt>
                <c:pt idx="76">
                  <c:v>0.99137931034482718</c:v>
                </c:pt>
                <c:pt idx="77">
                  <c:v>0.99137931034482718</c:v>
                </c:pt>
                <c:pt idx="78">
                  <c:v>0.99137931034482718</c:v>
                </c:pt>
                <c:pt idx="79">
                  <c:v>0.99137931034482718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D93-4B60-94BE-7D20903686F3}"/>
            </c:ext>
          </c:extLst>
        </c:ser>
        <c:ser>
          <c:idx val="1"/>
          <c:order val="1"/>
          <c:tx>
            <c:strRef>
              <c:f>設計進捗!$M$34</c:f>
              <c:strCache>
                <c:ptCount val="1"/>
                <c:pt idx="0">
                  <c:v>CPI(EV/AC)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設計進捗!$M$35:$M$114</c:f>
              <c:numCache>
                <c:formatCode>0.0_ </c:formatCode>
                <c:ptCount val="8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0.20512820512820512</c:v>
                </c:pt>
                <c:pt idx="7">
                  <c:v>0.25757575757575757</c:v>
                </c:pt>
                <c:pt idx="8">
                  <c:v>0.33333333333333331</c:v>
                </c:pt>
                <c:pt idx="9">
                  <c:v>0.33333333333333331</c:v>
                </c:pt>
                <c:pt idx="10">
                  <c:v>0.33333333333333331</c:v>
                </c:pt>
                <c:pt idx="11">
                  <c:v>0.33333333333333331</c:v>
                </c:pt>
                <c:pt idx="12">
                  <c:v>0.378698224852071</c:v>
                </c:pt>
                <c:pt idx="13">
                  <c:v>0.42934782608695654</c:v>
                </c:pt>
                <c:pt idx="14">
                  <c:v>0.47236180904522612</c:v>
                </c:pt>
                <c:pt idx="15">
                  <c:v>0.47236180904522612</c:v>
                </c:pt>
                <c:pt idx="16">
                  <c:v>0.47236180904522612</c:v>
                </c:pt>
                <c:pt idx="17">
                  <c:v>0.47236180904522612</c:v>
                </c:pt>
                <c:pt idx="18">
                  <c:v>0.47236180904522612</c:v>
                </c:pt>
                <c:pt idx="19">
                  <c:v>0.47236180904522612</c:v>
                </c:pt>
                <c:pt idx="20">
                  <c:v>0.47236180904522612</c:v>
                </c:pt>
                <c:pt idx="21">
                  <c:v>0.47236180904522612</c:v>
                </c:pt>
                <c:pt idx="22">
                  <c:v>0.47236180904522612</c:v>
                </c:pt>
                <c:pt idx="23">
                  <c:v>0.47236180904522612</c:v>
                </c:pt>
                <c:pt idx="24">
                  <c:v>0.47236180904522612</c:v>
                </c:pt>
                <c:pt idx="25">
                  <c:v>0.47236180904522612</c:v>
                </c:pt>
                <c:pt idx="26">
                  <c:v>0.47236180904522612</c:v>
                </c:pt>
                <c:pt idx="27">
                  <c:v>0.47236180904522612</c:v>
                </c:pt>
                <c:pt idx="28">
                  <c:v>0.47236180904522612</c:v>
                </c:pt>
                <c:pt idx="29">
                  <c:v>0.47236180904522612</c:v>
                </c:pt>
                <c:pt idx="30">
                  <c:v>0.47236180904522612</c:v>
                </c:pt>
                <c:pt idx="31">
                  <c:v>0.47236180904522612</c:v>
                </c:pt>
                <c:pt idx="32">
                  <c:v>0.47236180904522612</c:v>
                </c:pt>
                <c:pt idx="33">
                  <c:v>0.47236180904522612</c:v>
                </c:pt>
                <c:pt idx="34">
                  <c:v>0.47236180904522612</c:v>
                </c:pt>
                <c:pt idx="35">
                  <c:v>0.47236180904522612</c:v>
                </c:pt>
                <c:pt idx="36">
                  <c:v>0.47236180904522612</c:v>
                </c:pt>
                <c:pt idx="37">
                  <c:v>0.47236180904522612</c:v>
                </c:pt>
                <c:pt idx="38">
                  <c:v>0.47236180904522612</c:v>
                </c:pt>
                <c:pt idx="39">
                  <c:v>0.47236180904522612</c:v>
                </c:pt>
                <c:pt idx="40">
                  <c:v>0.47236180904522612</c:v>
                </c:pt>
                <c:pt idx="41">
                  <c:v>0.47236180904522612</c:v>
                </c:pt>
                <c:pt idx="42">
                  <c:v>0.47236180904522612</c:v>
                </c:pt>
                <c:pt idx="43">
                  <c:v>0.47236180904522612</c:v>
                </c:pt>
                <c:pt idx="44">
                  <c:v>0.47236180904522612</c:v>
                </c:pt>
                <c:pt idx="45">
                  <c:v>0.47236180904522612</c:v>
                </c:pt>
                <c:pt idx="46">
                  <c:v>0.47236180904522612</c:v>
                </c:pt>
                <c:pt idx="47">
                  <c:v>0.47236180904522612</c:v>
                </c:pt>
                <c:pt idx="48">
                  <c:v>0.47236180904522612</c:v>
                </c:pt>
                <c:pt idx="49">
                  <c:v>0.47236180904522612</c:v>
                </c:pt>
                <c:pt idx="50">
                  <c:v>0.47236180904522612</c:v>
                </c:pt>
                <c:pt idx="51">
                  <c:v>0.47236180904522612</c:v>
                </c:pt>
                <c:pt idx="52">
                  <c:v>0.47236180904522612</c:v>
                </c:pt>
                <c:pt idx="53">
                  <c:v>0.47236180904522612</c:v>
                </c:pt>
                <c:pt idx="54">
                  <c:v>0.47236180904522612</c:v>
                </c:pt>
                <c:pt idx="55">
                  <c:v>0.68844221105527637</c:v>
                </c:pt>
                <c:pt idx="56">
                  <c:v>0.68844221105527637</c:v>
                </c:pt>
                <c:pt idx="57">
                  <c:v>0.68844221105527637</c:v>
                </c:pt>
                <c:pt idx="58">
                  <c:v>0.68844221105527637</c:v>
                </c:pt>
                <c:pt idx="59">
                  <c:v>0.68844221105527637</c:v>
                </c:pt>
                <c:pt idx="60">
                  <c:v>0.68844221105527637</c:v>
                </c:pt>
                <c:pt idx="61">
                  <c:v>0.68844221105527637</c:v>
                </c:pt>
                <c:pt idx="62">
                  <c:v>0.68844221105527637</c:v>
                </c:pt>
                <c:pt idx="63">
                  <c:v>0.68844221105527637</c:v>
                </c:pt>
                <c:pt idx="64">
                  <c:v>0.68844221105527637</c:v>
                </c:pt>
                <c:pt idx="65">
                  <c:v>0.68844221105527637</c:v>
                </c:pt>
                <c:pt idx="66">
                  <c:v>0.68844221105527637</c:v>
                </c:pt>
                <c:pt idx="67">
                  <c:v>0.68844221105527637</c:v>
                </c:pt>
                <c:pt idx="68">
                  <c:v>0.68844221105527637</c:v>
                </c:pt>
                <c:pt idx="69">
                  <c:v>0.68844221105527637</c:v>
                </c:pt>
                <c:pt idx="70">
                  <c:v>0.68844221105527637</c:v>
                </c:pt>
                <c:pt idx="71">
                  <c:v>0.68844221105527637</c:v>
                </c:pt>
                <c:pt idx="72">
                  <c:v>0.68844221105527637</c:v>
                </c:pt>
                <c:pt idx="73">
                  <c:v>0.68844221105527637</c:v>
                </c:pt>
                <c:pt idx="74">
                  <c:v>0.68844221105527637</c:v>
                </c:pt>
                <c:pt idx="75">
                  <c:v>0.68844221105527637</c:v>
                </c:pt>
                <c:pt idx="76">
                  <c:v>0.92462311557788945</c:v>
                </c:pt>
                <c:pt idx="77">
                  <c:v>0.92462311557788945</c:v>
                </c:pt>
                <c:pt idx="78">
                  <c:v>0.92462311557788945</c:v>
                </c:pt>
                <c:pt idx="79">
                  <c:v>0.92462311557788945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D93-4B60-94BE-7D20903686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3362944"/>
        <c:axId val="83364480"/>
      </c:lineChart>
      <c:catAx>
        <c:axId val="833629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364480"/>
        <c:crosses val="autoZero"/>
        <c:auto val="1"/>
        <c:lblAlgn val="ctr"/>
        <c:lblOffset val="100"/>
        <c:noMultiLvlLbl val="0"/>
      </c:catAx>
      <c:valAx>
        <c:axId val="83364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362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ja-JP" sz="1400" b="0" i="0" u="none" strike="noStrike" baseline="0">
                <a:effectLst/>
              </a:rPr>
              <a:t>トレンドチャート</a:t>
            </a:r>
            <a:endParaRPr lang="ja-JP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試験作成進捗!$I$34</c:f>
              <c:strCache>
                <c:ptCount val="1"/>
                <c:pt idx="0">
                  <c:v>PV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試験作成進捗!$I$35:$I$120</c:f>
              <c:numCache>
                <c:formatCode>General</c:formatCode>
                <c:ptCount val="8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2</c:v>
                </c:pt>
                <c:pt idx="33">
                  <c:v>4</c:v>
                </c:pt>
                <c:pt idx="34">
                  <c:v>6</c:v>
                </c:pt>
                <c:pt idx="35">
                  <c:v>8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12</c:v>
                </c:pt>
                <c:pt idx="40">
                  <c:v>14</c:v>
                </c:pt>
                <c:pt idx="41">
                  <c:v>16</c:v>
                </c:pt>
                <c:pt idx="42">
                  <c:v>18</c:v>
                </c:pt>
                <c:pt idx="43">
                  <c:v>20</c:v>
                </c:pt>
                <c:pt idx="44">
                  <c:v>20</c:v>
                </c:pt>
                <c:pt idx="45">
                  <c:v>20</c:v>
                </c:pt>
                <c:pt idx="46">
                  <c:v>24</c:v>
                </c:pt>
                <c:pt idx="47">
                  <c:v>28</c:v>
                </c:pt>
                <c:pt idx="48">
                  <c:v>32</c:v>
                </c:pt>
                <c:pt idx="49">
                  <c:v>36</c:v>
                </c:pt>
                <c:pt idx="50">
                  <c:v>40</c:v>
                </c:pt>
                <c:pt idx="51">
                  <c:v>40</c:v>
                </c:pt>
                <c:pt idx="52">
                  <c:v>40</c:v>
                </c:pt>
                <c:pt idx="53">
                  <c:v>40</c:v>
                </c:pt>
                <c:pt idx="54">
                  <c:v>40</c:v>
                </c:pt>
                <c:pt idx="55">
                  <c:v>40</c:v>
                </c:pt>
                <c:pt idx="56">
                  <c:v>40</c:v>
                </c:pt>
                <c:pt idx="57">
                  <c:v>40</c:v>
                </c:pt>
                <c:pt idx="58">
                  <c:v>40</c:v>
                </c:pt>
                <c:pt idx="59">
                  <c:v>42</c:v>
                </c:pt>
                <c:pt idx="60">
                  <c:v>44</c:v>
                </c:pt>
                <c:pt idx="61">
                  <c:v>46</c:v>
                </c:pt>
                <c:pt idx="62">
                  <c:v>48</c:v>
                </c:pt>
                <c:pt idx="63">
                  <c:v>50</c:v>
                </c:pt>
                <c:pt idx="64">
                  <c:v>50</c:v>
                </c:pt>
                <c:pt idx="65">
                  <c:v>50</c:v>
                </c:pt>
                <c:pt idx="66">
                  <c:v>52</c:v>
                </c:pt>
                <c:pt idx="67">
                  <c:v>54</c:v>
                </c:pt>
                <c:pt idx="68">
                  <c:v>56</c:v>
                </c:pt>
                <c:pt idx="69">
                  <c:v>58</c:v>
                </c:pt>
                <c:pt idx="70">
                  <c:v>60</c:v>
                </c:pt>
                <c:pt idx="71">
                  <c:v>60</c:v>
                </c:pt>
                <c:pt idx="72">
                  <c:v>60</c:v>
                </c:pt>
                <c:pt idx="73">
                  <c:v>64</c:v>
                </c:pt>
                <c:pt idx="74">
                  <c:v>68</c:v>
                </c:pt>
                <c:pt idx="75">
                  <c:v>72</c:v>
                </c:pt>
                <c:pt idx="76">
                  <c:v>76</c:v>
                </c:pt>
                <c:pt idx="77">
                  <c:v>80</c:v>
                </c:pt>
                <c:pt idx="78">
                  <c:v>80</c:v>
                </c:pt>
                <c:pt idx="79">
                  <c:v>80</c:v>
                </c:pt>
                <c:pt idx="80">
                  <c:v>80</c:v>
                </c:pt>
                <c:pt idx="81">
                  <c:v>80</c:v>
                </c:pt>
                <c:pt idx="82">
                  <c:v>80</c:v>
                </c:pt>
                <c:pt idx="83">
                  <c:v>80</c:v>
                </c:pt>
                <c:pt idx="84">
                  <c:v>80</c:v>
                </c:pt>
                <c:pt idx="85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68-43CA-BD54-879EB46E5414}"/>
            </c:ext>
          </c:extLst>
        </c:ser>
        <c:ser>
          <c:idx val="1"/>
          <c:order val="1"/>
          <c:tx>
            <c:strRef>
              <c:f>試験作成進捗!$J$34</c:f>
              <c:strCache>
                <c:ptCount val="1"/>
                <c:pt idx="0">
                  <c:v>EV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試験作成進捗!$J$35:$J$120</c:f>
              <c:numCache>
                <c:formatCode>General</c:formatCode>
                <c:ptCount val="8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5</c:v>
                </c:pt>
                <c:pt idx="26">
                  <c:v>10</c:v>
                </c:pt>
                <c:pt idx="27">
                  <c:v>15</c:v>
                </c:pt>
                <c:pt idx="28">
                  <c:v>20</c:v>
                </c:pt>
                <c:pt idx="29">
                  <c:v>25</c:v>
                </c:pt>
                <c:pt idx="30">
                  <c:v>25</c:v>
                </c:pt>
                <c:pt idx="31">
                  <c:v>25</c:v>
                </c:pt>
                <c:pt idx="32">
                  <c:v>30</c:v>
                </c:pt>
                <c:pt idx="33">
                  <c:v>30</c:v>
                </c:pt>
                <c:pt idx="34">
                  <c:v>35</c:v>
                </c:pt>
                <c:pt idx="35">
                  <c:v>40</c:v>
                </c:pt>
                <c:pt idx="36">
                  <c:v>45</c:v>
                </c:pt>
                <c:pt idx="37">
                  <c:v>45</c:v>
                </c:pt>
                <c:pt idx="38">
                  <c:v>45</c:v>
                </c:pt>
                <c:pt idx="39">
                  <c:v>50</c:v>
                </c:pt>
                <c:pt idx="40">
                  <c:v>55</c:v>
                </c:pt>
                <c:pt idx="41">
                  <c:v>60</c:v>
                </c:pt>
                <c:pt idx="42">
                  <c:v>75</c:v>
                </c:pt>
                <c:pt idx="43">
                  <c:v>70</c:v>
                </c:pt>
                <c:pt idx="44">
                  <c:v>70</c:v>
                </c:pt>
                <c:pt idx="45">
                  <c:v>70</c:v>
                </c:pt>
                <c:pt idx="46">
                  <c:v>66</c:v>
                </c:pt>
                <c:pt idx="47">
                  <c:v>68</c:v>
                </c:pt>
                <c:pt idx="48">
                  <c:v>67</c:v>
                </c:pt>
                <c:pt idx="49">
                  <c:v>68</c:v>
                </c:pt>
                <c:pt idx="50">
                  <c:v>71</c:v>
                </c:pt>
                <c:pt idx="51">
                  <c:v>71</c:v>
                </c:pt>
                <c:pt idx="52">
                  <c:v>71</c:v>
                </c:pt>
                <c:pt idx="53">
                  <c:v>71</c:v>
                </c:pt>
                <c:pt idx="54">
                  <c:v>71</c:v>
                </c:pt>
                <c:pt idx="55">
                  <c:v>71</c:v>
                </c:pt>
                <c:pt idx="56">
                  <c:v>71</c:v>
                </c:pt>
                <c:pt idx="57">
                  <c:v>70</c:v>
                </c:pt>
                <c:pt idx="58">
                  <c:v>70</c:v>
                </c:pt>
                <c:pt idx="59">
                  <c:v>70</c:v>
                </c:pt>
                <c:pt idx="60">
                  <c:v>70</c:v>
                </c:pt>
                <c:pt idx="61">
                  <c:v>70</c:v>
                </c:pt>
                <c:pt idx="62">
                  <c:v>70</c:v>
                </c:pt>
                <c:pt idx="63">
                  <c:v>70</c:v>
                </c:pt>
                <c:pt idx="64">
                  <c:v>70</c:v>
                </c:pt>
                <c:pt idx="65">
                  <c:v>70</c:v>
                </c:pt>
                <c:pt idx="66">
                  <c:v>70</c:v>
                </c:pt>
                <c:pt idx="67">
                  <c:v>70</c:v>
                </c:pt>
                <c:pt idx="68">
                  <c:v>70</c:v>
                </c:pt>
                <c:pt idx="69">
                  <c:v>70</c:v>
                </c:pt>
                <c:pt idx="70">
                  <c:v>70</c:v>
                </c:pt>
                <c:pt idx="71">
                  <c:v>70</c:v>
                </c:pt>
                <c:pt idx="72">
                  <c:v>70</c:v>
                </c:pt>
                <c:pt idx="73">
                  <c:v>70</c:v>
                </c:pt>
                <c:pt idx="74">
                  <c:v>70</c:v>
                </c:pt>
                <c:pt idx="75">
                  <c:v>70</c:v>
                </c:pt>
                <c:pt idx="76">
                  <c:v>80</c:v>
                </c:pt>
                <c:pt idx="77">
                  <c:v>80</c:v>
                </c:pt>
                <c:pt idx="78">
                  <c:v>80</c:v>
                </c:pt>
                <c:pt idx="79">
                  <c:v>80</c:v>
                </c:pt>
                <c:pt idx="80">
                  <c:v>80</c:v>
                </c:pt>
                <c:pt idx="81">
                  <c:v>80</c:v>
                </c:pt>
                <c:pt idx="82">
                  <c:v>80</c:v>
                </c:pt>
                <c:pt idx="83">
                  <c:v>80</c:v>
                </c:pt>
                <c:pt idx="84">
                  <c:v>80</c:v>
                </c:pt>
                <c:pt idx="85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768-43CA-BD54-879EB46E5414}"/>
            </c:ext>
          </c:extLst>
        </c:ser>
        <c:ser>
          <c:idx val="2"/>
          <c:order val="2"/>
          <c:tx>
            <c:strRef>
              <c:f>試験作成進捗!$K$34</c:f>
              <c:strCache>
                <c:ptCount val="1"/>
                <c:pt idx="0">
                  <c:v>AC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試験作成進捗!$K$35:$K$120</c:f>
              <c:numCache>
                <c:formatCode>General</c:formatCode>
                <c:ptCount val="8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7.5</c:v>
                </c:pt>
                <c:pt idx="26">
                  <c:v>15</c:v>
                </c:pt>
                <c:pt idx="27">
                  <c:v>22.5</c:v>
                </c:pt>
                <c:pt idx="28">
                  <c:v>30</c:v>
                </c:pt>
                <c:pt idx="29">
                  <c:v>37.5</c:v>
                </c:pt>
                <c:pt idx="30">
                  <c:v>37.5</c:v>
                </c:pt>
                <c:pt idx="31">
                  <c:v>37.5</c:v>
                </c:pt>
                <c:pt idx="32">
                  <c:v>45</c:v>
                </c:pt>
                <c:pt idx="33">
                  <c:v>45</c:v>
                </c:pt>
                <c:pt idx="34">
                  <c:v>52.5</c:v>
                </c:pt>
                <c:pt idx="35">
                  <c:v>60</c:v>
                </c:pt>
                <c:pt idx="36">
                  <c:v>67.5</c:v>
                </c:pt>
                <c:pt idx="37">
                  <c:v>67.5</c:v>
                </c:pt>
                <c:pt idx="38">
                  <c:v>67.5</c:v>
                </c:pt>
                <c:pt idx="39">
                  <c:v>75</c:v>
                </c:pt>
                <c:pt idx="40">
                  <c:v>82.5</c:v>
                </c:pt>
                <c:pt idx="41">
                  <c:v>90.5</c:v>
                </c:pt>
                <c:pt idx="42">
                  <c:v>111.5</c:v>
                </c:pt>
                <c:pt idx="43">
                  <c:v>124</c:v>
                </c:pt>
                <c:pt idx="44">
                  <c:v>124</c:v>
                </c:pt>
                <c:pt idx="45">
                  <c:v>124</c:v>
                </c:pt>
                <c:pt idx="46">
                  <c:v>139.75</c:v>
                </c:pt>
                <c:pt idx="47">
                  <c:v>155.25</c:v>
                </c:pt>
                <c:pt idx="48">
                  <c:v>171</c:v>
                </c:pt>
                <c:pt idx="49">
                  <c:v>186.25</c:v>
                </c:pt>
                <c:pt idx="50">
                  <c:v>201.75</c:v>
                </c:pt>
                <c:pt idx="51">
                  <c:v>201.75</c:v>
                </c:pt>
                <c:pt idx="52">
                  <c:v>201.75</c:v>
                </c:pt>
                <c:pt idx="53">
                  <c:v>201.75</c:v>
                </c:pt>
                <c:pt idx="54">
                  <c:v>209.25</c:v>
                </c:pt>
                <c:pt idx="55">
                  <c:v>209.25</c:v>
                </c:pt>
                <c:pt idx="56">
                  <c:v>209.25</c:v>
                </c:pt>
                <c:pt idx="57">
                  <c:v>217</c:v>
                </c:pt>
                <c:pt idx="58">
                  <c:v>217</c:v>
                </c:pt>
                <c:pt idx="59">
                  <c:v>217</c:v>
                </c:pt>
                <c:pt idx="60">
                  <c:v>217</c:v>
                </c:pt>
                <c:pt idx="61">
                  <c:v>217</c:v>
                </c:pt>
                <c:pt idx="62">
                  <c:v>217</c:v>
                </c:pt>
                <c:pt idx="63">
                  <c:v>217</c:v>
                </c:pt>
                <c:pt idx="64">
                  <c:v>217</c:v>
                </c:pt>
                <c:pt idx="65">
                  <c:v>217</c:v>
                </c:pt>
                <c:pt idx="66">
                  <c:v>217</c:v>
                </c:pt>
                <c:pt idx="67">
                  <c:v>217</c:v>
                </c:pt>
                <c:pt idx="68">
                  <c:v>217</c:v>
                </c:pt>
                <c:pt idx="69">
                  <c:v>217</c:v>
                </c:pt>
                <c:pt idx="70">
                  <c:v>217</c:v>
                </c:pt>
                <c:pt idx="71">
                  <c:v>217</c:v>
                </c:pt>
                <c:pt idx="72">
                  <c:v>217</c:v>
                </c:pt>
                <c:pt idx="73">
                  <c:v>217</c:v>
                </c:pt>
                <c:pt idx="74">
                  <c:v>217</c:v>
                </c:pt>
                <c:pt idx="75">
                  <c:v>217</c:v>
                </c:pt>
                <c:pt idx="76">
                  <c:v>217</c:v>
                </c:pt>
                <c:pt idx="77">
                  <c:v>217</c:v>
                </c:pt>
                <c:pt idx="78">
                  <c:v>217</c:v>
                </c:pt>
                <c:pt idx="79">
                  <c:v>217</c:v>
                </c:pt>
                <c:pt idx="80">
                  <c:v>217</c:v>
                </c:pt>
                <c:pt idx="81">
                  <c:v>217</c:v>
                </c:pt>
                <c:pt idx="82">
                  <c:v>217</c:v>
                </c:pt>
                <c:pt idx="83">
                  <c:v>217</c:v>
                </c:pt>
                <c:pt idx="84">
                  <c:v>217</c:v>
                </c:pt>
                <c:pt idx="85">
                  <c:v>217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768-43CA-BD54-879EB46E54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3546880"/>
        <c:axId val="83548416"/>
      </c:lineChart>
      <c:catAx>
        <c:axId val="835468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548416"/>
        <c:crosses val="autoZero"/>
        <c:auto val="1"/>
        <c:lblAlgn val="ctr"/>
        <c:lblOffset val="100"/>
        <c:noMultiLvlLbl val="0"/>
      </c:catAx>
      <c:valAx>
        <c:axId val="83548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546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SPI</a:t>
            </a:r>
            <a:r>
              <a:rPr lang="ja-JP" altLang="en-US"/>
              <a:t>と</a:t>
            </a:r>
            <a:r>
              <a:rPr lang="en-US" altLang="ja-JP"/>
              <a:t>CPI</a:t>
            </a:r>
            <a:endParaRPr lang="ja-JP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試験作成進捗!$L$34</c:f>
              <c:strCache>
                <c:ptCount val="1"/>
                <c:pt idx="0">
                  <c:v>SPI（EV/PV）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試験作成進捗!$L$35:$L$120</c:f>
              <c:numCache>
                <c:formatCode>0.0_ </c:formatCode>
                <c:ptCount val="8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15</c:v>
                </c:pt>
                <c:pt idx="33">
                  <c:v>7.5</c:v>
                </c:pt>
                <c:pt idx="34">
                  <c:v>5.833333333333333</c:v>
                </c:pt>
                <c:pt idx="35">
                  <c:v>5</c:v>
                </c:pt>
                <c:pt idx="36">
                  <c:v>4.5</c:v>
                </c:pt>
                <c:pt idx="37">
                  <c:v>4.5</c:v>
                </c:pt>
                <c:pt idx="38">
                  <c:v>4.5</c:v>
                </c:pt>
                <c:pt idx="39">
                  <c:v>4.166666666666667</c:v>
                </c:pt>
                <c:pt idx="40">
                  <c:v>3.9285714285714284</c:v>
                </c:pt>
                <c:pt idx="41">
                  <c:v>3.75</c:v>
                </c:pt>
                <c:pt idx="42">
                  <c:v>4.166666666666667</c:v>
                </c:pt>
                <c:pt idx="43">
                  <c:v>3.5</c:v>
                </c:pt>
                <c:pt idx="44">
                  <c:v>3.5</c:v>
                </c:pt>
                <c:pt idx="45">
                  <c:v>3.5</c:v>
                </c:pt>
                <c:pt idx="46">
                  <c:v>2.75</c:v>
                </c:pt>
                <c:pt idx="47">
                  <c:v>2.4285714285714284</c:v>
                </c:pt>
                <c:pt idx="48">
                  <c:v>2.09375</c:v>
                </c:pt>
                <c:pt idx="49">
                  <c:v>1.8888888888888888</c:v>
                </c:pt>
                <c:pt idx="50">
                  <c:v>1.7749999999999999</c:v>
                </c:pt>
                <c:pt idx="51">
                  <c:v>1.7749999999999999</c:v>
                </c:pt>
                <c:pt idx="52">
                  <c:v>1.7749999999999999</c:v>
                </c:pt>
                <c:pt idx="53">
                  <c:v>1.7749999999999999</c:v>
                </c:pt>
                <c:pt idx="54">
                  <c:v>1.7749999999999999</c:v>
                </c:pt>
                <c:pt idx="55">
                  <c:v>1.7749999999999999</c:v>
                </c:pt>
                <c:pt idx="56">
                  <c:v>1.7749999999999999</c:v>
                </c:pt>
                <c:pt idx="57">
                  <c:v>1.75</c:v>
                </c:pt>
                <c:pt idx="58">
                  <c:v>1.75</c:v>
                </c:pt>
                <c:pt idx="59">
                  <c:v>1.6666666666666667</c:v>
                </c:pt>
                <c:pt idx="60">
                  <c:v>1.5909090909090908</c:v>
                </c:pt>
                <c:pt idx="61">
                  <c:v>1.5217391304347827</c:v>
                </c:pt>
                <c:pt idx="62">
                  <c:v>1.4583333333333333</c:v>
                </c:pt>
                <c:pt idx="63">
                  <c:v>1.4</c:v>
                </c:pt>
                <c:pt idx="64">
                  <c:v>1.4</c:v>
                </c:pt>
                <c:pt idx="65">
                  <c:v>1.4</c:v>
                </c:pt>
                <c:pt idx="66">
                  <c:v>1.3461538461538463</c:v>
                </c:pt>
                <c:pt idx="67">
                  <c:v>1.2962962962962963</c:v>
                </c:pt>
                <c:pt idx="68">
                  <c:v>1.25</c:v>
                </c:pt>
                <c:pt idx="69">
                  <c:v>1.2068965517241379</c:v>
                </c:pt>
                <c:pt idx="70">
                  <c:v>1.1666666666666667</c:v>
                </c:pt>
                <c:pt idx="71">
                  <c:v>1.1666666666666667</c:v>
                </c:pt>
                <c:pt idx="72">
                  <c:v>1.1666666666666667</c:v>
                </c:pt>
                <c:pt idx="73">
                  <c:v>1.09375</c:v>
                </c:pt>
                <c:pt idx="74">
                  <c:v>1.0294117647058822</c:v>
                </c:pt>
                <c:pt idx="75">
                  <c:v>0.97222222222222221</c:v>
                </c:pt>
                <c:pt idx="76">
                  <c:v>1.0526315789473684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5DE-4355-94C4-BF1CA19AD662}"/>
            </c:ext>
          </c:extLst>
        </c:ser>
        <c:ser>
          <c:idx val="1"/>
          <c:order val="1"/>
          <c:tx>
            <c:strRef>
              <c:f>試験作成進捗!$M$34</c:f>
              <c:strCache>
                <c:ptCount val="1"/>
                <c:pt idx="0">
                  <c:v>CPI(EV/AC)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試験作成進捗!$M$35:$M$120</c:f>
              <c:numCache>
                <c:formatCode>0.0_ </c:formatCode>
                <c:ptCount val="8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0.66666666666666663</c:v>
                </c:pt>
                <c:pt idx="26">
                  <c:v>0.66666666666666663</c:v>
                </c:pt>
                <c:pt idx="27">
                  <c:v>0.66666666666666663</c:v>
                </c:pt>
                <c:pt idx="28">
                  <c:v>0.66666666666666663</c:v>
                </c:pt>
                <c:pt idx="29">
                  <c:v>0.66666666666666663</c:v>
                </c:pt>
                <c:pt idx="30">
                  <c:v>0.66666666666666663</c:v>
                </c:pt>
                <c:pt idx="31">
                  <c:v>0.66666666666666663</c:v>
                </c:pt>
                <c:pt idx="32">
                  <c:v>0.66666666666666663</c:v>
                </c:pt>
                <c:pt idx="33">
                  <c:v>0.66666666666666663</c:v>
                </c:pt>
                <c:pt idx="34">
                  <c:v>0.66666666666666663</c:v>
                </c:pt>
                <c:pt idx="35">
                  <c:v>0.66666666666666663</c:v>
                </c:pt>
                <c:pt idx="36">
                  <c:v>0.66666666666666663</c:v>
                </c:pt>
                <c:pt idx="37">
                  <c:v>0.66666666666666663</c:v>
                </c:pt>
                <c:pt idx="38">
                  <c:v>0.66666666666666663</c:v>
                </c:pt>
                <c:pt idx="39">
                  <c:v>0.66666666666666663</c:v>
                </c:pt>
                <c:pt idx="40">
                  <c:v>0.66666666666666663</c:v>
                </c:pt>
                <c:pt idx="41">
                  <c:v>0.66298342541436461</c:v>
                </c:pt>
                <c:pt idx="42">
                  <c:v>0.67264573991031396</c:v>
                </c:pt>
                <c:pt idx="43">
                  <c:v>0.56451612903225812</c:v>
                </c:pt>
                <c:pt idx="44">
                  <c:v>0.56451612903225812</c:v>
                </c:pt>
                <c:pt idx="45">
                  <c:v>0.56451612903225812</c:v>
                </c:pt>
                <c:pt idx="46">
                  <c:v>0.47227191413237923</c:v>
                </c:pt>
                <c:pt idx="47">
                  <c:v>0.43800322061191627</c:v>
                </c:pt>
                <c:pt idx="48">
                  <c:v>0.391812865497076</c:v>
                </c:pt>
                <c:pt idx="49">
                  <c:v>0.36510067114093958</c:v>
                </c:pt>
                <c:pt idx="50">
                  <c:v>0.35192069392812886</c:v>
                </c:pt>
                <c:pt idx="51">
                  <c:v>0.35192069392812886</c:v>
                </c:pt>
                <c:pt idx="52">
                  <c:v>0.35192069392812886</c:v>
                </c:pt>
                <c:pt idx="53">
                  <c:v>0.35192069392812886</c:v>
                </c:pt>
                <c:pt idx="54">
                  <c:v>0.33930704898446834</c:v>
                </c:pt>
                <c:pt idx="55">
                  <c:v>0.33930704898446834</c:v>
                </c:pt>
                <c:pt idx="56">
                  <c:v>0.33930704898446834</c:v>
                </c:pt>
                <c:pt idx="57">
                  <c:v>0.32258064516129031</c:v>
                </c:pt>
                <c:pt idx="58">
                  <c:v>0.32258064516129031</c:v>
                </c:pt>
                <c:pt idx="59">
                  <c:v>0.32258064516129031</c:v>
                </c:pt>
                <c:pt idx="60">
                  <c:v>0.32258064516129031</c:v>
                </c:pt>
                <c:pt idx="61">
                  <c:v>0.32258064516129031</c:v>
                </c:pt>
                <c:pt idx="62">
                  <c:v>0.32258064516129031</c:v>
                </c:pt>
                <c:pt idx="63">
                  <c:v>0.32258064516129031</c:v>
                </c:pt>
                <c:pt idx="64">
                  <c:v>0.32258064516129031</c:v>
                </c:pt>
                <c:pt idx="65">
                  <c:v>0.32258064516129031</c:v>
                </c:pt>
                <c:pt idx="66">
                  <c:v>0.32258064516129031</c:v>
                </c:pt>
                <c:pt idx="67">
                  <c:v>0.32258064516129031</c:v>
                </c:pt>
                <c:pt idx="68">
                  <c:v>0.32258064516129031</c:v>
                </c:pt>
                <c:pt idx="69">
                  <c:v>0.32258064516129031</c:v>
                </c:pt>
                <c:pt idx="70">
                  <c:v>0.32258064516129031</c:v>
                </c:pt>
                <c:pt idx="71">
                  <c:v>0.32258064516129031</c:v>
                </c:pt>
                <c:pt idx="72">
                  <c:v>0.32258064516129031</c:v>
                </c:pt>
                <c:pt idx="73">
                  <c:v>0.32258064516129031</c:v>
                </c:pt>
                <c:pt idx="74">
                  <c:v>0.32258064516129031</c:v>
                </c:pt>
                <c:pt idx="75">
                  <c:v>0.32258064516129031</c:v>
                </c:pt>
                <c:pt idx="76">
                  <c:v>0.3686635944700461</c:v>
                </c:pt>
                <c:pt idx="77">
                  <c:v>0.3686635944700461</c:v>
                </c:pt>
                <c:pt idx="78">
                  <c:v>0.3686635944700461</c:v>
                </c:pt>
                <c:pt idx="79">
                  <c:v>0.3686635944700461</c:v>
                </c:pt>
                <c:pt idx="80">
                  <c:v>0.3686635944700461</c:v>
                </c:pt>
                <c:pt idx="81">
                  <c:v>0.3686635944700461</c:v>
                </c:pt>
                <c:pt idx="82">
                  <c:v>0.3686635944700461</c:v>
                </c:pt>
                <c:pt idx="83">
                  <c:v>0.3686635944700461</c:v>
                </c:pt>
                <c:pt idx="84">
                  <c:v>0.3686635944700461</c:v>
                </c:pt>
                <c:pt idx="85">
                  <c:v>0.3686635944700461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5DE-4355-94C4-BF1CA19AD6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3574144"/>
        <c:axId val="83584128"/>
      </c:lineChart>
      <c:catAx>
        <c:axId val="835741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584128"/>
        <c:crosses val="autoZero"/>
        <c:auto val="1"/>
        <c:lblAlgn val="ctr"/>
        <c:lblOffset val="100"/>
        <c:noMultiLvlLbl val="0"/>
      </c:catAx>
      <c:valAx>
        <c:axId val="83584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574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ja-JP" sz="1400" b="0" i="0" u="none" strike="noStrike" baseline="0">
                <a:effectLst/>
              </a:rPr>
              <a:t>トレンドチャート</a:t>
            </a:r>
            <a:endParaRPr lang="ja-JP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製造単体進捗!$I$34</c:f>
              <c:strCache>
                <c:ptCount val="1"/>
                <c:pt idx="0">
                  <c:v>PV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製造単体進捗!$I$35:$I$118</c:f>
              <c:numCache>
                <c:formatCode>General</c:formatCode>
                <c:ptCount val="8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4.95</c:v>
                </c:pt>
                <c:pt idx="13">
                  <c:v>9.9</c:v>
                </c:pt>
                <c:pt idx="14">
                  <c:v>14.850000000000001</c:v>
                </c:pt>
                <c:pt idx="15">
                  <c:v>19.8</c:v>
                </c:pt>
                <c:pt idx="16">
                  <c:v>19.8</c:v>
                </c:pt>
                <c:pt idx="17">
                  <c:v>19.8</c:v>
                </c:pt>
                <c:pt idx="18">
                  <c:v>23.925000000000001</c:v>
                </c:pt>
                <c:pt idx="19">
                  <c:v>28.05</c:v>
                </c:pt>
                <c:pt idx="20">
                  <c:v>32.174999999999997</c:v>
                </c:pt>
                <c:pt idx="21">
                  <c:v>36.299999999999997</c:v>
                </c:pt>
                <c:pt idx="22">
                  <c:v>40.424999999999997</c:v>
                </c:pt>
                <c:pt idx="23">
                  <c:v>40.424999999999997</c:v>
                </c:pt>
                <c:pt idx="24">
                  <c:v>40.424999999999997</c:v>
                </c:pt>
                <c:pt idx="25">
                  <c:v>44.55</c:v>
                </c:pt>
                <c:pt idx="26">
                  <c:v>48.674999999999997</c:v>
                </c:pt>
                <c:pt idx="27">
                  <c:v>52.8</c:v>
                </c:pt>
                <c:pt idx="28">
                  <c:v>56.924999999999997</c:v>
                </c:pt>
                <c:pt idx="29">
                  <c:v>61.05</c:v>
                </c:pt>
                <c:pt idx="30">
                  <c:v>61.05</c:v>
                </c:pt>
                <c:pt idx="31">
                  <c:v>61.05</c:v>
                </c:pt>
                <c:pt idx="32">
                  <c:v>65.174999999999997</c:v>
                </c:pt>
                <c:pt idx="33">
                  <c:v>69.3</c:v>
                </c:pt>
                <c:pt idx="34">
                  <c:v>73.424999999999997</c:v>
                </c:pt>
                <c:pt idx="35">
                  <c:v>77.55</c:v>
                </c:pt>
                <c:pt idx="36">
                  <c:v>81.674999999999997</c:v>
                </c:pt>
                <c:pt idx="37">
                  <c:v>81.674999999999997</c:v>
                </c:pt>
                <c:pt idx="38">
                  <c:v>81.674999999999997</c:v>
                </c:pt>
                <c:pt idx="39">
                  <c:v>87.174999999999997</c:v>
                </c:pt>
                <c:pt idx="40">
                  <c:v>92.674999999999997</c:v>
                </c:pt>
                <c:pt idx="41">
                  <c:v>98.174999999999997</c:v>
                </c:pt>
                <c:pt idx="42">
                  <c:v>103.675</c:v>
                </c:pt>
                <c:pt idx="43">
                  <c:v>109.175</c:v>
                </c:pt>
                <c:pt idx="44">
                  <c:v>109.175</c:v>
                </c:pt>
                <c:pt idx="45">
                  <c:v>109.175</c:v>
                </c:pt>
                <c:pt idx="46">
                  <c:v>109.175</c:v>
                </c:pt>
                <c:pt idx="47">
                  <c:v>109.175</c:v>
                </c:pt>
                <c:pt idx="48">
                  <c:v>109.175</c:v>
                </c:pt>
                <c:pt idx="49">
                  <c:v>109.175</c:v>
                </c:pt>
                <c:pt idx="50">
                  <c:v>109.175</c:v>
                </c:pt>
                <c:pt idx="51">
                  <c:v>109.175</c:v>
                </c:pt>
                <c:pt idx="52">
                  <c:v>109.175</c:v>
                </c:pt>
                <c:pt idx="53">
                  <c:v>109.175</c:v>
                </c:pt>
                <c:pt idx="54">
                  <c:v>109.175</c:v>
                </c:pt>
                <c:pt idx="55">
                  <c:v>109.175</c:v>
                </c:pt>
                <c:pt idx="56">
                  <c:v>109.175</c:v>
                </c:pt>
                <c:pt idx="57">
                  <c:v>113.3</c:v>
                </c:pt>
                <c:pt idx="58">
                  <c:v>117.425</c:v>
                </c:pt>
                <c:pt idx="59">
                  <c:v>121.55</c:v>
                </c:pt>
                <c:pt idx="60">
                  <c:v>125.675</c:v>
                </c:pt>
                <c:pt idx="61">
                  <c:v>129.80000000000001</c:v>
                </c:pt>
                <c:pt idx="62">
                  <c:v>129.80000000000001</c:v>
                </c:pt>
                <c:pt idx="63">
                  <c:v>129.80000000000001</c:v>
                </c:pt>
                <c:pt idx="64">
                  <c:v>135.30000000000001</c:v>
                </c:pt>
                <c:pt idx="65">
                  <c:v>140.80000000000001</c:v>
                </c:pt>
                <c:pt idx="66">
                  <c:v>146.30000000000001</c:v>
                </c:pt>
                <c:pt idx="67">
                  <c:v>151.80000000000001</c:v>
                </c:pt>
                <c:pt idx="68">
                  <c:v>157.30000000000001</c:v>
                </c:pt>
                <c:pt idx="69">
                  <c:v>157.30000000000001</c:v>
                </c:pt>
                <c:pt idx="70">
                  <c:v>157.30000000000001</c:v>
                </c:pt>
                <c:pt idx="71">
                  <c:v>157.30000000000001</c:v>
                </c:pt>
                <c:pt idx="72">
                  <c:v>157.30000000000001</c:v>
                </c:pt>
                <c:pt idx="73">
                  <c:v>157.30000000000001</c:v>
                </c:pt>
                <c:pt idx="74">
                  <c:v>157.30000000000001</c:v>
                </c:pt>
                <c:pt idx="75">
                  <c:v>157.30000000000001</c:v>
                </c:pt>
                <c:pt idx="76">
                  <c:v>157.30000000000001</c:v>
                </c:pt>
                <c:pt idx="77">
                  <c:v>157.30000000000001</c:v>
                </c:pt>
                <c:pt idx="78">
                  <c:v>157.30000000000001</c:v>
                </c:pt>
                <c:pt idx="79">
                  <c:v>157.30000000000001</c:v>
                </c:pt>
                <c:pt idx="80">
                  <c:v>157.30000000000001</c:v>
                </c:pt>
                <c:pt idx="81">
                  <c:v>157.30000000000001</c:v>
                </c:pt>
                <c:pt idx="82">
                  <c:v>157.30000000000001</c:v>
                </c:pt>
                <c:pt idx="83">
                  <c:v>157.30000000000001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CF-4169-828D-247BF1CFF616}"/>
            </c:ext>
          </c:extLst>
        </c:ser>
        <c:ser>
          <c:idx val="1"/>
          <c:order val="1"/>
          <c:tx>
            <c:strRef>
              <c:f>製造単体進捗!$J$34</c:f>
              <c:strCache>
                <c:ptCount val="1"/>
                <c:pt idx="0">
                  <c:v>EV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製造単体進捗!$J$35:$J$118</c:f>
              <c:numCache>
                <c:formatCode>General</c:formatCode>
                <c:ptCount val="8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40</c:v>
                </c:pt>
                <c:pt idx="15">
                  <c:v>55</c:v>
                </c:pt>
                <c:pt idx="16">
                  <c:v>60</c:v>
                </c:pt>
                <c:pt idx="17">
                  <c:v>70</c:v>
                </c:pt>
                <c:pt idx="18">
                  <c:v>85</c:v>
                </c:pt>
                <c:pt idx="19">
                  <c:v>95</c:v>
                </c:pt>
                <c:pt idx="20">
                  <c:v>105</c:v>
                </c:pt>
                <c:pt idx="21">
                  <c:v>110</c:v>
                </c:pt>
                <c:pt idx="22">
                  <c:v>120</c:v>
                </c:pt>
                <c:pt idx="23">
                  <c:v>120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135</c:v>
                </c:pt>
                <c:pt idx="29">
                  <c:v>135</c:v>
                </c:pt>
                <c:pt idx="30">
                  <c:v>135</c:v>
                </c:pt>
                <c:pt idx="31">
                  <c:v>135</c:v>
                </c:pt>
                <c:pt idx="32">
                  <c:v>135</c:v>
                </c:pt>
                <c:pt idx="33">
                  <c:v>135</c:v>
                </c:pt>
                <c:pt idx="34">
                  <c:v>135</c:v>
                </c:pt>
                <c:pt idx="35">
                  <c:v>135</c:v>
                </c:pt>
                <c:pt idx="36">
                  <c:v>135</c:v>
                </c:pt>
                <c:pt idx="37">
                  <c:v>135</c:v>
                </c:pt>
                <c:pt idx="38">
                  <c:v>135</c:v>
                </c:pt>
                <c:pt idx="39">
                  <c:v>135</c:v>
                </c:pt>
                <c:pt idx="40">
                  <c:v>135</c:v>
                </c:pt>
                <c:pt idx="41">
                  <c:v>135</c:v>
                </c:pt>
                <c:pt idx="42">
                  <c:v>135</c:v>
                </c:pt>
                <c:pt idx="43">
                  <c:v>135</c:v>
                </c:pt>
                <c:pt idx="44">
                  <c:v>135</c:v>
                </c:pt>
                <c:pt idx="45">
                  <c:v>135</c:v>
                </c:pt>
                <c:pt idx="46">
                  <c:v>135</c:v>
                </c:pt>
                <c:pt idx="47">
                  <c:v>135</c:v>
                </c:pt>
                <c:pt idx="48">
                  <c:v>135</c:v>
                </c:pt>
                <c:pt idx="49">
                  <c:v>135</c:v>
                </c:pt>
                <c:pt idx="50">
                  <c:v>135</c:v>
                </c:pt>
                <c:pt idx="51">
                  <c:v>135</c:v>
                </c:pt>
                <c:pt idx="52">
                  <c:v>135</c:v>
                </c:pt>
                <c:pt idx="53">
                  <c:v>135</c:v>
                </c:pt>
                <c:pt idx="54">
                  <c:v>135</c:v>
                </c:pt>
                <c:pt idx="55">
                  <c:v>119</c:v>
                </c:pt>
                <c:pt idx="56">
                  <c:v>119</c:v>
                </c:pt>
                <c:pt idx="57">
                  <c:v>119</c:v>
                </c:pt>
                <c:pt idx="58">
                  <c:v>119</c:v>
                </c:pt>
                <c:pt idx="59">
                  <c:v>119</c:v>
                </c:pt>
                <c:pt idx="60">
                  <c:v>119</c:v>
                </c:pt>
                <c:pt idx="61">
                  <c:v>119</c:v>
                </c:pt>
                <c:pt idx="62">
                  <c:v>119</c:v>
                </c:pt>
                <c:pt idx="63">
                  <c:v>119</c:v>
                </c:pt>
                <c:pt idx="64">
                  <c:v>119</c:v>
                </c:pt>
                <c:pt idx="65">
                  <c:v>119</c:v>
                </c:pt>
                <c:pt idx="66">
                  <c:v>119</c:v>
                </c:pt>
                <c:pt idx="67">
                  <c:v>119</c:v>
                </c:pt>
                <c:pt idx="68">
                  <c:v>119</c:v>
                </c:pt>
                <c:pt idx="69">
                  <c:v>119</c:v>
                </c:pt>
                <c:pt idx="70">
                  <c:v>119</c:v>
                </c:pt>
                <c:pt idx="71">
                  <c:v>119</c:v>
                </c:pt>
                <c:pt idx="72">
                  <c:v>119</c:v>
                </c:pt>
                <c:pt idx="73">
                  <c:v>119</c:v>
                </c:pt>
                <c:pt idx="74">
                  <c:v>119</c:v>
                </c:pt>
                <c:pt idx="75">
                  <c:v>119</c:v>
                </c:pt>
                <c:pt idx="76">
                  <c:v>160</c:v>
                </c:pt>
                <c:pt idx="77">
                  <c:v>160</c:v>
                </c:pt>
                <c:pt idx="78">
                  <c:v>160</c:v>
                </c:pt>
                <c:pt idx="79">
                  <c:v>160</c:v>
                </c:pt>
                <c:pt idx="80">
                  <c:v>160</c:v>
                </c:pt>
                <c:pt idx="81">
                  <c:v>160</c:v>
                </c:pt>
                <c:pt idx="82">
                  <c:v>160</c:v>
                </c:pt>
                <c:pt idx="83">
                  <c:v>160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CF-4169-828D-247BF1CFF616}"/>
            </c:ext>
          </c:extLst>
        </c:ser>
        <c:ser>
          <c:idx val="2"/>
          <c:order val="2"/>
          <c:tx>
            <c:strRef>
              <c:f>製造単体進捗!$K$34</c:f>
              <c:strCache>
                <c:ptCount val="1"/>
                <c:pt idx="0">
                  <c:v>AC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製造単体進捗!$K$35:$K$118</c:f>
              <c:numCache>
                <c:formatCode>General</c:formatCode>
                <c:ptCount val="8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9</c:v>
                </c:pt>
                <c:pt idx="12">
                  <c:v>9</c:v>
                </c:pt>
                <c:pt idx="13">
                  <c:v>9</c:v>
                </c:pt>
                <c:pt idx="14">
                  <c:v>13</c:v>
                </c:pt>
                <c:pt idx="15">
                  <c:v>31</c:v>
                </c:pt>
                <c:pt idx="16">
                  <c:v>40</c:v>
                </c:pt>
                <c:pt idx="17">
                  <c:v>44</c:v>
                </c:pt>
                <c:pt idx="18">
                  <c:v>62.5</c:v>
                </c:pt>
                <c:pt idx="19">
                  <c:v>80.5</c:v>
                </c:pt>
                <c:pt idx="20">
                  <c:v>97.5</c:v>
                </c:pt>
                <c:pt idx="21">
                  <c:v>117</c:v>
                </c:pt>
                <c:pt idx="22">
                  <c:v>131.5</c:v>
                </c:pt>
                <c:pt idx="23">
                  <c:v>131.5</c:v>
                </c:pt>
                <c:pt idx="24">
                  <c:v>131.5</c:v>
                </c:pt>
                <c:pt idx="25">
                  <c:v>138</c:v>
                </c:pt>
                <c:pt idx="26">
                  <c:v>146.5</c:v>
                </c:pt>
                <c:pt idx="27">
                  <c:v>154.5</c:v>
                </c:pt>
                <c:pt idx="28">
                  <c:v>154.5</c:v>
                </c:pt>
                <c:pt idx="29">
                  <c:v>154.5</c:v>
                </c:pt>
                <c:pt idx="30">
                  <c:v>154.5</c:v>
                </c:pt>
                <c:pt idx="31">
                  <c:v>154.5</c:v>
                </c:pt>
                <c:pt idx="32">
                  <c:v>154.5</c:v>
                </c:pt>
                <c:pt idx="33">
                  <c:v>154.5</c:v>
                </c:pt>
                <c:pt idx="34">
                  <c:v>154.5</c:v>
                </c:pt>
                <c:pt idx="35">
                  <c:v>154.5</c:v>
                </c:pt>
                <c:pt idx="36">
                  <c:v>154.5</c:v>
                </c:pt>
                <c:pt idx="37">
                  <c:v>154.5</c:v>
                </c:pt>
                <c:pt idx="38">
                  <c:v>154.5</c:v>
                </c:pt>
                <c:pt idx="39">
                  <c:v>166.75</c:v>
                </c:pt>
                <c:pt idx="40">
                  <c:v>179.75</c:v>
                </c:pt>
                <c:pt idx="41">
                  <c:v>192.75</c:v>
                </c:pt>
                <c:pt idx="42">
                  <c:v>192.75</c:v>
                </c:pt>
                <c:pt idx="43">
                  <c:v>192.75</c:v>
                </c:pt>
                <c:pt idx="44">
                  <c:v>192.75</c:v>
                </c:pt>
                <c:pt idx="45">
                  <c:v>192.75</c:v>
                </c:pt>
                <c:pt idx="46">
                  <c:v>192.75</c:v>
                </c:pt>
                <c:pt idx="47">
                  <c:v>192.75</c:v>
                </c:pt>
                <c:pt idx="48">
                  <c:v>192.75</c:v>
                </c:pt>
                <c:pt idx="49">
                  <c:v>192.75</c:v>
                </c:pt>
                <c:pt idx="50">
                  <c:v>192.75</c:v>
                </c:pt>
                <c:pt idx="51">
                  <c:v>192.75</c:v>
                </c:pt>
                <c:pt idx="52">
                  <c:v>192.75</c:v>
                </c:pt>
                <c:pt idx="53">
                  <c:v>192.75</c:v>
                </c:pt>
                <c:pt idx="54">
                  <c:v>192.75</c:v>
                </c:pt>
                <c:pt idx="55">
                  <c:v>197.25</c:v>
                </c:pt>
                <c:pt idx="56">
                  <c:v>197.25</c:v>
                </c:pt>
                <c:pt idx="57">
                  <c:v>197.25</c:v>
                </c:pt>
                <c:pt idx="58">
                  <c:v>197.25</c:v>
                </c:pt>
                <c:pt idx="59">
                  <c:v>197.25</c:v>
                </c:pt>
                <c:pt idx="60">
                  <c:v>203.43</c:v>
                </c:pt>
                <c:pt idx="61">
                  <c:v>213.18</c:v>
                </c:pt>
                <c:pt idx="62">
                  <c:v>224.43</c:v>
                </c:pt>
                <c:pt idx="63">
                  <c:v>235.93</c:v>
                </c:pt>
                <c:pt idx="64">
                  <c:v>243.18</c:v>
                </c:pt>
                <c:pt idx="65">
                  <c:v>243.18</c:v>
                </c:pt>
                <c:pt idx="66">
                  <c:v>249.43</c:v>
                </c:pt>
                <c:pt idx="67">
                  <c:v>261.43</c:v>
                </c:pt>
                <c:pt idx="68">
                  <c:v>273.93</c:v>
                </c:pt>
                <c:pt idx="69">
                  <c:v>285.18</c:v>
                </c:pt>
                <c:pt idx="70">
                  <c:v>285.18</c:v>
                </c:pt>
                <c:pt idx="71">
                  <c:v>285.18</c:v>
                </c:pt>
                <c:pt idx="72">
                  <c:v>285.18</c:v>
                </c:pt>
                <c:pt idx="73">
                  <c:v>285.18</c:v>
                </c:pt>
                <c:pt idx="74">
                  <c:v>285.18</c:v>
                </c:pt>
                <c:pt idx="75">
                  <c:v>285.18</c:v>
                </c:pt>
                <c:pt idx="76">
                  <c:v>285.18</c:v>
                </c:pt>
                <c:pt idx="77">
                  <c:v>285.18</c:v>
                </c:pt>
                <c:pt idx="78">
                  <c:v>285.18</c:v>
                </c:pt>
                <c:pt idx="79">
                  <c:v>285.18</c:v>
                </c:pt>
                <c:pt idx="80">
                  <c:v>285.18</c:v>
                </c:pt>
                <c:pt idx="81">
                  <c:v>285.18</c:v>
                </c:pt>
                <c:pt idx="82">
                  <c:v>285.18</c:v>
                </c:pt>
                <c:pt idx="83">
                  <c:v>285.18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DCF-4169-828D-247BF1CFF6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1907456"/>
        <c:axId val="121921536"/>
      </c:lineChart>
      <c:catAx>
        <c:axId val="1219074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921536"/>
        <c:crosses val="autoZero"/>
        <c:auto val="1"/>
        <c:lblAlgn val="ctr"/>
        <c:lblOffset val="100"/>
        <c:noMultiLvlLbl val="0"/>
      </c:catAx>
      <c:valAx>
        <c:axId val="121921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907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SPI</a:t>
            </a:r>
            <a:r>
              <a:rPr lang="ja-JP" altLang="en-US"/>
              <a:t>と</a:t>
            </a:r>
            <a:r>
              <a:rPr lang="en-US" altLang="ja-JP"/>
              <a:t>CPI</a:t>
            </a:r>
            <a:endParaRPr lang="ja-JP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製造単体進捗!$L$34</c:f>
              <c:strCache>
                <c:ptCount val="1"/>
                <c:pt idx="0">
                  <c:v>SPI（EV/PV）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製造単体進捗!$L$35:$L$118</c:f>
              <c:numCache>
                <c:formatCode>0.0_ </c:formatCode>
                <c:ptCount val="8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2.0202020202020203</c:v>
                </c:pt>
                <c:pt idx="13">
                  <c:v>1.0101010101010102</c:v>
                </c:pt>
                <c:pt idx="14">
                  <c:v>2.6936026936026933</c:v>
                </c:pt>
                <c:pt idx="15">
                  <c:v>2.7777777777777777</c:v>
                </c:pt>
                <c:pt idx="16">
                  <c:v>3.0303030303030303</c:v>
                </c:pt>
                <c:pt idx="17">
                  <c:v>3.535353535353535</c:v>
                </c:pt>
                <c:pt idx="18">
                  <c:v>3.5527690700104491</c:v>
                </c:pt>
                <c:pt idx="19">
                  <c:v>3.3868092691622103</c:v>
                </c:pt>
                <c:pt idx="20">
                  <c:v>3.2634032634032635</c:v>
                </c:pt>
                <c:pt idx="21">
                  <c:v>3.0303030303030307</c:v>
                </c:pt>
                <c:pt idx="22">
                  <c:v>2.9684601113172544</c:v>
                </c:pt>
                <c:pt idx="23">
                  <c:v>2.9684601113172544</c:v>
                </c:pt>
                <c:pt idx="24">
                  <c:v>2.9684601113172544</c:v>
                </c:pt>
                <c:pt idx="25">
                  <c:v>2.8058361391694726</c:v>
                </c:pt>
                <c:pt idx="26">
                  <c:v>2.6707755521314844</c:v>
                </c:pt>
                <c:pt idx="27">
                  <c:v>2.5568181818181821</c:v>
                </c:pt>
                <c:pt idx="28">
                  <c:v>2.3715415019762847</c:v>
                </c:pt>
                <c:pt idx="29">
                  <c:v>2.2113022113022116</c:v>
                </c:pt>
                <c:pt idx="30">
                  <c:v>2.2113022113022116</c:v>
                </c:pt>
                <c:pt idx="31">
                  <c:v>2.2113022113022116</c:v>
                </c:pt>
                <c:pt idx="32">
                  <c:v>2.0713463751438437</c:v>
                </c:pt>
                <c:pt idx="33">
                  <c:v>1.948051948051948</c:v>
                </c:pt>
                <c:pt idx="34">
                  <c:v>1.8386108273748725</c:v>
                </c:pt>
                <c:pt idx="35">
                  <c:v>1.7408123791102514</c:v>
                </c:pt>
                <c:pt idx="36">
                  <c:v>1.6528925619834711</c:v>
                </c:pt>
                <c:pt idx="37">
                  <c:v>1.6528925619834711</c:v>
                </c:pt>
                <c:pt idx="38">
                  <c:v>1.6528925619834711</c:v>
                </c:pt>
                <c:pt idx="39">
                  <c:v>1.5486091195870375</c:v>
                </c:pt>
                <c:pt idx="40">
                  <c:v>1.4567035338548693</c:v>
                </c:pt>
                <c:pt idx="41">
                  <c:v>1.3750954927425516</c:v>
                </c:pt>
                <c:pt idx="42">
                  <c:v>1.3021461297323367</c:v>
                </c:pt>
                <c:pt idx="43">
                  <c:v>1.2365468284863752</c:v>
                </c:pt>
                <c:pt idx="44">
                  <c:v>1.2365468284863752</c:v>
                </c:pt>
                <c:pt idx="45">
                  <c:v>1.2365468284863752</c:v>
                </c:pt>
                <c:pt idx="46">
                  <c:v>1.2365468284863752</c:v>
                </c:pt>
                <c:pt idx="47">
                  <c:v>1.2365468284863752</c:v>
                </c:pt>
                <c:pt idx="48">
                  <c:v>1.2365468284863752</c:v>
                </c:pt>
                <c:pt idx="49">
                  <c:v>1.2365468284863752</c:v>
                </c:pt>
                <c:pt idx="50">
                  <c:v>1.2365468284863752</c:v>
                </c:pt>
                <c:pt idx="51">
                  <c:v>1.2365468284863752</c:v>
                </c:pt>
                <c:pt idx="52">
                  <c:v>1.2365468284863752</c:v>
                </c:pt>
                <c:pt idx="53">
                  <c:v>1.2365468284863752</c:v>
                </c:pt>
                <c:pt idx="54">
                  <c:v>1.2365468284863752</c:v>
                </c:pt>
                <c:pt idx="55">
                  <c:v>1.0899931302953973</c:v>
                </c:pt>
                <c:pt idx="56">
                  <c:v>1.0899931302953973</c:v>
                </c:pt>
                <c:pt idx="57">
                  <c:v>1.0503089143865842</c:v>
                </c:pt>
                <c:pt idx="58">
                  <c:v>1.0134128166915053</c:v>
                </c:pt>
                <c:pt idx="59">
                  <c:v>0.97902097902097907</c:v>
                </c:pt>
                <c:pt idx="60">
                  <c:v>0.9468868112194152</c:v>
                </c:pt>
                <c:pt idx="61">
                  <c:v>0.91679506933744215</c:v>
                </c:pt>
                <c:pt idx="62">
                  <c:v>0.91679506933744215</c:v>
                </c:pt>
                <c:pt idx="63">
                  <c:v>0.91679506933744215</c:v>
                </c:pt>
                <c:pt idx="64">
                  <c:v>0.87952697708795258</c:v>
                </c:pt>
                <c:pt idx="65">
                  <c:v>0.84517045454545447</c:v>
                </c:pt>
                <c:pt idx="66">
                  <c:v>0.81339712918660279</c:v>
                </c:pt>
                <c:pt idx="67">
                  <c:v>0.78392621870882739</c:v>
                </c:pt>
                <c:pt idx="68">
                  <c:v>0.75651621106166556</c:v>
                </c:pt>
                <c:pt idx="69">
                  <c:v>0.75651621106166556</c:v>
                </c:pt>
                <c:pt idx="70">
                  <c:v>0.75651621106166556</c:v>
                </c:pt>
                <c:pt idx="71">
                  <c:v>0.75651621106166556</c:v>
                </c:pt>
                <c:pt idx="72">
                  <c:v>0.75651621106166556</c:v>
                </c:pt>
                <c:pt idx="73">
                  <c:v>0.75651621106166556</c:v>
                </c:pt>
                <c:pt idx="74">
                  <c:v>0.75651621106166556</c:v>
                </c:pt>
                <c:pt idx="75">
                  <c:v>0.75651621106166556</c:v>
                </c:pt>
                <c:pt idx="76">
                  <c:v>1.0171646535282899</c:v>
                </c:pt>
                <c:pt idx="77">
                  <c:v>1.0171646535282899</c:v>
                </c:pt>
                <c:pt idx="78">
                  <c:v>1.0171646535282899</c:v>
                </c:pt>
                <c:pt idx="79">
                  <c:v>1.0171646535282899</c:v>
                </c:pt>
                <c:pt idx="80">
                  <c:v>1.0171646535282899</c:v>
                </c:pt>
                <c:pt idx="81">
                  <c:v>1.0171646535282899</c:v>
                </c:pt>
                <c:pt idx="82">
                  <c:v>1.0171646535282899</c:v>
                </c:pt>
                <c:pt idx="83">
                  <c:v>1.0171646535282899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16-47C9-932C-20CDE50BCA18}"/>
            </c:ext>
          </c:extLst>
        </c:ser>
        <c:ser>
          <c:idx val="1"/>
          <c:order val="1"/>
          <c:tx>
            <c:strRef>
              <c:f>製造単体進捗!$M$34</c:f>
              <c:strCache>
                <c:ptCount val="1"/>
                <c:pt idx="0">
                  <c:v>CPI(EV/AC)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製造単体進捗!$M$35:$M$118</c:f>
              <c:numCache>
                <c:formatCode>0.0_ </c:formatCode>
                <c:ptCount val="8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1.1111111111111112</c:v>
                </c:pt>
                <c:pt idx="6">
                  <c:v>1.1111111111111112</c:v>
                </c:pt>
                <c:pt idx="7">
                  <c:v>1.1111111111111112</c:v>
                </c:pt>
                <c:pt idx="8">
                  <c:v>1.1111111111111112</c:v>
                </c:pt>
                <c:pt idx="9">
                  <c:v>1.1111111111111112</c:v>
                </c:pt>
                <c:pt idx="10">
                  <c:v>1.1111111111111112</c:v>
                </c:pt>
                <c:pt idx="11">
                  <c:v>1.1111111111111112</c:v>
                </c:pt>
                <c:pt idx="12">
                  <c:v>1.1111111111111112</c:v>
                </c:pt>
                <c:pt idx="13">
                  <c:v>1.1111111111111112</c:v>
                </c:pt>
                <c:pt idx="14">
                  <c:v>3.0769230769230771</c:v>
                </c:pt>
                <c:pt idx="15">
                  <c:v>1.7741935483870968</c:v>
                </c:pt>
                <c:pt idx="16">
                  <c:v>1.5</c:v>
                </c:pt>
                <c:pt idx="17">
                  <c:v>1.5909090909090908</c:v>
                </c:pt>
                <c:pt idx="18">
                  <c:v>1.36</c:v>
                </c:pt>
                <c:pt idx="19">
                  <c:v>1.1801242236024845</c:v>
                </c:pt>
                <c:pt idx="20">
                  <c:v>1.0769230769230769</c:v>
                </c:pt>
                <c:pt idx="21">
                  <c:v>0.94017094017094016</c:v>
                </c:pt>
                <c:pt idx="22">
                  <c:v>0.9125475285171103</c:v>
                </c:pt>
                <c:pt idx="23">
                  <c:v>0.9125475285171103</c:v>
                </c:pt>
                <c:pt idx="24">
                  <c:v>0.9125475285171103</c:v>
                </c:pt>
                <c:pt idx="25">
                  <c:v>0.90579710144927539</c:v>
                </c:pt>
                <c:pt idx="26">
                  <c:v>0.88737201365187712</c:v>
                </c:pt>
                <c:pt idx="27">
                  <c:v>0.87378640776699024</c:v>
                </c:pt>
                <c:pt idx="28">
                  <c:v>0.87378640776699024</c:v>
                </c:pt>
                <c:pt idx="29">
                  <c:v>0.87378640776699024</c:v>
                </c:pt>
                <c:pt idx="30">
                  <c:v>0.87378640776699024</c:v>
                </c:pt>
                <c:pt idx="31">
                  <c:v>0.87378640776699024</c:v>
                </c:pt>
                <c:pt idx="32">
                  <c:v>0.87378640776699024</c:v>
                </c:pt>
                <c:pt idx="33">
                  <c:v>0.87378640776699024</c:v>
                </c:pt>
                <c:pt idx="34">
                  <c:v>0.87378640776699024</c:v>
                </c:pt>
                <c:pt idx="35">
                  <c:v>0.87378640776699024</c:v>
                </c:pt>
                <c:pt idx="36">
                  <c:v>0.87378640776699024</c:v>
                </c:pt>
                <c:pt idx="37">
                  <c:v>0.87378640776699024</c:v>
                </c:pt>
                <c:pt idx="38">
                  <c:v>0.87378640776699024</c:v>
                </c:pt>
                <c:pt idx="39">
                  <c:v>0.80959520239880056</c:v>
                </c:pt>
                <c:pt idx="40">
                  <c:v>0.75104311543810853</c:v>
                </c:pt>
                <c:pt idx="41">
                  <c:v>0.70038910505836571</c:v>
                </c:pt>
                <c:pt idx="42">
                  <c:v>0.70038910505836571</c:v>
                </c:pt>
                <c:pt idx="43">
                  <c:v>0.70038910505836571</c:v>
                </c:pt>
                <c:pt idx="44">
                  <c:v>0.70038910505836571</c:v>
                </c:pt>
                <c:pt idx="45">
                  <c:v>0.70038910505836571</c:v>
                </c:pt>
                <c:pt idx="46">
                  <c:v>0.70038910505836571</c:v>
                </c:pt>
                <c:pt idx="47">
                  <c:v>0.70038910505836571</c:v>
                </c:pt>
                <c:pt idx="48">
                  <c:v>0.70038910505836571</c:v>
                </c:pt>
                <c:pt idx="49">
                  <c:v>0.70038910505836571</c:v>
                </c:pt>
                <c:pt idx="50">
                  <c:v>0.70038910505836571</c:v>
                </c:pt>
                <c:pt idx="51">
                  <c:v>0.70038910505836571</c:v>
                </c:pt>
                <c:pt idx="52">
                  <c:v>0.70038910505836571</c:v>
                </c:pt>
                <c:pt idx="53">
                  <c:v>0.70038910505836571</c:v>
                </c:pt>
                <c:pt idx="54">
                  <c:v>0.70038910505836571</c:v>
                </c:pt>
                <c:pt idx="55">
                  <c:v>0.60329531051964513</c:v>
                </c:pt>
                <c:pt idx="56">
                  <c:v>0.60329531051964513</c:v>
                </c:pt>
                <c:pt idx="57">
                  <c:v>0.60329531051964513</c:v>
                </c:pt>
                <c:pt idx="58">
                  <c:v>0.60329531051964513</c:v>
                </c:pt>
                <c:pt idx="59">
                  <c:v>0.60329531051964513</c:v>
                </c:pt>
                <c:pt idx="60">
                  <c:v>0.5849678021924003</c:v>
                </c:pt>
                <c:pt idx="61">
                  <c:v>0.55821371610845294</c:v>
                </c:pt>
                <c:pt idx="62">
                  <c:v>0.53023214365280935</c:v>
                </c:pt>
                <c:pt idx="63">
                  <c:v>0.5043868944178358</c:v>
                </c:pt>
                <c:pt idx="64">
                  <c:v>0.48934945308002303</c:v>
                </c:pt>
                <c:pt idx="65">
                  <c:v>0.48934945308002303</c:v>
                </c:pt>
                <c:pt idx="66">
                  <c:v>0.47708776009301207</c:v>
                </c:pt>
                <c:pt idx="67">
                  <c:v>0.45518876946027614</c:v>
                </c:pt>
                <c:pt idx="68">
                  <c:v>0.43441755192932502</c:v>
                </c:pt>
                <c:pt idx="69">
                  <c:v>0.4172803141875307</c:v>
                </c:pt>
                <c:pt idx="70">
                  <c:v>0.4172803141875307</c:v>
                </c:pt>
                <c:pt idx="71">
                  <c:v>0.4172803141875307</c:v>
                </c:pt>
                <c:pt idx="72">
                  <c:v>0.4172803141875307</c:v>
                </c:pt>
                <c:pt idx="73">
                  <c:v>0.4172803141875307</c:v>
                </c:pt>
                <c:pt idx="74">
                  <c:v>0.4172803141875307</c:v>
                </c:pt>
                <c:pt idx="75">
                  <c:v>0.4172803141875307</c:v>
                </c:pt>
                <c:pt idx="76">
                  <c:v>0.5610491619328144</c:v>
                </c:pt>
                <c:pt idx="77">
                  <c:v>0.5610491619328144</c:v>
                </c:pt>
                <c:pt idx="78">
                  <c:v>0.5610491619328144</c:v>
                </c:pt>
                <c:pt idx="79">
                  <c:v>0.5610491619328144</c:v>
                </c:pt>
                <c:pt idx="80">
                  <c:v>0.5610491619328144</c:v>
                </c:pt>
                <c:pt idx="81">
                  <c:v>0.5610491619328144</c:v>
                </c:pt>
                <c:pt idx="82">
                  <c:v>0.5610491619328144</c:v>
                </c:pt>
                <c:pt idx="83">
                  <c:v>0.5610491619328144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916-47C9-932C-20CDE50BCA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1963264"/>
        <c:axId val="121964800"/>
      </c:lineChart>
      <c:catAx>
        <c:axId val="1219632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964800"/>
        <c:crosses val="autoZero"/>
        <c:auto val="1"/>
        <c:lblAlgn val="ctr"/>
        <c:lblOffset val="100"/>
        <c:noMultiLvlLbl val="0"/>
      </c:catAx>
      <c:valAx>
        <c:axId val="121964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963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ja-JP" sz="1400" b="0" i="0" u="none" strike="noStrike" baseline="0">
                <a:effectLst/>
              </a:rPr>
              <a:t>トレンドチャート</a:t>
            </a:r>
            <a:endParaRPr lang="ja-JP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試験実施進捗!$I$34</c:f>
              <c:strCache>
                <c:ptCount val="1"/>
                <c:pt idx="0">
                  <c:v>PV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試験実施進捗!$I$35:$I$119</c:f>
              <c:numCache>
                <c:formatCode>General</c:formatCode>
                <c:ptCount val="8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2</c:v>
                </c:pt>
                <c:pt idx="40">
                  <c:v>4</c:v>
                </c:pt>
                <c:pt idx="41">
                  <c:v>6</c:v>
                </c:pt>
                <c:pt idx="42">
                  <c:v>8</c:v>
                </c:pt>
                <c:pt idx="43">
                  <c:v>10</c:v>
                </c:pt>
                <c:pt idx="44">
                  <c:v>10</c:v>
                </c:pt>
                <c:pt idx="45">
                  <c:v>10</c:v>
                </c:pt>
                <c:pt idx="46">
                  <c:v>14</c:v>
                </c:pt>
                <c:pt idx="47">
                  <c:v>18</c:v>
                </c:pt>
                <c:pt idx="48">
                  <c:v>22</c:v>
                </c:pt>
                <c:pt idx="49">
                  <c:v>26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38</c:v>
                </c:pt>
                <c:pt idx="54">
                  <c:v>46</c:v>
                </c:pt>
                <c:pt idx="55">
                  <c:v>54</c:v>
                </c:pt>
                <c:pt idx="56">
                  <c:v>62</c:v>
                </c:pt>
                <c:pt idx="57">
                  <c:v>70</c:v>
                </c:pt>
                <c:pt idx="58">
                  <c:v>70</c:v>
                </c:pt>
                <c:pt idx="59">
                  <c:v>70</c:v>
                </c:pt>
                <c:pt idx="60">
                  <c:v>70</c:v>
                </c:pt>
                <c:pt idx="61">
                  <c:v>70</c:v>
                </c:pt>
                <c:pt idx="62">
                  <c:v>70</c:v>
                </c:pt>
                <c:pt idx="63">
                  <c:v>70</c:v>
                </c:pt>
                <c:pt idx="64">
                  <c:v>70</c:v>
                </c:pt>
                <c:pt idx="65">
                  <c:v>72</c:v>
                </c:pt>
                <c:pt idx="66">
                  <c:v>74</c:v>
                </c:pt>
                <c:pt idx="67">
                  <c:v>76</c:v>
                </c:pt>
                <c:pt idx="68">
                  <c:v>78</c:v>
                </c:pt>
                <c:pt idx="69">
                  <c:v>80</c:v>
                </c:pt>
                <c:pt idx="70">
                  <c:v>80</c:v>
                </c:pt>
                <c:pt idx="71">
                  <c:v>80</c:v>
                </c:pt>
                <c:pt idx="72">
                  <c:v>84</c:v>
                </c:pt>
                <c:pt idx="73">
                  <c:v>88</c:v>
                </c:pt>
                <c:pt idx="74">
                  <c:v>92</c:v>
                </c:pt>
                <c:pt idx="75">
                  <c:v>96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108</c:v>
                </c:pt>
                <c:pt idx="80">
                  <c:v>116</c:v>
                </c:pt>
                <c:pt idx="81">
                  <c:v>124</c:v>
                </c:pt>
                <c:pt idx="82">
                  <c:v>132</c:v>
                </c:pt>
                <c:pt idx="83">
                  <c:v>140</c:v>
                </c:pt>
                <c:pt idx="84">
                  <c:v>140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B8-4AE2-9859-807272EB1805}"/>
            </c:ext>
          </c:extLst>
        </c:ser>
        <c:ser>
          <c:idx val="1"/>
          <c:order val="1"/>
          <c:tx>
            <c:strRef>
              <c:f>試験実施進捗!$J$34</c:f>
              <c:strCache>
                <c:ptCount val="1"/>
                <c:pt idx="0">
                  <c:v>EV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試験実施進捗!$J$35:$J$119</c:f>
              <c:numCache>
                <c:formatCode>General</c:formatCode>
                <c:ptCount val="8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104</c:v>
                </c:pt>
                <c:pt idx="57">
                  <c:v>104</c:v>
                </c:pt>
                <c:pt idx="58">
                  <c:v>104</c:v>
                </c:pt>
                <c:pt idx="59">
                  <c:v>104</c:v>
                </c:pt>
                <c:pt idx="60">
                  <c:v>104</c:v>
                </c:pt>
                <c:pt idx="61">
                  <c:v>104</c:v>
                </c:pt>
                <c:pt idx="62">
                  <c:v>104</c:v>
                </c:pt>
                <c:pt idx="63">
                  <c:v>104</c:v>
                </c:pt>
                <c:pt idx="64">
                  <c:v>104</c:v>
                </c:pt>
                <c:pt idx="65">
                  <c:v>104</c:v>
                </c:pt>
                <c:pt idx="66">
                  <c:v>104</c:v>
                </c:pt>
                <c:pt idx="67">
                  <c:v>104</c:v>
                </c:pt>
                <c:pt idx="68">
                  <c:v>104</c:v>
                </c:pt>
                <c:pt idx="69">
                  <c:v>104</c:v>
                </c:pt>
                <c:pt idx="70">
                  <c:v>104</c:v>
                </c:pt>
                <c:pt idx="71">
                  <c:v>104</c:v>
                </c:pt>
                <c:pt idx="72">
                  <c:v>104</c:v>
                </c:pt>
                <c:pt idx="73">
                  <c:v>104</c:v>
                </c:pt>
                <c:pt idx="74">
                  <c:v>104</c:v>
                </c:pt>
                <c:pt idx="75">
                  <c:v>104</c:v>
                </c:pt>
                <c:pt idx="76">
                  <c:v>140</c:v>
                </c:pt>
                <c:pt idx="77">
                  <c:v>140</c:v>
                </c:pt>
                <c:pt idx="78">
                  <c:v>140</c:v>
                </c:pt>
                <c:pt idx="79">
                  <c:v>140</c:v>
                </c:pt>
                <c:pt idx="80">
                  <c:v>140</c:v>
                </c:pt>
                <c:pt idx="81">
                  <c:v>140</c:v>
                </c:pt>
                <c:pt idx="82">
                  <c:v>140</c:v>
                </c:pt>
                <c:pt idx="83">
                  <c:v>140</c:v>
                </c:pt>
                <c:pt idx="84">
                  <c:v>140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B8-4AE2-9859-807272EB1805}"/>
            </c:ext>
          </c:extLst>
        </c:ser>
        <c:ser>
          <c:idx val="2"/>
          <c:order val="2"/>
          <c:tx>
            <c:strRef>
              <c:f>試験実施進捗!$K$34</c:f>
              <c:strCache>
                <c:ptCount val="1"/>
                <c:pt idx="0">
                  <c:v>AC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試験実施進捗!$K$35:$K$119</c:f>
              <c:numCache>
                <c:formatCode>General</c:formatCode>
                <c:ptCount val="8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8</c:v>
                </c:pt>
                <c:pt idx="57">
                  <c:v>8</c:v>
                </c:pt>
                <c:pt idx="58">
                  <c:v>8</c:v>
                </c:pt>
                <c:pt idx="59">
                  <c:v>8</c:v>
                </c:pt>
                <c:pt idx="60">
                  <c:v>8</c:v>
                </c:pt>
                <c:pt idx="61">
                  <c:v>8</c:v>
                </c:pt>
                <c:pt idx="62">
                  <c:v>8</c:v>
                </c:pt>
                <c:pt idx="63">
                  <c:v>8</c:v>
                </c:pt>
                <c:pt idx="64">
                  <c:v>8</c:v>
                </c:pt>
                <c:pt idx="65">
                  <c:v>8</c:v>
                </c:pt>
                <c:pt idx="66">
                  <c:v>8</c:v>
                </c:pt>
                <c:pt idx="67">
                  <c:v>8</c:v>
                </c:pt>
                <c:pt idx="68">
                  <c:v>8</c:v>
                </c:pt>
                <c:pt idx="69">
                  <c:v>8</c:v>
                </c:pt>
                <c:pt idx="70">
                  <c:v>8</c:v>
                </c:pt>
                <c:pt idx="71">
                  <c:v>8</c:v>
                </c:pt>
                <c:pt idx="72">
                  <c:v>8</c:v>
                </c:pt>
                <c:pt idx="73">
                  <c:v>8</c:v>
                </c:pt>
                <c:pt idx="74">
                  <c:v>8</c:v>
                </c:pt>
                <c:pt idx="75">
                  <c:v>8</c:v>
                </c:pt>
                <c:pt idx="76">
                  <c:v>8</c:v>
                </c:pt>
                <c:pt idx="77">
                  <c:v>8</c:v>
                </c:pt>
                <c:pt idx="78">
                  <c:v>8</c:v>
                </c:pt>
                <c:pt idx="79">
                  <c:v>8</c:v>
                </c:pt>
                <c:pt idx="80">
                  <c:v>8</c:v>
                </c:pt>
                <c:pt idx="81">
                  <c:v>8</c:v>
                </c:pt>
                <c:pt idx="82">
                  <c:v>8</c:v>
                </c:pt>
                <c:pt idx="83">
                  <c:v>8</c:v>
                </c:pt>
                <c:pt idx="84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7B8-4AE2-9859-807272EB18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638208"/>
        <c:axId val="130639744"/>
      </c:lineChart>
      <c:catAx>
        <c:axId val="1306382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39744"/>
        <c:crosses val="autoZero"/>
        <c:auto val="1"/>
        <c:lblAlgn val="ctr"/>
        <c:lblOffset val="100"/>
        <c:noMultiLvlLbl val="0"/>
      </c:catAx>
      <c:valAx>
        <c:axId val="130639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38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SPI</a:t>
            </a:r>
            <a:r>
              <a:rPr lang="ja-JP" altLang="en-US"/>
              <a:t>と</a:t>
            </a:r>
            <a:r>
              <a:rPr lang="en-US" altLang="ja-JP"/>
              <a:t>CPI</a:t>
            </a:r>
            <a:endParaRPr lang="ja-JP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試験実施進捗!$L$34</c:f>
              <c:strCache>
                <c:ptCount val="1"/>
                <c:pt idx="0">
                  <c:v>SPI（EV/PV）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試験実施進捗!$L$35:$L$119</c:f>
              <c:numCache>
                <c:formatCode>0.0_ </c:formatCode>
                <c:ptCount val="8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1.6774193548387097</c:v>
                </c:pt>
                <c:pt idx="57">
                  <c:v>1.4857142857142858</c:v>
                </c:pt>
                <c:pt idx="58">
                  <c:v>1.4857142857142858</c:v>
                </c:pt>
                <c:pt idx="59">
                  <c:v>1.4857142857142858</c:v>
                </c:pt>
                <c:pt idx="60">
                  <c:v>1.4857142857142858</c:v>
                </c:pt>
                <c:pt idx="61">
                  <c:v>1.4857142857142858</c:v>
                </c:pt>
                <c:pt idx="62">
                  <c:v>1.4857142857142858</c:v>
                </c:pt>
                <c:pt idx="63">
                  <c:v>1.4857142857142858</c:v>
                </c:pt>
                <c:pt idx="64">
                  <c:v>1.4857142857142858</c:v>
                </c:pt>
                <c:pt idx="65">
                  <c:v>1.4444444444444444</c:v>
                </c:pt>
                <c:pt idx="66">
                  <c:v>1.4054054054054055</c:v>
                </c:pt>
                <c:pt idx="67">
                  <c:v>1.368421052631579</c:v>
                </c:pt>
                <c:pt idx="68">
                  <c:v>1.3333333333333333</c:v>
                </c:pt>
                <c:pt idx="69">
                  <c:v>1.3</c:v>
                </c:pt>
                <c:pt idx="70">
                  <c:v>1.3</c:v>
                </c:pt>
                <c:pt idx="71">
                  <c:v>1.3</c:v>
                </c:pt>
                <c:pt idx="72">
                  <c:v>1.2380952380952381</c:v>
                </c:pt>
                <c:pt idx="73">
                  <c:v>1.1818181818181819</c:v>
                </c:pt>
                <c:pt idx="74">
                  <c:v>1.1304347826086956</c:v>
                </c:pt>
                <c:pt idx="75">
                  <c:v>1.0833333333333333</c:v>
                </c:pt>
                <c:pt idx="76">
                  <c:v>1.4</c:v>
                </c:pt>
                <c:pt idx="77">
                  <c:v>1.4</c:v>
                </c:pt>
                <c:pt idx="78">
                  <c:v>1.4</c:v>
                </c:pt>
                <c:pt idx="79">
                  <c:v>1.2962962962962963</c:v>
                </c:pt>
                <c:pt idx="80">
                  <c:v>1.2068965517241379</c:v>
                </c:pt>
                <c:pt idx="81">
                  <c:v>1.1290322580645162</c:v>
                </c:pt>
                <c:pt idx="82">
                  <c:v>1.0606060606060606</c:v>
                </c:pt>
                <c:pt idx="83">
                  <c:v>1</c:v>
                </c:pt>
                <c:pt idx="8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9B-4DF0-A809-43C7CBE8AD09}"/>
            </c:ext>
          </c:extLst>
        </c:ser>
        <c:ser>
          <c:idx val="1"/>
          <c:order val="1"/>
          <c:tx>
            <c:strRef>
              <c:f>試験実施進捗!$M$34</c:f>
              <c:strCache>
                <c:ptCount val="1"/>
                <c:pt idx="0">
                  <c:v>CPI(EV/AC)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試験実施進捗!$M$35:$M$119</c:f>
              <c:numCache>
                <c:formatCode>0.0_ </c:formatCode>
                <c:ptCount val="8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13</c:v>
                </c:pt>
                <c:pt idx="57">
                  <c:v>13</c:v>
                </c:pt>
                <c:pt idx="58">
                  <c:v>13</c:v>
                </c:pt>
                <c:pt idx="59">
                  <c:v>13</c:v>
                </c:pt>
                <c:pt idx="60">
                  <c:v>13</c:v>
                </c:pt>
                <c:pt idx="61">
                  <c:v>13</c:v>
                </c:pt>
                <c:pt idx="62">
                  <c:v>13</c:v>
                </c:pt>
                <c:pt idx="63">
                  <c:v>13</c:v>
                </c:pt>
                <c:pt idx="64">
                  <c:v>13</c:v>
                </c:pt>
                <c:pt idx="65">
                  <c:v>13</c:v>
                </c:pt>
                <c:pt idx="66">
                  <c:v>13</c:v>
                </c:pt>
                <c:pt idx="67">
                  <c:v>13</c:v>
                </c:pt>
                <c:pt idx="68">
                  <c:v>13</c:v>
                </c:pt>
                <c:pt idx="69">
                  <c:v>13</c:v>
                </c:pt>
                <c:pt idx="70">
                  <c:v>13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17.5</c:v>
                </c:pt>
                <c:pt idx="77">
                  <c:v>17.5</c:v>
                </c:pt>
                <c:pt idx="78">
                  <c:v>17.5</c:v>
                </c:pt>
                <c:pt idx="79">
                  <c:v>17.5</c:v>
                </c:pt>
                <c:pt idx="80">
                  <c:v>17.5</c:v>
                </c:pt>
                <c:pt idx="81">
                  <c:v>17.5</c:v>
                </c:pt>
                <c:pt idx="82">
                  <c:v>17.5</c:v>
                </c:pt>
                <c:pt idx="83">
                  <c:v>17.5</c:v>
                </c:pt>
                <c:pt idx="84">
                  <c:v>17.5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A9B-4DF0-A809-43C7CBE8AD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673280"/>
        <c:axId val="130675072"/>
      </c:lineChart>
      <c:catAx>
        <c:axId val="130673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75072"/>
        <c:crosses val="autoZero"/>
        <c:auto val="1"/>
        <c:lblAlgn val="ctr"/>
        <c:lblOffset val="100"/>
        <c:noMultiLvlLbl val="0"/>
      </c:catAx>
      <c:valAx>
        <c:axId val="130675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73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ja-JP" sz="1400" b="0" i="0" u="none" strike="noStrike" baseline="0">
                <a:effectLst/>
              </a:rPr>
              <a:t>トレンドチャート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管理!$I$34</c:f>
              <c:strCache>
                <c:ptCount val="1"/>
                <c:pt idx="0">
                  <c:v>PV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管理!$I$35:$I$114</c:f>
              <c:numCache>
                <c:formatCode>General</c:formatCode>
                <c:ptCount val="8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0.8</c:v>
                </c:pt>
                <c:pt idx="5">
                  <c:v>1.6</c:v>
                </c:pt>
                <c:pt idx="6">
                  <c:v>2.4000000000000004</c:v>
                </c:pt>
                <c:pt idx="7">
                  <c:v>3.2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4.4000000000000004</c:v>
                </c:pt>
                <c:pt idx="12">
                  <c:v>4.8000000000000007</c:v>
                </c:pt>
                <c:pt idx="13">
                  <c:v>5.2000000000000011</c:v>
                </c:pt>
                <c:pt idx="14">
                  <c:v>5.6000000000000014</c:v>
                </c:pt>
                <c:pt idx="15">
                  <c:v>6.0000000000000018</c:v>
                </c:pt>
                <c:pt idx="16">
                  <c:v>6.0000000000000018</c:v>
                </c:pt>
                <c:pt idx="17">
                  <c:v>6.0000000000000018</c:v>
                </c:pt>
                <c:pt idx="18">
                  <c:v>6.4000000000000021</c:v>
                </c:pt>
                <c:pt idx="19">
                  <c:v>6.8000000000000025</c:v>
                </c:pt>
                <c:pt idx="20">
                  <c:v>7.2000000000000028</c:v>
                </c:pt>
                <c:pt idx="21">
                  <c:v>7.6000000000000032</c:v>
                </c:pt>
                <c:pt idx="22">
                  <c:v>8.0000000000000036</c:v>
                </c:pt>
                <c:pt idx="23">
                  <c:v>8.0000000000000036</c:v>
                </c:pt>
                <c:pt idx="24">
                  <c:v>8.0000000000000036</c:v>
                </c:pt>
                <c:pt idx="25">
                  <c:v>8.4000000000000039</c:v>
                </c:pt>
                <c:pt idx="26">
                  <c:v>8.8000000000000043</c:v>
                </c:pt>
                <c:pt idx="27">
                  <c:v>9.2000000000000046</c:v>
                </c:pt>
                <c:pt idx="28">
                  <c:v>9.600000000000005</c:v>
                </c:pt>
                <c:pt idx="29">
                  <c:v>10.000000000000005</c:v>
                </c:pt>
                <c:pt idx="30">
                  <c:v>10.000000000000005</c:v>
                </c:pt>
                <c:pt idx="31">
                  <c:v>10.000000000000005</c:v>
                </c:pt>
                <c:pt idx="32">
                  <c:v>10.400000000000006</c:v>
                </c:pt>
                <c:pt idx="33">
                  <c:v>10.800000000000006</c:v>
                </c:pt>
                <c:pt idx="34">
                  <c:v>11.200000000000006</c:v>
                </c:pt>
                <c:pt idx="35">
                  <c:v>11.600000000000007</c:v>
                </c:pt>
                <c:pt idx="36">
                  <c:v>12.000000000000007</c:v>
                </c:pt>
                <c:pt idx="37">
                  <c:v>12.000000000000007</c:v>
                </c:pt>
                <c:pt idx="38">
                  <c:v>12.000000000000007</c:v>
                </c:pt>
                <c:pt idx="39">
                  <c:v>12.400000000000007</c:v>
                </c:pt>
                <c:pt idx="40">
                  <c:v>12.800000000000008</c:v>
                </c:pt>
                <c:pt idx="41">
                  <c:v>13.200000000000008</c:v>
                </c:pt>
                <c:pt idx="42">
                  <c:v>13.600000000000009</c:v>
                </c:pt>
                <c:pt idx="43">
                  <c:v>14.000000000000009</c:v>
                </c:pt>
                <c:pt idx="44">
                  <c:v>14.000000000000009</c:v>
                </c:pt>
                <c:pt idx="45">
                  <c:v>14.000000000000009</c:v>
                </c:pt>
                <c:pt idx="46">
                  <c:v>14.400000000000009</c:v>
                </c:pt>
                <c:pt idx="47">
                  <c:v>14.80000000000001</c:v>
                </c:pt>
                <c:pt idx="48">
                  <c:v>15.20000000000001</c:v>
                </c:pt>
                <c:pt idx="49">
                  <c:v>15.60000000000001</c:v>
                </c:pt>
                <c:pt idx="50">
                  <c:v>16.000000000000011</c:v>
                </c:pt>
                <c:pt idx="51">
                  <c:v>16.000000000000011</c:v>
                </c:pt>
                <c:pt idx="52">
                  <c:v>16.000000000000011</c:v>
                </c:pt>
                <c:pt idx="53">
                  <c:v>16.800000000000011</c:v>
                </c:pt>
                <c:pt idx="54">
                  <c:v>17.600000000000012</c:v>
                </c:pt>
                <c:pt idx="55">
                  <c:v>18.400000000000013</c:v>
                </c:pt>
                <c:pt idx="56">
                  <c:v>19.200000000000014</c:v>
                </c:pt>
                <c:pt idx="57">
                  <c:v>20.000000000000014</c:v>
                </c:pt>
                <c:pt idx="58">
                  <c:v>20.000000000000014</c:v>
                </c:pt>
                <c:pt idx="59">
                  <c:v>20.000000000000014</c:v>
                </c:pt>
                <c:pt idx="60">
                  <c:v>20.800000000000015</c:v>
                </c:pt>
                <c:pt idx="61">
                  <c:v>21.600000000000016</c:v>
                </c:pt>
                <c:pt idx="62">
                  <c:v>22.400000000000016</c:v>
                </c:pt>
                <c:pt idx="63">
                  <c:v>23.200000000000017</c:v>
                </c:pt>
                <c:pt idx="64">
                  <c:v>24.000000000000018</c:v>
                </c:pt>
                <c:pt idx="65">
                  <c:v>24.000000000000018</c:v>
                </c:pt>
                <c:pt idx="66">
                  <c:v>24.000000000000018</c:v>
                </c:pt>
                <c:pt idx="67">
                  <c:v>24.000000000000018</c:v>
                </c:pt>
                <c:pt idx="68">
                  <c:v>24.000000000000018</c:v>
                </c:pt>
                <c:pt idx="69">
                  <c:v>24.000000000000018</c:v>
                </c:pt>
                <c:pt idx="70">
                  <c:v>24.000000000000018</c:v>
                </c:pt>
                <c:pt idx="71">
                  <c:v>24.000000000000018</c:v>
                </c:pt>
                <c:pt idx="72">
                  <c:v>24.000000000000018</c:v>
                </c:pt>
                <c:pt idx="73">
                  <c:v>24.000000000000018</c:v>
                </c:pt>
                <c:pt idx="74">
                  <c:v>24.000000000000018</c:v>
                </c:pt>
                <c:pt idx="75">
                  <c:v>24.000000000000018</c:v>
                </c:pt>
                <c:pt idx="76">
                  <c:v>24.000000000000018</c:v>
                </c:pt>
                <c:pt idx="77">
                  <c:v>24.000000000000018</c:v>
                </c:pt>
                <c:pt idx="78">
                  <c:v>24.000000000000018</c:v>
                </c:pt>
                <c:pt idx="79">
                  <c:v>24.000000000000018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2C-4E63-A4EE-714D7BF5EDD2}"/>
            </c:ext>
          </c:extLst>
        </c:ser>
        <c:ser>
          <c:idx val="1"/>
          <c:order val="1"/>
          <c:tx>
            <c:strRef>
              <c:f>管理!$J$34</c:f>
              <c:strCache>
                <c:ptCount val="1"/>
                <c:pt idx="0">
                  <c:v>EV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管理!$J$35:$J$114</c:f>
              <c:numCache>
                <c:formatCode>General</c:formatCode>
                <c:ptCount val="8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0.8</c:v>
                </c:pt>
                <c:pt idx="5">
                  <c:v>1.6</c:v>
                </c:pt>
                <c:pt idx="6">
                  <c:v>2.4000000000000004</c:v>
                </c:pt>
                <c:pt idx="7">
                  <c:v>3.2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4.4000000000000004</c:v>
                </c:pt>
                <c:pt idx="12">
                  <c:v>4.8000000000000007</c:v>
                </c:pt>
                <c:pt idx="13">
                  <c:v>5.2000000000000011</c:v>
                </c:pt>
                <c:pt idx="14">
                  <c:v>5.6000000000000014</c:v>
                </c:pt>
                <c:pt idx="15">
                  <c:v>6.0000000000000018</c:v>
                </c:pt>
                <c:pt idx="16">
                  <c:v>6.0000000000000018</c:v>
                </c:pt>
                <c:pt idx="17">
                  <c:v>6.0000000000000018</c:v>
                </c:pt>
                <c:pt idx="18">
                  <c:v>6.4000000000000021</c:v>
                </c:pt>
                <c:pt idx="19">
                  <c:v>6.8000000000000025</c:v>
                </c:pt>
                <c:pt idx="20">
                  <c:v>7.2000000000000028</c:v>
                </c:pt>
                <c:pt idx="21">
                  <c:v>7.6000000000000032</c:v>
                </c:pt>
                <c:pt idx="22">
                  <c:v>8.0000000000000036</c:v>
                </c:pt>
                <c:pt idx="23">
                  <c:v>8.0000000000000036</c:v>
                </c:pt>
                <c:pt idx="24">
                  <c:v>8.0000000000000036</c:v>
                </c:pt>
                <c:pt idx="25">
                  <c:v>8.4000000000000039</c:v>
                </c:pt>
                <c:pt idx="26">
                  <c:v>8.8000000000000043</c:v>
                </c:pt>
                <c:pt idx="27">
                  <c:v>9.2000000000000046</c:v>
                </c:pt>
                <c:pt idx="28">
                  <c:v>9.600000000000005</c:v>
                </c:pt>
                <c:pt idx="29">
                  <c:v>10.000000000000005</c:v>
                </c:pt>
                <c:pt idx="30">
                  <c:v>10.000000000000005</c:v>
                </c:pt>
                <c:pt idx="31">
                  <c:v>10.000000000000005</c:v>
                </c:pt>
                <c:pt idx="32">
                  <c:v>10.400000000000006</c:v>
                </c:pt>
                <c:pt idx="33">
                  <c:v>10.800000000000006</c:v>
                </c:pt>
                <c:pt idx="34">
                  <c:v>11.200000000000006</c:v>
                </c:pt>
                <c:pt idx="35">
                  <c:v>11.600000000000007</c:v>
                </c:pt>
                <c:pt idx="36">
                  <c:v>12.000000000000007</c:v>
                </c:pt>
                <c:pt idx="37">
                  <c:v>12.000000000000007</c:v>
                </c:pt>
                <c:pt idx="38">
                  <c:v>12.000000000000007</c:v>
                </c:pt>
                <c:pt idx="39">
                  <c:v>12.400000000000007</c:v>
                </c:pt>
                <c:pt idx="40">
                  <c:v>12.800000000000008</c:v>
                </c:pt>
                <c:pt idx="41">
                  <c:v>13.200000000000008</c:v>
                </c:pt>
                <c:pt idx="42">
                  <c:v>13.600000000000009</c:v>
                </c:pt>
                <c:pt idx="43">
                  <c:v>14.000000000000009</c:v>
                </c:pt>
                <c:pt idx="44">
                  <c:v>14.000000000000009</c:v>
                </c:pt>
                <c:pt idx="45">
                  <c:v>14.000000000000009</c:v>
                </c:pt>
                <c:pt idx="46">
                  <c:v>14.400000000000009</c:v>
                </c:pt>
                <c:pt idx="47">
                  <c:v>14.80000000000001</c:v>
                </c:pt>
                <c:pt idx="48">
                  <c:v>15.20000000000001</c:v>
                </c:pt>
                <c:pt idx="49">
                  <c:v>15.60000000000001</c:v>
                </c:pt>
                <c:pt idx="50">
                  <c:v>16.000000000000011</c:v>
                </c:pt>
                <c:pt idx="51">
                  <c:v>16.000000000000011</c:v>
                </c:pt>
                <c:pt idx="52">
                  <c:v>16.000000000000011</c:v>
                </c:pt>
                <c:pt idx="53">
                  <c:v>16.800000000000011</c:v>
                </c:pt>
                <c:pt idx="54">
                  <c:v>17.600000000000012</c:v>
                </c:pt>
                <c:pt idx="55">
                  <c:v>18.400000000000013</c:v>
                </c:pt>
                <c:pt idx="56">
                  <c:v>19.200000000000014</c:v>
                </c:pt>
                <c:pt idx="57">
                  <c:v>20.000000000000014</c:v>
                </c:pt>
                <c:pt idx="58">
                  <c:v>20.000000000000014</c:v>
                </c:pt>
                <c:pt idx="59">
                  <c:v>20.000000000000014</c:v>
                </c:pt>
                <c:pt idx="60">
                  <c:v>20.800000000000015</c:v>
                </c:pt>
                <c:pt idx="61">
                  <c:v>21.600000000000016</c:v>
                </c:pt>
                <c:pt idx="62">
                  <c:v>22.400000000000016</c:v>
                </c:pt>
                <c:pt idx="63">
                  <c:v>23.200000000000017</c:v>
                </c:pt>
                <c:pt idx="64">
                  <c:v>24.000000000000018</c:v>
                </c:pt>
                <c:pt idx="65">
                  <c:v>24.000000000000018</c:v>
                </c:pt>
                <c:pt idx="66">
                  <c:v>24.000000000000018</c:v>
                </c:pt>
                <c:pt idx="67">
                  <c:v>24.000000000000018</c:v>
                </c:pt>
                <c:pt idx="68">
                  <c:v>24.000000000000018</c:v>
                </c:pt>
                <c:pt idx="69">
                  <c:v>24.000000000000018</c:v>
                </c:pt>
                <c:pt idx="70">
                  <c:v>24.000000000000018</c:v>
                </c:pt>
                <c:pt idx="71">
                  <c:v>24.000000000000018</c:v>
                </c:pt>
                <c:pt idx="72">
                  <c:v>24.000000000000018</c:v>
                </c:pt>
                <c:pt idx="73">
                  <c:v>24.000000000000018</c:v>
                </c:pt>
                <c:pt idx="74">
                  <c:v>24.000000000000018</c:v>
                </c:pt>
                <c:pt idx="75">
                  <c:v>24.000000000000018</c:v>
                </c:pt>
                <c:pt idx="76">
                  <c:v>24.000000000000018</c:v>
                </c:pt>
                <c:pt idx="77">
                  <c:v>24.000000000000018</c:v>
                </c:pt>
                <c:pt idx="78">
                  <c:v>24.000000000000018</c:v>
                </c:pt>
                <c:pt idx="79">
                  <c:v>24.000000000000018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42C-4E63-A4EE-714D7BF5EDD2}"/>
            </c:ext>
          </c:extLst>
        </c:ser>
        <c:ser>
          <c:idx val="2"/>
          <c:order val="2"/>
          <c:tx>
            <c:strRef>
              <c:f>管理!$K$34</c:f>
              <c:strCache>
                <c:ptCount val="1"/>
                <c:pt idx="0">
                  <c:v>AC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管理!$K$35:$K$114</c:f>
              <c:numCache>
                <c:formatCode>General</c:formatCode>
                <c:ptCount val="8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42C-4E63-A4EE-714D7BF5ED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556032"/>
        <c:axId val="151134208"/>
      </c:lineChart>
      <c:catAx>
        <c:axId val="1485560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134208"/>
        <c:crosses val="autoZero"/>
        <c:auto val="1"/>
        <c:lblAlgn val="ctr"/>
        <c:lblOffset val="100"/>
        <c:noMultiLvlLbl val="0"/>
      </c:catAx>
      <c:valAx>
        <c:axId val="151134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556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SPI</a:t>
            </a:r>
            <a:r>
              <a:rPr lang="ja-JP" altLang="en-US"/>
              <a:t>と</a:t>
            </a:r>
            <a:r>
              <a:rPr lang="en-US" altLang="ja-JP"/>
              <a:t>CPI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管理!$L$34</c:f>
              <c:strCache>
                <c:ptCount val="1"/>
                <c:pt idx="0">
                  <c:v>SPI（EV/PV）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管理!$L$35:$L$114</c:f>
              <c:numCache>
                <c:formatCode>0.0_ </c:formatCode>
                <c:ptCount val="8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F3C-4B76-B2F9-3D41F3AE63D1}"/>
            </c:ext>
          </c:extLst>
        </c:ser>
        <c:ser>
          <c:idx val="1"/>
          <c:order val="1"/>
          <c:tx>
            <c:strRef>
              <c:f>管理!$M$34</c:f>
              <c:strCache>
                <c:ptCount val="1"/>
                <c:pt idx="0">
                  <c:v>CPI(EV/AC)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管理!$M$35:$M$114</c:f>
              <c:numCache>
                <c:formatCode>0.0_ </c:formatCode>
                <c:ptCount val="8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0.4</c:v>
                </c:pt>
                <c:pt idx="5">
                  <c:v>0.8</c:v>
                </c:pt>
                <c:pt idx="6">
                  <c:v>1.2000000000000002</c:v>
                </c:pt>
                <c:pt idx="7">
                  <c:v>1.0666666666666667</c:v>
                </c:pt>
                <c:pt idx="8">
                  <c:v>1.3333333333333333</c:v>
                </c:pt>
                <c:pt idx="9">
                  <c:v>1.3333333333333333</c:v>
                </c:pt>
                <c:pt idx="10">
                  <c:v>1.3333333333333333</c:v>
                </c:pt>
                <c:pt idx="11">
                  <c:v>1.4666666666666668</c:v>
                </c:pt>
                <c:pt idx="12">
                  <c:v>1.6000000000000003</c:v>
                </c:pt>
                <c:pt idx="13">
                  <c:v>1.7333333333333336</c:v>
                </c:pt>
                <c:pt idx="14">
                  <c:v>1.8666666666666671</c:v>
                </c:pt>
                <c:pt idx="15">
                  <c:v>2.0000000000000004</c:v>
                </c:pt>
                <c:pt idx="16">
                  <c:v>2.0000000000000004</c:v>
                </c:pt>
                <c:pt idx="17">
                  <c:v>2.0000000000000004</c:v>
                </c:pt>
                <c:pt idx="18">
                  <c:v>2.1333333333333342</c:v>
                </c:pt>
                <c:pt idx="19">
                  <c:v>2.2666666666666675</c:v>
                </c:pt>
                <c:pt idx="20">
                  <c:v>2.4000000000000008</c:v>
                </c:pt>
                <c:pt idx="21">
                  <c:v>2.5333333333333345</c:v>
                </c:pt>
                <c:pt idx="22">
                  <c:v>2.6666666666666679</c:v>
                </c:pt>
                <c:pt idx="23">
                  <c:v>2.6666666666666679</c:v>
                </c:pt>
                <c:pt idx="24">
                  <c:v>2.6666666666666679</c:v>
                </c:pt>
                <c:pt idx="25">
                  <c:v>2.8000000000000012</c:v>
                </c:pt>
                <c:pt idx="26">
                  <c:v>2.9333333333333349</c:v>
                </c:pt>
                <c:pt idx="27">
                  <c:v>3.0666666666666682</c:v>
                </c:pt>
                <c:pt idx="28">
                  <c:v>3.2000000000000015</c:v>
                </c:pt>
                <c:pt idx="29">
                  <c:v>3.3333333333333353</c:v>
                </c:pt>
                <c:pt idx="30">
                  <c:v>3.3333333333333353</c:v>
                </c:pt>
                <c:pt idx="31">
                  <c:v>3.3333333333333353</c:v>
                </c:pt>
                <c:pt idx="32">
                  <c:v>3.4666666666666686</c:v>
                </c:pt>
                <c:pt idx="33">
                  <c:v>3.6000000000000019</c:v>
                </c:pt>
                <c:pt idx="34">
                  <c:v>3.7333333333333356</c:v>
                </c:pt>
                <c:pt idx="35">
                  <c:v>3.8666666666666689</c:v>
                </c:pt>
                <c:pt idx="36">
                  <c:v>4.0000000000000027</c:v>
                </c:pt>
                <c:pt idx="37">
                  <c:v>4.0000000000000027</c:v>
                </c:pt>
                <c:pt idx="38">
                  <c:v>4.0000000000000027</c:v>
                </c:pt>
                <c:pt idx="39">
                  <c:v>4.1333333333333355</c:v>
                </c:pt>
                <c:pt idx="40">
                  <c:v>4.2666666666666693</c:v>
                </c:pt>
                <c:pt idx="41">
                  <c:v>4.400000000000003</c:v>
                </c:pt>
                <c:pt idx="42">
                  <c:v>4.5333333333333359</c:v>
                </c:pt>
                <c:pt idx="43">
                  <c:v>4.6666666666666696</c:v>
                </c:pt>
                <c:pt idx="44">
                  <c:v>4.6666666666666696</c:v>
                </c:pt>
                <c:pt idx="45">
                  <c:v>4.6666666666666696</c:v>
                </c:pt>
                <c:pt idx="46">
                  <c:v>4.8000000000000034</c:v>
                </c:pt>
                <c:pt idx="47">
                  <c:v>4.9333333333333362</c:v>
                </c:pt>
                <c:pt idx="48">
                  <c:v>5.06666666666667</c:v>
                </c:pt>
                <c:pt idx="49">
                  <c:v>5.2000000000000037</c:v>
                </c:pt>
                <c:pt idx="50">
                  <c:v>5.3333333333333366</c:v>
                </c:pt>
                <c:pt idx="51">
                  <c:v>5.3333333333333366</c:v>
                </c:pt>
                <c:pt idx="52">
                  <c:v>5.3333333333333366</c:v>
                </c:pt>
                <c:pt idx="53">
                  <c:v>5.6000000000000041</c:v>
                </c:pt>
                <c:pt idx="54">
                  <c:v>5.8666666666666707</c:v>
                </c:pt>
                <c:pt idx="55">
                  <c:v>6.1333333333333373</c:v>
                </c:pt>
                <c:pt idx="56">
                  <c:v>6.4000000000000048</c:v>
                </c:pt>
                <c:pt idx="57">
                  <c:v>6.6666666666666714</c:v>
                </c:pt>
                <c:pt idx="58">
                  <c:v>6.6666666666666714</c:v>
                </c:pt>
                <c:pt idx="59">
                  <c:v>6.6666666666666714</c:v>
                </c:pt>
                <c:pt idx="60">
                  <c:v>6.933333333333338</c:v>
                </c:pt>
                <c:pt idx="61">
                  <c:v>7.2000000000000055</c:v>
                </c:pt>
                <c:pt idx="62">
                  <c:v>7.4666666666666721</c:v>
                </c:pt>
                <c:pt idx="63">
                  <c:v>7.7333333333333387</c:v>
                </c:pt>
                <c:pt idx="64">
                  <c:v>8.0000000000000053</c:v>
                </c:pt>
                <c:pt idx="65">
                  <c:v>8.0000000000000053</c:v>
                </c:pt>
                <c:pt idx="66">
                  <c:v>8.0000000000000053</c:v>
                </c:pt>
                <c:pt idx="67">
                  <c:v>8.0000000000000053</c:v>
                </c:pt>
                <c:pt idx="68">
                  <c:v>8.0000000000000053</c:v>
                </c:pt>
                <c:pt idx="69">
                  <c:v>8.0000000000000053</c:v>
                </c:pt>
                <c:pt idx="70">
                  <c:v>8.0000000000000053</c:v>
                </c:pt>
                <c:pt idx="71">
                  <c:v>8.0000000000000053</c:v>
                </c:pt>
                <c:pt idx="72">
                  <c:v>8.0000000000000053</c:v>
                </c:pt>
                <c:pt idx="73">
                  <c:v>8.0000000000000053</c:v>
                </c:pt>
                <c:pt idx="74">
                  <c:v>8.0000000000000053</c:v>
                </c:pt>
                <c:pt idx="75">
                  <c:v>8.0000000000000053</c:v>
                </c:pt>
                <c:pt idx="76">
                  <c:v>8.0000000000000053</c:v>
                </c:pt>
                <c:pt idx="77">
                  <c:v>8.0000000000000053</c:v>
                </c:pt>
                <c:pt idx="78">
                  <c:v>8.0000000000000053</c:v>
                </c:pt>
                <c:pt idx="79">
                  <c:v>8.0000000000000053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F3C-4B76-B2F9-3D41F3AE63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1159552"/>
        <c:axId val="151161088"/>
      </c:lineChart>
      <c:catAx>
        <c:axId val="1511595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161088"/>
        <c:crosses val="autoZero"/>
        <c:auto val="1"/>
        <c:lblAlgn val="ctr"/>
        <c:lblOffset val="100"/>
        <c:noMultiLvlLbl val="0"/>
      </c:catAx>
      <c:valAx>
        <c:axId val="151161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159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962024</xdr:colOff>
      <xdr:row>17</xdr:row>
      <xdr:rowOff>0</xdr:rowOff>
    </xdr:to>
    <xdr:graphicFrame macro="">
      <xdr:nvGraphicFramePr>
        <xdr:cNvPr id="2" name="グラフ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16</xdr:row>
      <xdr:rowOff>200024</xdr:rowOff>
    </xdr:from>
    <xdr:to>
      <xdr:col>13</xdr:col>
      <xdr:colOff>0</xdr:colOff>
      <xdr:row>31</xdr:row>
      <xdr:rowOff>200024</xdr:rowOff>
    </xdr:to>
    <xdr:graphicFrame macro="">
      <xdr:nvGraphicFramePr>
        <xdr:cNvPr id="3" name="グラフ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13</xdr:col>
      <xdr:colOff>0</xdr:colOff>
      <xdr:row>17</xdr:row>
      <xdr:rowOff>0</xdr:rowOff>
    </xdr:to>
    <xdr:graphicFrame macro="">
      <xdr:nvGraphicFramePr>
        <xdr:cNvPr id="3" name="グラフ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17</xdr:row>
      <xdr:rowOff>0</xdr:rowOff>
    </xdr:from>
    <xdr:to>
      <xdr:col>12</xdr:col>
      <xdr:colOff>962024</xdr:colOff>
      <xdr:row>32</xdr:row>
      <xdr:rowOff>0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0</xdr:rowOff>
    </xdr:from>
    <xdr:to>
      <xdr:col>13</xdr:col>
      <xdr:colOff>1</xdr:colOff>
      <xdr:row>17</xdr:row>
      <xdr:rowOff>0</xdr:rowOff>
    </xdr:to>
    <xdr:graphicFrame macro="">
      <xdr:nvGraphicFramePr>
        <xdr:cNvPr id="2" name="グラフ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16</xdr:row>
      <xdr:rowOff>200024</xdr:rowOff>
    </xdr:from>
    <xdr:to>
      <xdr:col>13</xdr:col>
      <xdr:colOff>0</xdr:colOff>
      <xdr:row>31</xdr:row>
      <xdr:rowOff>200024</xdr:rowOff>
    </xdr:to>
    <xdr:graphicFrame macro="">
      <xdr:nvGraphicFramePr>
        <xdr:cNvPr id="3" name="グラフ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0</xdr:rowOff>
    </xdr:from>
    <xdr:to>
      <xdr:col>13</xdr:col>
      <xdr:colOff>1</xdr:colOff>
      <xdr:row>17</xdr:row>
      <xdr:rowOff>0</xdr:rowOff>
    </xdr:to>
    <xdr:graphicFrame macro="">
      <xdr:nvGraphicFramePr>
        <xdr:cNvPr id="2" name="グラフ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16</xdr:row>
      <xdr:rowOff>200024</xdr:rowOff>
    </xdr:from>
    <xdr:to>
      <xdr:col>13</xdr:col>
      <xdr:colOff>0</xdr:colOff>
      <xdr:row>31</xdr:row>
      <xdr:rowOff>200024</xdr:rowOff>
    </xdr:to>
    <xdr:graphicFrame macro="">
      <xdr:nvGraphicFramePr>
        <xdr:cNvPr id="3" name="グラフ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0</xdr:rowOff>
    </xdr:from>
    <xdr:to>
      <xdr:col>13</xdr:col>
      <xdr:colOff>1</xdr:colOff>
      <xdr:row>17</xdr:row>
      <xdr:rowOff>0</xdr:rowOff>
    </xdr:to>
    <xdr:graphicFrame macro="">
      <xdr:nvGraphicFramePr>
        <xdr:cNvPr id="2" name="グラフ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16</xdr:row>
      <xdr:rowOff>200024</xdr:rowOff>
    </xdr:from>
    <xdr:to>
      <xdr:col>13</xdr:col>
      <xdr:colOff>0</xdr:colOff>
      <xdr:row>31</xdr:row>
      <xdr:rowOff>200024</xdr:rowOff>
    </xdr:to>
    <xdr:graphicFrame macro="">
      <xdr:nvGraphicFramePr>
        <xdr:cNvPr id="3" name="グラフ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0</xdr:rowOff>
    </xdr:from>
    <xdr:to>
      <xdr:col>13</xdr:col>
      <xdr:colOff>1</xdr:colOff>
      <xdr:row>17</xdr:row>
      <xdr:rowOff>0</xdr:rowOff>
    </xdr:to>
    <xdr:graphicFrame macro="">
      <xdr:nvGraphicFramePr>
        <xdr:cNvPr id="2" name="グラフ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16</xdr:row>
      <xdr:rowOff>200024</xdr:rowOff>
    </xdr:from>
    <xdr:to>
      <xdr:col>13</xdr:col>
      <xdr:colOff>0</xdr:colOff>
      <xdr:row>31</xdr:row>
      <xdr:rowOff>200024</xdr:rowOff>
    </xdr:to>
    <xdr:graphicFrame macro="">
      <xdr:nvGraphicFramePr>
        <xdr:cNvPr id="3" name="グラフ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4" Type="http://schemas.openxmlformats.org/officeDocument/2006/relationships/printerSettings" Target="../printerSettings/printerSettings10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printerSettings" Target="../printerSettings/printerSettings12.bin"/><Relationship Id="rId1" Type="http://schemas.openxmlformats.org/officeDocument/2006/relationships/printerSettings" Target="../printerSettings/printerSettings11.bin"/><Relationship Id="rId4" Type="http://schemas.openxmlformats.org/officeDocument/2006/relationships/printerSettings" Target="../printerSettings/printerSettings1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9.bin"/><Relationship Id="rId2" Type="http://schemas.openxmlformats.org/officeDocument/2006/relationships/printerSettings" Target="../printerSettings/printerSettings18.bin"/><Relationship Id="rId1" Type="http://schemas.openxmlformats.org/officeDocument/2006/relationships/printerSettings" Target="../printerSettings/printerSettings17.bin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20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3.bin"/><Relationship Id="rId2" Type="http://schemas.openxmlformats.org/officeDocument/2006/relationships/printerSettings" Target="../printerSettings/printerSettings22.bin"/><Relationship Id="rId1" Type="http://schemas.openxmlformats.org/officeDocument/2006/relationships/printerSettings" Target="../printerSettings/printerSettings21.bin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24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7.bin"/><Relationship Id="rId2" Type="http://schemas.openxmlformats.org/officeDocument/2006/relationships/printerSettings" Target="../printerSettings/printerSettings26.bin"/><Relationship Id="rId1" Type="http://schemas.openxmlformats.org/officeDocument/2006/relationships/printerSettings" Target="../printerSettings/printerSettings25.bin"/><Relationship Id="rId5" Type="http://schemas.openxmlformats.org/officeDocument/2006/relationships/drawing" Target="../drawings/drawing3.xml"/><Relationship Id="rId4" Type="http://schemas.openxmlformats.org/officeDocument/2006/relationships/printerSettings" Target="../printerSettings/printerSettings2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1.bin"/><Relationship Id="rId2" Type="http://schemas.openxmlformats.org/officeDocument/2006/relationships/printerSettings" Target="../printerSettings/printerSettings30.bin"/><Relationship Id="rId1" Type="http://schemas.openxmlformats.org/officeDocument/2006/relationships/printerSettings" Target="../printerSettings/printerSettings29.bin"/><Relationship Id="rId5" Type="http://schemas.openxmlformats.org/officeDocument/2006/relationships/drawing" Target="../drawings/drawing4.xml"/><Relationship Id="rId4" Type="http://schemas.openxmlformats.org/officeDocument/2006/relationships/printerSettings" Target="../printerSettings/printerSettings32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5.bin"/><Relationship Id="rId2" Type="http://schemas.openxmlformats.org/officeDocument/2006/relationships/printerSettings" Target="../printerSettings/printerSettings34.bin"/><Relationship Id="rId1" Type="http://schemas.openxmlformats.org/officeDocument/2006/relationships/printerSettings" Target="../printerSettings/printerSettings33.bin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36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9.bin"/><Relationship Id="rId7" Type="http://schemas.openxmlformats.org/officeDocument/2006/relationships/comments" Target="../comments1.xml"/><Relationship Id="rId2" Type="http://schemas.openxmlformats.org/officeDocument/2006/relationships/printerSettings" Target="../printerSettings/printerSettings38.bin"/><Relationship Id="rId1" Type="http://schemas.openxmlformats.org/officeDocument/2006/relationships/printerSettings" Target="../printerSettings/printerSettings37.bin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6.xml"/><Relationship Id="rId4" Type="http://schemas.openxmlformats.org/officeDocument/2006/relationships/printerSettings" Target="../printerSettings/printerSettings40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3.bin"/><Relationship Id="rId2" Type="http://schemas.openxmlformats.org/officeDocument/2006/relationships/printerSettings" Target="../printerSettings/printerSettings42.bin"/><Relationship Id="rId1" Type="http://schemas.openxmlformats.org/officeDocument/2006/relationships/printerSettings" Target="../printerSettings/printerSettings41.bin"/><Relationship Id="rId4" Type="http://schemas.openxmlformats.org/officeDocument/2006/relationships/printerSettings" Target="../printerSettings/printerSettings4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A2" sqref="A2:G8"/>
    </sheetView>
  </sheetViews>
  <sheetFormatPr defaultColWidth="9" defaultRowHeight="15"/>
  <cols>
    <col min="1" max="1" width="9.88671875" style="2" customWidth="1"/>
    <col min="2" max="2" width="13.44140625" style="2" bestFit="1" customWidth="1"/>
    <col min="3" max="3" width="15.21875" style="2" bestFit="1" customWidth="1"/>
    <col min="4" max="4" width="15.21875" style="2" customWidth="1"/>
    <col min="5" max="5" width="9.21875" style="2" bestFit="1" customWidth="1"/>
    <col min="6" max="6" width="12.44140625" style="2" customWidth="1"/>
    <col min="7" max="7" width="11.77734375" style="2" customWidth="1"/>
    <col min="8" max="16384" width="9" style="2"/>
  </cols>
  <sheetData>
    <row r="1" spans="1:7">
      <c r="A1" s="31" t="s">
        <v>46</v>
      </c>
      <c r="B1" s="30">
        <v>42354</v>
      </c>
    </row>
    <row r="2" spans="1:7" ht="30">
      <c r="A2" s="31"/>
      <c r="B2" s="35" t="s">
        <v>51</v>
      </c>
      <c r="C2" s="35" t="s">
        <v>50</v>
      </c>
      <c r="D2" s="35" t="s">
        <v>49</v>
      </c>
      <c r="E2" s="31" t="s">
        <v>47</v>
      </c>
      <c r="F2" s="35" t="s">
        <v>52</v>
      </c>
      <c r="G2" s="35" t="s">
        <v>53</v>
      </c>
    </row>
    <row r="3" spans="1:7">
      <c r="A3" s="31" t="s">
        <v>3</v>
      </c>
      <c r="B3" s="16">
        <f>ALL!F33</f>
        <v>495.59999999999985</v>
      </c>
      <c r="C3" s="16">
        <f>VLOOKUP($B$1,ALL!$A$35:$Q$159,16,FALSE)</f>
        <v>0.40000000000020464</v>
      </c>
      <c r="D3" s="16">
        <f>VLOOKUP($B$1,ALL!$A$35:$Q$150,17,FALSE)</f>
        <v>-116.67999999999989</v>
      </c>
      <c r="E3" s="15">
        <f>機能ごと見積もり!U4</f>
        <v>1</v>
      </c>
      <c r="F3" s="29">
        <f>VLOOKUP($B$1,ALL!$A$35:$Q$114,12,FALSE)</f>
        <v>1.0008071025020182</v>
      </c>
      <c r="G3" s="29">
        <f>VLOOKUP($B$1,ALL!$A$35:$Q$114,13,FALSE)</f>
        <v>0.80955800744271089</v>
      </c>
    </row>
    <row r="4" spans="1:7">
      <c r="A4" s="31" t="s">
        <v>2</v>
      </c>
      <c r="B4" s="16">
        <f>設計進捗!F33</f>
        <v>92.80000000000004</v>
      </c>
      <c r="C4" s="16">
        <f>VLOOKUP($B$1,設計進捗!$A$35:$Q$150,16,FALSE)</f>
        <v>-0.80000000000003979</v>
      </c>
      <c r="D4" s="16">
        <f>VLOOKUP($B$1,設計進捗!$A$35:$Q$135,17,FALSE)</f>
        <v>-7.5</v>
      </c>
      <c r="E4" s="15">
        <f>機能ごと見積もり!Q4</f>
        <v>1</v>
      </c>
      <c r="F4" s="29">
        <f>VLOOKUP($B$1,設計進捗!$A$35:$Q$135,12,FALSE)</f>
        <v>0.99137931034482718</v>
      </c>
      <c r="G4" s="29">
        <f>VLOOKUP($B$1,設計進捗!$A$35:$Q$135,13,FALSE)</f>
        <v>0.92462311557788945</v>
      </c>
    </row>
    <row r="5" spans="1:7">
      <c r="A5" s="31" t="s">
        <v>4</v>
      </c>
      <c r="B5" s="16">
        <f>試験作成進捗!F33</f>
        <v>80</v>
      </c>
      <c r="C5" s="16">
        <f>VLOOKUP($B$1,試験作成進捗!$A$35:$Q$141,16,FALSE)</f>
        <v>4</v>
      </c>
      <c r="D5" s="16">
        <f>VLOOKUP($B$1,試験作成進捗!$A$35:$Q$141,17,FALSE)</f>
        <v>-137</v>
      </c>
      <c r="E5" s="15">
        <f>機能ごと見積もり!R4</f>
        <v>1</v>
      </c>
      <c r="F5" s="29">
        <f>VLOOKUP($B$1,試験作成進捗!$A$35:$Q$141,12,FALSE)</f>
        <v>1.0526315789473684</v>
      </c>
      <c r="G5" s="29">
        <f>VLOOKUP($B$1,試験作成進捗!$A$35:$Q$141,13,FALSE)</f>
        <v>0.3686635944700461</v>
      </c>
    </row>
    <row r="6" spans="1:7">
      <c r="A6" s="31" t="s">
        <v>13</v>
      </c>
      <c r="B6" s="16">
        <f>製造単体進捗!F33</f>
        <v>160</v>
      </c>
      <c r="C6" s="16">
        <f>VLOOKUP($B$1,製造単体進捗!$A$35:$Q$139,16,FALSE)</f>
        <v>2.6999999999999886</v>
      </c>
      <c r="D6" s="16">
        <f>VLOOKUP($B$1,製造単体進捗!$A$35:$Q$139,17,FALSE)</f>
        <v>-125.18</v>
      </c>
      <c r="E6" s="15">
        <f>機能ごと見積もり!S4</f>
        <v>1</v>
      </c>
      <c r="F6" s="29">
        <f>VLOOKUP($B$1,製造単体進捗!$A$35:$Q$139,12,FALSE)</f>
        <v>1.0171646535282899</v>
      </c>
      <c r="G6" s="29">
        <f>VLOOKUP($B$1,製造単体進捗!$A$35:$Q$139,13,FALSE)</f>
        <v>0.5610491619328144</v>
      </c>
    </row>
    <row r="7" spans="1:7">
      <c r="A7" s="31" t="s">
        <v>6</v>
      </c>
      <c r="B7" s="16">
        <f>試験実施進捗!F33</f>
        <v>140</v>
      </c>
      <c r="C7" s="16">
        <f>VLOOKUP($B$1,試験実施進捗!$A$35:$Q$140,16,FALSE)</f>
        <v>40</v>
      </c>
      <c r="D7" s="16">
        <f>VLOOKUP($B$1,試験実施進捗!$A$35:$Q$140,17,FALSE)</f>
        <v>132</v>
      </c>
      <c r="E7" s="15">
        <f>機能ごと見積もり!T4</f>
        <v>1</v>
      </c>
      <c r="F7" s="29">
        <f>VLOOKUP($B$1,試験実施進捗!$A$35:$Q$140,12,FALSE)</f>
        <v>1.4</v>
      </c>
      <c r="G7" s="29">
        <f>VLOOKUP($B$1,試験実施進捗!$A$35:$Q$140,13,FALSE)</f>
        <v>17.5</v>
      </c>
    </row>
    <row r="8" spans="1:7">
      <c r="A8" s="31" t="s">
        <v>7</v>
      </c>
      <c r="B8" s="16">
        <f>管理!F33</f>
        <v>24.000000000000018</v>
      </c>
      <c r="C8" s="16">
        <f>VLOOKUP($B$1,管理!$A$35:$Q$114,16,FALSE)</f>
        <v>0</v>
      </c>
      <c r="D8" s="16">
        <f>VLOOKUP($B$1,管理!$A$35:$Q$114,17,FALSE)</f>
        <v>21.000000000000018</v>
      </c>
      <c r="E8" s="33">
        <v>0</v>
      </c>
      <c r="F8" s="29">
        <f>VLOOKUP($B$1,管理!$A$35:$Q$114,12,FALSE)</f>
        <v>1</v>
      </c>
      <c r="G8" s="29">
        <f>VLOOKUP($B$1,管理!$A$35:$Q$114,13,FALSE)</f>
        <v>8.0000000000000053</v>
      </c>
    </row>
    <row r="9" spans="1:7">
      <c r="A9" s="34" t="s">
        <v>48</v>
      </c>
    </row>
  </sheetData>
  <customSheetViews>
    <customSheetView guid="{42A525F5-BE93-4A71-B407-DC6F5D49DFBD}">
      <selection activeCell="N3" sqref="N3"/>
      <pageMargins left="0.7" right="0.7" top="0.75" bottom="0.75" header="0.3" footer="0.3"/>
      <pageSetup paperSize="9" orientation="portrait" verticalDpi="0" r:id="rId1"/>
    </customSheetView>
    <customSheetView guid="{7FB447F9-2B8F-4DD9-BEC3-563D29C49B0A}">
      <selection activeCell="B3" sqref="B3"/>
      <pageMargins left="0.7" right="0.7" top="0.75" bottom="0.75" header="0.3" footer="0.3"/>
      <pageSetup paperSize="9" orientation="portrait" verticalDpi="0" r:id="rId2"/>
    </customSheetView>
    <customSheetView guid="{B482B997-E7FA-4E40-B12C-85D07B5FD9EE}">
      <selection activeCell="B3" sqref="B3"/>
      <pageMargins left="0.7" right="0.7" top="0.75" bottom="0.75" header="0.3" footer="0.3"/>
      <pageSetup paperSize="9" orientation="portrait" verticalDpi="0" r:id="rId3"/>
    </customSheetView>
  </customSheetViews>
  <phoneticPr fontId="1"/>
  <dataValidations disablePrompts="1" count="1">
    <dataValidation type="list" allowBlank="1" showInputMessage="1" showErrorMessage="1" sqref="A4:A8">
      <formula1>工程</formula1>
    </dataValidation>
  </dataValidations>
  <pageMargins left="0.7" right="0.7" top="0.75" bottom="0.75" header="0.3" footer="0.3"/>
  <pageSetup paperSize="9" orientation="portrait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3"/>
  <sheetViews>
    <sheetView workbookViewId="0">
      <selection activeCell="B39" sqref="B39"/>
    </sheetView>
  </sheetViews>
  <sheetFormatPr defaultColWidth="9" defaultRowHeight="15"/>
  <cols>
    <col min="1" max="1" width="16.109375" style="2" bestFit="1" customWidth="1"/>
    <col min="2" max="2" width="14.44140625" style="2" bestFit="1" customWidth="1"/>
    <col min="3" max="10" width="9.109375" style="2" bestFit="1" customWidth="1"/>
    <col min="11" max="11" width="9.33203125" style="2" bestFit="1" customWidth="1"/>
    <col min="12" max="16384" width="9" style="2"/>
  </cols>
  <sheetData>
    <row r="1" spans="1:11" s="1" customFormat="1" ht="22.8">
      <c r="A1" s="1" t="s">
        <v>3</v>
      </c>
      <c r="B1" s="10">
        <f>K12</f>
        <v>496</v>
      </c>
    </row>
    <row r="2" spans="1:11">
      <c r="B2" s="3">
        <f>SUM(B12:F12)</f>
        <v>244</v>
      </c>
      <c r="G2" s="3">
        <f>SUM(G12:J12)</f>
        <v>252</v>
      </c>
    </row>
    <row r="3" spans="1:11">
      <c r="B3" s="4">
        <v>10</v>
      </c>
      <c r="C3" s="5"/>
      <c r="D3" s="5"/>
      <c r="E3" s="5"/>
      <c r="F3" s="5">
        <v>11</v>
      </c>
      <c r="G3" s="5"/>
      <c r="H3" s="5"/>
      <c r="I3" s="5"/>
      <c r="J3" s="5"/>
    </row>
    <row r="4" spans="1:11">
      <c r="B4" s="6">
        <v>5</v>
      </c>
      <c r="C4" s="7">
        <f>B4+7</f>
        <v>12</v>
      </c>
      <c r="D4" s="7">
        <f>C4+7</f>
        <v>19</v>
      </c>
      <c r="E4" s="7">
        <f>D4+7</f>
        <v>26</v>
      </c>
      <c r="F4" s="7">
        <v>2</v>
      </c>
      <c r="G4" s="7">
        <f>F4+7</f>
        <v>9</v>
      </c>
      <c r="H4" s="7">
        <f>G4+7</f>
        <v>16</v>
      </c>
      <c r="I4" s="7">
        <f>H4+7</f>
        <v>23</v>
      </c>
      <c r="J4" s="7">
        <f>I4+7</f>
        <v>30</v>
      </c>
    </row>
    <row r="5" spans="1:11">
      <c r="A5" s="2" t="s">
        <v>0</v>
      </c>
      <c r="B5" s="2">
        <f t="array" ref="B5">SUM(IF($A5=$A$23:$A$83,B$23:B$83,0))</f>
        <v>0.6</v>
      </c>
      <c r="C5" s="2">
        <f t="array" ref="C5">SUM(IF($A5=$A$23:$A$83,C$23:C$83,0))</f>
        <v>0.15000000000000002</v>
      </c>
      <c r="D5" s="2">
        <f t="array" ref="D5">SUM(IF($A5=$A$23:$A$83,D$23:D$83,0))</f>
        <v>0.15000000000000002</v>
      </c>
      <c r="E5" s="2">
        <f t="array" ref="E5">SUM(IF($A5=$A$23:$A$83,E$23:E$83,0))</f>
        <v>0.15000000000000002</v>
      </c>
      <c r="F5" s="2">
        <f t="array" ref="F5">SUM(IF($A5=$A$23:$A$83,F$23:F$83,0))</f>
        <v>0.8</v>
      </c>
      <c r="G5" s="2">
        <f t="array" ref="G5">SUM(IF($A5=$A$23:$A$83,G$23:G$83,0))</f>
        <v>1.05</v>
      </c>
      <c r="H5" s="2">
        <f t="array" ref="H5">SUM(IF($A5=$A$23:$A$83,H$23:H$83,0))</f>
        <v>1.05</v>
      </c>
      <c r="I5" s="2">
        <f t="array" ref="I5">SUM(IF($A5=$A$23:$A$83,I$23:I$83,0))</f>
        <v>1.1000000000000001</v>
      </c>
      <c r="J5" s="2">
        <f t="array" ref="J5">SUM(IF($A5=$A$23:$A$83,J$23:J$83,0))</f>
        <v>0.1</v>
      </c>
    </row>
    <row r="6" spans="1:11">
      <c r="A6" s="2" t="s">
        <v>1</v>
      </c>
      <c r="B6" s="2">
        <f t="array" ref="B6">SUM(IF($A6=$A$23:$A$83,B$23:B$83,0))</f>
        <v>0.25</v>
      </c>
      <c r="C6" s="2">
        <f t="array" ref="C6">SUM(IF($A6=$A$23:$A$83,C$23:C$83,0))</f>
        <v>1</v>
      </c>
      <c r="D6" s="2">
        <f t="array" ref="D6">SUM(IF($A6=$A$23:$A$83,D$23:D$83,0))</f>
        <v>1</v>
      </c>
      <c r="E6" s="2">
        <f t="array" ref="E6">SUM(IF($A6=$A$23:$A$83,E$23:E$83,0))</f>
        <v>1</v>
      </c>
      <c r="F6" s="2">
        <f t="array" ref="F6">SUM(IF($A6=$A$23:$A$83,F$23:F$83,0))</f>
        <v>1</v>
      </c>
      <c r="G6" s="2">
        <f t="array" ref="G6">SUM(IF($A6=$A$23:$A$83,G$23:G$83,0))</f>
        <v>1</v>
      </c>
      <c r="H6" s="36">
        <f t="array" ref="H6">SUM(IF($A6=$A$23:$A$83,H$23:H$83,0))</f>
        <v>1</v>
      </c>
      <c r="I6" s="36">
        <f t="array" ref="I6">SUM(IF($A6=$A$23:$A$83,I$23:I$83,0))</f>
        <v>1</v>
      </c>
      <c r="J6" s="2">
        <f t="array" ref="J6">SUM(IF($A6=$A$23:$A$83,J$23:J$83,0))</f>
        <v>0</v>
      </c>
    </row>
    <row r="7" spans="1:11">
      <c r="A7" s="2" t="s">
        <v>57</v>
      </c>
      <c r="B7" s="2">
        <f t="array" ref="B7">SUM(IF($A7=$A$23:$A$83,B$23:B$83,0))</f>
        <v>0</v>
      </c>
      <c r="C7" s="2">
        <f t="array" ref="C7">SUM(IF($A7=$A$23:$A$83,C$23:C$83,0))</f>
        <v>0</v>
      </c>
      <c r="D7" s="2">
        <f t="array" ref="D7">SUM(IF($A7=$A$23:$A$83,D$23:D$83,0))</f>
        <v>0</v>
      </c>
      <c r="E7" s="2">
        <f t="array" ref="E7">SUM(IF($A7=$A$23:$A$83,E$23:E$83,0))</f>
        <v>0</v>
      </c>
      <c r="F7" s="2">
        <f t="array" ref="F7">SUM(IF($A7=$A$23:$A$83,F$23:F$83,0))</f>
        <v>0</v>
      </c>
      <c r="G7" s="2">
        <f t="array" ref="G7">SUM(IF($A7=$A$23:$A$83,G$23:G$83,0))</f>
        <v>0</v>
      </c>
      <c r="H7" s="2">
        <f t="array" ref="H7">SUM(IF($A7=$A$23:$A$83,H$23:H$83,0))</f>
        <v>0</v>
      </c>
      <c r="I7" s="2">
        <f t="array" ref="I7">SUM(IF($A7=$A$23:$A$83,I$23:I$83,0))</f>
        <v>0</v>
      </c>
      <c r="J7" s="2">
        <f t="array" ref="J7">SUM(IF($A7=$A$23:$A$83,J$23:J$83,0))</f>
        <v>0</v>
      </c>
    </row>
    <row r="8" spans="1:11">
      <c r="A8" s="2" t="s">
        <v>54</v>
      </c>
      <c r="B8" s="2">
        <f t="array" ref="B8">SUM(IF($A8=$A$23:$A$83,B$23:B$83,0))</f>
        <v>0</v>
      </c>
      <c r="C8" s="2">
        <f t="array" ref="C8">SUM(IF($A8=$A$23:$A$83,C$23:C$83,0))</f>
        <v>0</v>
      </c>
      <c r="D8" s="2">
        <f t="array" ref="D8">SUM(IF($A8=$A$23:$A$83,D$23:D$83,0))</f>
        <v>0</v>
      </c>
      <c r="E8" s="2">
        <f t="array" ref="E8">SUM(IF($A8=$A$23:$A$83,E$23:E$83,0))</f>
        <v>0</v>
      </c>
      <c r="F8" s="2">
        <f t="array" ref="F8">SUM(IF($A8=$A$23:$A$83,F$23:F$83,0))</f>
        <v>0</v>
      </c>
      <c r="G8" s="2">
        <f t="array" ref="G8">SUM(IF($A8=$A$23:$A$83,G$23:G$83,0))</f>
        <v>0</v>
      </c>
      <c r="H8" s="36">
        <f t="array" ref="H8">SUM(IF($A8=$A$23:$A$83,H$23:H$83,0))</f>
        <v>0</v>
      </c>
      <c r="I8" s="36">
        <f t="array" ref="I8">SUM(IF($A8=$A$23:$A$83,I$23:I$83,0))</f>
        <v>0</v>
      </c>
      <c r="J8" s="2">
        <f t="array" ref="J8">SUM(IF($A8=$A$23:$A$83,J$23:J$83,0))</f>
        <v>0</v>
      </c>
    </row>
    <row r="9" spans="1:11">
      <c r="A9" s="2" t="s">
        <v>54</v>
      </c>
      <c r="B9" s="2">
        <f t="array" ref="B9">SUM(IF($A9=$A$23:$A$83,B$23:B$83,0))</f>
        <v>0</v>
      </c>
      <c r="C9" s="2">
        <f t="array" ref="C9">SUM(IF($A9=$A$23:$A$83,C$23:C$83,0))</f>
        <v>0</v>
      </c>
      <c r="D9" s="2">
        <f t="array" ref="D9">SUM(IF($A9=$A$23:$A$83,D$23:D$83,0))</f>
        <v>0</v>
      </c>
      <c r="E9" s="2">
        <f t="array" ref="E9">SUM(IF($A9=$A$23:$A$83,E$23:E$83,0))</f>
        <v>0</v>
      </c>
      <c r="F9" s="2">
        <f t="array" ref="F9">SUM(IF($A9=$A$23:$A$83,F$23:F$83,0))</f>
        <v>0</v>
      </c>
      <c r="G9" s="2">
        <f t="array" ref="G9">SUM(IF($A9=$A$23:$A$83,G$23:G$83,0))</f>
        <v>0</v>
      </c>
      <c r="H9" s="2">
        <f t="array" ref="H9">SUM(IF($A9=$A$23:$A$83,H$23:H$83,0))</f>
        <v>0</v>
      </c>
      <c r="I9" s="2">
        <f t="array" ref="I9">SUM(IF($A9=$A$23:$A$83,I$23:I$83,0))</f>
        <v>0</v>
      </c>
      <c r="J9" s="2">
        <f t="array" ref="J9">SUM(IF($A9=$A$23:$A$83,J$23:J$83,0))</f>
        <v>0</v>
      </c>
    </row>
    <row r="10" spans="1:11">
      <c r="B10" s="8">
        <f t="shared" ref="B10:G10" si="0">SUM(B5:B9)</f>
        <v>0.85</v>
      </c>
      <c r="C10" s="8">
        <f t="shared" si="0"/>
        <v>1.1499999999999999</v>
      </c>
      <c r="D10" s="8">
        <f t="shared" si="0"/>
        <v>1.1499999999999999</v>
      </c>
      <c r="E10" s="8">
        <f t="shared" si="0"/>
        <v>1.1499999999999999</v>
      </c>
      <c r="F10" s="8">
        <f t="shared" si="0"/>
        <v>1.8</v>
      </c>
      <c r="G10" s="8">
        <f t="shared" si="0"/>
        <v>2.0499999999999998</v>
      </c>
      <c r="H10" s="8">
        <f t="shared" ref="H10:J10" si="1">SUM(H5:H9)</f>
        <v>2.0499999999999998</v>
      </c>
      <c r="I10" s="8">
        <f t="shared" si="1"/>
        <v>2.1</v>
      </c>
      <c r="J10" s="8">
        <f t="shared" si="1"/>
        <v>0.1</v>
      </c>
    </row>
    <row r="11" spans="1:11">
      <c r="B11" s="9">
        <f t="shared" ref="B11:G11" si="2">B10*5</f>
        <v>4.25</v>
      </c>
      <c r="C11" s="9">
        <f t="shared" si="2"/>
        <v>5.75</v>
      </c>
      <c r="D11" s="9">
        <f t="shared" si="2"/>
        <v>5.75</v>
      </c>
      <c r="E11" s="9">
        <f t="shared" si="2"/>
        <v>5.75</v>
      </c>
      <c r="F11" s="9">
        <f t="shared" si="2"/>
        <v>9</v>
      </c>
      <c r="G11" s="9">
        <f t="shared" si="2"/>
        <v>10.25</v>
      </c>
      <c r="H11" s="9">
        <f t="shared" ref="H11:J11" si="3">H10*5</f>
        <v>10.25</v>
      </c>
      <c r="I11" s="9">
        <f t="shared" si="3"/>
        <v>10.5</v>
      </c>
      <c r="J11" s="9">
        <f t="shared" si="3"/>
        <v>0.5</v>
      </c>
    </row>
    <row r="12" spans="1:11">
      <c r="B12" s="3">
        <f t="shared" ref="B12:G12" si="4">B11*8</f>
        <v>34</v>
      </c>
      <c r="C12" s="3">
        <f t="shared" si="4"/>
        <v>46</v>
      </c>
      <c r="D12" s="3">
        <f t="shared" si="4"/>
        <v>46</v>
      </c>
      <c r="E12" s="3">
        <f t="shared" si="4"/>
        <v>46</v>
      </c>
      <c r="F12" s="3">
        <f t="shared" si="4"/>
        <v>72</v>
      </c>
      <c r="G12" s="3">
        <f t="shared" si="4"/>
        <v>82</v>
      </c>
      <c r="H12" s="3">
        <f t="shared" ref="H12:J12" si="5">H11*8</f>
        <v>82</v>
      </c>
      <c r="I12" s="3">
        <f t="shared" si="5"/>
        <v>84</v>
      </c>
      <c r="J12" s="3">
        <f t="shared" si="5"/>
        <v>4</v>
      </c>
      <c r="K12" s="3">
        <f t="shared" ref="K12:K17" si="6">SUM(B12:J12)</f>
        <v>496</v>
      </c>
    </row>
    <row r="13" spans="1:11">
      <c r="A13" s="2" t="s">
        <v>0</v>
      </c>
      <c r="B13" s="3">
        <f t="shared" ref="B13:J13" si="7">B5*5*8</f>
        <v>24</v>
      </c>
      <c r="C13" s="3">
        <f t="shared" si="7"/>
        <v>6.0000000000000009</v>
      </c>
      <c r="D13" s="3">
        <f t="shared" si="7"/>
        <v>6.0000000000000009</v>
      </c>
      <c r="E13" s="3">
        <f t="shared" si="7"/>
        <v>6.0000000000000009</v>
      </c>
      <c r="F13" s="3">
        <f t="shared" si="7"/>
        <v>32</v>
      </c>
      <c r="G13" s="3">
        <f t="shared" si="7"/>
        <v>42</v>
      </c>
      <c r="H13" s="3">
        <f t="shared" si="7"/>
        <v>42</v>
      </c>
      <c r="I13" s="3">
        <f t="shared" si="7"/>
        <v>44</v>
      </c>
      <c r="J13" s="3">
        <f t="shared" si="7"/>
        <v>4</v>
      </c>
      <c r="K13" s="3">
        <f t="shared" si="6"/>
        <v>206</v>
      </c>
    </row>
    <row r="14" spans="1:11">
      <c r="A14" s="2" t="s">
        <v>1</v>
      </c>
      <c r="B14" s="3">
        <f t="shared" ref="B14:J14" si="8">B6*5*8</f>
        <v>10</v>
      </c>
      <c r="C14" s="3">
        <f t="shared" si="8"/>
        <v>40</v>
      </c>
      <c r="D14" s="3">
        <f t="shared" si="8"/>
        <v>40</v>
      </c>
      <c r="E14" s="3">
        <f t="shared" si="8"/>
        <v>40</v>
      </c>
      <c r="F14" s="3">
        <f t="shared" si="8"/>
        <v>40</v>
      </c>
      <c r="G14" s="3">
        <f t="shared" si="8"/>
        <v>40</v>
      </c>
      <c r="H14" s="3">
        <f t="shared" si="8"/>
        <v>40</v>
      </c>
      <c r="I14" s="3">
        <f t="shared" si="8"/>
        <v>40</v>
      </c>
      <c r="J14" s="3">
        <f t="shared" si="8"/>
        <v>0</v>
      </c>
      <c r="K14" s="3">
        <f t="shared" si="6"/>
        <v>290</v>
      </c>
    </row>
    <row r="15" spans="1:11">
      <c r="A15" s="2" t="s">
        <v>57</v>
      </c>
      <c r="B15" s="3">
        <f t="shared" ref="B15:J15" si="9">B7*5*8</f>
        <v>0</v>
      </c>
      <c r="C15" s="3">
        <f t="shared" si="9"/>
        <v>0</v>
      </c>
      <c r="D15" s="3">
        <f t="shared" si="9"/>
        <v>0</v>
      </c>
      <c r="E15" s="3">
        <f t="shared" si="9"/>
        <v>0</v>
      </c>
      <c r="F15" s="3">
        <f t="shared" si="9"/>
        <v>0</v>
      </c>
      <c r="G15" s="3">
        <f t="shared" si="9"/>
        <v>0</v>
      </c>
      <c r="H15" s="3">
        <f t="shared" si="9"/>
        <v>0</v>
      </c>
      <c r="I15" s="3">
        <f t="shared" si="9"/>
        <v>0</v>
      </c>
      <c r="J15" s="3">
        <f t="shared" si="9"/>
        <v>0</v>
      </c>
      <c r="K15" s="3">
        <f t="shared" si="6"/>
        <v>0</v>
      </c>
    </row>
    <row r="16" spans="1:11">
      <c r="A16" s="2" t="s">
        <v>54</v>
      </c>
      <c r="B16" s="3">
        <f t="shared" ref="B16:J16" si="10">B8*5*8</f>
        <v>0</v>
      </c>
      <c r="C16" s="3">
        <f t="shared" si="10"/>
        <v>0</v>
      </c>
      <c r="D16" s="3">
        <f t="shared" si="10"/>
        <v>0</v>
      </c>
      <c r="E16" s="3">
        <f t="shared" si="10"/>
        <v>0</v>
      </c>
      <c r="F16" s="3">
        <f t="shared" si="10"/>
        <v>0</v>
      </c>
      <c r="G16" s="3">
        <f t="shared" si="10"/>
        <v>0</v>
      </c>
      <c r="H16" s="3">
        <f t="shared" si="10"/>
        <v>0</v>
      </c>
      <c r="I16" s="3">
        <f t="shared" si="10"/>
        <v>0</v>
      </c>
      <c r="J16" s="3">
        <f t="shared" si="10"/>
        <v>0</v>
      </c>
      <c r="K16" s="3">
        <f t="shared" si="6"/>
        <v>0</v>
      </c>
    </row>
    <row r="17" spans="1:11">
      <c r="A17" s="2" t="s">
        <v>54</v>
      </c>
      <c r="B17" s="3">
        <f t="shared" ref="B17:J17" si="11">B9*5*8</f>
        <v>0</v>
      </c>
      <c r="C17" s="3">
        <f t="shared" si="11"/>
        <v>0</v>
      </c>
      <c r="D17" s="3">
        <f t="shared" si="11"/>
        <v>0</v>
      </c>
      <c r="E17" s="3">
        <f t="shared" si="11"/>
        <v>0</v>
      </c>
      <c r="F17" s="3">
        <f t="shared" si="11"/>
        <v>0</v>
      </c>
      <c r="G17" s="3">
        <f t="shared" si="11"/>
        <v>0</v>
      </c>
      <c r="H17" s="3">
        <f t="shared" si="11"/>
        <v>0</v>
      </c>
      <c r="I17" s="3">
        <f t="shared" si="11"/>
        <v>0</v>
      </c>
      <c r="J17" s="3">
        <f t="shared" si="11"/>
        <v>0</v>
      </c>
      <c r="K17" s="3">
        <f t="shared" si="6"/>
        <v>0</v>
      </c>
    </row>
    <row r="19" spans="1:11" s="1" customFormat="1" ht="22.8">
      <c r="A19" s="1" t="s">
        <v>7</v>
      </c>
      <c r="B19" s="10">
        <f>K30</f>
        <v>24</v>
      </c>
    </row>
    <row r="20" spans="1:11">
      <c r="B20" s="3">
        <f>SUM(B30:F30)</f>
        <v>12</v>
      </c>
      <c r="G20" s="3">
        <f>SUM(G30:J30)</f>
        <v>12</v>
      </c>
    </row>
    <row r="21" spans="1:11">
      <c r="B21" s="4">
        <v>10</v>
      </c>
      <c r="C21" s="5"/>
      <c r="D21" s="5"/>
      <c r="E21" s="5"/>
      <c r="F21" s="5">
        <v>11</v>
      </c>
      <c r="G21" s="5"/>
      <c r="H21" s="5"/>
      <c r="I21" s="5"/>
      <c r="J21" s="5"/>
    </row>
    <row r="22" spans="1:11">
      <c r="B22" s="6">
        <v>5</v>
      </c>
      <c r="C22" s="7">
        <f>B22+7</f>
        <v>12</v>
      </c>
      <c r="D22" s="7">
        <f>C22+7</f>
        <v>19</v>
      </c>
      <c r="E22" s="7">
        <f>D22+7</f>
        <v>26</v>
      </c>
      <c r="F22" s="7">
        <v>2</v>
      </c>
      <c r="G22" s="7">
        <f>F22+7</f>
        <v>9</v>
      </c>
      <c r="H22" s="7">
        <f>G22+7</f>
        <v>16</v>
      </c>
      <c r="I22" s="7">
        <f>H22+7</f>
        <v>23</v>
      </c>
      <c r="J22" s="7">
        <f>I22+7</f>
        <v>30</v>
      </c>
    </row>
    <row r="23" spans="1:11">
      <c r="A23" s="2" t="s">
        <v>0</v>
      </c>
      <c r="B23" s="2">
        <v>0.1</v>
      </c>
      <c r="C23" s="2">
        <v>0.05</v>
      </c>
      <c r="D23" s="2">
        <v>0.05</v>
      </c>
      <c r="E23" s="2">
        <v>0.05</v>
      </c>
      <c r="F23" s="2">
        <v>0.05</v>
      </c>
      <c r="G23" s="2">
        <v>0.05</v>
      </c>
      <c r="H23" s="2">
        <v>0.05</v>
      </c>
      <c r="I23" s="2">
        <v>0.1</v>
      </c>
      <c r="J23" s="2">
        <v>0.1</v>
      </c>
    </row>
    <row r="24" spans="1:11">
      <c r="A24" s="2" t="s">
        <v>1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1">
      <c r="A25" s="2" t="s">
        <v>57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1">
      <c r="A26" s="2" t="s">
        <v>54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1">
      <c r="A27" s="2" t="s">
        <v>54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1">
      <c r="B28" s="27">
        <f t="shared" ref="B28:G28" si="12">SUM(B23:B27)</f>
        <v>0.1</v>
      </c>
      <c r="C28" s="27">
        <f t="shared" si="12"/>
        <v>0.05</v>
      </c>
      <c r="D28" s="27">
        <f t="shared" si="12"/>
        <v>0.05</v>
      </c>
      <c r="E28" s="27">
        <f t="shared" si="12"/>
        <v>0.05</v>
      </c>
      <c r="F28" s="27">
        <f t="shared" si="12"/>
        <v>0.05</v>
      </c>
      <c r="G28" s="27">
        <f t="shared" si="12"/>
        <v>0.05</v>
      </c>
      <c r="H28" s="27">
        <f t="shared" ref="H28" si="13">SUM(H23:H27)</f>
        <v>0.05</v>
      </c>
      <c r="I28" s="27">
        <f t="shared" ref="I28" si="14">SUM(I23:I27)</f>
        <v>0.1</v>
      </c>
      <c r="J28" s="27">
        <f t="shared" ref="J28" si="15">SUM(J23:J27)</f>
        <v>0.1</v>
      </c>
    </row>
    <row r="29" spans="1:11">
      <c r="B29" s="9">
        <f t="shared" ref="B29:G29" si="16">B28*5</f>
        <v>0.5</v>
      </c>
      <c r="C29" s="9">
        <f t="shared" si="16"/>
        <v>0.25</v>
      </c>
      <c r="D29" s="9">
        <f t="shared" si="16"/>
        <v>0.25</v>
      </c>
      <c r="E29" s="9">
        <f t="shared" si="16"/>
        <v>0.25</v>
      </c>
      <c r="F29" s="9">
        <f t="shared" si="16"/>
        <v>0.25</v>
      </c>
      <c r="G29" s="9">
        <f t="shared" si="16"/>
        <v>0.25</v>
      </c>
      <c r="H29" s="9">
        <f t="shared" ref="H29" si="17">H28*5</f>
        <v>0.25</v>
      </c>
      <c r="I29" s="9">
        <f t="shared" ref="I29" si="18">I28*5</f>
        <v>0.5</v>
      </c>
      <c r="J29" s="9">
        <f t="shared" ref="J29" si="19">J28*5</f>
        <v>0.5</v>
      </c>
    </row>
    <row r="30" spans="1:11">
      <c r="B30" s="3">
        <f t="shared" ref="B30:G30" si="20">B29*8</f>
        <v>4</v>
      </c>
      <c r="C30" s="3">
        <f t="shared" si="20"/>
        <v>2</v>
      </c>
      <c r="D30" s="3">
        <f t="shared" si="20"/>
        <v>2</v>
      </c>
      <c r="E30" s="3">
        <f t="shared" si="20"/>
        <v>2</v>
      </c>
      <c r="F30" s="3">
        <f t="shared" si="20"/>
        <v>2</v>
      </c>
      <c r="G30" s="3">
        <f t="shared" si="20"/>
        <v>2</v>
      </c>
      <c r="H30" s="3">
        <f t="shared" ref="H30" si="21">H29*8</f>
        <v>2</v>
      </c>
      <c r="I30" s="3">
        <f t="shared" ref="I30" si="22">I29*8</f>
        <v>4</v>
      </c>
      <c r="J30" s="3">
        <f t="shared" ref="J30" si="23">J29*8</f>
        <v>4</v>
      </c>
      <c r="K30" s="3">
        <f>SUM(B30:J30)</f>
        <v>24</v>
      </c>
    </row>
    <row r="33" spans="1:11" s="1" customFormat="1" ht="22.8">
      <c r="A33" s="1" t="s">
        <v>2</v>
      </c>
      <c r="B33" s="10">
        <f>K44</f>
        <v>92</v>
      </c>
    </row>
    <row r="34" spans="1:11">
      <c r="B34" s="3">
        <f>SUM(B44:F44)</f>
        <v>92</v>
      </c>
      <c r="G34" s="3">
        <f>SUM(G44:J44)</f>
        <v>0</v>
      </c>
    </row>
    <row r="35" spans="1:11">
      <c r="B35" s="4">
        <v>10</v>
      </c>
      <c r="C35" s="5"/>
      <c r="D35" s="5"/>
      <c r="E35" s="5"/>
      <c r="F35" s="5">
        <v>11</v>
      </c>
      <c r="G35" s="5"/>
      <c r="H35" s="5"/>
      <c r="I35" s="5"/>
      <c r="J35" s="5"/>
    </row>
    <row r="36" spans="1:11">
      <c r="B36" s="6">
        <v>5</v>
      </c>
      <c r="C36" s="7">
        <f>B36+7</f>
        <v>12</v>
      </c>
      <c r="D36" s="7">
        <f>C36+7</f>
        <v>19</v>
      </c>
      <c r="E36" s="7">
        <f>D36+7</f>
        <v>26</v>
      </c>
      <c r="F36" s="7">
        <v>2</v>
      </c>
      <c r="G36" s="7">
        <f>F36+7</f>
        <v>9</v>
      </c>
      <c r="H36" s="7">
        <f>G36+7</f>
        <v>16</v>
      </c>
      <c r="I36" s="7">
        <f>H36+7</f>
        <v>23</v>
      </c>
      <c r="J36" s="7">
        <f>I36+7</f>
        <v>30</v>
      </c>
    </row>
    <row r="37" spans="1:11">
      <c r="A37" s="2" t="s">
        <v>0</v>
      </c>
      <c r="B37" s="2">
        <v>0.5</v>
      </c>
      <c r="C37" s="2">
        <v>0.1</v>
      </c>
      <c r="D37" s="2">
        <v>0.1</v>
      </c>
      <c r="E37" s="2">
        <v>0.1</v>
      </c>
      <c r="F37" s="2">
        <v>0.25</v>
      </c>
      <c r="G37" s="2">
        <v>0</v>
      </c>
      <c r="H37" s="2">
        <v>0</v>
      </c>
      <c r="I37" s="2">
        <v>0</v>
      </c>
      <c r="J37" s="2">
        <v>0</v>
      </c>
    </row>
    <row r="38" spans="1:11">
      <c r="A38" s="2" t="s">
        <v>1</v>
      </c>
      <c r="B38" s="2">
        <v>0.25</v>
      </c>
      <c r="C38" s="2">
        <v>0.25</v>
      </c>
      <c r="D38" s="2">
        <v>0.25</v>
      </c>
      <c r="E38" s="2">
        <v>0.25</v>
      </c>
      <c r="F38" s="2">
        <v>0.25</v>
      </c>
      <c r="G38" s="2">
        <v>0</v>
      </c>
      <c r="H38" s="2">
        <v>0</v>
      </c>
      <c r="I38" s="2">
        <v>0</v>
      </c>
      <c r="J38" s="2">
        <v>0</v>
      </c>
    </row>
    <row r="39" spans="1:11">
      <c r="A39" s="2" t="s">
        <v>57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1">
      <c r="A40" s="2" t="s">
        <v>54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1">
      <c r="A41" s="2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1">
      <c r="B42" s="8">
        <f t="shared" ref="B42:G42" si="24">SUM(B37:B41)</f>
        <v>0.75</v>
      </c>
      <c r="C42" s="8">
        <f t="shared" si="24"/>
        <v>0.35</v>
      </c>
      <c r="D42" s="8">
        <f t="shared" si="24"/>
        <v>0.35</v>
      </c>
      <c r="E42" s="8">
        <f t="shared" si="24"/>
        <v>0.35</v>
      </c>
      <c r="F42" s="8">
        <f t="shared" si="24"/>
        <v>0.5</v>
      </c>
      <c r="G42" s="8">
        <f t="shared" si="24"/>
        <v>0</v>
      </c>
      <c r="H42" s="8">
        <f t="shared" ref="H42" si="25">SUM(H37:H41)</f>
        <v>0</v>
      </c>
      <c r="I42" s="8">
        <f t="shared" ref="I42" si="26">SUM(I37:I41)</f>
        <v>0</v>
      </c>
      <c r="J42" s="8">
        <f t="shared" ref="J42" si="27">SUM(J37:J41)</f>
        <v>0</v>
      </c>
    </row>
    <row r="43" spans="1:11">
      <c r="B43" s="9">
        <f t="shared" ref="B43:G43" si="28">B42*5</f>
        <v>3.75</v>
      </c>
      <c r="C43" s="9">
        <f t="shared" si="28"/>
        <v>1.75</v>
      </c>
      <c r="D43" s="9">
        <f t="shared" si="28"/>
        <v>1.75</v>
      </c>
      <c r="E43" s="9">
        <f t="shared" si="28"/>
        <v>1.75</v>
      </c>
      <c r="F43" s="9">
        <f t="shared" si="28"/>
        <v>2.5</v>
      </c>
      <c r="G43" s="9">
        <f t="shared" si="28"/>
        <v>0</v>
      </c>
      <c r="H43" s="9">
        <f t="shared" ref="H43" si="29">H42*5</f>
        <v>0</v>
      </c>
      <c r="I43" s="9">
        <f t="shared" ref="I43" si="30">I42*5</f>
        <v>0</v>
      </c>
      <c r="J43" s="9">
        <f t="shared" ref="J43" si="31">J42*5</f>
        <v>0</v>
      </c>
    </row>
    <row r="44" spans="1:11">
      <c r="B44" s="3">
        <f t="shared" ref="B44:G44" si="32">B43*8</f>
        <v>30</v>
      </c>
      <c r="C44" s="3">
        <f t="shared" si="32"/>
        <v>14</v>
      </c>
      <c r="D44" s="3">
        <f t="shared" si="32"/>
        <v>14</v>
      </c>
      <c r="E44" s="3">
        <f t="shared" si="32"/>
        <v>14</v>
      </c>
      <c r="F44" s="3">
        <f t="shared" si="32"/>
        <v>20</v>
      </c>
      <c r="G44" s="3">
        <f t="shared" si="32"/>
        <v>0</v>
      </c>
      <c r="H44" s="3">
        <f t="shared" ref="H44" si="33">H43*8</f>
        <v>0</v>
      </c>
      <c r="I44" s="3">
        <f t="shared" ref="I44" si="34">I43*8</f>
        <v>0</v>
      </c>
      <c r="J44" s="3">
        <f t="shared" ref="J44" si="35">J43*8</f>
        <v>0</v>
      </c>
      <c r="K44" s="3">
        <f>SUM(B44:J44)</f>
        <v>92</v>
      </c>
    </row>
    <row r="46" spans="1:11" s="1" customFormat="1" ht="22.8">
      <c r="A46" s="1" t="s">
        <v>4</v>
      </c>
      <c r="B46" s="10">
        <f>K57</f>
        <v>80</v>
      </c>
    </row>
    <row r="47" spans="1:11">
      <c r="B47" s="3">
        <f>SUM(B57:F57)</f>
        <v>20</v>
      </c>
      <c r="G47" s="3">
        <f>SUM(G57:J57)</f>
        <v>60</v>
      </c>
    </row>
    <row r="48" spans="1:11">
      <c r="B48" s="4">
        <v>10</v>
      </c>
      <c r="C48" s="5"/>
      <c r="D48" s="5"/>
      <c r="E48" s="5"/>
      <c r="F48" s="5">
        <v>11</v>
      </c>
      <c r="G48" s="5"/>
      <c r="H48" s="5"/>
      <c r="I48" s="5"/>
      <c r="J48" s="5"/>
    </row>
    <row r="49" spans="1:11">
      <c r="B49" s="6">
        <v>5</v>
      </c>
      <c r="C49" s="7">
        <f>B49+7</f>
        <v>12</v>
      </c>
      <c r="D49" s="7">
        <f>C49+7</f>
        <v>19</v>
      </c>
      <c r="E49" s="7">
        <f>D49+7</f>
        <v>26</v>
      </c>
      <c r="F49" s="7">
        <v>2</v>
      </c>
      <c r="G49" s="7">
        <f>F49+7</f>
        <v>9</v>
      </c>
      <c r="H49" s="7">
        <f>G49+7</f>
        <v>16</v>
      </c>
      <c r="I49" s="7">
        <f>H49+7</f>
        <v>23</v>
      </c>
      <c r="J49" s="7">
        <f>I49+7</f>
        <v>30</v>
      </c>
    </row>
    <row r="50" spans="1:11">
      <c r="A50" s="2" t="s">
        <v>0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0.5</v>
      </c>
      <c r="I50" s="2">
        <v>0</v>
      </c>
      <c r="J50" s="2">
        <v>0</v>
      </c>
    </row>
    <row r="51" spans="1:11">
      <c r="A51" s="2" t="s">
        <v>1</v>
      </c>
      <c r="B51" s="2">
        <v>0</v>
      </c>
      <c r="C51" s="2">
        <v>0</v>
      </c>
      <c r="D51" s="2">
        <v>0</v>
      </c>
      <c r="E51" s="2">
        <v>0</v>
      </c>
      <c r="F51" s="2">
        <v>0.5</v>
      </c>
      <c r="G51" s="2">
        <v>0.5</v>
      </c>
      <c r="H51" s="2">
        <v>0.5</v>
      </c>
      <c r="I51" s="2">
        <v>0</v>
      </c>
      <c r="J51" s="2">
        <v>0</v>
      </c>
    </row>
    <row r="52" spans="1:11">
      <c r="A52" s="2" t="s">
        <v>57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1">
      <c r="A53" s="2" t="s">
        <v>54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1">
      <c r="A54" s="2" t="s">
        <v>54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1">
      <c r="B55" s="8">
        <f t="shared" ref="B55:G55" si="36">SUM(B50:B54)</f>
        <v>0</v>
      </c>
      <c r="C55" s="8">
        <f t="shared" si="36"/>
        <v>0</v>
      </c>
      <c r="D55" s="8">
        <f t="shared" si="36"/>
        <v>0</v>
      </c>
      <c r="E55" s="8">
        <f t="shared" si="36"/>
        <v>0</v>
      </c>
      <c r="F55" s="8">
        <f t="shared" si="36"/>
        <v>0.5</v>
      </c>
      <c r="G55" s="8">
        <f t="shared" si="36"/>
        <v>0.5</v>
      </c>
      <c r="H55" s="8">
        <f t="shared" ref="H55" si="37">SUM(H50:H54)</f>
        <v>1</v>
      </c>
      <c r="I55" s="8">
        <f t="shared" ref="I55" si="38">SUM(I50:I54)</f>
        <v>0</v>
      </c>
      <c r="J55" s="8">
        <f t="shared" ref="J55" si="39">SUM(J50:J54)</f>
        <v>0</v>
      </c>
    </row>
    <row r="56" spans="1:11">
      <c r="B56" s="9">
        <f t="shared" ref="B56:G56" si="40">B55*5</f>
        <v>0</v>
      </c>
      <c r="C56" s="9">
        <f t="shared" si="40"/>
        <v>0</v>
      </c>
      <c r="D56" s="9">
        <f t="shared" si="40"/>
        <v>0</v>
      </c>
      <c r="E56" s="9">
        <f t="shared" si="40"/>
        <v>0</v>
      </c>
      <c r="F56" s="9">
        <f t="shared" si="40"/>
        <v>2.5</v>
      </c>
      <c r="G56" s="9">
        <f t="shared" si="40"/>
        <v>2.5</v>
      </c>
      <c r="H56" s="9">
        <f t="shared" ref="H56" si="41">H55*5</f>
        <v>5</v>
      </c>
      <c r="I56" s="9">
        <f t="shared" ref="I56" si="42">I55*5</f>
        <v>0</v>
      </c>
      <c r="J56" s="9">
        <f t="shared" ref="J56" si="43">J55*5</f>
        <v>0</v>
      </c>
    </row>
    <row r="57" spans="1:11">
      <c r="B57" s="3">
        <f t="shared" ref="B57:G57" si="44">B56*8</f>
        <v>0</v>
      </c>
      <c r="C57" s="3">
        <f t="shared" si="44"/>
        <v>0</v>
      </c>
      <c r="D57" s="3">
        <f t="shared" si="44"/>
        <v>0</v>
      </c>
      <c r="E57" s="3">
        <f t="shared" si="44"/>
        <v>0</v>
      </c>
      <c r="F57" s="3">
        <f t="shared" si="44"/>
        <v>20</v>
      </c>
      <c r="G57" s="3">
        <f t="shared" si="44"/>
        <v>20</v>
      </c>
      <c r="H57" s="3">
        <f t="shared" ref="H57" si="45">H56*8</f>
        <v>40</v>
      </c>
      <c r="I57" s="3">
        <f t="shared" ref="I57" si="46">I56*8</f>
        <v>0</v>
      </c>
      <c r="J57" s="3">
        <f t="shared" ref="J57" si="47">J56*8</f>
        <v>0</v>
      </c>
      <c r="K57" s="3">
        <f>SUM(B57:J57)</f>
        <v>80</v>
      </c>
    </row>
    <row r="59" spans="1:11" s="1" customFormat="1" ht="22.8">
      <c r="A59" s="1" t="s">
        <v>5</v>
      </c>
      <c r="B59" s="10">
        <f>K70</f>
        <v>160</v>
      </c>
    </row>
    <row r="60" spans="1:11">
      <c r="B60" s="3">
        <f>SUM(B70:F70)</f>
        <v>120</v>
      </c>
      <c r="G60" s="3">
        <f>SUM(G70:J70)</f>
        <v>40</v>
      </c>
    </row>
    <row r="61" spans="1:11">
      <c r="B61" s="4">
        <v>10</v>
      </c>
      <c r="C61" s="5"/>
      <c r="D61" s="5"/>
      <c r="E61" s="5"/>
      <c r="F61" s="5">
        <v>11</v>
      </c>
      <c r="G61" s="5"/>
      <c r="H61" s="5"/>
      <c r="I61" s="5"/>
      <c r="J61" s="5"/>
    </row>
    <row r="62" spans="1:11">
      <c r="B62" s="6">
        <v>5</v>
      </c>
      <c r="C62" s="7">
        <f>B62+7</f>
        <v>12</v>
      </c>
      <c r="D62" s="7">
        <f>C62+7</f>
        <v>19</v>
      </c>
      <c r="E62" s="7">
        <f>D62+7</f>
        <v>26</v>
      </c>
      <c r="F62" s="7">
        <v>2</v>
      </c>
      <c r="G62" s="7">
        <f>F62+7</f>
        <v>9</v>
      </c>
      <c r="H62" s="7">
        <f>G62+7</f>
        <v>16</v>
      </c>
      <c r="I62" s="7">
        <f>H62+7</f>
        <v>23</v>
      </c>
      <c r="J62" s="7">
        <f>I62+7</f>
        <v>30</v>
      </c>
    </row>
    <row r="63" spans="1:11">
      <c r="A63" s="2" t="s">
        <v>0</v>
      </c>
      <c r="B63" s="2">
        <v>0</v>
      </c>
      <c r="C63" s="2">
        <v>0</v>
      </c>
      <c r="D63" s="2">
        <v>0</v>
      </c>
      <c r="E63" s="2">
        <v>0</v>
      </c>
      <c r="F63" s="2">
        <v>0.5</v>
      </c>
      <c r="G63" s="2">
        <v>1</v>
      </c>
      <c r="H63" s="2">
        <v>0</v>
      </c>
      <c r="I63" s="2">
        <v>0</v>
      </c>
      <c r="J63" s="2">
        <v>0</v>
      </c>
    </row>
    <row r="64" spans="1:11">
      <c r="A64" s="2" t="s">
        <v>1</v>
      </c>
      <c r="B64" s="2">
        <v>0</v>
      </c>
      <c r="C64" s="2">
        <v>0.75</v>
      </c>
      <c r="D64" s="2">
        <v>0.75</v>
      </c>
      <c r="E64" s="2">
        <v>0.75</v>
      </c>
      <c r="F64" s="2">
        <v>0.25</v>
      </c>
      <c r="G64" s="2">
        <v>0</v>
      </c>
      <c r="H64" s="2">
        <v>0</v>
      </c>
      <c r="I64" s="2">
        <v>0</v>
      </c>
      <c r="J64" s="2">
        <v>0</v>
      </c>
    </row>
    <row r="65" spans="1:11">
      <c r="A65" s="2" t="s">
        <v>57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1">
      <c r="A66" s="2" t="s">
        <v>54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1">
      <c r="A67" s="2" t="s">
        <v>54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1">
      <c r="B68" s="8">
        <f t="shared" ref="B68:G68" si="48">SUM(B63:B67)</f>
        <v>0</v>
      </c>
      <c r="C68" s="8">
        <f t="shared" si="48"/>
        <v>0.75</v>
      </c>
      <c r="D68" s="8">
        <f t="shared" si="48"/>
        <v>0.75</v>
      </c>
      <c r="E68" s="8">
        <f t="shared" si="48"/>
        <v>0.75</v>
      </c>
      <c r="F68" s="8">
        <f t="shared" si="48"/>
        <v>0.75</v>
      </c>
      <c r="G68" s="8">
        <f t="shared" si="48"/>
        <v>1</v>
      </c>
      <c r="H68" s="8">
        <f t="shared" ref="H68" si="49">SUM(H63:H67)</f>
        <v>0</v>
      </c>
      <c r="I68" s="8">
        <f t="shared" ref="I68" si="50">SUM(I63:I67)</f>
        <v>0</v>
      </c>
      <c r="J68" s="8">
        <f t="shared" ref="J68" si="51">SUM(J63:J67)</f>
        <v>0</v>
      </c>
    </row>
    <row r="69" spans="1:11">
      <c r="B69" s="9">
        <f t="shared" ref="B69:G69" si="52">B68*5</f>
        <v>0</v>
      </c>
      <c r="C69" s="9">
        <f t="shared" si="52"/>
        <v>3.75</v>
      </c>
      <c r="D69" s="9">
        <f t="shared" si="52"/>
        <v>3.75</v>
      </c>
      <c r="E69" s="9">
        <f t="shared" si="52"/>
        <v>3.75</v>
      </c>
      <c r="F69" s="9">
        <f t="shared" si="52"/>
        <v>3.75</v>
      </c>
      <c r="G69" s="9">
        <f t="shared" si="52"/>
        <v>5</v>
      </c>
      <c r="H69" s="9">
        <f t="shared" ref="H69" si="53">H68*5</f>
        <v>0</v>
      </c>
      <c r="I69" s="9">
        <f t="shared" ref="I69" si="54">I68*5</f>
        <v>0</v>
      </c>
      <c r="J69" s="9">
        <f t="shared" ref="J69" si="55">J68*5</f>
        <v>0</v>
      </c>
    </row>
    <row r="70" spans="1:11">
      <c r="B70" s="3">
        <f t="shared" ref="B70:G70" si="56">B69*8</f>
        <v>0</v>
      </c>
      <c r="C70" s="3">
        <f t="shared" si="56"/>
        <v>30</v>
      </c>
      <c r="D70" s="3">
        <f t="shared" si="56"/>
        <v>30</v>
      </c>
      <c r="E70" s="3">
        <f t="shared" si="56"/>
        <v>30</v>
      </c>
      <c r="F70" s="3">
        <f t="shared" si="56"/>
        <v>30</v>
      </c>
      <c r="G70" s="3">
        <f t="shared" si="56"/>
        <v>40</v>
      </c>
      <c r="H70" s="3">
        <f t="shared" ref="H70" si="57">H69*8</f>
        <v>0</v>
      </c>
      <c r="I70" s="3">
        <f t="shared" ref="I70" si="58">I69*8</f>
        <v>0</v>
      </c>
      <c r="J70" s="3">
        <f t="shared" ref="J70" si="59">J69*8</f>
        <v>0</v>
      </c>
      <c r="K70" s="3">
        <f>SUM(B70:J70)</f>
        <v>160</v>
      </c>
    </row>
    <row r="72" spans="1:11" s="1" customFormat="1" ht="22.8">
      <c r="A72" s="1" t="s">
        <v>6</v>
      </c>
      <c r="B72" s="10">
        <f>K83</f>
        <v>140</v>
      </c>
    </row>
    <row r="73" spans="1:11">
      <c r="B73" s="3">
        <f>SUM(B83:F83)</f>
        <v>0</v>
      </c>
      <c r="G73" s="3">
        <f>SUM(G83:J83)</f>
        <v>140</v>
      </c>
    </row>
    <row r="74" spans="1:11">
      <c r="B74" s="4">
        <v>10</v>
      </c>
      <c r="C74" s="5"/>
      <c r="D74" s="5"/>
      <c r="E74" s="5"/>
      <c r="F74" s="5">
        <v>11</v>
      </c>
      <c r="G74" s="5"/>
      <c r="H74" s="5"/>
      <c r="I74" s="5"/>
      <c r="J74" s="5"/>
    </row>
    <row r="75" spans="1:11">
      <c r="B75" s="6">
        <v>5</v>
      </c>
      <c r="C75" s="7">
        <f>B75+7</f>
        <v>12</v>
      </c>
      <c r="D75" s="7">
        <f>C75+7</f>
        <v>19</v>
      </c>
      <c r="E75" s="7">
        <f>D75+7</f>
        <v>26</v>
      </c>
      <c r="F75" s="7">
        <v>2</v>
      </c>
      <c r="G75" s="7">
        <f>F75+7</f>
        <v>9</v>
      </c>
      <c r="H75" s="7">
        <f>G75+7</f>
        <v>16</v>
      </c>
      <c r="I75" s="7">
        <f>H75+7</f>
        <v>23</v>
      </c>
      <c r="J75" s="7">
        <f>I75+7</f>
        <v>30</v>
      </c>
    </row>
    <row r="76" spans="1:11">
      <c r="A76" s="2" t="s">
        <v>0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0.5</v>
      </c>
      <c r="I76" s="2">
        <v>1</v>
      </c>
      <c r="J76" s="2">
        <v>0</v>
      </c>
    </row>
    <row r="77" spans="1:11">
      <c r="A77" s="2" t="s">
        <v>1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0.5</v>
      </c>
      <c r="H77" s="2">
        <v>0.5</v>
      </c>
      <c r="I77" s="2">
        <v>1</v>
      </c>
      <c r="J77" s="2">
        <v>0</v>
      </c>
    </row>
    <row r="78" spans="1:11">
      <c r="A78" s="2" t="s">
        <v>57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1">
      <c r="A79" s="2" t="s">
        <v>54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</row>
    <row r="80" spans="1:11">
      <c r="A80" s="2" t="s">
        <v>54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</row>
    <row r="81" spans="2:11">
      <c r="B81" s="8">
        <f t="shared" ref="B81:G81" si="60">SUM(B76:B80)</f>
        <v>0</v>
      </c>
      <c r="C81" s="8">
        <f t="shared" si="60"/>
        <v>0</v>
      </c>
      <c r="D81" s="8">
        <f t="shared" si="60"/>
        <v>0</v>
      </c>
      <c r="E81" s="8">
        <f t="shared" si="60"/>
        <v>0</v>
      </c>
      <c r="F81" s="8">
        <f t="shared" si="60"/>
        <v>0</v>
      </c>
      <c r="G81" s="8">
        <f t="shared" si="60"/>
        <v>0.5</v>
      </c>
      <c r="H81" s="8">
        <f t="shared" ref="H81" si="61">SUM(H76:H80)</f>
        <v>1</v>
      </c>
      <c r="I81" s="8">
        <f t="shared" ref="I81" si="62">SUM(I76:I80)</f>
        <v>2</v>
      </c>
      <c r="J81" s="8">
        <f t="shared" ref="J81" si="63">SUM(J76:J80)</f>
        <v>0</v>
      </c>
    </row>
    <row r="82" spans="2:11">
      <c r="B82" s="9">
        <f t="shared" ref="B82:G82" si="64">B81*5</f>
        <v>0</v>
      </c>
      <c r="C82" s="9">
        <f t="shared" si="64"/>
        <v>0</v>
      </c>
      <c r="D82" s="9">
        <f t="shared" si="64"/>
        <v>0</v>
      </c>
      <c r="E82" s="9">
        <f t="shared" si="64"/>
        <v>0</v>
      </c>
      <c r="F82" s="9">
        <f t="shared" si="64"/>
        <v>0</v>
      </c>
      <c r="G82" s="9">
        <f t="shared" si="64"/>
        <v>2.5</v>
      </c>
      <c r="H82" s="9">
        <f t="shared" ref="H82" si="65">H81*5</f>
        <v>5</v>
      </c>
      <c r="I82" s="9">
        <f t="shared" ref="I82" si="66">I81*5</f>
        <v>10</v>
      </c>
      <c r="J82" s="9">
        <f t="shared" ref="J82" si="67">J81*5</f>
        <v>0</v>
      </c>
    </row>
    <row r="83" spans="2:11">
      <c r="B83" s="3">
        <f t="shared" ref="B83:G83" si="68">B82*8</f>
        <v>0</v>
      </c>
      <c r="C83" s="3">
        <f t="shared" si="68"/>
        <v>0</v>
      </c>
      <c r="D83" s="3">
        <f t="shared" si="68"/>
        <v>0</v>
      </c>
      <c r="E83" s="3">
        <f t="shared" si="68"/>
        <v>0</v>
      </c>
      <c r="F83" s="3">
        <f t="shared" si="68"/>
        <v>0</v>
      </c>
      <c r="G83" s="3">
        <f t="shared" si="68"/>
        <v>20</v>
      </c>
      <c r="H83" s="3">
        <f t="shared" ref="H83" si="69">H82*8</f>
        <v>40</v>
      </c>
      <c r="I83" s="3">
        <f t="shared" ref="I83" si="70">I82*8</f>
        <v>80</v>
      </c>
      <c r="J83" s="3">
        <f t="shared" ref="J83" si="71">J82*8</f>
        <v>0</v>
      </c>
      <c r="K83" s="3">
        <f>SUM(B83:J83)</f>
        <v>140</v>
      </c>
    </row>
  </sheetData>
  <customSheetViews>
    <customSheetView guid="{42A525F5-BE93-4A71-B407-DC6F5D49DFBD}" scale="85">
      <pane ySplit="17" topLeftCell="A18" activePane="bottomLeft" state="frozen"/>
      <selection pane="bottomLeft" activeCell="A18" sqref="A18"/>
      <pageMargins left="0.7" right="0.7" top="0.75" bottom="0.75" header="0.3" footer="0.3"/>
    </customSheetView>
    <customSheetView guid="{7FB447F9-2B8F-4DD9-BEC3-563D29C49B0A}" scale="85">
      <pane ySplit="17" topLeftCell="A18" activePane="bottomLeft" state="frozen"/>
      <selection pane="bottomLeft" activeCell="A18" sqref="A18"/>
      <pageMargins left="0.7" right="0.7" top="0.75" bottom="0.75" header="0.3" footer="0.3"/>
    </customSheetView>
    <customSheetView guid="{B482B997-E7FA-4E40-B12C-85D07B5FD9EE}" scale="85">
      <pane ySplit="17" topLeftCell="A18" activePane="bottomLeft" state="frozen"/>
      <selection pane="bottomLeft" activeCell="P8" sqref="P8"/>
      <pageMargins left="0.7" right="0.7" top="0.75" bottom="0.75" header="0.3" footer="0.3"/>
      <pageSetup paperSize="9" orientation="portrait" verticalDpi="0" r:id="rId1"/>
    </customSheetView>
  </customSheetViews>
  <phoneticPr fontId="1"/>
  <pageMargins left="0.7" right="0.7" top="0.75" bottom="0.75" header="0.3" footer="0.3"/>
  <pageSetup paperSize="9" orientation="portrait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workbookViewId="0">
      <selection activeCell="G3" sqref="G3"/>
    </sheetView>
  </sheetViews>
  <sheetFormatPr defaultColWidth="9" defaultRowHeight="15"/>
  <cols>
    <col min="1" max="1" width="4.88671875" style="2" bestFit="1" customWidth="1"/>
    <col min="2" max="2" width="7.33203125" style="2" bestFit="1" customWidth="1"/>
    <col min="3" max="3" width="44.109375" style="2" bestFit="1" customWidth="1"/>
    <col min="4" max="4" width="7.6640625" style="2" bestFit="1" customWidth="1"/>
    <col min="5" max="5" width="8.21875" style="2" bestFit="1" customWidth="1"/>
    <col min="6" max="16" width="9.21875" style="2" bestFit="1" customWidth="1"/>
    <col min="17" max="17" width="8.77734375" style="2" bestFit="1" customWidth="1"/>
    <col min="18" max="20" width="9.21875" style="2" bestFit="1" customWidth="1"/>
    <col min="21" max="21" width="9" style="2"/>
    <col min="22" max="22" width="10.44140625" style="2" bestFit="1" customWidth="1"/>
    <col min="23" max="16384" width="9" style="2"/>
  </cols>
  <sheetData>
    <row r="1" spans="1:25">
      <c r="E1" s="11" t="s">
        <v>22</v>
      </c>
      <c r="F1" s="12"/>
      <c r="G1" s="12"/>
      <c r="H1" s="13"/>
      <c r="I1" s="11" t="s">
        <v>23</v>
      </c>
      <c r="J1" s="12"/>
      <c r="K1" s="12"/>
      <c r="L1" s="13"/>
      <c r="M1" s="11" t="s">
        <v>24</v>
      </c>
      <c r="N1" s="12"/>
      <c r="O1" s="12"/>
      <c r="P1" s="13"/>
      <c r="Q1" s="11" t="s">
        <v>30</v>
      </c>
      <c r="R1" s="12"/>
      <c r="S1" s="12"/>
      <c r="T1" s="13"/>
      <c r="V1" s="11" t="s">
        <v>56</v>
      </c>
      <c r="W1" s="12"/>
      <c r="X1" s="12"/>
      <c r="Y1" s="13"/>
    </row>
    <row r="2" spans="1:25">
      <c r="A2" s="14" t="s">
        <v>15</v>
      </c>
      <c r="B2" s="14" t="s">
        <v>43</v>
      </c>
      <c r="C2" s="14" t="s">
        <v>12</v>
      </c>
      <c r="D2" s="14" t="s">
        <v>14</v>
      </c>
      <c r="E2" s="14" t="s">
        <v>2</v>
      </c>
      <c r="F2" s="14" t="s">
        <v>4</v>
      </c>
      <c r="G2" s="14" t="s">
        <v>13</v>
      </c>
      <c r="H2" s="14" t="s">
        <v>6</v>
      </c>
      <c r="I2" s="14" t="s">
        <v>2</v>
      </c>
      <c r="J2" s="14" t="s">
        <v>4</v>
      </c>
      <c r="K2" s="14" t="s">
        <v>13</v>
      </c>
      <c r="L2" s="14" t="s">
        <v>6</v>
      </c>
      <c r="M2" s="14" t="s">
        <v>2</v>
      </c>
      <c r="N2" s="14" t="s">
        <v>4</v>
      </c>
      <c r="O2" s="14" t="s">
        <v>13</v>
      </c>
      <c r="P2" s="14" t="s">
        <v>6</v>
      </c>
      <c r="Q2" s="14" t="s">
        <v>2</v>
      </c>
      <c r="R2" s="14" t="s">
        <v>4</v>
      </c>
      <c r="S2" s="14" t="s">
        <v>13</v>
      </c>
      <c r="T2" s="14" t="s">
        <v>6</v>
      </c>
      <c r="V2" s="14" t="s">
        <v>2</v>
      </c>
      <c r="W2" s="14" t="s">
        <v>4</v>
      </c>
      <c r="X2" s="14" t="s">
        <v>13</v>
      </c>
      <c r="Y2" s="14" t="s">
        <v>6</v>
      </c>
    </row>
    <row r="3" spans="1:25">
      <c r="A3" s="14">
        <v>1</v>
      </c>
      <c r="B3" s="14"/>
      <c r="C3" s="14" t="s">
        <v>58</v>
      </c>
      <c r="D3" s="15"/>
      <c r="E3" s="16">
        <v>92</v>
      </c>
      <c r="F3" s="16">
        <v>80</v>
      </c>
      <c r="G3" s="16">
        <v>160</v>
      </c>
      <c r="H3" s="16">
        <v>140</v>
      </c>
      <c r="I3" s="16">
        <f t="array" ref="I3">SUM(IF(I$2=作業履歴!$D$2:$D$67,IF(機能ごと見積もり!$C3=作業履歴!$E$2:$E$67,作業履歴!$F$2:$F$67,0),0))</f>
        <v>99.5</v>
      </c>
      <c r="J3" s="16">
        <f t="array" ref="J3">SUM(IF(J$2=作業履歴!$D$2:$D$67,IF(機能ごと見積もり!$C3=作業履歴!$E$2:$E$67,作業履歴!$F$2:$F$67,0),0))</f>
        <v>209.25</v>
      </c>
      <c r="K3" s="16">
        <f t="array" ref="K3">SUM(IF(K$2=作業履歴!$D$2:$D$67,IF(機能ごと見積もり!$C3=作業履歴!$E$2:$E$67,作業履歴!$F$2:$F$67,0),0))</f>
        <v>197.25</v>
      </c>
      <c r="L3" s="16">
        <f t="array" ref="L3">SUM(IF(L$2=作業履歴!$D$2:$D$67,IF(機能ごと見積もり!$C3=作業履歴!$E$2:$E$67,作業履歴!$F$2:$F$67,0),0))</f>
        <v>0</v>
      </c>
      <c r="M3" s="16">
        <f t="array" ref="M3">SUM(IF(M$2=作業履歴!$D$2:$D$107,IF(機能ごと見積もり!$C3=作業履歴!$E$2:$E$107,作業履歴!$G$2:$G$107,0),0))</f>
        <v>92</v>
      </c>
      <c r="N3" s="16">
        <f t="array" ref="N3">SUM(IF(N$2=作業履歴!$D$2:$D$107,IF(機能ごと見積もり!$C3=作業履歴!$E$2:$E$107,作業履歴!$G$2:$G$107,0),0))</f>
        <v>80</v>
      </c>
      <c r="O3" s="16">
        <f t="array" ref="O3">SUM(IF(O$2=作業履歴!$D$2:$D$107,IF(機能ごと見積もり!$C3=作業履歴!$E$2:$E$107,作業履歴!$G$2:$G$107,0),0))</f>
        <v>160</v>
      </c>
      <c r="P3" s="16">
        <f t="array" ref="P3">SUM(IF(P$2=作業履歴!$D$2:$D$107,IF(機能ごと見積もり!$C3=作業履歴!$E$2:$E$107,作業履歴!$G$2:$G$107,0),0))</f>
        <v>140</v>
      </c>
      <c r="Q3" s="15">
        <f t="shared" ref="Q3:Q4" si="0">M3/E3</f>
        <v>1</v>
      </c>
      <c r="R3" s="15">
        <f t="shared" ref="R3:R4" si="1">N3/F3</f>
        <v>1</v>
      </c>
      <c r="S3" s="15">
        <f t="shared" ref="S3:S4" si="2">O3/G3</f>
        <v>1</v>
      </c>
      <c r="T3" s="15">
        <f t="shared" ref="T3:T4" si="3">P3/H3</f>
        <v>1</v>
      </c>
      <c r="V3" s="16">
        <f t="shared" ref="V3:Y4" si="4">E3-M3</f>
        <v>0</v>
      </c>
      <c r="W3" s="16">
        <f t="shared" si="4"/>
        <v>0</v>
      </c>
      <c r="X3" s="16">
        <f t="shared" si="4"/>
        <v>0</v>
      </c>
      <c r="Y3" s="16">
        <f t="shared" si="4"/>
        <v>0</v>
      </c>
    </row>
    <row r="4" spans="1:25">
      <c r="E4" s="16">
        <f t="shared" ref="E4:P4" si="5">SUM(E3:E3)</f>
        <v>92</v>
      </c>
      <c r="F4" s="16">
        <f t="shared" si="5"/>
        <v>80</v>
      </c>
      <c r="G4" s="16">
        <f t="shared" si="5"/>
        <v>160</v>
      </c>
      <c r="H4" s="16">
        <f t="shared" si="5"/>
        <v>140</v>
      </c>
      <c r="I4" s="16">
        <f t="shared" si="5"/>
        <v>99.5</v>
      </c>
      <c r="J4" s="16">
        <f t="shared" si="5"/>
        <v>209.25</v>
      </c>
      <c r="K4" s="16">
        <f t="shared" si="5"/>
        <v>197.25</v>
      </c>
      <c r="L4" s="16">
        <f t="shared" si="5"/>
        <v>0</v>
      </c>
      <c r="M4" s="16">
        <f t="shared" si="5"/>
        <v>92</v>
      </c>
      <c r="N4" s="16">
        <f t="shared" si="5"/>
        <v>80</v>
      </c>
      <c r="O4" s="16">
        <f t="shared" si="5"/>
        <v>160</v>
      </c>
      <c r="P4" s="16">
        <f t="shared" si="5"/>
        <v>140</v>
      </c>
      <c r="Q4" s="15">
        <f t="shared" si="0"/>
        <v>1</v>
      </c>
      <c r="R4" s="15">
        <f t="shared" si="1"/>
        <v>1</v>
      </c>
      <c r="S4" s="15">
        <f t="shared" si="2"/>
        <v>1</v>
      </c>
      <c r="T4" s="15">
        <f t="shared" si="3"/>
        <v>1</v>
      </c>
      <c r="U4" s="15">
        <f>SUM(M4:P4)/SUM(E4:H4)</f>
        <v>1</v>
      </c>
      <c r="V4" s="16">
        <f t="shared" si="4"/>
        <v>0</v>
      </c>
      <c r="W4" s="16">
        <f t="shared" si="4"/>
        <v>0</v>
      </c>
      <c r="X4" s="16">
        <f t="shared" si="4"/>
        <v>0</v>
      </c>
      <c r="Y4" s="16">
        <f t="shared" si="4"/>
        <v>0</v>
      </c>
    </row>
  </sheetData>
  <customSheetViews>
    <customSheetView guid="{42A525F5-BE93-4A71-B407-DC6F5D49DFBD}">
      <selection activeCell="Q10" sqref="Q10"/>
      <pageMargins left="0.7" right="0.7" top="0.75" bottom="0.75" header="0.3" footer="0.3"/>
      <pageSetup paperSize="9" orientation="portrait" verticalDpi="0" r:id="rId1"/>
    </customSheetView>
    <customSheetView guid="{7FB447F9-2B8F-4DD9-BEC3-563D29C49B0A}">
      <selection activeCell="C37" sqref="C37"/>
      <pageMargins left="0.7" right="0.7" top="0.75" bottom="0.75" header="0.3" footer="0.3"/>
      <pageSetup paperSize="9" orientation="portrait" verticalDpi="0" r:id="rId2"/>
    </customSheetView>
    <customSheetView guid="{B482B997-E7FA-4E40-B12C-85D07B5FD9EE}">
      <selection activeCell="D7" sqref="D7"/>
      <pageMargins left="0.7" right="0.7" top="0.75" bottom="0.75" header="0.3" footer="0.3"/>
      <pageSetup paperSize="9" orientation="portrait" verticalDpi="0" r:id="rId3"/>
    </customSheetView>
  </customSheetViews>
  <phoneticPr fontId="1"/>
  <pageMargins left="0.7" right="0.7" top="0.75" bottom="0.75" header="0.3" footer="0.3"/>
  <pageSetup paperSize="9" orientation="portrait" verticalDpi="0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3"/>
  <sheetViews>
    <sheetView topLeftCell="A67" workbookViewId="0">
      <selection activeCell="H80" sqref="H80"/>
    </sheetView>
  </sheetViews>
  <sheetFormatPr defaultColWidth="9" defaultRowHeight="15"/>
  <cols>
    <col min="1" max="1" width="4.21875" style="2" bestFit="1" customWidth="1"/>
    <col min="2" max="2" width="6.44140625" style="2" customWidth="1"/>
    <col min="3" max="3" width="13.44140625" style="2" bestFit="1" customWidth="1"/>
    <col min="4" max="4" width="10.6640625" style="2" bestFit="1" customWidth="1"/>
    <col min="5" max="5" width="46.88671875" style="2" bestFit="1" customWidth="1"/>
    <col min="6" max="6" width="19.88671875" style="2" bestFit="1" customWidth="1"/>
    <col min="7" max="7" width="16.88671875" style="2" bestFit="1" customWidth="1"/>
    <col min="8" max="8" width="17.77734375" style="2" bestFit="1" customWidth="1"/>
    <col min="9" max="9" width="12.88671875" style="2" bestFit="1" customWidth="1"/>
    <col min="10" max="11" width="13.109375" style="2" bestFit="1" customWidth="1"/>
    <col min="12" max="12" width="51" style="2" bestFit="1" customWidth="1"/>
    <col min="13" max="16384" width="9" style="2"/>
  </cols>
  <sheetData>
    <row r="1" spans="1:13">
      <c r="A1" s="17" t="s">
        <v>15</v>
      </c>
      <c r="B1" s="18" t="s">
        <v>16</v>
      </c>
      <c r="C1" s="18" t="s">
        <v>17</v>
      </c>
      <c r="D1" s="18" t="s">
        <v>18</v>
      </c>
      <c r="E1" s="18" t="s">
        <v>19</v>
      </c>
      <c r="F1" s="18" t="s">
        <v>20</v>
      </c>
      <c r="G1" s="18" t="s">
        <v>25</v>
      </c>
      <c r="H1" s="18" t="s">
        <v>21</v>
      </c>
      <c r="I1" s="18" t="s">
        <v>26</v>
      </c>
      <c r="J1" s="18" t="s">
        <v>27</v>
      </c>
      <c r="K1" s="19" t="s">
        <v>29</v>
      </c>
      <c r="L1" s="2" t="s">
        <v>28</v>
      </c>
    </row>
    <row r="2" spans="1:13">
      <c r="A2" s="17">
        <f t="shared" ref="A2:A33" si="0">ROW()-1</f>
        <v>1</v>
      </c>
      <c r="B2" s="18" t="s">
        <v>1</v>
      </c>
      <c r="C2" s="20">
        <v>42278</v>
      </c>
      <c r="D2" s="18" t="s">
        <v>2</v>
      </c>
      <c r="E2" s="18" t="s">
        <v>58</v>
      </c>
      <c r="F2" s="18">
        <v>7.5</v>
      </c>
      <c r="G2" s="21">
        <f>J2-K2</f>
        <v>0</v>
      </c>
      <c r="H2" s="18">
        <v>92</v>
      </c>
      <c r="I2" s="21">
        <f t="array" ref="I2">VLOOKUP(E2,機能ごと見積もり!$C$3:$H$3,VLOOKUP(D2,データ!$B$1:$C$5,2,FALSE)+2,FALSE)</f>
        <v>92</v>
      </c>
      <c r="J2" s="21">
        <f t="shared" ref="J2:J33" si="1">I2-H2</f>
        <v>0</v>
      </c>
      <c r="K2" s="22">
        <v>0</v>
      </c>
      <c r="L2" s="2" t="str">
        <f t="shared" ref="L2:L33" si="2">D2&amp;E2</f>
        <v>設計中間ファイル作成ツール</v>
      </c>
    </row>
    <row r="3" spans="1:13">
      <c r="A3" s="17">
        <f t="shared" si="0"/>
        <v>2</v>
      </c>
      <c r="B3" s="18" t="s">
        <v>1</v>
      </c>
      <c r="C3" s="20">
        <v>42279</v>
      </c>
      <c r="D3" s="18" t="s">
        <v>2</v>
      </c>
      <c r="E3" s="18" t="s">
        <v>58</v>
      </c>
      <c r="F3" s="18">
        <v>7.5</v>
      </c>
      <c r="G3" s="21">
        <f>J3-K3</f>
        <v>0</v>
      </c>
      <c r="H3" s="18">
        <v>92</v>
      </c>
      <c r="I3" s="21">
        <f t="array" ref="I3">VLOOKUP(E3,機能ごと見積もり!$C$3:$H$3,VLOOKUP(D3,データ!$B$1:$C$5,2,FALSE)+2,FALSE)</f>
        <v>92</v>
      </c>
      <c r="J3" s="21">
        <f t="shared" si="1"/>
        <v>0</v>
      </c>
      <c r="K3" s="22">
        <f t="array" ref="K3">SUM(IF(L3=$L$2:$L2,$G$2:$G2,0))</f>
        <v>0</v>
      </c>
      <c r="L3" s="2" t="str">
        <f t="shared" si="2"/>
        <v>設計中間ファイル作成ツール</v>
      </c>
    </row>
    <row r="4" spans="1:13">
      <c r="A4" s="17">
        <f t="shared" si="0"/>
        <v>3</v>
      </c>
      <c r="B4" s="18" t="s">
        <v>1</v>
      </c>
      <c r="C4" s="20">
        <v>42280</v>
      </c>
      <c r="D4" s="18" t="s">
        <v>2</v>
      </c>
      <c r="E4" s="18" t="s">
        <v>58</v>
      </c>
      <c r="F4" s="18">
        <v>7.5</v>
      </c>
      <c r="G4" s="21">
        <f>J4-K4</f>
        <v>0</v>
      </c>
      <c r="H4" s="18">
        <v>92</v>
      </c>
      <c r="I4" s="21">
        <f t="array" ref="I4">VLOOKUP(E4,機能ごと見積もり!$C$3:$H$3,VLOOKUP(D4,データ!$B$1:$C$5,2,FALSE)+2,FALSE)</f>
        <v>92</v>
      </c>
      <c r="J4" s="21">
        <f t="shared" si="1"/>
        <v>0</v>
      </c>
      <c r="K4" s="22">
        <f t="array" ref="K4">SUM(IF(L4=$L$2:$L3,$G$2:$G3,0))</f>
        <v>0</v>
      </c>
      <c r="L4" s="2" t="str">
        <f t="shared" si="2"/>
        <v>設計中間ファイル作成ツール</v>
      </c>
    </row>
    <row r="5" spans="1:13">
      <c r="A5" s="17">
        <f t="shared" si="0"/>
        <v>4</v>
      </c>
      <c r="B5" s="18" t="s">
        <v>1</v>
      </c>
      <c r="C5" s="20">
        <v>42281</v>
      </c>
      <c r="D5" s="18" t="s">
        <v>2</v>
      </c>
      <c r="E5" s="18" t="s">
        <v>58</v>
      </c>
      <c r="F5" s="18">
        <v>7.5</v>
      </c>
      <c r="G5" s="21">
        <f>J5-K5</f>
        <v>0</v>
      </c>
      <c r="H5" s="18">
        <v>92</v>
      </c>
      <c r="I5" s="21">
        <f t="array" ref="I5">VLOOKUP(E5,機能ごと見積もり!$C$3:$H$3,VLOOKUP(D5,データ!$B$1:$C$5,2,FALSE)+2,FALSE)</f>
        <v>92</v>
      </c>
      <c r="J5" s="21">
        <f t="shared" si="1"/>
        <v>0</v>
      </c>
      <c r="K5" s="22">
        <f t="array" ref="K5">SUM(IF(L5=$L$2:$L4,$G$2:$G4,0))</f>
        <v>0</v>
      </c>
      <c r="L5" s="2" t="str">
        <f t="shared" si="2"/>
        <v>設計中間ファイル作成ツール</v>
      </c>
    </row>
    <row r="6" spans="1:13">
      <c r="A6" s="39">
        <f t="shared" si="0"/>
        <v>5</v>
      </c>
      <c r="B6" s="40" t="s">
        <v>0</v>
      </c>
      <c r="C6" s="37">
        <v>42282</v>
      </c>
      <c r="D6" s="40" t="s">
        <v>7</v>
      </c>
      <c r="E6" s="40" t="s">
        <v>58</v>
      </c>
      <c r="F6" s="40">
        <v>2</v>
      </c>
      <c r="G6" s="21">
        <f>F6</f>
        <v>2</v>
      </c>
      <c r="H6" s="40"/>
      <c r="I6" s="21" t="e">
        <f t="array" ref="I6">VLOOKUP(E6,機能ごと見積もり!$C$3:$H$3,VLOOKUP(D6,データ!$B$1:$C$5,2,FALSE)+2,FALSE)</f>
        <v>#REF!</v>
      </c>
      <c r="J6" s="21" t="e">
        <f t="shared" si="1"/>
        <v>#REF!</v>
      </c>
      <c r="K6" s="22">
        <f t="array" ref="K6">SUM(IF(L6=$L$2:$L5,$G$2:$G5,0))</f>
        <v>0</v>
      </c>
      <c r="L6" s="41" t="str">
        <f t="shared" si="2"/>
        <v>管理中間ファイル作成ツール</v>
      </c>
      <c r="M6" s="2" t="s">
        <v>55</v>
      </c>
    </row>
    <row r="7" spans="1:13">
      <c r="A7" s="17">
        <f t="shared" si="0"/>
        <v>6</v>
      </c>
      <c r="B7" s="40" t="s">
        <v>0</v>
      </c>
      <c r="C7" s="37">
        <v>42282</v>
      </c>
      <c r="D7" s="40" t="s">
        <v>2</v>
      </c>
      <c r="E7" s="40" t="s">
        <v>58</v>
      </c>
      <c r="F7" s="18">
        <v>6</v>
      </c>
      <c r="G7" s="21">
        <f t="shared" ref="G7:G12" si="3">J7-K7</f>
        <v>0</v>
      </c>
      <c r="H7" s="18">
        <v>92</v>
      </c>
      <c r="I7" s="21">
        <f t="array" ref="I7">VLOOKUP(E7,機能ごと見積もり!$C$3:$H$3,VLOOKUP(D7,データ!$B$1:$C$5,2,FALSE)+2,FALSE)</f>
        <v>92</v>
      </c>
      <c r="J7" s="21">
        <f t="shared" si="1"/>
        <v>0</v>
      </c>
      <c r="K7" s="22">
        <f t="array" ref="K7">SUM(IF(L7=$L$2:$L6,$G$2:$G6,0))</f>
        <v>0</v>
      </c>
      <c r="L7" s="2" t="str">
        <f t="shared" si="2"/>
        <v>設計中間ファイル作成ツール</v>
      </c>
    </row>
    <row r="8" spans="1:13">
      <c r="A8" s="17">
        <f t="shared" si="0"/>
        <v>7</v>
      </c>
      <c r="B8" s="18" t="s">
        <v>1</v>
      </c>
      <c r="C8" s="20">
        <v>42282</v>
      </c>
      <c r="D8" s="18" t="s">
        <v>2</v>
      </c>
      <c r="E8" s="18" t="s">
        <v>58</v>
      </c>
      <c r="F8" s="18">
        <v>7.5</v>
      </c>
      <c r="G8" s="21">
        <f t="shared" si="3"/>
        <v>0</v>
      </c>
      <c r="H8" s="18">
        <v>92</v>
      </c>
      <c r="I8" s="21">
        <f t="array" ref="I8">VLOOKUP(E8,機能ごと見積もり!$C$3:$H$3,VLOOKUP(D8,データ!$B$1:$C$5,2,FALSE)+2,FALSE)</f>
        <v>92</v>
      </c>
      <c r="J8" s="21">
        <f t="shared" si="1"/>
        <v>0</v>
      </c>
      <c r="K8" s="22">
        <f t="array" ref="K8">SUM(IF(L8=$L$2:$L7,$G$2:$G7,0))</f>
        <v>0</v>
      </c>
      <c r="L8" s="2" t="str">
        <f t="shared" si="2"/>
        <v>設計中間ファイル作成ツール</v>
      </c>
    </row>
    <row r="9" spans="1:13">
      <c r="A9" s="17">
        <f t="shared" si="0"/>
        <v>8</v>
      </c>
      <c r="B9" s="18" t="s">
        <v>0</v>
      </c>
      <c r="C9" s="20">
        <v>42283</v>
      </c>
      <c r="D9" s="18" t="s">
        <v>13</v>
      </c>
      <c r="E9" s="18" t="s">
        <v>58</v>
      </c>
      <c r="F9" s="18">
        <v>9</v>
      </c>
      <c r="G9" s="21">
        <f t="shared" si="3"/>
        <v>10</v>
      </c>
      <c r="H9" s="18">
        <v>150</v>
      </c>
      <c r="I9" s="21">
        <f t="array" ref="I9">VLOOKUP(E9,機能ごと見積もり!$C$3:$H$3,VLOOKUP(D9,データ!$B$1:$C$5,2,FALSE)+2,FALSE)</f>
        <v>160</v>
      </c>
      <c r="J9" s="21">
        <f t="shared" si="1"/>
        <v>10</v>
      </c>
      <c r="K9" s="22">
        <f t="array" ref="K9">SUM(IF(L9=$L$2:$L8,$G$2:$G8,0))</f>
        <v>0</v>
      </c>
      <c r="L9" s="2" t="str">
        <f t="shared" si="2"/>
        <v>製造単体中間ファイル作成ツール</v>
      </c>
    </row>
    <row r="10" spans="1:13">
      <c r="A10" s="17">
        <f t="shared" si="0"/>
        <v>9</v>
      </c>
      <c r="B10" s="18" t="s">
        <v>1</v>
      </c>
      <c r="C10" s="20">
        <v>42283</v>
      </c>
      <c r="D10" s="18" t="s">
        <v>2</v>
      </c>
      <c r="E10" s="18" t="s">
        <v>58</v>
      </c>
      <c r="F10" s="18">
        <v>7.5</v>
      </c>
      <c r="G10" s="21">
        <f t="shared" si="3"/>
        <v>0</v>
      </c>
      <c r="H10" s="18">
        <v>92</v>
      </c>
      <c r="I10" s="21">
        <f t="array" ref="I10">VLOOKUP(E10,機能ごと見積もり!$C$3:$H$3,VLOOKUP(D10,データ!$B$1:$C$5,2,FALSE)+2,FALSE)</f>
        <v>92</v>
      </c>
      <c r="J10" s="21">
        <f t="shared" si="1"/>
        <v>0</v>
      </c>
      <c r="K10" s="22">
        <f t="array" ref="K10">SUM(IF(L10=$L$2:$L9,$G$2:$G9,0))</f>
        <v>0</v>
      </c>
      <c r="L10" s="2" t="str">
        <f t="shared" si="2"/>
        <v>設計中間ファイル作成ツール</v>
      </c>
    </row>
    <row r="11" spans="1:13">
      <c r="A11" s="17">
        <f t="shared" si="0"/>
        <v>10</v>
      </c>
      <c r="B11" s="18" t="s">
        <v>1</v>
      </c>
      <c r="C11" s="20">
        <v>42284</v>
      </c>
      <c r="D11" s="18" t="s">
        <v>2</v>
      </c>
      <c r="E11" s="18" t="s">
        <v>58</v>
      </c>
      <c r="F11" s="18">
        <v>7.5</v>
      </c>
      <c r="G11" s="21">
        <f t="shared" si="3"/>
        <v>12</v>
      </c>
      <c r="H11" s="18">
        <v>80</v>
      </c>
      <c r="I11" s="21">
        <f t="array" ref="I11">VLOOKUP(E11,機能ごと見積もり!$C$3:$H$3,VLOOKUP(D11,データ!$B$1:$C$5,2,FALSE)+2,FALSE)</f>
        <v>92</v>
      </c>
      <c r="J11" s="21">
        <f t="shared" si="1"/>
        <v>12</v>
      </c>
      <c r="K11" s="22">
        <f t="array" ref="K11">SUM(IF(L11=$L$2:$L10,$G$2:$G10,0))</f>
        <v>0</v>
      </c>
      <c r="L11" s="2" t="str">
        <f t="shared" si="2"/>
        <v>設計中間ファイル作成ツール</v>
      </c>
    </row>
    <row r="12" spans="1:13">
      <c r="A12" s="17">
        <f t="shared" si="0"/>
        <v>11</v>
      </c>
      <c r="B12" s="18" t="s">
        <v>1</v>
      </c>
      <c r="C12" s="20">
        <v>42285</v>
      </c>
      <c r="D12" s="18" t="s">
        <v>2</v>
      </c>
      <c r="E12" s="18" t="s">
        <v>58</v>
      </c>
      <c r="F12" s="18">
        <v>7.5</v>
      </c>
      <c r="G12" s="21">
        <f t="shared" si="3"/>
        <v>5</v>
      </c>
      <c r="H12" s="18">
        <f>H11-5</f>
        <v>75</v>
      </c>
      <c r="I12" s="21">
        <f t="array" ref="I12">VLOOKUP(E12,機能ごと見積もり!$C$3:$H$3,VLOOKUP(D12,データ!$B$1:$C$5,2,FALSE)+2,FALSE)</f>
        <v>92</v>
      </c>
      <c r="J12" s="21">
        <f t="shared" si="1"/>
        <v>17</v>
      </c>
      <c r="K12" s="22">
        <f t="array" ref="K12">SUM(IF(L12=$L$2:$L11,$G$2:$G11,0))</f>
        <v>12</v>
      </c>
      <c r="L12" s="2" t="str">
        <f t="shared" si="2"/>
        <v>設計中間ファイル作成ツール</v>
      </c>
    </row>
    <row r="13" spans="1:13">
      <c r="A13" s="17">
        <f t="shared" si="0"/>
        <v>12</v>
      </c>
      <c r="B13" s="18" t="s">
        <v>0</v>
      </c>
      <c r="C13" s="20">
        <v>42285</v>
      </c>
      <c r="D13" s="18" t="s">
        <v>7</v>
      </c>
      <c r="E13" s="18" t="s">
        <v>58</v>
      </c>
      <c r="F13" s="18">
        <v>1</v>
      </c>
      <c r="G13" s="21">
        <v>1</v>
      </c>
      <c r="H13" s="18"/>
      <c r="I13" s="21" t="e">
        <f t="array" ref="I13">VLOOKUP(E13,機能ごと見積もり!$C$3:$H$3,VLOOKUP(D13,データ!$B$1:$C$5,2,FALSE)+2,FALSE)</f>
        <v>#REF!</v>
      </c>
      <c r="J13" s="21" t="e">
        <f t="shared" si="1"/>
        <v>#REF!</v>
      </c>
      <c r="K13" s="22">
        <f t="array" ref="K13">SUM(IF(L13=$L$2:$L12,$G$2:$G12,0))</f>
        <v>2</v>
      </c>
      <c r="L13" s="2" t="str">
        <f t="shared" si="2"/>
        <v>管理中間ファイル作成ツール</v>
      </c>
    </row>
    <row r="14" spans="1:13">
      <c r="A14" s="17">
        <f t="shared" si="0"/>
        <v>13</v>
      </c>
      <c r="B14" s="18" t="s">
        <v>1</v>
      </c>
      <c r="C14" s="20">
        <v>42286</v>
      </c>
      <c r="D14" s="18" t="s">
        <v>2</v>
      </c>
      <c r="E14" s="18" t="s">
        <v>58</v>
      </c>
      <c r="F14" s="18">
        <v>7.5</v>
      </c>
      <c r="G14" s="21">
        <f t="shared" ref="G14:G67" si="4">J14-K14</f>
        <v>7.5</v>
      </c>
      <c r="H14" s="18">
        <f>H12-F14</f>
        <v>67.5</v>
      </c>
      <c r="I14" s="21">
        <f t="array" ref="I14">VLOOKUP(E14,機能ごと見積もり!$C$3:$H$3,VLOOKUP(D14,データ!$B$1:$C$5,2,FALSE)+2,FALSE)</f>
        <v>92</v>
      </c>
      <c r="J14" s="21">
        <f t="shared" si="1"/>
        <v>24.5</v>
      </c>
      <c r="K14" s="22">
        <f t="array" ref="K14">SUM(IF(L14=$L$2:$L13,$G$2:$G13,0))</f>
        <v>17</v>
      </c>
      <c r="L14" s="2" t="str">
        <f t="shared" si="2"/>
        <v>設計中間ファイル作成ツール</v>
      </c>
    </row>
    <row r="15" spans="1:13">
      <c r="A15" s="17">
        <f t="shared" si="0"/>
        <v>14</v>
      </c>
      <c r="B15" s="18" t="s">
        <v>1</v>
      </c>
      <c r="C15" s="20">
        <v>42290</v>
      </c>
      <c r="D15" s="18" t="s">
        <v>2</v>
      </c>
      <c r="E15" s="18" t="s">
        <v>58</v>
      </c>
      <c r="F15" s="18">
        <v>7.5</v>
      </c>
      <c r="G15" s="21">
        <f t="shared" si="4"/>
        <v>7.5</v>
      </c>
      <c r="H15" s="18">
        <f>H14-F15</f>
        <v>60</v>
      </c>
      <c r="I15" s="21">
        <f t="array" ref="I15">VLOOKUP(E15,機能ごと見積もり!$C$3:$H$3,VLOOKUP(D15,データ!$B$1:$C$5,2,FALSE)+2,FALSE)</f>
        <v>92</v>
      </c>
      <c r="J15" s="21">
        <f t="shared" si="1"/>
        <v>32</v>
      </c>
      <c r="K15" s="22">
        <f t="array" ref="K15">SUM(IF(L15=$L$2:$L14,$G$2:$G14,0))</f>
        <v>24.5</v>
      </c>
      <c r="L15" s="2" t="str">
        <f t="shared" si="2"/>
        <v>設計中間ファイル作成ツール</v>
      </c>
    </row>
    <row r="16" spans="1:13">
      <c r="A16" s="17">
        <f t="shared" si="0"/>
        <v>15</v>
      </c>
      <c r="B16" s="18" t="s">
        <v>0</v>
      </c>
      <c r="C16" s="20">
        <v>42290</v>
      </c>
      <c r="D16" s="18" t="s">
        <v>2</v>
      </c>
      <c r="E16" s="18" t="s">
        <v>58</v>
      </c>
      <c r="F16" s="18">
        <v>3.5</v>
      </c>
      <c r="G16" s="21">
        <f t="shared" si="4"/>
        <v>0</v>
      </c>
      <c r="H16" s="18">
        <v>60</v>
      </c>
      <c r="I16" s="21">
        <f t="array" ref="I16">VLOOKUP(E16,機能ごと見積もり!$C$3:$H$3,VLOOKUP(D16,データ!$B$1:$C$5,2,FALSE)+2,FALSE)</f>
        <v>92</v>
      </c>
      <c r="J16" s="21">
        <f t="shared" si="1"/>
        <v>32</v>
      </c>
      <c r="K16" s="22">
        <f t="array" ref="K16">SUM(IF(L16=$L$2:$L15,$G$2:$G15,0))</f>
        <v>32</v>
      </c>
      <c r="L16" s="2" t="str">
        <f t="shared" si="2"/>
        <v>設計中間ファイル作成ツール</v>
      </c>
    </row>
    <row r="17" spans="1:12">
      <c r="A17" s="17">
        <f t="shared" si="0"/>
        <v>16</v>
      </c>
      <c r="B17" s="18" t="s">
        <v>1</v>
      </c>
      <c r="C17" s="20">
        <v>42291</v>
      </c>
      <c r="D17" s="18" t="s">
        <v>2</v>
      </c>
      <c r="E17" s="18" t="s">
        <v>58</v>
      </c>
      <c r="F17" s="18">
        <v>7.5</v>
      </c>
      <c r="G17" s="21">
        <f t="shared" si="4"/>
        <v>7.5</v>
      </c>
      <c r="H17" s="18">
        <f>H15-F17</f>
        <v>52.5</v>
      </c>
      <c r="I17" s="21">
        <f t="array" ref="I17">VLOOKUP(E17,機能ごと見積もり!$C$3:$H$3,VLOOKUP(D17,データ!$B$1:$C$5,2,FALSE)+2,FALSE)</f>
        <v>92</v>
      </c>
      <c r="J17" s="21">
        <f t="shared" si="1"/>
        <v>39.5</v>
      </c>
      <c r="K17" s="22">
        <f t="array" ref="K17">SUM(IF(L17=$L$2:$L16,$G$2:$G16,0))</f>
        <v>32</v>
      </c>
      <c r="L17" s="2" t="str">
        <f t="shared" si="2"/>
        <v>設計中間ファイル作成ツール</v>
      </c>
    </row>
    <row r="18" spans="1:12">
      <c r="A18" s="17">
        <f t="shared" si="0"/>
        <v>17</v>
      </c>
      <c r="B18" s="18" t="s">
        <v>1</v>
      </c>
      <c r="C18" s="20">
        <v>42292</v>
      </c>
      <c r="D18" s="18" t="s">
        <v>2</v>
      </c>
      <c r="E18" s="18" t="s">
        <v>58</v>
      </c>
      <c r="F18" s="18">
        <v>7.5</v>
      </c>
      <c r="G18" s="21">
        <f t="shared" si="4"/>
        <v>7.5</v>
      </c>
      <c r="H18" s="18">
        <f>H17-F18</f>
        <v>45</v>
      </c>
      <c r="I18" s="21">
        <f t="array" ref="I18">VLOOKUP(E18,機能ごと見積もり!$C$3:$H$3,VLOOKUP(D18,データ!$B$1:$C$5,2,FALSE)+2,FALSE)</f>
        <v>92</v>
      </c>
      <c r="J18" s="21">
        <f t="shared" si="1"/>
        <v>47</v>
      </c>
      <c r="K18" s="22">
        <f t="array" ref="K18">SUM(IF(L18=$L$2:$L17,$G$2:$G17,0))</f>
        <v>39.5</v>
      </c>
      <c r="L18" s="2" t="str">
        <f t="shared" si="2"/>
        <v>設計中間ファイル作成ツール</v>
      </c>
    </row>
    <row r="19" spans="1:12">
      <c r="A19" s="17">
        <f t="shared" si="0"/>
        <v>18</v>
      </c>
      <c r="B19" s="18" t="s">
        <v>0</v>
      </c>
      <c r="C19" s="20">
        <v>42292</v>
      </c>
      <c r="D19" s="18" t="s">
        <v>13</v>
      </c>
      <c r="E19" s="18" t="s">
        <v>58</v>
      </c>
      <c r="F19" s="18">
        <v>4</v>
      </c>
      <c r="G19" s="21">
        <f t="shared" si="4"/>
        <v>30</v>
      </c>
      <c r="H19" s="18">
        <v>120</v>
      </c>
      <c r="I19" s="21">
        <f t="array" ref="I19">VLOOKUP(E19,機能ごと見積もり!$C$3:$H$3,VLOOKUP(D19,データ!$B$1:$C$5,2,FALSE)+2,FALSE)</f>
        <v>160</v>
      </c>
      <c r="J19" s="21">
        <f t="shared" si="1"/>
        <v>40</v>
      </c>
      <c r="K19" s="22">
        <f t="array" ref="K19">SUM(IF(L19=$L$2:$L18,$G$2:$G18,0))</f>
        <v>10</v>
      </c>
      <c r="L19" s="2" t="str">
        <f t="shared" si="2"/>
        <v>製造単体中間ファイル作成ツール</v>
      </c>
    </row>
    <row r="20" spans="1:12">
      <c r="A20" s="17">
        <f t="shared" si="0"/>
        <v>19</v>
      </c>
      <c r="B20" s="18" t="s">
        <v>0</v>
      </c>
      <c r="C20" s="20">
        <v>42293</v>
      </c>
      <c r="D20" s="18" t="s">
        <v>13</v>
      </c>
      <c r="E20" s="18" t="s">
        <v>58</v>
      </c>
      <c r="F20" s="18">
        <v>10.5</v>
      </c>
      <c r="G20" s="21">
        <f t="shared" si="4"/>
        <v>10</v>
      </c>
      <c r="H20" s="18">
        <v>110</v>
      </c>
      <c r="I20" s="21">
        <f t="array" ref="I20">VLOOKUP(E20,機能ごと見積もり!$C$3:$H$3,VLOOKUP(D20,データ!$B$1:$C$5,2,FALSE)+2,FALSE)</f>
        <v>160</v>
      </c>
      <c r="J20" s="21">
        <f t="shared" si="1"/>
        <v>50</v>
      </c>
      <c r="K20" s="22">
        <f t="array" ref="K20">SUM(IF(L20=$L$2:$L19,$G$2:$G19,0))</f>
        <v>40</v>
      </c>
      <c r="L20" s="2" t="str">
        <f t="shared" si="2"/>
        <v>製造単体中間ファイル作成ツール</v>
      </c>
    </row>
    <row r="21" spans="1:12">
      <c r="A21" s="17">
        <f t="shared" si="0"/>
        <v>20</v>
      </c>
      <c r="B21" s="18" t="s">
        <v>1</v>
      </c>
      <c r="C21" s="20">
        <v>42293</v>
      </c>
      <c r="D21" s="18" t="s">
        <v>13</v>
      </c>
      <c r="E21" s="18" t="s">
        <v>58</v>
      </c>
      <c r="F21" s="18">
        <v>7.5</v>
      </c>
      <c r="G21" s="21">
        <f t="shared" si="4"/>
        <v>5</v>
      </c>
      <c r="H21" s="18">
        <v>105</v>
      </c>
      <c r="I21" s="21">
        <f t="array" ref="I21">VLOOKUP(E21,機能ごと見積もり!$C$3:$H$3,VLOOKUP(D21,データ!$B$1:$C$5,2,FALSE)+2,FALSE)</f>
        <v>160</v>
      </c>
      <c r="J21" s="21">
        <f t="shared" si="1"/>
        <v>55</v>
      </c>
      <c r="K21" s="22">
        <f t="array" ref="K21">SUM(IF(L21=$L$2:$L20,$G$2:$G20,0))</f>
        <v>50</v>
      </c>
      <c r="L21" s="2" t="str">
        <f t="shared" si="2"/>
        <v>製造単体中間ファイル作成ツール</v>
      </c>
    </row>
    <row r="22" spans="1:12">
      <c r="A22" s="17">
        <f t="shared" si="0"/>
        <v>21</v>
      </c>
      <c r="B22" s="18" t="s">
        <v>0</v>
      </c>
      <c r="C22" s="20">
        <v>42294</v>
      </c>
      <c r="D22" s="18" t="s">
        <v>13</v>
      </c>
      <c r="E22" s="18" t="s">
        <v>58</v>
      </c>
      <c r="F22" s="18">
        <v>9</v>
      </c>
      <c r="G22" s="21">
        <f t="shared" si="4"/>
        <v>5</v>
      </c>
      <c r="H22" s="18">
        <v>100</v>
      </c>
      <c r="I22" s="21">
        <f t="array" ref="I22">VLOOKUP(E22,機能ごと見積もり!$C$3:$H$3,VLOOKUP(D22,データ!$B$1:$C$5,2,FALSE)+2,FALSE)</f>
        <v>160</v>
      </c>
      <c r="J22" s="21">
        <f t="shared" si="1"/>
        <v>60</v>
      </c>
      <c r="K22" s="22">
        <f t="array" ref="K22">SUM(IF(L22=$L$2:$L21,$G$2:$G21,0))</f>
        <v>55</v>
      </c>
      <c r="L22" s="2" t="str">
        <f t="shared" si="2"/>
        <v>製造単体中間ファイル作成ツール</v>
      </c>
    </row>
    <row r="23" spans="1:12">
      <c r="A23" s="17">
        <f t="shared" si="0"/>
        <v>22</v>
      </c>
      <c r="B23" s="18" t="s">
        <v>0</v>
      </c>
      <c r="C23" s="20">
        <v>42295</v>
      </c>
      <c r="D23" s="18" t="s">
        <v>13</v>
      </c>
      <c r="E23" s="18" t="s">
        <v>58</v>
      </c>
      <c r="F23" s="18">
        <v>4</v>
      </c>
      <c r="G23" s="21">
        <f t="shared" si="4"/>
        <v>10</v>
      </c>
      <c r="H23" s="18">
        <v>90</v>
      </c>
      <c r="I23" s="21">
        <f t="array" ref="I23">VLOOKUP(E23,機能ごと見積もり!$C$3:$H$3,VLOOKUP(D23,データ!$B$1:$C$5,2,FALSE)+2,FALSE)</f>
        <v>160</v>
      </c>
      <c r="J23" s="21">
        <f t="shared" si="1"/>
        <v>70</v>
      </c>
      <c r="K23" s="22">
        <f t="array" ref="K23">SUM(IF(L23=$L$2:$L22,$G$2:$G22,0))</f>
        <v>60</v>
      </c>
      <c r="L23" s="2" t="str">
        <f t="shared" si="2"/>
        <v>製造単体中間ファイル作成ツール</v>
      </c>
    </row>
    <row r="24" spans="1:12">
      <c r="A24" s="17">
        <f t="shared" si="0"/>
        <v>23</v>
      </c>
      <c r="B24" s="18" t="s">
        <v>0</v>
      </c>
      <c r="C24" s="20">
        <v>42296</v>
      </c>
      <c r="D24" s="18" t="s">
        <v>13</v>
      </c>
      <c r="E24" s="18" t="s">
        <v>58</v>
      </c>
      <c r="F24" s="18">
        <v>11</v>
      </c>
      <c r="G24" s="21">
        <f t="shared" si="4"/>
        <v>10</v>
      </c>
      <c r="H24" s="18">
        <v>80</v>
      </c>
      <c r="I24" s="21">
        <f t="array" ref="I24">VLOOKUP(E24,機能ごと見積もり!$C$3:$H$3,VLOOKUP(D24,データ!$B$1:$C$5,2,FALSE)+2,FALSE)</f>
        <v>160</v>
      </c>
      <c r="J24" s="21">
        <f t="shared" si="1"/>
        <v>80</v>
      </c>
      <c r="K24" s="22">
        <f t="array" ref="K24">SUM(IF(L24=$L$2:$L23,$G$2:$G23,0))</f>
        <v>70</v>
      </c>
      <c r="L24" s="2" t="str">
        <f t="shared" si="2"/>
        <v>製造単体中間ファイル作成ツール</v>
      </c>
    </row>
    <row r="25" spans="1:12">
      <c r="A25" s="17">
        <f t="shared" si="0"/>
        <v>24</v>
      </c>
      <c r="B25" s="18" t="s">
        <v>1</v>
      </c>
      <c r="C25" s="20">
        <v>42296</v>
      </c>
      <c r="D25" s="18" t="s">
        <v>13</v>
      </c>
      <c r="E25" s="18" t="s">
        <v>58</v>
      </c>
      <c r="F25" s="18">
        <v>7.5</v>
      </c>
      <c r="G25" s="21">
        <f t="shared" si="4"/>
        <v>5</v>
      </c>
      <c r="H25" s="18">
        <v>75</v>
      </c>
      <c r="I25" s="21">
        <f t="array" ref="I25">VLOOKUP(E25,機能ごと見積もり!$C$3:$H$3,VLOOKUP(D25,データ!$B$1:$C$5,2,FALSE)+2,FALSE)</f>
        <v>160</v>
      </c>
      <c r="J25" s="21">
        <f t="shared" si="1"/>
        <v>85</v>
      </c>
      <c r="K25" s="22">
        <f t="array" ref="K25">SUM(IF(L25=$L$2:$L24,$G$2:$G24,0))</f>
        <v>80</v>
      </c>
      <c r="L25" s="2" t="str">
        <f t="shared" si="2"/>
        <v>製造単体中間ファイル作成ツール</v>
      </c>
    </row>
    <row r="26" spans="1:12">
      <c r="A26" s="17">
        <f t="shared" si="0"/>
        <v>25</v>
      </c>
      <c r="B26" s="18" t="s">
        <v>0</v>
      </c>
      <c r="C26" s="20">
        <v>42297</v>
      </c>
      <c r="D26" s="18" t="s">
        <v>13</v>
      </c>
      <c r="E26" s="18" t="s">
        <v>58</v>
      </c>
      <c r="F26" s="18">
        <v>10.5</v>
      </c>
      <c r="G26" s="21">
        <f t="shared" si="4"/>
        <v>5</v>
      </c>
      <c r="H26" s="18">
        <v>70</v>
      </c>
      <c r="I26" s="21">
        <f t="array" ref="I26">VLOOKUP(E26,機能ごと見積もり!$C$3:$H$3,VLOOKUP(D26,データ!$B$1:$C$5,2,FALSE)+2,FALSE)</f>
        <v>160</v>
      </c>
      <c r="J26" s="21">
        <f t="shared" si="1"/>
        <v>90</v>
      </c>
      <c r="K26" s="22">
        <f t="array" ref="K26">SUM(IF(L26=$L$2:$L25,$G$2:$G25,0))</f>
        <v>85</v>
      </c>
      <c r="L26" s="2" t="str">
        <f t="shared" si="2"/>
        <v>製造単体中間ファイル作成ツール</v>
      </c>
    </row>
    <row r="27" spans="1:12">
      <c r="A27" s="17">
        <f t="shared" si="0"/>
        <v>26</v>
      </c>
      <c r="B27" s="18" t="s">
        <v>1</v>
      </c>
      <c r="C27" s="20">
        <v>42297</v>
      </c>
      <c r="D27" s="18" t="s">
        <v>13</v>
      </c>
      <c r="E27" s="18" t="s">
        <v>58</v>
      </c>
      <c r="F27" s="18">
        <v>7.5</v>
      </c>
      <c r="G27" s="21">
        <f t="shared" si="4"/>
        <v>5</v>
      </c>
      <c r="H27" s="18">
        <v>65</v>
      </c>
      <c r="I27" s="21">
        <f t="array" ref="I27">VLOOKUP(E27,機能ごと見積もり!$C$3:$H$3,VLOOKUP(D27,データ!$B$1:$C$5,2,FALSE)+2,FALSE)</f>
        <v>160</v>
      </c>
      <c r="J27" s="21">
        <f t="shared" si="1"/>
        <v>95</v>
      </c>
      <c r="K27" s="22">
        <f t="array" ref="K27">SUM(IF(L27=$L$2:$L26,$G$2:$G26,0))</f>
        <v>90</v>
      </c>
      <c r="L27" s="2" t="str">
        <f t="shared" si="2"/>
        <v>製造単体中間ファイル作成ツール</v>
      </c>
    </row>
    <row r="28" spans="1:12">
      <c r="A28" s="17">
        <f t="shared" si="0"/>
        <v>27</v>
      </c>
      <c r="B28" s="18" t="s">
        <v>1</v>
      </c>
      <c r="C28" s="20">
        <v>42298</v>
      </c>
      <c r="D28" s="18" t="s">
        <v>13</v>
      </c>
      <c r="E28" s="18" t="s">
        <v>58</v>
      </c>
      <c r="F28" s="18">
        <v>7.5</v>
      </c>
      <c r="G28" s="21">
        <f t="shared" si="4"/>
        <v>5</v>
      </c>
      <c r="H28" s="18">
        <v>60</v>
      </c>
      <c r="I28" s="21">
        <f t="array" ref="I28">VLOOKUP(E28,機能ごと見積もり!$C$3:$H$3,VLOOKUP(D28,データ!$B$1:$C$5,2,FALSE)+2,FALSE)</f>
        <v>160</v>
      </c>
      <c r="J28" s="21">
        <f t="shared" si="1"/>
        <v>100</v>
      </c>
      <c r="K28" s="22">
        <f t="array" ref="K28">SUM(IF(L28=$L$2:$L27,$G$2:$G27,0))</f>
        <v>95</v>
      </c>
      <c r="L28" s="2" t="str">
        <f t="shared" si="2"/>
        <v>製造単体中間ファイル作成ツール</v>
      </c>
    </row>
    <row r="29" spans="1:12">
      <c r="A29" s="17">
        <f t="shared" si="0"/>
        <v>28</v>
      </c>
      <c r="B29" s="18" t="s">
        <v>0</v>
      </c>
      <c r="C29" s="20">
        <v>42298</v>
      </c>
      <c r="D29" s="18" t="s">
        <v>13</v>
      </c>
      <c r="E29" s="18" t="s">
        <v>58</v>
      </c>
      <c r="F29" s="18">
        <v>9.5</v>
      </c>
      <c r="G29" s="21">
        <f t="shared" si="4"/>
        <v>5</v>
      </c>
      <c r="H29" s="18">
        <v>55</v>
      </c>
      <c r="I29" s="21">
        <f t="array" ref="I29">VLOOKUP(E29,機能ごと見積もり!$C$3:$H$3,VLOOKUP(D29,データ!$B$1:$C$5,2,FALSE)+2,FALSE)</f>
        <v>160</v>
      </c>
      <c r="J29" s="21">
        <f t="shared" si="1"/>
        <v>105</v>
      </c>
      <c r="K29" s="22">
        <f t="array" ref="K29">SUM(IF(L29=$L$2:$L28,$G$2:$G28,0))</f>
        <v>100</v>
      </c>
      <c r="L29" s="2" t="str">
        <f t="shared" si="2"/>
        <v>製造単体中間ファイル作成ツール</v>
      </c>
    </row>
    <row r="30" spans="1:12">
      <c r="A30" s="17">
        <f t="shared" si="0"/>
        <v>29</v>
      </c>
      <c r="B30" s="18" t="s">
        <v>1</v>
      </c>
      <c r="C30" s="20">
        <v>42299</v>
      </c>
      <c r="D30" s="18" t="s">
        <v>13</v>
      </c>
      <c r="E30" s="18" t="s">
        <v>58</v>
      </c>
      <c r="F30" s="18">
        <v>7.5</v>
      </c>
      <c r="G30" s="21">
        <f t="shared" si="4"/>
        <v>5</v>
      </c>
      <c r="H30" s="18">
        <v>50</v>
      </c>
      <c r="I30" s="21">
        <f t="array" ref="I30">VLOOKUP(E30,機能ごと見積もり!$C$3:$H$3,VLOOKUP(D30,データ!$B$1:$C$5,2,FALSE)+2,FALSE)</f>
        <v>160</v>
      </c>
      <c r="J30" s="21">
        <f t="shared" si="1"/>
        <v>110</v>
      </c>
      <c r="K30" s="22">
        <f t="array" ref="K30">SUM(IF(L30=$L$2:$L29,$G$2:$G29,0))</f>
        <v>105</v>
      </c>
      <c r="L30" s="2" t="str">
        <f t="shared" si="2"/>
        <v>製造単体中間ファイル作成ツール</v>
      </c>
    </row>
    <row r="31" spans="1:12">
      <c r="A31" s="17">
        <f t="shared" si="0"/>
        <v>30</v>
      </c>
      <c r="B31" s="18" t="s">
        <v>0</v>
      </c>
      <c r="C31" s="20">
        <v>42299</v>
      </c>
      <c r="D31" s="18" t="s">
        <v>13</v>
      </c>
      <c r="E31" s="18" t="s">
        <v>58</v>
      </c>
      <c r="F31" s="18">
        <v>12</v>
      </c>
      <c r="G31" s="21">
        <f t="shared" si="4"/>
        <v>0</v>
      </c>
      <c r="H31" s="18">
        <v>50</v>
      </c>
      <c r="I31" s="21">
        <f t="array" ref="I31">VLOOKUP(E31,機能ごと見積もり!$C$3:$H$3,VLOOKUP(D31,データ!$B$1:$C$5,2,FALSE)+2,FALSE)</f>
        <v>160</v>
      </c>
      <c r="J31" s="21">
        <f t="shared" si="1"/>
        <v>110</v>
      </c>
      <c r="K31" s="22">
        <f t="array" ref="K31">SUM(IF(L31=$L$2:$L30,$G$2:$G30,0))</f>
        <v>110</v>
      </c>
      <c r="L31" s="2" t="str">
        <f t="shared" si="2"/>
        <v>製造単体中間ファイル作成ツール</v>
      </c>
    </row>
    <row r="32" spans="1:12">
      <c r="A32" s="17">
        <f t="shared" si="0"/>
        <v>31</v>
      </c>
      <c r="B32" s="18" t="s">
        <v>1</v>
      </c>
      <c r="C32" s="20">
        <v>42300</v>
      </c>
      <c r="D32" s="18" t="s">
        <v>13</v>
      </c>
      <c r="E32" s="18" t="s">
        <v>58</v>
      </c>
      <c r="F32" s="18">
        <v>7.5</v>
      </c>
      <c r="G32" s="21">
        <f t="shared" si="4"/>
        <v>5</v>
      </c>
      <c r="H32" s="18">
        <v>45</v>
      </c>
      <c r="I32" s="21">
        <f t="array" ref="I32">VLOOKUP(E32,機能ごと見積もり!$C$3:$H$3,VLOOKUP(D32,データ!$B$1:$C$5,2,FALSE)+2,FALSE)</f>
        <v>160</v>
      </c>
      <c r="J32" s="21">
        <f t="shared" si="1"/>
        <v>115</v>
      </c>
      <c r="K32" s="22">
        <f t="array" ref="K32">SUM(IF(L32=$L$2:$L31,$G$2:$G31,0))</f>
        <v>110</v>
      </c>
      <c r="L32" s="2" t="str">
        <f t="shared" si="2"/>
        <v>製造単体中間ファイル作成ツール</v>
      </c>
    </row>
    <row r="33" spans="1:12">
      <c r="A33" s="17">
        <f t="shared" si="0"/>
        <v>32</v>
      </c>
      <c r="B33" s="18" t="s">
        <v>0</v>
      </c>
      <c r="C33" s="20">
        <v>42300</v>
      </c>
      <c r="D33" s="18" t="s">
        <v>13</v>
      </c>
      <c r="E33" s="18" t="s">
        <v>58</v>
      </c>
      <c r="F33" s="18">
        <v>7</v>
      </c>
      <c r="G33" s="21">
        <f t="shared" si="4"/>
        <v>5</v>
      </c>
      <c r="H33" s="18">
        <v>40</v>
      </c>
      <c r="I33" s="21">
        <f t="array" ref="I33">VLOOKUP(E33,機能ごと見積もり!$C$3:$H$3,VLOOKUP(D33,データ!$B$1:$C$5,2,FALSE)+2,FALSE)</f>
        <v>160</v>
      </c>
      <c r="J33" s="21">
        <f t="shared" si="1"/>
        <v>120</v>
      </c>
      <c r="K33" s="22">
        <f t="array" ref="K33">SUM(IF(L33=$L$2:$L32,$G$2:$G32,0))</f>
        <v>115</v>
      </c>
      <c r="L33" s="2" t="str">
        <f t="shared" si="2"/>
        <v>製造単体中間ファイル作成ツール</v>
      </c>
    </row>
    <row r="34" spans="1:12">
      <c r="A34" s="17">
        <f t="shared" ref="A34:A123" si="5">ROW()-1</f>
        <v>33</v>
      </c>
      <c r="B34" s="18" t="s">
        <v>0</v>
      </c>
      <c r="C34" s="20">
        <v>42303</v>
      </c>
      <c r="D34" s="18" t="s">
        <v>13</v>
      </c>
      <c r="E34" s="18" t="s">
        <v>58</v>
      </c>
      <c r="F34" s="18">
        <v>6.5</v>
      </c>
      <c r="G34" s="21">
        <f t="shared" si="4"/>
        <v>5</v>
      </c>
      <c r="H34" s="18">
        <v>35</v>
      </c>
      <c r="I34" s="21">
        <f t="array" ref="I34">VLOOKUP(E34,機能ごと見積もり!$C$3:$H$3,VLOOKUP(D34,データ!$B$1:$C$5,2,FALSE)+2,FALSE)</f>
        <v>160</v>
      </c>
      <c r="J34" s="21">
        <f t="shared" ref="J34:J67" si="6">I34-H34</f>
        <v>125</v>
      </c>
      <c r="K34" s="22">
        <f t="array" ref="K34">SUM(IF(L34=$L$2:$L33,$G$2:$G33,0))</f>
        <v>120</v>
      </c>
      <c r="L34" s="2" t="str">
        <f t="shared" ref="L34:L67" si="7">D34&amp;E34</f>
        <v>製造単体中間ファイル作成ツール</v>
      </c>
    </row>
    <row r="35" spans="1:12">
      <c r="A35" s="17">
        <f t="shared" si="5"/>
        <v>34</v>
      </c>
      <c r="B35" s="18" t="s">
        <v>0</v>
      </c>
      <c r="C35" s="20">
        <v>42304</v>
      </c>
      <c r="D35" s="18" t="s">
        <v>13</v>
      </c>
      <c r="E35" s="18" t="s">
        <v>58</v>
      </c>
      <c r="F35" s="18">
        <v>8.5</v>
      </c>
      <c r="G35" s="21">
        <f t="shared" si="4"/>
        <v>5</v>
      </c>
      <c r="H35" s="18">
        <v>30</v>
      </c>
      <c r="I35" s="21">
        <f t="array" ref="I35">VLOOKUP(E35,機能ごと見積もり!$C$3:$H$3,VLOOKUP(D35,データ!$B$1:$C$5,2,FALSE)+2,FALSE)</f>
        <v>160</v>
      </c>
      <c r="J35" s="21">
        <f t="shared" si="6"/>
        <v>130</v>
      </c>
      <c r="K35" s="22">
        <f t="array" ref="K35">SUM(IF(L35=$L$2:$L34,$G$2:$G34,0))</f>
        <v>125</v>
      </c>
      <c r="L35" s="2" t="str">
        <f t="shared" si="7"/>
        <v>製造単体中間ファイル作成ツール</v>
      </c>
    </row>
    <row r="36" spans="1:12">
      <c r="A36" s="17">
        <f t="shared" si="5"/>
        <v>35</v>
      </c>
      <c r="B36" s="18" t="s">
        <v>0</v>
      </c>
      <c r="C36" s="20">
        <v>42305</v>
      </c>
      <c r="D36" s="18" t="s">
        <v>13</v>
      </c>
      <c r="E36" s="18" t="s">
        <v>58</v>
      </c>
      <c r="F36" s="18">
        <v>8</v>
      </c>
      <c r="G36" s="21">
        <f t="shared" si="4"/>
        <v>5</v>
      </c>
      <c r="H36" s="18">
        <v>25</v>
      </c>
      <c r="I36" s="21">
        <f t="array" ref="I36">VLOOKUP(E36,機能ごと見積もり!$C$3:$H$3,VLOOKUP(D36,データ!$B$1:$C$5,2,FALSE)+2,FALSE)</f>
        <v>160</v>
      </c>
      <c r="J36" s="21">
        <f t="shared" si="6"/>
        <v>135</v>
      </c>
      <c r="K36" s="22">
        <f t="array" ref="K36">SUM(IF(L36=$L$2:$L35,$G$2:$G35,0))</f>
        <v>130</v>
      </c>
      <c r="L36" s="2" t="str">
        <f t="shared" si="7"/>
        <v>製造単体中間ファイル作成ツール</v>
      </c>
    </row>
    <row r="37" spans="1:12">
      <c r="A37" s="17">
        <f t="shared" si="5"/>
        <v>36</v>
      </c>
      <c r="B37" s="18" t="s">
        <v>1</v>
      </c>
      <c r="C37" s="20">
        <v>42303</v>
      </c>
      <c r="D37" s="18" t="s">
        <v>4</v>
      </c>
      <c r="E37" s="18" t="s">
        <v>58</v>
      </c>
      <c r="F37" s="18">
        <v>7.5</v>
      </c>
      <c r="G37" s="21">
        <f t="shared" si="4"/>
        <v>5</v>
      </c>
      <c r="H37" s="18">
        <v>75</v>
      </c>
      <c r="I37" s="21">
        <f t="array" ref="I37">VLOOKUP(E37,機能ごと見積もり!$C$3:$H$3,VLOOKUP(D37,データ!$B$1:$C$5,2,FALSE)+2,FALSE)</f>
        <v>80</v>
      </c>
      <c r="J37" s="21">
        <f t="shared" si="6"/>
        <v>5</v>
      </c>
      <c r="K37" s="22">
        <f t="array" ref="K37">SUM(IF(L37=$L$2:$L36,$G$2:$G36,0))</f>
        <v>0</v>
      </c>
      <c r="L37" s="2" t="str">
        <f t="shared" si="7"/>
        <v>試験作成中間ファイル作成ツール</v>
      </c>
    </row>
    <row r="38" spans="1:12">
      <c r="A38" s="17">
        <f t="shared" si="5"/>
        <v>37</v>
      </c>
      <c r="B38" s="18" t="s">
        <v>1</v>
      </c>
      <c r="C38" s="20">
        <v>42304</v>
      </c>
      <c r="D38" s="18" t="s">
        <v>4</v>
      </c>
      <c r="E38" s="18" t="s">
        <v>58</v>
      </c>
      <c r="F38" s="18">
        <v>7.5</v>
      </c>
      <c r="G38" s="21">
        <f t="shared" si="4"/>
        <v>5</v>
      </c>
      <c r="H38" s="18">
        <v>70</v>
      </c>
      <c r="I38" s="21">
        <f t="array" ref="I38">VLOOKUP(E38,機能ごと見積もり!$C$3:$H$3,VLOOKUP(D38,データ!$B$1:$C$5,2,FALSE)+2,FALSE)</f>
        <v>80</v>
      </c>
      <c r="J38" s="21">
        <f t="shared" si="6"/>
        <v>10</v>
      </c>
      <c r="K38" s="22">
        <f t="array" ref="K38">SUM(IF(L38=$L$2:$L37,$G$2:$G37,0))</f>
        <v>5</v>
      </c>
      <c r="L38" s="2" t="str">
        <f t="shared" si="7"/>
        <v>試験作成中間ファイル作成ツール</v>
      </c>
    </row>
    <row r="39" spans="1:12">
      <c r="A39" s="17">
        <f t="shared" si="5"/>
        <v>38</v>
      </c>
      <c r="B39" s="18" t="s">
        <v>1</v>
      </c>
      <c r="C39" s="20">
        <v>42305</v>
      </c>
      <c r="D39" s="18" t="s">
        <v>4</v>
      </c>
      <c r="E39" s="18" t="s">
        <v>58</v>
      </c>
      <c r="F39" s="18">
        <v>7.5</v>
      </c>
      <c r="G39" s="21">
        <f t="shared" si="4"/>
        <v>5</v>
      </c>
      <c r="H39" s="18">
        <v>65</v>
      </c>
      <c r="I39" s="21">
        <f t="array" ref="I39">VLOOKUP(E39,機能ごと見積もり!$C$3:$H$3,VLOOKUP(D39,データ!$B$1:$C$5,2,FALSE)+2,FALSE)</f>
        <v>80</v>
      </c>
      <c r="J39" s="21">
        <f t="shared" si="6"/>
        <v>15</v>
      </c>
      <c r="K39" s="22">
        <f t="array" ref="K39">SUM(IF(L39=$L$2:$L38,$G$2:$G38,0))</f>
        <v>10</v>
      </c>
      <c r="L39" s="2" t="str">
        <f t="shared" si="7"/>
        <v>試験作成中間ファイル作成ツール</v>
      </c>
    </row>
    <row r="40" spans="1:12">
      <c r="A40" s="17">
        <f t="shared" si="5"/>
        <v>39</v>
      </c>
      <c r="B40" s="18" t="s">
        <v>1</v>
      </c>
      <c r="C40" s="20">
        <v>42306</v>
      </c>
      <c r="D40" s="18" t="s">
        <v>4</v>
      </c>
      <c r="E40" s="18" t="s">
        <v>58</v>
      </c>
      <c r="F40" s="18">
        <v>7.5</v>
      </c>
      <c r="G40" s="21">
        <f t="shared" si="4"/>
        <v>5</v>
      </c>
      <c r="H40" s="18">
        <v>60</v>
      </c>
      <c r="I40" s="21">
        <f t="array" ref="I40">VLOOKUP(E40,機能ごと見積もり!$C$3:$H$3,VLOOKUP(D40,データ!$B$1:$C$5,2,FALSE)+2,FALSE)</f>
        <v>80</v>
      </c>
      <c r="J40" s="21">
        <f t="shared" si="6"/>
        <v>20</v>
      </c>
      <c r="K40" s="22">
        <f t="array" ref="K40">SUM(IF(L40=$L$2:$L39,$G$2:$G39,0))</f>
        <v>15</v>
      </c>
      <c r="L40" s="2" t="str">
        <f t="shared" si="7"/>
        <v>試験作成中間ファイル作成ツール</v>
      </c>
    </row>
    <row r="41" spans="1:12">
      <c r="A41" s="17">
        <f t="shared" si="5"/>
        <v>40</v>
      </c>
      <c r="B41" s="18" t="s">
        <v>1</v>
      </c>
      <c r="C41" s="20">
        <v>42307</v>
      </c>
      <c r="D41" s="18" t="s">
        <v>4</v>
      </c>
      <c r="E41" s="18" t="s">
        <v>58</v>
      </c>
      <c r="F41" s="18">
        <v>7.5</v>
      </c>
      <c r="G41" s="21">
        <f t="shared" si="4"/>
        <v>5</v>
      </c>
      <c r="H41" s="18">
        <v>55</v>
      </c>
      <c r="I41" s="21">
        <f t="array" ref="I41">VLOOKUP(E41,機能ごと見積もり!$C$3:$H$3,VLOOKUP(D41,データ!$B$1:$C$5,2,FALSE)+2,FALSE)</f>
        <v>80</v>
      </c>
      <c r="J41" s="21">
        <f t="shared" si="6"/>
        <v>25</v>
      </c>
      <c r="K41" s="22">
        <f t="array" ref="K41">SUM(IF(L41=$L$2:$L40,$G$2:$G40,0))</f>
        <v>20</v>
      </c>
      <c r="L41" s="2" t="str">
        <f t="shared" si="7"/>
        <v>試験作成中間ファイル作成ツール</v>
      </c>
    </row>
    <row r="42" spans="1:12">
      <c r="A42" s="17">
        <f t="shared" si="5"/>
        <v>41</v>
      </c>
      <c r="B42" s="18" t="s">
        <v>1</v>
      </c>
      <c r="C42" s="20">
        <v>42310</v>
      </c>
      <c r="D42" s="18" t="s">
        <v>4</v>
      </c>
      <c r="E42" s="18" t="s">
        <v>58</v>
      </c>
      <c r="F42" s="18">
        <v>7.5</v>
      </c>
      <c r="G42" s="21">
        <f t="shared" si="4"/>
        <v>5</v>
      </c>
      <c r="H42" s="18">
        <v>50</v>
      </c>
      <c r="I42" s="21">
        <f t="array" ref="I42">VLOOKUP(E42,機能ごと見積もり!$C$3:$H$3,VLOOKUP(D42,データ!$B$1:$C$5,2,FALSE)+2,FALSE)</f>
        <v>80</v>
      </c>
      <c r="J42" s="21">
        <f t="shared" si="6"/>
        <v>30</v>
      </c>
      <c r="K42" s="22">
        <f t="array" ref="K42">SUM(IF(L42=$L$2:$L41,$G$2:$G41,0))</f>
        <v>25</v>
      </c>
      <c r="L42" s="2" t="str">
        <f t="shared" si="7"/>
        <v>試験作成中間ファイル作成ツール</v>
      </c>
    </row>
    <row r="43" spans="1:12">
      <c r="A43" s="17">
        <f t="shared" si="5"/>
        <v>42</v>
      </c>
      <c r="B43" s="18" t="s">
        <v>1</v>
      </c>
      <c r="C43" s="20">
        <v>42312</v>
      </c>
      <c r="D43" s="18" t="s">
        <v>4</v>
      </c>
      <c r="E43" s="18" t="s">
        <v>58</v>
      </c>
      <c r="F43" s="18">
        <v>7.5</v>
      </c>
      <c r="G43" s="21">
        <f t="shared" si="4"/>
        <v>5</v>
      </c>
      <c r="H43" s="18">
        <v>45</v>
      </c>
      <c r="I43" s="21">
        <f t="array" ref="I43">VLOOKUP(E43,機能ごと見積もり!$C$3:$H$3,VLOOKUP(D43,データ!$B$1:$C$5,2,FALSE)+2,FALSE)</f>
        <v>80</v>
      </c>
      <c r="J43" s="21">
        <f t="shared" si="6"/>
        <v>35</v>
      </c>
      <c r="K43" s="22">
        <f t="array" ref="K43">SUM(IF(L43=$L$2:$L42,$G$2:$G42,0))</f>
        <v>30</v>
      </c>
      <c r="L43" s="2" t="str">
        <f t="shared" si="7"/>
        <v>試験作成中間ファイル作成ツール</v>
      </c>
    </row>
    <row r="44" spans="1:12">
      <c r="A44" s="17">
        <f t="shared" si="5"/>
        <v>43</v>
      </c>
      <c r="B44" s="18" t="s">
        <v>1</v>
      </c>
      <c r="C44" s="20">
        <v>42313</v>
      </c>
      <c r="D44" s="18" t="s">
        <v>4</v>
      </c>
      <c r="E44" s="18" t="s">
        <v>58</v>
      </c>
      <c r="F44" s="18">
        <v>7.5</v>
      </c>
      <c r="G44" s="21">
        <f t="shared" si="4"/>
        <v>5</v>
      </c>
      <c r="H44" s="18">
        <v>40</v>
      </c>
      <c r="I44" s="21">
        <f t="array" ref="I44">VLOOKUP(E44,機能ごと見積もり!$C$3:$H$3,VLOOKUP(D44,データ!$B$1:$C$5,2,FALSE)+2,FALSE)</f>
        <v>80</v>
      </c>
      <c r="J44" s="21">
        <f t="shared" si="6"/>
        <v>40</v>
      </c>
      <c r="K44" s="22">
        <f t="array" ref="K44">SUM(IF(L44=$L$2:$L43,$G$2:$G43,0))</f>
        <v>35</v>
      </c>
      <c r="L44" s="2" t="str">
        <f t="shared" si="7"/>
        <v>試験作成中間ファイル作成ツール</v>
      </c>
    </row>
    <row r="45" spans="1:12">
      <c r="A45" s="17">
        <f t="shared" si="5"/>
        <v>44</v>
      </c>
      <c r="B45" s="18" t="s">
        <v>1</v>
      </c>
      <c r="C45" s="20">
        <v>42314</v>
      </c>
      <c r="D45" s="18" t="s">
        <v>4</v>
      </c>
      <c r="E45" s="18" t="s">
        <v>58</v>
      </c>
      <c r="F45" s="18">
        <v>7.5</v>
      </c>
      <c r="G45" s="21">
        <f t="shared" si="4"/>
        <v>5</v>
      </c>
      <c r="H45" s="18">
        <v>35</v>
      </c>
      <c r="I45" s="21">
        <f t="array" ref="I45">VLOOKUP(E45,機能ごと見積もり!$C$3:$H$3,VLOOKUP(D45,データ!$B$1:$C$5,2,FALSE)+2,FALSE)</f>
        <v>80</v>
      </c>
      <c r="J45" s="21">
        <f t="shared" si="6"/>
        <v>45</v>
      </c>
      <c r="K45" s="22">
        <f t="array" ref="K45">SUM(IF(L45=$L$2:$L44,$G$2:$G44,0))</f>
        <v>40</v>
      </c>
      <c r="L45" s="2" t="str">
        <f t="shared" si="7"/>
        <v>試験作成中間ファイル作成ツール</v>
      </c>
    </row>
    <row r="46" spans="1:12">
      <c r="A46" s="17">
        <f t="shared" si="5"/>
        <v>45</v>
      </c>
      <c r="B46" s="18" t="s">
        <v>1</v>
      </c>
      <c r="C46" s="20">
        <v>42317</v>
      </c>
      <c r="D46" s="18" t="s">
        <v>4</v>
      </c>
      <c r="E46" s="18" t="s">
        <v>58</v>
      </c>
      <c r="F46" s="18">
        <v>7.5</v>
      </c>
      <c r="G46" s="21">
        <f t="shared" si="4"/>
        <v>5</v>
      </c>
      <c r="H46" s="18">
        <v>30</v>
      </c>
      <c r="I46" s="21">
        <f t="array" ref="I46">VLOOKUP(E46,機能ごと見積もり!$C$3:$H$3,VLOOKUP(D46,データ!$B$1:$C$5,2,FALSE)+2,FALSE)</f>
        <v>80</v>
      </c>
      <c r="J46" s="21">
        <f t="shared" si="6"/>
        <v>50</v>
      </c>
      <c r="K46" s="22">
        <f t="array" ref="K46">SUM(IF(L46=$L$2:$L45,$G$2:$G45,0))</f>
        <v>45</v>
      </c>
      <c r="L46" s="2" t="str">
        <f t="shared" si="7"/>
        <v>試験作成中間ファイル作成ツール</v>
      </c>
    </row>
    <row r="47" spans="1:12">
      <c r="A47" s="17">
        <f t="shared" si="5"/>
        <v>46</v>
      </c>
      <c r="B47" s="18" t="s">
        <v>59</v>
      </c>
      <c r="C47" s="20">
        <v>42317</v>
      </c>
      <c r="D47" s="18" t="s">
        <v>13</v>
      </c>
      <c r="E47" s="18" t="s">
        <v>58</v>
      </c>
      <c r="F47" s="18">
        <v>12.25</v>
      </c>
      <c r="G47" s="21">
        <f>J47-K47</f>
        <v>0</v>
      </c>
      <c r="H47" s="18">
        <v>25</v>
      </c>
      <c r="I47" s="21">
        <f t="array" ref="I47">VLOOKUP(E47,機能ごと見積もり!$C$3:$H$3,VLOOKUP(D47,データ!$B$1:$C$5,2,FALSE)+2,FALSE)</f>
        <v>160</v>
      </c>
      <c r="J47" s="21">
        <f t="shared" ref="J47" si="8">I47-H47</f>
        <v>135</v>
      </c>
      <c r="K47" s="22">
        <f t="array" ref="K47">SUM(IF(L47=$L$2:$L46,$G$2:$G46,0))</f>
        <v>135</v>
      </c>
      <c r="L47" s="2" t="str">
        <f t="shared" ref="L47" si="9">D47&amp;E47</f>
        <v>製造単体中間ファイル作成ツール</v>
      </c>
    </row>
    <row r="48" spans="1:12">
      <c r="A48" s="17">
        <f t="shared" si="5"/>
        <v>47</v>
      </c>
      <c r="B48" s="18" t="s">
        <v>1</v>
      </c>
      <c r="C48" s="20">
        <v>42318</v>
      </c>
      <c r="D48" s="18" t="s">
        <v>4</v>
      </c>
      <c r="E48" s="18" t="s">
        <v>58</v>
      </c>
      <c r="F48" s="18">
        <v>7.5</v>
      </c>
      <c r="G48" s="21">
        <f t="shared" si="4"/>
        <v>5</v>
      </c>
      <c r="H48" s="18">
        <v>25</v>
      </c>
      <c r="I48" s="21">
        <f t="array" ref="I48">VLOOKUP(E48,機能ごと見積もり!$C$3:$H$3,VLOOKUP(D48,データ!$B$1:$C$5,2,FALSE)+2,FALSE)</f>
        <v>80</v>
      </c>
      <c r="J48" s="21">
        <f t="shared" si="6"/>
        <v>55</v>
      </c>
      <c r="K48" s="22">
        <f t="array" ref="K48">SUM(IF(L48=$L$2:$L46,$G$2:$G46,0))</f>
        <v>50</v>
      </c>
      <c r="L48" s="2" t="str">
        <f t="shared" si="7"/>
        <v>試験作成中間ファイル作成ツール</v>
      </c>
    </row>
    <row r="49" spans="1:12">
      <c r="A49" s="17">
        <f t="shared" si="5"/>
        <v>48</v>
      </c>
      <c r="B49" s="18" t="s">
        <v>59</v>
      </c>
      <c r="C49" s="20">
        <v>42318</v>
      </c>
      <c r="D49" s="18" t="s">
        <v>13</v>
      </c>
      <c r="E49" s="18" t="s">
        <v>58</v>
      </c>
      <c r="F49" s="18">
        <v>13</v>
      </c>
      <c r="G49" s="21">
        <f t="shared" si="4"/>
        <v>0</v>
      </c>
      <c r="H49" s="18">
        <v>25</v>
      </c>
      <c r="I49" s="21">
        <f t="array" ref="I49">VLOOKUP(E49,機能ごと見積もり!$C$3:$H$3,VLOOKUP(D49,データ!$B$1:$C$5,2,FALSE)+2,FALSE)</f>
        <v>160</v>
      </c>
      <c r="J49" s="21">
        <f t="shared" si="6"/>
        <v>135</v>
      </c>
      <c r="K49" s="22">
        <f t="array" ref="K49">SUM(IF(L49=$L$2:$L48,$G$2:$G48,0))</f>
        <v>135</v>
      </c>
      <c r="L49" s="2" t="str">
        <f t="shared" si="7"/>
        <v>製造単体中間ファイル作成ツール</v>
      </c>
    </row>
    <row r="50" spans="1:12">
      <c r="A50" s="17">
        <f t="shared" si="5"/>
        <v>49</v>
      </c>
      <c r="B50" s="18" t="s">
        <v>59</v>
      </c>
      <c r="C50" s="20">
        <v>42319</v>
      </c>
      <c r="D50" s="18" t="s">
        <v>13</v>
      </c>
      <c r="E50" s="18" t="s">
        <v>58</v>
      </c>
      <c r="F50" s="18">
        <v>13</v>
      </c>
      <c r="G50" s="21">
        <f t="shared" si="4"/>
        <v>0</v>
      </c>
      <c r="H50" s="18">
        <v>25</v>
      </c>
      <c r="I50" s="21">
        <f t="array" ref="I50">VLOOKUP(E50,機能ごと見積もり!$C$3:$H$3,VLOOKUP(D50,データ!$B$1:$C$5,2,FALSE)+2,FALSE)</f>
        <v>160</v>
      </c>
      <c r="J50" s="21">
        <f t="shared" si="6"/>
        <v>135</v>
      </c>
      <c r="K50" s="22">
        <f t="array" ref="K50">SUM(IF(L50=$L$2:$L49,$G$2:$G49,0))</f>
        <v>135</v>
      </c>
      <c r="L50" s="2" t="str">
        <f t="shared" si="7"/>
        <v>製造単体中間ファイル作成ツール</v>
      </c>
    </row>
    <row r="51" spans="1:12">
      <c r="A51" s="17">
        <f t="shared" si="5"/>
        <v>50</v>
      </c>
      <c r="B51" s="18" t="s">
        <v>1</v>
      </c>
      <c r="C51" s="20">
        <v>42319</v>
      </c>
      <c r="D51" s="18" t="s">
        <v>4</v>
      </c>
      <c r="E51" s="18" t="s">
        <v>58</v>
      </c>
      <c r="F51" s="18">
        <v>8</v>
      </c>
      <c r="G51" s="21">
        <f t="shared" si="4"/>
        <v>5</v>
      </c>
      <c r="H51" s="18">
        <v>20</v>
      </c>
      <c r="I51" s="21">
        <f t="array" ref="I51">VLOOKUP(E51,機能ごと見積もり!$C$3:$H$3,VLOOKUP(D51,データ!$B$1:$C$5,2,FALSE)+2,FALSE)</f>
        <v>80</v>
      </c>
      <c r="J51" s="21">
        <f t="shared" si="6"/>
        <v>60</v>
      </c>
      <c r="K51" s="22">
        <f t="array" ref="K51">SUM(IF(L51=$L$2:$L50,$G$2:$G50,0))</f>
        <v>55</v>
      </c>
      <c r="L51" s="2" t="str">
        <f t="shared" si="7"/>
        <v>試験作成中間ファイル作成ツール</v>
      </c>
    </row>
    <row r="52" spans="1:12">
      <c r="A52" s="17">
        <f t="shared" si="5"/>
        <v>51</v>
      </c>
      <c r="B52" s="18" t="s">
        <v>1</v>
      </c>
      <c r="C52" s="20">
        <v>42320</v>
      </c>
      <c r="D52" s="18" t="s">
        <v>4</v>
      </c>
      <c r="E52" s="18" t="s">
        <v>58</v>
      </c>
      <c r="F52" s="18">
        <v>7.5</v>
      </c>
      <c r="G52" s="21">
        <f t="shared" ref="G52" si="10">J52-K52</f>
        <v>10</v>
      </c>
      <c r="H52" s="18">
        <v>15</v>
      </c>
      <c r="I52" s="21">
        <f t="array" ref="I52">VLOOKUP(E52,機能ごと見積もり!$C$3:$H$3,VLOOKUP(D52,データ!$B$1:$C$5,2,FALSE)+2,FALSE)</f>
        <v>80</v>
      </c>
      <c r="J52" s="21">
        <f t="shared" ref="J52" si="11">I52-H52</f>
        <v>65</v>
      </c>
      <c r="K52" s="22">
        <f t="array" ref="K52">SUM(IF(L52=$L$2:$L50,$G$2:$G50,0))</f>
        <v>55</v>
      </c>
      <c r="L52" s="2" t="str">
        <f t="shared" ref="L52" si="12">D52&amp;E52</f>
        <v>試験作成中間ファイル作成ツール</v>
      </c>
    </row>
    <row r="53" spans="1:12">
      <c r="A53" s="17">
        <f t="shared" si="5"/>
        <v>52</v>
      </c>
      <c r="B53" s="18" t="s">
        <v>59</v>
      </c>
      <c r="C53" s="20">
        <v>42320</v>
      </c>
      <c r="D53" s="18" t="s">
        <v>4</v>
      </c>
      <c r="E53" s="18" t="s">
        <v>58</v>
      </c>
      <c r="F53" s="18">
        <v>13.5</v>
      </c>
      <c r="G53" s="21">
        <f t="shared" si="4"/>
        <v>5</v>
      </c>
      <c r="H53" s="18">
        <v>15</v>
      </c>
      <c r="I53" s="21">
        <f t="array" ref="I53">VLOOKUP(E53,機能ごと見積もり!$C$3:$H$3,VLOOKUP(D53,データ!$B$1:$C$5,2,FALSE)+2,FALSE)</f>
        <v>80</v>
      </c>
      <c r="J53" s="21">
        <f t="shared" si="6"/>
        <v>65</v>
      </c>
      <c r="K53" s="22">
        <f t="array" ref="K53">SUM(IF(L53=$L$2:$L51,$G$2:$G51,0))</f>
        <v>60</v>
      </c>
      <c r="L53" s="2" t="str">
        <f t="shared" si="7"/>
        <v>試験作成中間ファイル作成ツール</v>
      </c>
    </row>
    <row r="54" spans="1:12">
      <c r="A54" s="17">
        <f t="shared" si="5"/>
        <v>53</v>
      </c>
      <c r="B54" s="18" t="s">
        <v>1</v>
      </c>
      <c r="C54" s="20">
        <v>42321</v>
      </c>
      <c r="D54" s="18" t="s">
        <v>4</v>
      </c>
      <c r="E54" s="18" t="s">
        <v>58</v>
      </c>
      <c r="F54" s="18">
        <v>5</v>
      </c>
      <c r="G54" s="21">
        <f t="shared" ref="G54" si="13">J54-K54</f>
        <v>5</v>
      </c>
      <c r="H54" s="18">
        <v>15</v>
      </c>
      <c r="I54" s="21">
        <f t="array" ref="I54">VLOOKUP(E54,機能ごと見積もり!$C$3:$H$3,VLOOKUP(D54,データ!$B$1:$C$5,2,FALSE)+2,FALSE)</f>
        <v>80</v>
      </c>
      <c r="J54" s="21">
        <f t="shared" ref="J54" si="14">I54-H54</f>
        <v>65</v>
      </c>
      <c r="K54" s="22">
        <f t="array" ref="K54">SUM(IF(L54=$L$2:$L51,$G$2:$G51,0))</f>
        <v>60</v>
      </c>
      <c r="L54" s="2" t="str">
        <f t="shared" ref="L54" si="15">D54&amp;E54</f>
        <v>試験作成中間ファイル作成ツール</v>
      </c>
    </row>
    <row r="55" spans="1:12">
      <c r="A55" s="17">
        <f t="shared" si="5"/>
        <v>54</v>
      </c>
      <c r="B55" s="18" t="s">
        <v>59</v>
      </c>
      <c r="C55" s="20">
        <v>42321</v>
      </c>
      <c r="D55" s="18" t="s">
        <v>4</v>
      </c>
      <c r="E55" s="18" t="s">
        <v>58</v>
      </c>
      <c r="F55" s="18">
        <v>7.5</v>
      </c>
      <c r="G55" s="21">
        <f t="shared" si="4"/>
        <v>-10</v>
      </c>
      <c r="H55" s="18">
        <v>15</v>
      </c>
      <c r="I55" s="21">
        <f t="array" ref="I55">VLOOKUP(E55,機能ごと見積もり!$C$3:$H$3,VLOOKUP(D55,データ!$B$1:$C$5,2,FALSE)+2,FALSE)</f>
        <v>80</v>
      </c>
      <c r="J55" s="21">
        <f t="shared" si="6"/>
        <v>65</v>
      </c>
      <c r="K55" s="22">
        <f t="array" ref="K55">SUM(IF(L55=$L$2:$L53,$G$2:$G53,0))</f>
        <v>75</v>
      </c>
      <c r="L55" s="2" t="str">
        <f t="shared" si="7"/>
        <v>試験作成中間ファイル作成ツール</v>
      </c>
    </row>
    <row r="56" spans="1:12">
      <c r="A56" s="17">
        <f t="shared" si="5"/>
        <v>55</v>
      </c>
      <c r="B56" s="18" t="s">
        <v>1</v>
      </c>
      <c r="C56" s="20">
        <v>42324</v>
      </c>
      <c r="D56" s="18" t="s">
        <v>4</v>
      </c>
      <c r="E56" s="18" t="s">
        <v>58</v>
      </c>
      <c r="F56" s="18">
        <v>7.5</v>
      </c>
      <c r="G56" s="21">
        <f t="shared" si="4"/>
        <v>-4</v>
      </c>
      <c r="H56" s="18">
        <v>14</v>
      </c>
      <c r="I56" s="21">
        <f t="array" ref="I56">VLOOKUP(E56,機能ごと見積もり!$C$3:$H$3,VLOOKUP(D56,データ!$B$1:$C$5,2,FALSE)+2,FALSE)</f>
        <v>80</v>
      </c>
      <c r="J56" s="21">
        <f t="shared" si="6"/>
        <v>66</v>
      </c>
      <c r="K56" s="22">
        <f t="array" ref="K56">SUM(IF(L56=$L$2:$L55,$G$2:$G55,0))</f>
        <v>70</v>
      </c>
      <c r="L56" s="2" t="str">
        <f t="shared" si="7"/>
        <v>試験作成中間ファイル作成ツール</v>
      </c>
    </row>
    <row r="57" spans="1:12">
      <c r="A57" s="17">
        <f t="shared" si="5"/>
        <v>56</v>
      </c>
      <c r="B57" s="18" t="s">
        <v>59</v>
      </c>
      <c r="C57" s="20">
        <v>42324</v>
      </c>
      <c r="D57" s="18" t="s">
        <v>4</v>
      </c>
      <c r="E57" s="18" t="s">
        <v>58</v>
      </c>
      <c r="F57" s="18">
        <v>8.25</v>
      </c>
      <c r="G57" s="21">
        <f t="shared" ref="G57" si="16">J57-K57</f>
        <v>0</v>
      </c>
      <c r="H57" s="18">
        <v>14</v>
      </c>
      <c r="I57" s="21">
        <f t="array" ref="I57">VLOOKUP(E57,機能ごと見積もり!$C$3:$H$3,VLOOKUP(D57,データ!$B$1:$C$5,2,FALSE)+2,FALSE)</f>
        <v>80</v>
      </c>
      <c r="J57" s="21">
        <f t="shared" ref="J57" si="17">I57-H57</f>
        <v>66</v>
      </c>
      <c r="K57" s="22">
        <f t="array" ref="K57">SUM(IF(L57=$L$2:$L56,$G$2:$G56,0))</f>
        <v>66</v>
      </c>
      <c r="L57" s="2" t="str">
        <f t="shared" ref="L57" si="18">D57&amp;E57</f>
        <v>試験作成中間ファイル作成ツール</v>
      </c>
    </row>
    <row r="58" spans="1:12">
      <c r="A58" s="17">
        <f t="shared" si="5"/>
        <v>57</v>
      </c>
      <c r="B58" s="18" t="s">
        <v>1</v>
      </c>
      <c r="C58" s="20">
        <v>42325</v>
      </c>
      <c r="D58" s="18" t="s">
        <v>4</v>
      </c>
      <c r="E58" s="18" t="s">
        <v>58</v>
      </c>
      <c r="F58" s="18">
        <v>7.5</v>
      </c>
      <c r="G58" s="21">
        <f t="shared" si="4"/>
        <v>1</v>
      </c>
      <c r="H58" s="18">
        <v>13</v>
      </c>
      <c r="I58" s="21">
        <f t="array" ref="I58">VLOOKUP(E58,機能ごと見積もり!$C$3:$H$3,VLOOKUP(D58,データ!$B$1:$C$5,2,FALSE)+2,FALSE)</f>
        <v>80</v>
      </c>
      <c r="J58" s="21">
        <f t="shared" si="6"/>
        <v>67</v>
      </c>
      <c r="K58" s="22">
        <f t="array" ref="K58">SUM(IF(L58=$L$2:$L56,$G$2:$G56,0))</f>
        <v>66</v>
      </c>
      <c r="L58" s="2" t="str">
        <f t="shared" si="7"/>
        <v>試験作成中間ファイル作成ツール</v>
      </c>
    </row>
    <row r="59" spans="1:12">
      <c r="A59" s="17">
        <f t="shared" si="5"/>
        <v>58</v>
      </c>
      <c r="B59" s="18" t="s">
        <v>59</v>
      </c>
      <c r="C59" s="20">
        <v>42325</v>
      </c>
      <c r="D59" s="18" t="s">
        <v>4</v>
      </c>
      <c r="E59" s="18" t="s">
        <v>58</v>
      </c>
      <c r="F59" s="18">
        <v>8</v>
      </c>
      <c r="G59" s="21">
        <f t="shared" ref="G59" si="19">J59-K59</f>
        <v>1</v>
      </c>
      <c r="H59" s="18">
        <v>13</v>
      </c>
      <c r="I59" s="21">
        <f t="array" ref="I59">VLOOKUP(E59,機能ごと見積もり!$C$3:$H$3,VLOOKUP(D59,データ!$B$1:$C$5,2,FALSE)+2,FALSE)</f>
        <v>80</v>
      </c>
      <c r="J59" s="21">
        <f t="shared" ref="J59" si="20">I59-H59</f>
        <v>67</v>
      </c>
      <c r="K59" s="22">
        <f t="array" ref="K59">SUM(IF(L59=$L$2:$L57,$G$2:$G57,0))</f>
        <v>66</v>
      </c>
      <c r="L59" s="2" t="str">
        <f t="shared" ref="L59" si="21">D59&amp;E59</f>
        <v>試験作成中間ファイル作成ツール</v>
      </c>
    </row>
    <row r="60" spans="1:12">
      <c r="A60" s="17">
        <f t="shared" si="5"/>
        <v>59</v>
      </c>
      <c r="B60" s="18" t="s">
        <v>1</v>
      </c>
      <c r="C60" s="20">
        <v>42326</v>
      </c>
      <c r="D60" s="18" t="s">
        <v>4</v>
      </c>
      <c r="E60" s="18" t="s">
        <v>58</v>
      </c>
      <c r="F60" s="18">
        <v>7.5</v>
      </c>
      <c r="G60" s="21">
        <f t="shared" si="4"/>
        <v>0</v>
      </c>
      <c r="H60" s="18">
        <v>13</v>
      </c>
      <c r="I60" s="21">
        <f t="array" ref="I60">VLOOKUP(E60,機能ごと見積もり!$C$3:$H$3,VLOOKUP(D60,データ!$B$1:$C$5,2,FALSE)+2,FALSE)</f>
        <v>80</v>
      </c>
      <c r="J60" s="21">
        <f t="shared" si="6"/>
        <v>67</v>
      </c>
      <c r="K60" s="22">
        <f t="array" ref="K60">SUM(IF(L60=$L$2:$L58,$G$2:$G58,0))</f>
        <v>67</v>
      </c>
      <c r="L60" s="2" t="str">
        <f t="shared" si="7"/>
        <v>試験作成中間ファイル作成ツール</v>
      </c>
    </row>
    <row r="61" spans="1:12">
      <c r="A61" s="17">
        <f t="shared" si="5"/>
        <v>60</v>
      </c>
      <c r="B61" s="18" t="s">
        <v>59</v>
      </c>
      <c r="C61" s="20">
        <v>42326</v>
      </c>
      <c r="D61" s="18" t="s">
        <v>4</v>
      </c>
      <c r="E61" s="18" t="s">
        <v>58</v>
      </c>
      <c r="F61" s="18">
        <v>8.25</v>
      </c>
      <c r="G61" s="21">
        <f t="shared" ref="G61" si="22">J61-K61</f>
        <v>-1</v>
      </c>
      <c r="H61" s="18">
        <v>13</v>
      </c>
      <c r="I61" s="21">
        <f t="array" ref="I61">VLOOKUP(E61,機能ごと見積もり!$C$3:$H$3,VLOOKUP(D61,データ!$B$1:$C$5,2,FALSE)+2,FALSE)</f>
        <v>80</v>
      </c>
      <c r="J61" s="21">
        <f t="shared" ref="J61" si="23">I61-H61</f>
        <v>67</v>
      </c>
      <c r="K61" s="22">
        <f t="array" ref="K61">SUM(IF(L61=$L$2:$L59,$G$2:$G59,0))</f>
        <v>68</v>
      </c>
      <c r="L61" s="2" t="str">
        <f t="shared" ref="L61" si="24">D61&amp;E61</f>
        <v>試験作成中間ファイル作成ツール</v>
      </c>
    </row>
    <row r="62" spans="1:12">
      <c r="A62" s="17">
        <f t="shared" si="5"/>
        <v>61</v>
      </c>
      <c r="B62" s="18" t="s">
        <v>1</v>
      </c>
      <c r="C62" s="20">
        <v>42327</v>
      </c>
      <c r="D62" s="18" t="s">
        <v>4</v>
      </c>
      <c r="E62" s="18" t="s">
        <v>58</v>
      </c>
      <c r="F62" s="18">
        <v>7.5</v>
      </c>
      <c r="G62" s="21">
        <f t="shared" si="4"/>
        <v>0</v>
      </c>
      <c r="H62" s="18">
        <v>12</v>
      </c>
      <c r="I62" s="21">
        <f t="array" ref="I62">VLOOKUP(E62,機能ごと見積もり!$C$3:$H$3,VLOOKUP(D62,データ!$B$1:$C$5,2,FALSE)+2,FALSE)</f>
        <v>80</v>
      </c>
      <c r="J62" s="21">
        <f t="shared" si="6"/>
        <v>68</v>
      </c>
      <c r="K62" s="22">
        <f t="array" ref="K62">SUM(IF(L62=$L$2:$L60,$G$2:$G60,0))</f>
        <v>68</v>
      </c>
      <c r="L62" s="2" t="str">
        <f t="shared" si="7"/>
        <v>試験作成中間ファイル作成ツール</v>
      </c>
    </row>
    <row r="63" spans="1:12">
      <c r="A63" s="17">
        <f t="shared" si="5"/>
        <v>62</v>
      </c>
      <c r="B63" s="18" t="s">
        <v>59</v>
      </c>
      <c r="C63" s="20">
        <v>42327</v>
      </c>
      <c r="D63" s="18" t="s">
        <v>4</v>
      </c>
      <c r="E63" s="18" t="s">
        <v>58</v>
      </c>
      <c r="F63" s="18">
        <v>7.75</v>
      </c>
      <c r="G63" s="21">
        <f t="shared" ref="G63" si="25">J63-K63</f>
        <v>1</v>
      </c>
      <c r="H63" s="18">
        <v>12</v>
      </c>
      <c r="I63" s="21">
        <f t="array" ref="I63">VLOOKUP(E63,機能ごと見積もり!$C$3:$H$3,VLOOKUP(D63,データ!$B$1:$C$5,2,FALSE)+2,FALSE)</f>
        <v>80</v>
      </c>
      <c r="J63" s="21">
        <f t="shared" ref="J63" si="26">I63-H63</f>
        <v>68</v>
      </c>
      <c r="K63" s="22">
        <f t="array" ref="K63">SUM(IF(L63=$L$2:$L61,$G$2:$G61,0))</f>
        <v>67</v>
      </c>
      <c r="L63" s="2" t="str">
        <f t="shared" ref="L63" si="27">D63&amp;E63</f>
        <v>試験作成中間ファイル作成ツール</v>
      </c>
    </row>
    <row r="64" spans="1:12">
      <c r="A64" s="17">
        <f t="shared" si="5"/>
        <v>63</v>
      </c>
      <c r="B64" s="18" t="s">
        <v>1</v>
      </c>
      <c r="C64" s="20">
        <v>42328</v>
      </c>
      <c r="D64" s="18" t="s">
        <v>4</v>
      </c>
      <c r="E64" s="18" t="s">
        <v>58</v>
      </c>
      <c r="F64" s="18">
        <v>7.5</v>
      </c>
      <c r="G64" s="21">
        <f t="shared" si="4"/>
        <v>2</v>
      </c>
      <c r="H64" s="18">
        <v>11</v>
      </c>
      <c r="I64" s="21">
        <f t="array" ref="I64">VLOOKUP(E64,機能ごと見積もり!$C$3:$H$3,VLOOKUP(D64,データ!$B$1:$C$5,2,FALSE)+2,FALSE)</f>
        <v>80</v>
      </c>
      <c r="J64" s="21">
        <f t="shared" si="6"/>
        <v>69</v>
      </c>
      <c r="K64" s="22">
        <f t="array" ref="K64">SUM(IF(L64=$L$2:$L62,$G$2:$G62,0))</f>
        <v>67</v>
      </c>
      <c r="L64" s="2" t="str">
        <f t="shared" si="7"/>
        <v>試験作成中間ファイル作成ツール</v>
      </c>
    </row>
    <row r="65" spans="1:12">
      <c r="A65" s="17">
        <f t="shared" si="5"/>
        <v>64</v>
      </c>
      <c r="B65" s="18" t="s">
        <v>59</v>
      </c>
      <c r="C65" s="20">
        <v>42328</v>
      </c>
      <c r="D65" s="18" t="s">
        <v>4</v>
      </c>
      <c r="E65" s="18" t="s">
        <v>58</v>
      </c>
      <c r="F65" s="18">
        <v>8</v>
      </c>
      <c r="G65" s="21">
        <f t="shared" ref="G65" si="28">J65-K65</f>
        <v>1</v>
      </c>
      <c r="H65" s="18">
        <v>11</v>
      </c>
      <c r="I65" s="21">
        <f t="array" ref="I65">VLOOKUP(E65,機能ごと見積もり!$C$3:$H$3,VLOOKUP(D65,データ!$B$1:$C$5,2,FALSE)+2,FALSE)</f>
        <v>80</v>
      </c>
      <c r="J65" s="21">
        <f t="shared" ref="J65" si="29">I65-H65</f>
        <v>69</v>
      </c>
      <c r="K65" s="22">
        <f t="array" ref="K65">SUM(IF(L65=$L$2:$L63,$G$2:$G63,0))</f>
        <v>68</v>
      </c>
      <c r="L65" s="2" t="str">
        <f t="shared" ref="L65" si="30">D65&amp;E65</f>
        <v>試験作成中間ファイル作成ツール</v>
      </c>
    </row>
    <row r="66" spans="1:12">
      <c r="A66" s="17">
        <f t="shared" si="5"/>
        <v>65</v>
      </c>
      <c r="B66" s="18" t="s">
        <v>1</v>
      </c>
      <c r="C66" s="20">
        <v>42332</v>
      </c>
      <c r="D66" s="18" t="s">
        <v>4</v>
      </c>
      <c r="E66" s="18" t="s">
        <v>58</v>
      </c>
      <c r="F66" s="18">
        <v>7.5</v>
      </c>
      <c r="G66" s="21">
        <f t="shared" si="4"/>
        <v>0</v>
      </c>
      <c r="H66" s="18">
        <v>10</v>
      </c>
      <c r="I66" s="21">
        <f t="array" ref="I66">VLOOKUP(E66,機能ごと見積もり!$C$3:$H$3,VLOOKUP(D66,データ!$B$1:$C$5,2,FALSE)+2,FALSE)</f>
        <v>80</v>
      </c>
      <c r="J66" s="21">
        <f t="shared" si="6"/>
        <v>70</v>
      </c>
      <c r="K66" s="22">
        <f t="array" ref="K66">SUM(IF(L66=$L$2:$L64,$G$2:$G64,0))</f>
        <v>70</v>
      </c>
      <c r="L66" s="2" t="str">
        <f t="shared" si="7"/>
        <v>試験作成中間ファイル作成ツール</v>
      </c>
    </row>
    <row r="67" spans="1:12">
      <c r="A67" s="17">
        <f t="shared" si="5"/>
        <v>66</v>
      </c>
      <c r="B67" s="18" t="s">
        <v>59</v>
      </c>
      <c r="C67" s="20">
        <v>42333</v>
      </c>
      <c r="D67" s="18" t="s">
        <v>13</v>
      </c>
      <c r="E67" s="18" t="s">
        <v>58</v>
      </c>
      <c r="F67" s="18">
        <v>4.5</v>
      </c>
      <c r="G67" s="21">
        <f t="shared" si="4"/>
        <v>-16</v>
      </c>
      <c r="H67" s="18">
        <v>41</v>
      </c>
      <c r="I67" s="21">
        <f t="array" ref="I67">VLOOKUP(E67,機能ごと見積もり!$C$3:$H$3,VLOOKUP(D67,データ!$B$1:$C$5,2,FALSE)+2,FALSE)</f>
        <v>160</v>
      </c>
      <c r="J67" s="21">
        <f t="shared" si="6"/>
        <v>119</v>
      </c>
      <c r="K67" s="22">
        <f t="array" ref="K67">SUM(IF(L67=$L$2:$L66,$G$2:$G66,0))</f>
        <v>135</v>
      </c>
      <c r="L67" s="2" t="str">
        <f t="shared" si="7"/>
        <v>製造単体中間ファイル作成ツール</v>
      </c>
    </row>
    <row r="68" spans="1:12">
      <c r="A68" s="17">
        <f t="shared" si="5"/>
        <v>67</v>
      </c>
      <c r="B68" s="18" t="s">
        <v>59</v>
      </c>
      <c r="C68" s="20">
        <v>42333</v>
      </c>
      <c r="D68" s="18" t="s">
        <v>2</v>
      </c>
      <c r="E68" s="18" t="s">
        <v>58</v>
      </c>
      <c r="F68" s="18">
        <v>0</v>
      </c>
      <c r="G68" s="21">
        <f t="shared" ref="G68:G123" si="31">J68-K68</f>
        <v>21.5</v>
      </c>
      <c r="H68" s="18">
        <v>23.5</v>
      </c>
      <c r="I68" s="21">
        <f t="array" ref="I68">VLOOKUP(E68,機能ごと見積もり!$C$3:$H$3,VLOOKUP(D68,データ!$B$1:$C$5,2,FALSE)+2,FALSE)</f>
        <v>92</v>
      </c>
      <c r="J68" s="21">
        <f t="shared" ref="J68:J123" si="32">I68-H68</f>
        <v>68.5</v>
      </c>
      <c r="K68" s="22">
        <f t="array" ref="K68">SUM(IF(L68=$L$2:$L67,$G$2:$G67,0))</f>
        <v>47</v>
      </c>
      <c r="L68" s="2" t="str">
        <f t="shared" ref="L68:L123" si="33">D68&amp;E68</f>
        <v>設計中間ファイル作成ツール</v>
      </c>
    </row>
    <row r="69" spans="1:12">
      <c r="A69" s="17">
        <f t="shared" si="5"/>
        <v>68</v>
      </c>
      <c r="B69" s="18" t="s">
        <v>59</v>
      </c>
      <c r="C69" s="20">
        <v>42334</v>
      </c>
      <c r="D69" s="18" t="s">
        <v>6</v>
      </c>
      <c r="E69" s="18" t="s">
        <v>58</v>
      </c>
      <c r="F69" s="18">
        <v>8</v>
      </c>
      <c r="G69" s="21">
        <f t="shared" si="31"/>
        <v>104</v>
      </c>
      <c r="H69" s="18">
        <v>36</v>
      </c>
      <c r="I69" s="21">
        <f t="array" ref="I69">VLOOKUP(E69,機能ごと見積もり!$C$3:$H$3,VLOOKUP(D69,データ!$B$1:$C$5,2,FALSE)+2,FALSE)</f>
        <v>140</v>
      </c>
      <c r="J69" s="21">
        <f t="shared" si="32"/>
        <v>104</v>
      </c>
      <c r="K69" s="22">
        <f t="array" ref="K69">SUM(IF(L69=$L$2:$L68,$G$2:$G68,0))</f>
        <v>0</v>
      </c>
      <c r="L69" s="2" t="str">
        <f t="shared" si="33"/>
        <v>試験実施中間ファイル作成ツール</v>
      </c>
    </row>
    <row r="70" spans="1:12">
      <c r="A70" s="17">
        <f t="shared" si="5"/>
        <v>69</v>
      </c>
      <c r="B70" s="18" t="s">
        <v>59</v>
      </c>
      <c r="C70" s="20">
        <v>42335</v>
      </c>
      <c r="D70" s="18" t="s">
        <v>4</v>
      </c>
      <c r="E70" s="18" t="s">
        <v>58</v>
      </c>
      <c r="F70" s="18">
        <v>7.75</v>
      </c>
      <c r="G70" s="21">
        <f t="shared" si="31"/>
        <v>-1</v>
      </c>
      <c r="H70" s="18">
        <v>10</v>
      </c>
      <c r="I70" s="21">
        <f t="array" ref="I70">VLOOKUP(E70,機能ごと見積もり!$C$3:$H$3,VLOOKUP(D70,データ!$B$1:$C$5,2,FALSE)+2,FALSE)</f>
        <v>80</v>
      </c>
      <c r="J70" s="21">
        <f t="shared" si="32"/>
        <v>70</v>
      </c>
      <c r="K70" s="22">
        <f t="array" ref="K70">SUM(IF(L70=$L$2:$L69,$G$2:$G69,0))</f>
        <v>71</v>
      </c>
      <c r="L70" s="2" t="str">
        <f t="shared" si="33"/>
        <v>試験作成中間ファイル作成ツール</v>
      </c>
    </row>
    <row r="71" spans="1:12">
      <c r="A71" s="17">
        <f t="shared" si="5"/>
        <v>70</v>
      </c>
      <c r="B71" s="18" t="s">
        <v>59</v>
      </c>
      <c r="C71" s="20">
        <v>42338</v>
      </c>
      <c r="D71" s="18" t="s">
        <v>13</v>
      </c>
      <c r="E71" s="18" t="s">
        <v>58</v>
      </c>
      <c r="F71" s="18">
        <v>6.18</v>
      </c>
      <c r="G71" s="21">
        <f t="shared" si="31"/>
        <v>0</v>
      </c>
      <c r="H71" s="18">
        <v>41</v>
      </c>
      <c r="I71" s="21">
        <f t="array" ref="I71">VLOOKUP(E71,機能ごと見積もり!$C$3:$H$3,VLOOKUP(D71,データ!$B$1:$C$5,2,FALSE)+2,FALSE)</f>
        <v>160</v>
      </c>
      <c r="J71" s="21">
        <f t="shared" si="32"/>
        <v>119</v>
      </c>
      <c r="K71" s="22">
        <f t="array" ref="K71">SUM(IF(L71=$L$2:$L70,$G$2:$G70,0))</f>
        <v>119</v>
      </c>
      <c r="L71" s="2" t="str">
        <f t="shared" si="33"/>
        <v>製造単体中間ファイル作成ツール</v>
      </c>
    </row>
    <row r="72" spans="1:12">
      <c r="A72" s="17">
        <f t="shared" si="5"/>
        <v>71</v>
      </c>
      <c r="B72" s="18" t="s">
        <v>59</v>
      </c>
      <c r="C72" s="20">
        <v>42339</v>
      </c>
      <c r="D72" s="18" t="s">
        <v>13</v>
      </c>
      <c r="E72" s="18" t="s">
        <v>58</v>
      </c>
      <c r="F72" s="18">
        <v>9.75</v>
      </c>
      <c r="G72" s="21">
        <f t="shared" si="31"/>
        <v>0</v>
      </c>
      <c r="H72" s="18">
        <v>41</v>
      </c>
      <c r="I72" s="21">
        <f t="array" ref="I72">VLOOKUP(E72,機能ごと見積もり!$C$3:$H$3,VLOOKUP(D72,データ!$B$1:$C$5,2,FALSE)+2,FALSE)</f>
        <v>160</v>
      </c>
      <c r="J72" s="21">
        <f t="shared" si="32"/>
        <v>119</v>
      </c>
      <c r="K72" s="22">
        <f t="array" ref="K72">SUM(IF(L72=$L$2:$L71,$G$2:$G71,0))</f>
        <v>119</v>
      </c>
      <c r="L72" s="2" t="str">
        <f t="shared" si="33"/>
        <v>製造単体中間ファイル作成ツール</v>
      </c>
    </row>
    <row r="73" spans="1:12">
      <c r="A73" s="17">
        <f t="shared" si="5"/>
        <v>72</v>
      </c>
      <c r="B73" s="18" t="s">
        <v>59</v>
      </c>
      <c r="C73" s="20">
        <v>42340</v>
      </c>
      <c r="D73" s="18" t="s">
        <v>13</v>
      </c>
      <c r="E73" s="18" t="s">
        <v>58</v>
      </c>
      <c r="F73" s="18">
        <v>11.25</v>
      </c>
      <c r="G73" s="21">
        <f t="shared" si="31"/>
        <v>0</v>
      </c>
      <c r="H73" s="18">
        <v>41</v>
      </c>
      <c r="I73" s="21">
        <f t="array" ref="I73">VLOOKUP(E73,機能ごと見積もり!$C$3:$H$3,VLOOKUP(D73,データ!$B$1:$C$5,2,FALSE)+2,FALSE)</f>
        <v>160</v>
      </c>
      <c r="J73" s="21">
        <f t="shared" si="32"/>
        <v>119</v>
      </c>
      <c r="K73" s="22">
        <f t="array" ref="K73">SUM(IF(L73=$L$2:$L72,$G$2:$G72,0))</f>
        <v>119</v>
      </c>
      <c r="L73" s="2" t="str">
        <f t="shared" si="33"/>
        <v>製造単体中間ファイル作成ツール</v>
      </c>
    </row>
    <row r="74" spans="1:12">
      <c r="A74" s="17">
        <f t="shared" si="5"/>
        <v>73</v>
      </c>
      <c r="B74" s="18" t="s">
        <v>59</v>
      </c>
      <c r="C74" s="20">
        <v>42341</v>
      </c>
      <c r="D74" s="18" t="s">
        <v>13</v>
      </c>
      <c r="E74" s="18" t="s">
        <v>58</v>
      </c>
      <c r="F74" s="18">
        <v>11.5</v>
      </c>
      <c r="G74" s="21">
        <f t="shared" si="31"/>
        <v>0</v>
      </c>
      <c r="H74" s="18">
        <v>41</v>
      </c>
      <c r="I74" s="21">
        <f t="array" ref="I74">VLOOKUP(E74,機能ごと見積もり!$C$3:$H$3,VLOOKUP(D74,データ!$B$1:$C$5,2,FALSE)+2,FALSE)</f>
        <v>160</v>
      </c>
      <c r="J74" s="21">
        <f t="shared" si="32"/>
        <v>119</v>
      </c>
      <c r="K74" s="22">
        <f t="array" ref="K74">SUM(IF(L74=$L$2:$L73,$G$2:$G73,0))</f>
        <v>119</v>
      </c>
      <c r="L74" s="2" t="str">
        <f t="shared" si="33"/>
        <v>製造単体中間ファイル作成ツール</v>
      </c>
    </row>
    <row r="75" spans="1:12">
      <c r="A75" s="17">
        <f t="shared" si="5"/>
        <v>74</v>
      </c>
      <c r="B75" s="18" t="s">
        <v>59</v>
      </c>
      <c r="C75" s="20">
        <v>42342</v>
      </c>
      <c r="D75" s="18" t="s">
        <v>13</v>
      </c>
      <c r="E75" s="18" t="s">
        <v>58</v>
      </c>
      <c r="F75" s="18">
        <v>7.25</v>
      </c>
      <c r="G75" s="21">
        <f t="shared" si="31"/>
        <v>0</v>
      </c>
      <c r="H75" s="18">
        <v>41</v>
      </c>
      <c r="I75" s="21">
        <f t="array" ref="I75">VLOOKUP(E75,機能ごと見積もり!$C$3:$H$3,VLOOKUP(D75,データ!$B$1:$C$5,2,FALSE)+2,FALSE)</f>
        <v>160</v>
      </c>
      <c r="J75" s="21">
        <f t="shared" si="32"/>
        <v>119</v>
      </c>
      <c r="K75" s="22">
        <f t="array" ref="K75">SUM(IF(L75=$L$2:$L74,$G$2:$G74,0))</f>
        <v>119</v>
      </c>
      <c r="L75" s="2" t="str">
        <f t="shared" si="33"/>
        <v>製造単体中間ファイル作成ツール</v>
      </c>
    </row>
    <row r="76" spans="1:12">
      <c r="A76" s="17">
        <f t="shared" si="5"/>
        <v>75</v>
      </c>
      <c r="B76" s="18" t="s">
        <v>59</v>
      </c>
      <c r="C76" s="20">
        <v>42344</v>
      </c>
      <c r="D76" s="18" t="s">
        <v>13</v>
      </c>
      <c r="E76" s="18" t="s">
        <v>58</v>
      </c>
      <c r="F76" s="18">
        <v>6.25</v>
      </c>
      <c r="G76" s="21">
        <f t="shared" si="31"/>
        <v>0</v>
      </c>
      <c r="H76" s="18">
        <v>41</v>
      </c>
      <c r="I76" s="21">
        <f t="array" ref="I76">VLOOKUP(E76,機能ごと見積もり!$C$3:$H$3,VLOOKUP(D76,データ!$B$1:$C$5,2,FALSE)+2,FALSE)</f>
        <v>160</v>
      </c>
      <c r="J76" s="21">
        <f t="shared" si="32"/>
        <v>119</v>
      </c>
      <c r="K76" s="22">
        <f t="array" ref="K76">SUM(IF(L76=$L$2:$L75,$G$2:$G75,0))</f>
        <v>119</v>
      </c>
      <c r="L76" s="2" t="str">
        <f t="shared" si="33"/>
        <v>製造単体中間ファイル作成ツール</v>
      </c>
    </row>
    <row r="77" spans="1:12">
      <c r="A77" s="17">
        <f t="shared" si="5"/>
        <v>76</v>
      </c>
      <c r="B77" s="18" t="s">
        <v>59</v>
      </c>
      <c r="C77" s="20">
        <v>42345</v>
      </c>
      <c r="D77" s="18" t="s">
        <v>13</v>
      </c>
      <c r="E77" s="18" t="s">
        <v>58</v>
      </c>
      <c r="F77" s="18">
        <v>12</v>
      </c>
      <c r="G77" s="21">
        <f t="shared" si="31"/>
        <v>0</v>
      </c>
      <c r="H77" s="18">
        <v>41</v>
      </c>
      <c r="I77" s="21">
        <f t="array" ref="I77">VLOOKUP(E77,機能ごと見積もり!$C$3:$H$3,VLOOKUP(D77,データ!$B$1:$C$5,2,FALSE)+2,FALSE)</f>
        <v>160</v>
      </c>
      <c r="J77" s="21">
        <f t="shared" si="32"/>
        <v>119</v>
      </c>
      <c r="K77" s="22">
        <f t="array" ref="K77">SUM(IF(L77=$L$2:$L76,$G$2:$G76,0))</f>
        <v>119</v>
      </c>
      <c r="L77" s="2" t="str">
        <f t="shared" si="33"/>
        <v>製造単体中間ファイル作成ツール</v>
      </c>
    </row>
    <row r="78" spans="1:12">
      <c r="A78" s="17">
        <f t="shared" si="5"/>
        <v>77</v>
      </c>
      <c r="B78" s="18" t="s">
        <v>59</v>
      </c>
      <c r="C78" s="20">
        <v>42346</v>
      </c>
      <c r="D78" s="18" t="s">
        <v>13</v>
      </c>
      <c r="E78" s="18" t="s">
        <v>58</v>
      </c>
      <c r="F78" s="18">
        <v>12.5</v>
      </c>
      <c r="G78" s="21">
        <f t="shared" si="31"/>
        <v>0</v>
      </c>
      <c r="H78" s="18">
        <v>41</v>
      </c>
      <c r="I78" s="21">
        <f t="array" ref="I78">VLOOKUP(E78,機能ごと見積もり!$C$3:$H$3,VLOOKUP(D78,データ!$B$1:$C$5,2,FALSE)+2,FALSE)</f>
        <v>160</v>
      </c>
      <c r="J78" s="21">
        <f t="shared" si="32"/>
        <v>119</v>
      </c>
      <c r="K78" s="22">
        <f t="array" ref="K78">SUM(IF(L78=$L$2:$L77,$G$2:$G77,0))</f>
        <v>119</v>
      </c>
      <c r="L78" s="2" t="str">
        <f t="shared" si="33"/>
        <v>製造単体中間ファイル作成ツール</v>
      </c>
    </row>
    <row r="79" spans="1:12">
      <c r="A79" s="17">
        <f t="shared" si="5"/>
        <v>78</v>
      </c>
      <c r="B79" s="18" t="s">
        <v>59</v>
      </c>
      <c r="C79" s="20">
        <v>42347</v>
      </c>
      <c r="D79" s="18" t="s">
        <v>13</v>
      </c>
      <c r="E79" s="18" t="s">
        <v>58</v>
      </c>
      <c r="F79" s="18">
        <v>11.25</v>
      </c>
      <c r="G79" s="21">
        <f t="shared" si="31"/>
        <v>0</v>
      </c>
      <c r="H79" s="18">
        <v>41</v>
      </c>
      <c r="I79" s="21">
        <f t="array" ref="I79">VLOOKUP(E79,機能ごと見積もり!$C$3:$H$3,VLOOKUP(D79,データ!$B$1:$C$5,2,FALSE)+2,FALSE)</f>
        <v>160</v>
      </c>
      <c r="J79" s="21">
        <f t="shared" si="32"/>
        <v>119</v>
      </c>
      <c r="K79" s="22">
        <f t="array" ref="K79">SUM(IF(L79=$L$2:$L78,$G$2:$G78,0))</f>
        <v>119</v>
      </c>
      <c r="L79" s="2" t="str">
        <f t="shared" si="33"/>
        <v>製造単体中間ファイル作成ツール</v>
      </c>
    </row>
    <row r="80" spans="1:12">
      <c r="A80" s="17">
        <f t="shared" si="5"/>
        <v>79</v>
      </c>
      <c r="B80" s="18" t="s">
        <v>60</v>
      </c>
      <c r="C80" s="20">
        <v>42354</v>
      </c>
      <c r="D80" s="18" t="s">
        <v>61</v>
      </c>
      <c r="E80" s="18" t="s">
        <v>62</v>
      </c>
      <c r="F80" s="18">
        <v>0</v>
      </c>
      <c r="G80" s="21">
        <f t="shared" si="31"/>
        <v>23.5</v>
      </c>
      <c r="H80" s="18">
        <v>0</v>
      </c>
      <c r="I80" s="21">
        <f t="array" ref="I80">VLOOKUP(E80,機能ごと見積もり!$C$3:$H$3,VLOOKUP(D80,データ!$B$1:$C$5,2,FALSE)+2,FALSE)</f>
        <v>92</v>
      </c>
      <c r="J80" s="21">
        <f t="shared" si="32"/>
        <v>92</v>
      </c>
      <c r="K80" s="22">
        <f t="array" ref="K80">SUM(IF(L80=$L$2:$L79,$G$2:$G79,0))</f>
        <v>68.5</v>
      </c>
      <c r="L80" s="2" t="str">
        <f t="shared" si="33"/>
        <v>設計中間ファイル作成ツール</v>
      </c>
    </row>
    <row r="81" spans="1:12">
      <c r="A81" s="17">
        <f t="shared" si="5"/>
        <v>80</v>
      </c>
      <c r="B81" s="18" t="s">
        <v>60</v>
      </c>
      <c r="C81" s="20">
        <v>42354</v>
      </c>
      <c r="D81" s="18" t="s">
        <v>63</v>
      </c>
      <c r="E81" s="18" t="s">
        <v>62</v>
      </c>
      <c r="F81" s="18">
        <v>0</v>
      </c>
      <c r="G81" s="21">
        <f t="shared" si="31"/>
        <v>10</v>
      </c>
      <c r="H81" s="18">
        <v>0</v>
      </c>
      <c r="I81" s="21">
        <f t="array" ref="I81">VLOOKUP(E81,機能ごと見積もり!$C$3:$H$3,VLOOKUP(D81,データ!$B$1:$C$5,2,FALSE)+2,FALSE)</f>
        <v>80</v>
      </c>
      <c r="J81" s="21">
        <f t="shared" si="32"/>
        <v>80</v>
      </c>
      <c r="K81" s="22">
        <f t="array" ref="K81">SUM(IF(L81=$L$2:$L80,$G$2:$G80,0))</f>
        <v>70</v>
      </c>
      <c r="L81" s="2" t="str">
        <f t="shared" si="33"/>
        <v>試験作成中間ファイル作成ツール</v>
      </c>
    </row>
    <row r="82" spans="1:12">
      <c r="A82" s="17">
        <f t="shared" si="5"/>
        <v>81</v>
      </c>
      <c r="B82" s="18" t="s">
        <v>60</v>
      </c>
      <c r="C82" s="20">
        <v>42354</v>
      </c>
      <c r="D82" s="18" t="s">
        <v>64</v>
      </c>
      <c r="E82" s="18" t="s">
        <v>62</v>
      </c>
      <c r="F82" s="18">
        <v>0</v>
      </c>
      <c r="G82" s="21">
        <f t="shared" si="31"/>
        <v>41</v>
      </c>
      <c r="H82" s="18">
        <v>0</v>
      </c>
      <c r="I82" s="21">
        <f t="array" ref="I82">VLOOKUP(E82,機能ごと見積もり!$C$3:$H$3,VLOOKUP(D82,データ!$B$1:$C$5,2,FALSE)+2,FALSE)</f>
        <v>160</v>
      </c>
      <c r="J82" s="21">
        <f t="shared" si="32"/>
        <v>160</v>
      </c>
      <c r="K82" s="22">
        <f t="array" ref="K82">SUM(IF(L82=$L$2:$L81,$G$2:$G81,0))</f>
        <v>119</v>
      </c>
      <c r="L82" s="2" t="str">
        <f t="shared" si="33"/>
        <v>製造単体中間ファイル作成ツール</v>
      </c>
    </row>
    <row r="83" spans="1:12">
      <c r="A83" s="17">
        <f t="shared" si="5"/>
        <v>82</v>
      </c>
      <c r="B83" s="18" t="s">
        <v>60</v>
      </c>
      <c r="C83" s="20">
        <v>42354</v>
      </c>
      <c r="D83" s="18" t="s">
        <v>65</v>
      </c>
      <c r="E83" s="18" t="s">
        <v>62</v>
      </c>
      <c r="F83" s="18">
        <v>0</v>
      </c>
      <c r="G83" s="21">
        <f t="shared" si="31"/>
        <v>36</v>
      </c>
      <c r="H83" s="18">
        <v>0</v>
      </c>
      <c r="I83" s="21">
        <f t="array" ref="I83">VLOOKUP(E83,機能ごと見積もり!$C$3:$H$3,VLOOKUP(D83,データ!$B$1:$C$5,2,FALSE)+2,FALSE)</f>
        <v>140</v>
      </c>
      <c r="J83" s="21">
        <f t="shared" si="32"/>
        <v>140</v>
      </c>
      <c r="K83" s="22">
        <f t="array" ref="K83">SUM(IF(L83=$L$2:$L82,$G$2:$G82,0))</f>
        <v>104</v>
      </c>
      <c r="L83" s="2" t="str">
        <f t="shared" si="33"/>
        <v>試験実施中間ファイル作成ツール</v>
      </c>
    </row>
    <row r="84" spans="1:12">
      <c r="A84" s="17">
        <f t="shared" si="5"/>
        <v>83</v>
      </c>
      <c r="B84" s="18"/>
      <c r="C84" s="20"/>
      <c r="D84" s="18"/>
      <c r="E84" s="18"/>
      <c r="F84" s="18"/>
      <c r="G84" s="21" t="e">
        <f t="shared" si="31"/>
        <v>#N/A</v>
      </c>
      <c r="H84" s="18"/>
      <c r="I84" s="21" t="e">
        <f t="array" ref="I84">VLOOKUP(E84,機能ごと見積もり!$C$3:$H$3,VLOOKUP(D84,データ!$B$1:$C$5,2,FALSE)+2,FALSE)</f>
        <v>#N/A</v>
      </c>
      <c r="J84" s="21" t="e">
        <f t="shared" si="32"/>
        <v>#N/A</v>
      </c>
      <c r="K84" s="22">
        <f t="array" ref="K84">SUM(IF(L84=$L$2:$L83,$G$2:$G83,0))</f>
        <v>0</v>
      </c>
      <c r="L84" s="2" t="str">
        <f t="shared" si="33"/>
        <v/>
      </c>
    </row>
    <row r="85" spans="1:12">
      <c r="A85" s="17">
        <f t="shared" si="5"/>
        <v>84</v>
      </c>
      <c r="B85" s="18"/>
      <c r="C85" s="20"/>
      <c r="D85" s="18"/>
      <c r="E85" s="18"/>
      <c r="F85" s="18"/>
      <c r="G85" s="21" t="e">
        <f t="shared" si="31"/>
        <v>#N/A</v>
      </c>
      <c r="H85" s="18"/>
      <c r="I85" s="21" t="e">
        <f t="array" ref="I85">VLOOKUP(E85,機能ごと見積もり!$C$3:$H$3,VLOOKUP(D85,データ!$B$1:$C$5,2,FALSE)+2,FALSE)</f>
        <v>#N/A</v>
      </c>
      <c r="J85" s="21" t="e">
        <f t="shared" si="32"/>
        <v>#N/A</v>
      </c>
      <c r="K85" s="22" t="e">
        <f t="array" ref="K85">SUM(IF(L85=$L$2:$L84,$G$2:$G84,0))</f>
        <v>#N/A</v>
      </c>
      <c r="L85" s="2" t="str">
        <f t="shared" si="33"/>
        <v/>
      </c>
    </row>
    <row r="86" spans="1:12">
      <c r="A86" s="17">
        <f t="shared" si="5"/>
        <v>85</v>
      </c>
      <c r="B86" s="18"/>
      <c r="C86" s="20"/>
      <c r="D86" s="18"/>
      <c r="E86" s="18"/>
      <c r="F86" s="18"/>
      <c r="G86" s="21" t="e">
        <f t="shared" si="31"/>
        <v>#N/A</v>
      </c>
      <c r="H86" s="18"/>
      <c r="I86" s="21" t="e">
        <f t="array" ref="I86">VLOOKUP(E86,機能ごと見積もり!$C$3:$H$3,VLOOKUP(D86,データ!$B$1:$C$5,2,FALSE)+2,FALSE)</f>
        <v>#N/A</v>
      </c>
      <c r="J86" s="21" t="e">
        <f t="shared" si="32"/>
        <v>#N/A</v>
      </c>
      <c r="K86" s="22" t="e">
        <f t="array" ref="K86">SUM(IF(L86=$L$2:$L85,$G$2:$G85,0))</f>
        <v>#N/A</v>
      </c>
      <c r="L86" s="2" t="str">
        <f t="shared" si="33"/>
        <v/>
      </c>
    </row>
    <row r="87" spans="1:12">
      <c r="A87" s="17">
        <f t="shared" si="5"/>
        <v>86</v>
      </c>
      <c r="B87" s="18"/>
      <c r="C87" s="20"/>
      <c r="D87" s="18"/>
      <c r="E87" s="18"/>
      <c r="F87" s="18"/>
      <c r="G87" s="21" t="e">
        <f t="shared" si="31"/>
        <v>#N/A</v>
      </c>
      <c r="H87" s="18"/>
      <c r="I87" s="21" t="e">
        <f t="array" ref="I87">VLOOKUP(E87,機能ごと見積もり!$C$3:$H$3,VLOOKUP(D87,データ!$B$1:$C$5,2,FALSE)+2,FALSE)</f>
        <v>#N/A</v>
      </c>
      <c r="J87" s="21" t="e">
        <f t="shared" si="32"/>
        <v>#N/A</v>
      </c>
      <c r="K87" s="22" t="e">
        <f t="array" ref="K87">SUM(IF(L87=$L$2:$L86,$G$2:$G86,0))</f>
        <v>#N/A</v>
      </c>
      <c r="L87" s="2" t="str">
        <f t="shared" si="33"/>
        <v/>
      </c>
    </row>
    <row r="88" spans="1:12">
      <c r="A88" s="17">
        <f t="shared" si="5"/>
        <v>87</v>
      </c>
      <c r="B88" s="18"/>
      <c r="C88" s="20"/>
      <c r="D88" s="18"/>
      <c r="E88" s="18"/>
      <c r="F88" s="18"/>
      <c r="G88" s="21" t="e">
        <f t="shared" si="31"/>
        <v>#N/A</v>
      </c>
      <c r="H88" s="18"/>
      <c r="I88" s="21" t="e">
        <f t="array" ref="I88">VLOOKUP(E88,機能ごと見積もり!$C$3:$H$3,VLOOKUP(D88,データ!$B$1:$C$5,2,FALSE)+2,FALSE)</f>
        <v>#N/A</v>
      </c>
      <c r="J88" s="21" t="e">
        <f t="shared" si="32"/>
        <v>#N/A</v>
      </c>
      <c r="K88" s="22" t="e">
        <f t="array" ref="K88">SUM(IF(L88=$L$2:$L87,$G$2:$G87,0))</f>
        <v>#N/A</v>
      </c>
      <c r="L88" s="2" t="str">
        <f t="shared" si="33"/>
        <v/>
      </c>
    </row>
    <row r="89" spans="1:12">
      <c r="A89" s="17">
        <f t="shared" si="5"/>
        <v>88</v>
      </c>
      <c r="B89" s="18"/>
      <c r="C89" s="20"/>
      <c r="D89" s="18"/>
      <c r="E89" s="18"/>
      <c r="F89" s="18"/>
      <c r="G89" s="21" t="e">
        <f t="shared" si="31"/>
        <v>#N/A</v>
      </c>
      <c r="H89" s="18"/>
      <c r="I89" s="21" t="e">
        <f t="array" ref="I89">VLOOKUP(E89,機能ごと見積もり!$C$3:$H$3,VLOOKUP(D89,データ!$B$1:$C$5,2,FALSE)+2,FALSE)</f>
        <v>#N/A</v>
      </c>
      <c r="J89" s="21" t="e">
        <f t="shared" si="32"/>
        <v>#N/A</v>
      </c>
      <c r="K89" s="22" t="e">
        <f t="array" ref="K89">SUM(IF(L89=$L$2:$L88,$G$2:$G88,0))</f>
        <v>#N/A</v>
      </c>
      <c r="L89" s="2" t="str">
        <f t="shared" si="33"/>
        <v/>
      </c>
    </row>
    <row r="90" spans="1:12">
      <c r="A90" s="17">
        <f t="shared" si="5"/>
        <v>89</v>
      </c>
      <c r="B90" s="18"/>
      <c r="C90" s="20"/>
      <c r="D90" s="18"/>
      <c r="E90" s="18"/>
      <c r="F90" s="18"/>
      <c r="G90" s="21" t="e">
        <f t="shared" si="31"/>
        <v>#N/A</v>
      </c>
      <c r="H90" s="18"/>
      <c r="I90" s="21" t="e">
        <f t="array" ref="I90">VLOOKUP(E90,機能ごと見積もり!$C$3:$H$3,VLOOKUP(D90,データ!$B$1:$C$5,2,FALSE)+2,FALSE)</f>
        <v>#N/A</v>
      </c>
      <c r="J90" s="21" t="e">
        <f t="shared" si="32"/>
        <v>#N/A</v>
      </c>
      <c r="K90" s="22" t="e">
        <f t="array" ref="K90">SUM(IF(L90=$L$2:$L89,$G$2:$G89,0))</f>
        <v>#N/A</v>
      </c>
      <c r="L90" s="2" t="str">
        <f t="shared" si="33"/>
        <v/>
      </c>
    </row>
    <row r="91" spans="1:12">
      <c r="A91" s="17">
        <f t="shared" si="5"/>
        <v>90</v>
      </c>
      <c r="B91" s="18"/>
      <c r="C91" s="20"/>
      <c r="D91" s="18"/>
      <c r="E91" s="18"/>
      <c r="F91" s="18"/>
      <c r="G91" s="21" t="e">
        <f t="shared" si="31"/>
        <v>#N/A</v>
      </c>
      <c r="H91" s="18"/>
      <c r="I91" s="21" t="e">
        <f t="array" ref="I91">VLOOKUP(E91,機能ごと見積もり!$C$3:$H$3,VLOOKUP(D91,データ!$B$1:$C$5,2,FALSE)+2,FALSE)</f>
        <v>#N/A</v>
      </c>
      <c r="J91" s="21" t="e">
        <f t="shared" si="32"/>
        <v>#N/A</v>
      </c>
      <c r="K91" s="22" t="e">
        <f t="array" ref="K91">SUM(IF(L91=$L$2:$L90,$G$2:$G90,0))</f>
        <v>#N/A</v>
      </c>
      <c r="L91" s="2" t="str">
        <f t="shared" si="33"/>
        <v/>
      </c>
    </row>
    <row r="92" spans="1:12">
      <c r="A92" s="17">
        <f t="shared" si="5"/>
        <v>91</v>
      </c>
      <c r="B92" s="18"/>
      <c r="C92" s="20"/>
      <c r="D92" s="18"/>
      <c r="E92" s="18"/>
      <c r="F92" s="18"/>
      <c r="G92" s="21" t="e">
        <f t="shared" si="31"/>
        <v>#N/A</v>
      </c>
      <c r="H92" s="18"/>
      <c r="I92" s="21" t="e">
        <f t="array" ref="I92">VLOOKUP(E92,機能ごと見積もり!$C$3:$H$3,VLOOKUP(D92,データ!$B$1:$C$5,2,FALSE)+2,FALSE)</f>
        <v>#N/A</v>
      </c>
      <c r="J92" s="21" t="e">
        <f t="shared" si="32"/>
        <v>#N/A</v>
      </c>
      <c r="K92" s="22" t="e">
        <f t="array" ref="K92">SUM(IF(L92=$L$2:$L91,$G$2:$G91,0))</f>
        <v>#N/A</v>
      </c>
      <c r="L92" s="2" t="str">
        <f t="shared" si="33"/>
        <v/>
      </c>
    </row>
    <row r="93" spans="1:12">
      <c r="A93" s="17">
        <f t="shared" si="5"/>
        <v>92</v>
      </c>
      <c r="B93" s="18"/>
      <c r="C93" s="20"/>
      <c r="D93" s="18"/>
      <c r="E93" s="18"/>
      <c r="F93" s="18"/>
      <c r="G93" s="21" t="e">
        <f t="shared" si="31"/>
        <v>#N/A</v>
      </c>
      <c r="H93" s="18"/>
      <c r="I93" s="21" t="e">
        <f t="array" ref="I93">VLOOKUP(E93,機能ごと見積もり!$C$3:$H$3,VLOOKUP(D93,データ!$B$1:$C$5,2,FALSE)+2,FALSE)</f>
        <v>#N/A</v>
      </c>
      <c r="J93" s="21" t="e">
        <f t="shared" si="32"/>
        <v>#N/A</v>
      </c>
      <c r="K93" s="22" t="e">
        <f t="array" ref="K93">SUM(IF(L93=$L$2:$L92,$G$2:$G92,0))</f>
        <v>#N/A</v>
      </c>
      <c r="L93" s="2" t="str">
        <f t="shared" si="33"/>
        <v/>
      </c>
    </row>
    <row r="94" spans="1:12">
      <c r="A94" s="17">
        <f t="shared" si="5"/>
        <v>93</v>
      </c>
      <c r="B94" s="18"/>
      <c r="C94" s="20"/>
      <c r="D94" s="18"/>
      <c r="E94" s="18"/>
      <c r="F94" s="18"/>
      <c r="G94" s="21" t="e">
        <f t="shared" si="31"/>
        <v>#N/A</v>
      </c>
      <c r="H94" s="18"/>
      <c r="I94" s="21" t="e">
        <f t="array" ref="I94">VLOOKUP(E94,機能ごと見積もり!$C$3:$H$3,VLOOKUP(D94,データ!$B$1:$C$5,2,FALSE)+2,FALSE)</f>
        <v>#N/A</v>
      </c>
      <c r="J94" s="21" t="e">
        <f t="shared" si="32"/>
        <v>#N/A</v>
      </c>
      <c r="K94" s="22" t="e">
        <f t="array" ref="K94">SUM(IF(L94=$L$2:$L93,$G$2:$G93,0))</f>
        <v>#N/A</v>
      </c>
      <c r="L94" s="2" t="str">
        <f t="shared" si="33"/>
        <v/>
      </c>
    </row>
    <row r="95" spans="1:12">
      <c r="A95" s="17">
        <f t="shared" si="5"/>
        <v>94</v>
      </c>
      <c r="B95" s="18"/>
      <c r="C95" s="20"/>
      <c r="D95" s="18"/>
      <c r="E95" s="18"/>
      <c r="F95" s="18"/>
      <c r="G95" s="21" t="e">
        <f t="shared" si="31"/>
        <v>#N/A</v>
      </c>
      <c r="H95" s="18"/>
      <c r="I95" s="21" t="e">
        <f t="array" ref="I95">VLOOKUP(E95,機能ごと見積もり!$C$3:$H$3,VLOOKUP(D95,データ!$B$1:$C$5,2,FALSE)+2,FALSE)</f>
        <v>#N/A</v>
      </c>
      <c r="J95" s="21" t="e">
        <f t="shared" si="32"/>
        <v>#N/A</v>
      </c>
      <c r="K95" s="22" t="e">
        <f t="array" ref="K95">SUM(IF(L95=$L$2:$L94,$G$2:$G94,0))</f>
        <v>#N/A</v>
      </c>
      <c r="L95" s="2" t="str">
        <f t="shared" si="33"/>
        <v/>
      </c>
    </row>
    <row r="96" spans="1:12">
      <c r="A96" s="17">
        <f t="shared" si="5"/>
        <v>95</v>
      </c>
      <c r="B96" s="18"/>
      <c r="C96" s="20"/>
      <c r="D96" s="18"/>
      <c r="E96" s="18"/>
      <c r="F96" s="18"/>
      <c r="G96" s="21" t="e">
        <f t="shared" si="31"/>
        <v>#N/A</v>
      </c>
      <c r="H96" s="18"/>
      <c r="I96" s="21" t="e">
        <f t="array" ref="I96">VLOOKUP(E96,機能ごと見積もり!$C$3:$H$3,VLOOKUP(D96,データ!$B$1:$C$5,2,FALSE)+2,FALSE)</f>
        <v>#N/A</v>
      </c>
      <c r="J96" s="21" t="e">
        <f t="shared" si="32"/>
        <v>#N/A</v>
      </c>
      <c r="K96" s="22" t="e">
        <f t="array" ref="K96">SUM(IF(L96=$L$2:$L95,$G$2:$G95,0))</f>
        <v>#N/A</v>
      </c>
      <c r="L96" s="2" t="str">
        <f t="shared" si="33"/>
        <v/>
      </c>
    </row>
    <row r="97" spans="1:12">
      <c r="A97" s="17">
        <f t="shared" si="5"/>
        <v>96</v>
      </c>
      <c r="B97" s="18"/>
      <c r="C97" s="20"/>
      <c r="D97" s="18"/>
      <c r="E97" s="18"/>
      <c r="F97" s="18"/>
      <c r="G97" s="21" t="e">
        <f t="shared" si="31"/>
        <v>#N/A</v>
      </c>
      <c r="H97" s="18"/>
      <c r="I97" s="21" t="e">
        <f t="array" ref="I97">VLOOKUP(E97,機能ごと見積もり!$C$3:$H$3,VLOOKUP(D97,データ!$B$1:$C$5,2,FALSE)+2,FALSE)</f>
        <v>#N/A</v>
      </c>
      <c r="J97" s="21" t="e">
        <f t="shared" si="32"/>
        <v>#N/A</v>
      </c>
      <c r="K97" s="22" t="e">
        <f t="array" ref="K97">SUM(IF(L97=$L$2:$L96,$G$2:$G96,0))</f>
        <v>#N/A</v>
      </c>
      <c r="L97" s="2" t="str">
        <f t="shared" si="33"/>
        <v/>
      </c>
    </row>
    <row r="98" spans="1:12">
      <c r="A98" s="17">
        <f t="shared" si="5"/>
        <v>97</v>
      </c>
      <c r="B98" s="18"/>
      <c r="C98" s="20"/>
      <c r="D98" s="18"/>
      <c r="E98" s="18"/>
      <c r="F98" s="18"/>
      <c r="G98" s="21" t="e">
        <f t="shared" si="31"/>
        <v>#N/A</v>
      </c>
      <c r="H98" s="18"/>
      <c r="I98" s="21" t="e">
        <f t="array" ref="I98">VLOOKUP(E98,機能ごと見積もり!$C$3:$H$3,VLOOKUP(D98,データ!$B$1:$C$5,2,FALSE)+2,FALSE)</f>
        <v>#N/A</v>
      </c>
      <c r="J98" s="21" t="e">
        <f t="shared" si="32"/>
        <v>#N/A</v>
      </c>
      <c r="K98" s="22" t="e">
        <f t="array" ref="K98">SUM(IF(L98=$L$2:$L97,$G$2:$G97,0))</f>
        <v>#N/A</v>
      </c>
      <c r="L98" s="2" t="str">
        <f t="shared" si="33"/>
        <v/>
      </c>
    </row>
    <row r="99" spans="1:12">
      <c r="A99" s="17">
        <f t="shared" si="5"/>
        <v>98</v>
      </c>
      <c r="B99" s="18"/>
      <c r="C99" s="20"/>
      <c r="D99" s="18"/>
      <c r="E99" s="18"/>
      <c r="F99" s="18"/>
      <c r="G99" s="21" t="e">
        <f t="shared" si="31"/>
        <v>#N/A</v>
      </c>
      <c r="H99" s="18"/>
      <c r="I99" s="21" t="e">
        <f t="array" ref="I99">VLOOKUP(E99,機能ごと見積もり!$C$3:$H$3,VLOOKUP(D99,データ!$B$1:$C$5,2,FALSE)+2,FALSE)</f>
        <v>#N/A</v>
      </c>
      <c r="J99" s="21" t="e">
        <f t="shared" si="32"/>
        <v>#N/A</v>
      </c>
      <c r="K99" s="22" t="e">
        <f t="array" ref="K99">SUM(IF(L99=$L$2:$L98,$G$2:$G98,0))</f>
        <v>#N/A</v>
      </c>
      <c r="L99" s="2" t="str">
        <f t="shared" si="33"/>
        <v/>
      </c>
    </row>
    <row r="100" spans="1:12">
      <c r="A100" s="17">
        <f t="shared" si="5"/>
        <v>99</v>
      </c>
      <c r="B100" s="18"/>
      <c r="C100" s="20"/>
      <c r="D100" s="18"/>
      <c r="E100" s="18"/>
      <c r="F100" s="18"/>
      <c r="G100" s="21" t="e">
        <f t="shared" si="31"/>
        <v>#N/A</v>
      </c>
      <c r="H100" s="18"/>
      <c r="I100" s="21" t="e">
        <f t="array" ref="I100">VLOOKUP(E100,機能ごと見積もり!$C$3:$H$3,VLOOKUP(D100,データ!$B$1:$C$5,2,FALSE)+2,FALSE)</f>
        <v>#N/A</v>
      </c>
      <c r="J100" s="21" t="e">
        <f t="shared" si="32"/>
        <v>#N/A</v>
      </c>
      <c r="K100" s="22" t="e">
        <f t="array" ref="K100">SUM(IF(L100=$L$2:$L99,$G$2:$G99,0))</f>
        <v>#N/A</v>
      </c>
      <c r="L100" s="2" t="str">
        <f t="shared" si="33"/>
        <v/>
      </c>
    </row>
    <row r="101" spans="1:12">
      <c r="A101" s="17">
        <f t="shared" si="5"/>
        <v>100</v>
      </c>
      <c r="B101" s="18"/>
      <c r="C101" s="20"/>
      <c r="D101" s="18"/>
      <c r="E101" s="18"/>
      <c r="F101" s="18"/>
      <c r="G101" s="21" t="e">
        <f t="shared" si="31"/>
        <v>#N/A</v>
      </c>
      <c r="H101" s="18"/>
      <c r="I101" s="21" t="e">
        <f t="array" ref="I101">VLOOKUP(E101,機能ごと見積もり!$C$3:$H$3,VLOOKUP(D101,データ!$B$1:$C$5,2,FALSE)+2,FALSE)</f>
        <v>#N/A</v>
      </c>
      <c r="J101" s="21" t="e">
        <f t="shared" si="32"/>
        <v>#N/A</v>
      </c>
      <c r="K101" s="22" t="e">
        <f t="array" ref="K101">SUM(IF(L101=$L$2:$L100,$G$2:$G100,0))</f>
        <v>#N/A</v>
      </c>
      <c r="L101" s="2" t="str">
        <f t="shared" si="33"/>
        <v/>
      </c>
    </row>
    <row r="102" spans="1:12">
      <c r="A102" s="17">
        <f t="shared" si="5"/>
        <v>101</v>
      </c>
      <c r="B102" s="18"/>
      <c r="C102" s="20"/>
      <c r="D102" s="18"/>
      <c r="E102" s="18"/>
      <c r="F102" s="18"/>
      <c r="G102" s="21" t="e">
        <f t="shared" si="31"/>
        <v>#N/A</v>
      </c>
      <c r="H102" s="18"/>
      <c r="I102" s="21" t="e">
        <f t="array" ref="I102">VLOOKUP(E102,機能ごと見積もり!$C$3:$H$3,VLOOKUP(D102,データ!$B$1:$C$5,2,FALSE)+2,FALSE)</f>
        <v>#N/A</v>
      </c>
      <c r="J102" s="21" t="e">
        <f t="shared" si="32"/>
        <v>#N/A</v>
      </c>
      <c r="K102" s="22" t="e">
        <f t="array" ref="K102">SUM(IF(L102=$L$2:$L101,$G$2:$G101,0))</f>
        <v>#N/A</v>
      </c>
      <c r="L102" s="2" t="str">
        <f t="shared" si="33"/>
        <v/>
      </c>
    </row>
    <row r="103" spans="1:12">
      <c r="A103" s="17">
        <f t="shared" si="5"/>
        <v>102</v>
      </c>
      <c r="B103" s="18"/>
      <c r="C103" s="20"/>
      <c r="D103" s="18"/>
      <c r="E103" s="18"/>
      <c r="F103" s="18"/>
      <c r="G103" s="21" t="e">
        <f t="shared" si="31"/>
        <v>#N/A</v>
      </c>
      <c r="H103" s="18"/>
      <c r="I103" s="21" t="e">
        <f t="array" ref="I103">VLOOKUP(E103,機能ごと見積もり!$C$3:$H$3,VLOOKUP(D103,データ!$B$1:$C$5,2,FALSE)+2,FALSE)</f>
        <v>#N/A</v>
      </c>
      <c r="J103" s="21" t="e">
        <f t="shared" si="32"/>
        <v>#N/A</v>
      </c>
      <c r="K103" s="22" t="e">
        <f t="array" ref="K103">SUM(IF(L103=$L$2:$L102,$G$2:$G102,0))</f>
        <v>#N/A</v>
      </c>
      <c r="L103" s="2" t="str">
        <f t="shared" si="33"/>
        <v/>
      </c>
    </row>
    <row r="104" spans="1:12">
      <c r="A104" s="17">
        <f t="shared" si="5"/>
        <v>103</v>
      </c>
      <c r="B104" s="18"/>
      <c r="C104" s="20"/>
      <c r="D104" s="18"/>
      <c r="E104" s="18"/>
      <c r="F104" s="18"/>
      <c r="G104" s="21" t="e">
        <f t="shared" si="31"/>
        <v>#N/A</v>
      </c>
      <c r="H104" s="18"/>
      <c r="I104" s="21" t="e">
        <f t="array" ref="I104">VLOOKUP(E104,機能ごと見積もり!$C$3:$H$3,VLOOKUP(D104,データ!$B$1:$C$5,2,FALSE)+2,FALSE)</f>
        <v>#N/A</v>
      </c>
      <c r="J104" s="21" t="e">
        <f t="shared" si="32"/>
        <v>#N/A</v>
      </c>
      <c r="K104" s="22" t="e">
        <f t="array" ref="K104">SUM(IF(L104=$L$2:$L103,$G$2:$G103,0))</f>
        <v>#N/A</v>
      </c>
      <c r="L104" s="2" t="str">
        <f t="shared" si="33"/>
        <v/>
      </c>
    </row>
    <row r="105" spans="1:12">
      <c r="A105" s="17">
        <f t="shared" si="5"/>
        <v>104</v>
      </c>
      <c r="B105" s="18"/>
      <c r="C105" s="20"/>
      <c r="D105" s="18"/>
      <c r="E105" s="18"/>
      <c r="F105" s="18"/>
      <c r="G105" s="21" t="e">
        <f t="shared" si="31"/>
        <v>#N/A</v>
      </c>
      <c r="H105" s="18"/>
      <c r="I105" s="21" t="e">
        <f t="array" ref="I105">VLOOKUP(E105,機能ごと見積もり!$C$3:$H$3,VLOOKUP(D105,データ!$B$1:$C$5,2,FALSE)+2,FALSE)</f>
        <v>#N/A</v>
      </c>
      <c r="J105" s="21" t="e">
        <f t="shared" si="32"/>
        <v>#N/A</v>
      </c>
      <c r="K105" s="22" t="e">
        <f t="array" ref="K105">SUM(IF(L105=$L$2:$L104,$G$2:$G104,0))</f>
        <v>#N/A</v>
      </c>
      <c r="L105" s="2" t="str">
        <f t="shared" si="33"/>
        <v/>
      </c>
    </row>
    <row r="106" spans="1:12">
      <c r="A106" s="17">
        <f t="shared" si="5"/>
        <v>105</v>
      </c>
      <c r="B106" s="18"/>
      <c r="C106" s="20"/>
      <c r="D106" s="18"/>
      <c r="E106" s="18"/>
      <c r="F106" s="18"/>
      <c r="G106" s="21" t="e">
        <f t="shared" si="31"/>
        <v>#N/A</v>
      </c>
      <c r="H106" s="18"/>
      <c r="I106" s="21" t="e">
        <f t="array" ref="I106">VLOOKUP(E106,機能ごと見積もり!$C$3:$H$3,VLOOKUP(D106,データ!$B$1:$C$5,2,FALSE)+2,FALSE)</f>
        <v>#N/A</v>
      </c>
      <c r="J106" s="21" t="e">
        <f t="shared" si="32"/>
        <v>#N/A</v>
      </c>
      <c r="K106" s="22" t="e">
        <f t="array" ref="K106">SUM(IF(L106=$L$2:$L105,$G$2:$G105,0))</f>
        <v>#N/A</v>
      </c>
      <c r="L106" s="2" t="str">
        <f t="shared" si="33"/>
        <v/>
      </c>
    </row>
    <row r="107" spans="1:12">
      <c r="A107" s="17">
        <f t="shared" si="5"/>
        <v>106</v>
      </c>
      <c r="B107" s="18"/>
      <c r="C107" s="20"/>
      <c r="D107" s="18"/>
      <c r="E107" s="18"/>
      <c r="F107" s="18"/>
      <c r="G107" s="21" t="e">
        <f t="shared" si="31"/>
        <v>#N/A</v>
      </c>
      <c r="H107" s="18"/>
      <c r="I107" s="21" t="e">
        <f t="array" ref="I107">VLOOKUP(E107,機能ごと見積もり!$C$3:$H$3,VLOOKUP(D107,データ!$B$1:$C$5,2,FALSE)+2,FALSE)</f>
        <v>#N/A</v>
      </c>
      <c r="J107" s="21" t="e">
        <f t="shared" si="32"/>
        <v>#N/A</v>
      </c>
      <c r="K107" s="22" t="e">
        <f t="array" ref="K107">SUM(IF(L107=$L$2:$L106,$G$2:$G106,0))</f>
        <v>#N/A</v>
      </c>
      <c r="L107" s="2" t="str">
        <f t="shared" si="33"/>
        <v/>
      </c>
    </row>
    <row r="108" spans="1:12">
      <c r="A108" s="17">
        <f t="shared" si="5"/>
        <v>107</v>
      </c>
      <c r="B108" s="18"/>
      <c r="C108" s="20"/>
      <c r="D108" s="18"/>
      <c r="E108" s="18"/>
      <c r="F108" s="18"/>
      <c r="G108" s="21" t="e">
        <f t="shared" si="31"/>
        <v>#N/A</v>
      </c>
      <c r="H108" s="18"/>
      <c r="I108" s="21" t="e">
        <f t="array" ref="I108">VLOOKUP(E108,機能ごと見積もり!$C$3:$H$3,VLOOKUP(D108,データ!$B$1:$C$5,2,FALSE)+2,FALSE)</f>
        <v>#N/A</v>
      </c>
      <c r="J108" s="21" t="e">
        <f t="shared" si="32"/>
        <v>#N/A</v>
      </c>
      <c r="K108" s="22" t="e">
        <f t="array" ref="K108">SUM(IF(L108=$L$2:$L107,$G$2:$G107,0))</f>
        <v>#N/A</v>
      </c>
      <c r="L108" s="2" t="str">
        <f t="shared" si="33"/>
        <v/>
      </c>
    </row>
    <row r="109" spans="1:12">
      <c r="A109" s="17">
        <f t="shared" si="5"/>
        <v>108</v>
      </c>
      <c r="B109" s="18"/>
      <c r="C109" s="20"/>
      <c r="D109" s="18"/>
      <c r="E109" s="18"/>
      <c r="F109" s="18"/>
      <c r="G109" s="21" t="e">
        <f t="shared" si="31"/>
        <v>#N/A</v>
      </c>
      <c r="H109" s="18"/>
      <c r="I109" s="21" t="e">
        <f t="array" ref="I109">VLOOKUP(E109,機能ごと見積もり!$C$3:$H$3,VLOOKUP(D109,データ!$B$1:$C$5,2,FALSE)+2,FALSE)</f>
        <v>#N/A</v>
      </c>
      <c r="J109" s="21" t="e">
        <f t="shared" si="32"/>
        <v>#N/A</v>
      </c>
      <c r="K109" s="22" t="e">
        <f t="array" ref="K109">SUM(IF(L109=$L$2:$L108,$G$2:$G108,0))</f>
        <v>#N/A</v>
      </c>
      <c r="L109" s="2" t="str">
        <f t="shared" si="33"/>
        <v/>
      </c>
    </row>
    <row r="110" spans="1:12">
      <c r="A110" s="17">
        <f t="shared" si="5"/>
        <v>109</v>
      </c>
      <c r="B110" s="18"/>
      <c r="C110" s="20"/>
      <c r="D110" s="18"/>
      <c r="E110" s="18"/>
      <c r="F110" s="18"/>
      <c r="G110" s="21" t="e">
        <f t="shared" si="31"/>
        <v>#N/A</v>
      </c>
      <c r="H110" s="18"/>
      <c r="I110" s="21" t="e">
        <f t="array" ref="I110">VLOOKUP(E110,機能ごと見積もり!$C$3:$H$3,VLOOKUP(D110,データ!$B$1:$C$5,2,FALSE)+2,FALSE)</f>
        <v>#N/A</v>
      </c>
      <c r="J110" s="21" t="e">
        <f t="shared" si="32"/>
        <v>#N/A</v>
      </c>
      <c r="K110" s="22" t="e">
        <f t="array" ref="K110">SUM(IF(L110=$L$2:$L109,$G$2:$G109,0))</f>
        <v>#N/A</v>
      </c>
      <c r="L110" s="2" t="str">
        <f t="shared" si="33"/>
        <v/>
      </c>
    </row>
    <row r="111" spans="1:12">
      <c r="A111" s="17">
        <f t="shared" si="5"/>
        <v>110</v>
      </c>
      <c r="B111" s="18"/>
      <c r="C111" s="20"/>
      <c r="D111" s="18"/>
      <c r="E111" s="18"/>
      <c r="F111" s="18"/>
      <c r="G111" s="21" t="e">
        <f t="shared" si="31"/>
        <v>#N/A</v>
      </c>
      <c r="H111" s="18"/>
      <c r="I111" s="21" t="e">
        <f t="array" ref="I111">VLOOKUP(E111,機能ごと見積もり!$C$3:$H$3,VLOOKUP(D111,データ!$B$1:$C$5,2,FALSE)+2,FALSE)</f>
        <v>#N/A</v>
      </c>
      <c r="J111" s="21" t="e">
        <f t="shared" si="32"/>
        <v>#N/A</v>
      </c>
      <c r="K111" s="22" t="e">
        <f t="array" ref="K111">SUM(IF(L111=$L$2:$L110,$G$2:$G110,0))</f>
        <v>#N/A</v>
      </c>
      <c r="L111" s="2" t="str">
        <f t="shared" si="33"/>
        <v/>
      </c>
    </row>
    <row r="112" spans="1:12">
      <c r="A112" s="17">
        <f t="shared" si="5"/>
        <v>111</v>
      </c>
      <c r="B112" s="18"/>
      <c r="C112" s="20"/>
      <c r="D112" s="18"/>
      <c r="E112" s="18"/>
      <c r="F112" s="18"/>
      <c r="G112" s="21" t="e">
        <f t="shared" si="31"/>
        <v>#N/A</v>
      </c>
      <c r="H112" s="18"/>
      <c r="I112" s="21" t="e">
        <f t="array" ref="I112">VLOOKUP(E112,機能ごと見積もり!$C$3:$H$3,VLOOKUP(D112,データ!$B$1:$C$5,2,FALSE)+2,FALSE)</f>
        <v>#N/A</v>
      </c>
      <c r="J112" s="21" t="e">
        <f t="shared" si="32"/>
        <v>#N/A</v>
      </c>
      <c r="K112" s="22" t="e">
        <f t="array" ref="K112">SUM(IF(L112=$L$2:$L111,$G$2:$G111,0))</f>
        <v>#N/A</v>
      </c>
      <c r="L112" s="2" t="str">
        <f t="shared" si="33"/>
        <v/>
      </c>
    </row>
    <row r="113" spans="1:12">
      <c r="A113" s="17">
        <f t="shared" si="5"/>
        <v>112</v>
      </c>
      <c r="B113" s="18"/>
      <c r="C113" s="20"/>
      <c r="D113" s="18"/>
      <c r="E113" s="18"/>
      <c r="F113" s="18"/>
      <c r="G113" s="21" t="e">
        <f t="shared" si="31"/>
        <v>#N/A</v>
      </c>
      <c r="H113" s="18"/>
      <c r="I113" s="21" t="e">
        <f t="array" ref="I113">VLOOKUP(E113,機能ごと見積もり!$C$3:$H$3,VLOOKUP(D113,データ!$B$1:$C$5,2,FALSE)+2,FALSE)</f>
        <v>#N/A</v>
      </c>
      <c r="J113" s="21" t="e">
        <f t="shared" si="32"/>
        <v>#N/A</v>
      </c>
      <c r="K113" s="22" t="e">
        <f t="array" ref="K113">SUM(IF(L113=$L$2:$L112,$G$2:$G112,0))</f>
        <v>#N/A</v>
      </c>
      <c r="L113" s="2" t="str">
        <f t="shared" si="33"/>
        <v/>
      </c>
    </row>
    <row r="114" spans="1:12">
      <c r="A114" s="17">
        <f t="shared" si="5"/>
        <v>113</v>
      </c>
      <c r="B114" s="18"/>
      <c r="C114" s="20"/>
      <c r="D114" s="18"/>
      <c r="E114" s="18"/>
      <c r="F114" s="18"/>
      <c r="G114" s="21" t="e">
        <f t="shared" si="31"/>
        <v>#N/A</v>
      </c>
      <c r="H114" s="18"/>
      <c r="I114" s="21" t="e">
        <f t="array" ref="I114">VLOOKUP(E114,機能ごと見積もり!$C$3:$H$3,VLOOKUP(D114,データ!$B$1:$C$5,2,FALSE)+2,FALSE)</f>
        <v>#N/A</v>
      </c>
      <c r="J114" s="21" t="e">
        <f t="shared" si="32"/>
        <v>#N/A</v>
      </c>
      <c r="K114" s="22" t="e">
        <f t="array" ref="K114">SUM(IF(L114=$L$2:$L113,$G$2:$G113,0))</f>
        <v>#N/A</v>
      </c>
      <c r="L114" s="2" t="str">
        <f t="shared" si="33"/>
        <v/>
      </c>
    </row>
    <row r="115" spans="1:12">
      <c r="A115" s="17">
        <f t="shared" si="5"/>
        <v>114</v>
      </c>
      <c r="B115" s="18"/>
      <c r="C115" s="20"/>
      <c r="D115" s="18"/>
      <c r="E115" s="18"/>
      <c r="F115" s="18"/>
      <c r="G115" s="21" t="e">
        <f t="shared" si="31"/>
        <v>#N/A</v>
      </c>
      <c r="H115" s="18"/>
      <c r="I115" s="21" t="e">
        <f t="array" ref="I115">VLOOKUP(E115,機能ごと見積もり!$C$3:$H$3,VLOOKUP(D115,データ!$B$1:$C$5,2,FALSE)+2,FALSE)</f>
        <v>#N/A</v>
      </c>
      <c r="J115" s="21" t="e">
        <f t="shared" si="32"/>
        <v>#N/A</v>
      </c>
      <c r="K115" s="22" t="e">
        <f t="array" ref="K115">SUM(IF(L115=$L$2:$L114,$G$2:$G114,0))</f>
        <v>#N/A</v>
      </c>
      <c r="L115" s="2" t="str">
        <f t="shared" si="33"/>
        <v/>
      </c>
    </row>
    <row r="116" spans="1:12">
      <c r="A116" s="17">
        <f t="shared" si="5"/>
        <v>115</v>
      </c>
      <c r="B116" s="18"/>
      <c r="C116" s="20"/>
      <c r="D116" s="18"/>
      <c r="E116" s="18"/>
      <c r="F116" s="18"/>
      <c r="G116" s="21" t="e">
        <f t="shared" si="31"/>
        <v>#N/A</v>
      </c>
      <c r="H116" s="18"/>
      <c r="I116" s="21" t="e">
        <f t="array" ref="I116">VLOOKUP(E116,機能ごと見積もり!$C$3:$H$3,VLOOKUP(D116,データ!$B$1:$C$5,2,FALSE)+2,FALSE)</f>
        <v>#N/A</v>
      </c>
      <c r="J116" s="21" t="e">
        <f t="shared" si="32"/>
        <v>#N/A</v>
      </c>
      <c r="K116" s="22" t="e">
        <f t="array" ref="K116">SUM(IF(L116=$L$2:$L115,$G$2:$G115,0))</f>
        <v>#N/A</v>
      </c>
      <c r="L116" s="2" t="str">
        <f t="shared" si="33"/>
        <v/>
      </c>
    </row>
    <row r="117" spans="1:12">
      <c r="A117" s="17">
        <f t="shared" si="5"/>
        <v>116</v>
      </c>
      <c r="B117" s="18"/>
      <c r="C117" s="20"/>
      <c r="D117" s="18"/>
      <c r="E117" s="18"/>
      <c r="F117" s="18"/>
      <c r="G117" s="21" t="e">
        <f t="shared" si="31"/>
        <v>#N/A</v>
      </c>
      <c r="H117" s="18"/>
      <c r="I117" s="21" t="e">
        <f t="array" ref="I117">VLOOKUP(E117,機能ごと見積もり!$C$3:$H$3,VLOOKUP(D117,データ!$B$1:$C$5,2,FALSE)+2,FALSE)</f>
        <v>#N/A</v>
      </c>
      <c r="J117" s="21" t="e">
        <f t="shared" si="32"/>
        <v>#N/A</v>
      </c>
      <c r="K117" s="22" t="e">
        <f t="array" ref="K117">SUM(IF(L117=$L$2:$L116,$G$2:$G116,0))</f>
        <v>#N/A</v>
      </c>
      <c r="L117" s="2" t="str">
        <f t="shared" si="33"/>
        <v/>
      </c>
    </row>
    <row r="118" spans="1:12">
      <c r="A118" s="17">
        <f t="shared" si="5"/>
        <v>117</v>
      </c>
      <c r="B118" s="18"/>
      <c r="C118" s="20"/>
      <c r="D118" s="18"/>
      <c r="E118" s="18"/>
      <c r="F118" s="18"/>
      <c r="G118" s="21" t="e">
        <f t="shared" si="31"/>
        <v>#N/A</v>
      </c>
      <c r="H118" s="18"/>
      <c r="I118" s="21" t="e">
        <f t="array" ref="I118">VLOOKUP(E118,機能ごと見積もり!$C$3:$H$3,VLOOKUP(D118,データ!$B$1:$C$5,2,FALSE)+2,FALSE)</f>
        <v>#N/A</v>
      </c>
      <c r="J118" s="21" t="e">
        <f t="shared" si="32"/>
        <v>#N/A</v>
      </c>
      <c r="K118" s="22" t="e">
        <f t="array" ref="K118">SUM(IF(L118=$L$2:$L117,$G$2:$G117,0))</f>
        <v>#N/A</v>
      </c>
      <c r="L118" s="2" t="str">
        <f t="shared" si="33"/>
        <v/>
      </c>
    </row>
    <row r="119" spans="1:12">
      <c r="A119" s="17">
        <f t="shared" si="5"/>
        <v>118</v>
      </c>
      <c r="B119" s="18"/>
      <c r="C119" s="20"/>
      <c r="D119" s="18"/>
      <c r="E119" s="18"/>
      <c r="F119" s="18"/>
      <c r="G119" s="21" t="e">
        <f t="shared" si="31"/>
        <v>#N/A</v>
      </c>
      <c r="H119" s="18"/>
      <c r="I119" s="21" t="e">
        <f t="array" ref="I119">VLOOKUP(E119,機能ごと見積もり!$C$3:$H$3,VLOOKUP(D119,データ!$B$1:$C$5,2,FALSE)+2,FALSE)</f>
        <v>#N/A</v>
      </c>
      <c r="J119" s="21" t="e">
        <f t="shared" si="32"/>
        <v>#N/A</v>
      </c>
      <c r="K119" s="22" t="e">
        <f t="array" ref="K119">SUM(IF(L119=$L$2:$L118,$G$2:$G118,0))</f>
        <v>#N/A</v>
      </c>
      <c r="L119" s="2" t="str">
        <f t="shared" si="33"/>
        <v/>
      </c>
    </row>
    <row r="120" spans="1:12">
      <c r="A120" s="17">
        <f t="shared" si="5"/>
        <v>119</v>
      </c>
      <c r="B120" s="18"/>
      <c r="C120" s="20"/>
      <c r="D120" s="18"/>
      <c r="E120" s="18"/>
      <c r="F120" s="18"/>
      <c r="G120" s="21" t="e">
        <f t="shared" si="31"/>
        <v>#N/A</v>
      </c>
      <c r="H120" s="18"/>
      <c r="I120" s="21" t="e">
        <f t="array" ref="I120">VLOOKUP(E120,機能ごと見積もり!$C$3:$H$3,VLOOKUP(D120,データ!$B$1:$C$5,2,FALSE)+2,FALSE)</f>
        <v>#N/A</v>
      </c>
      <c r="J120" s="21" t="e">
        <f t="shared" si="32"/>
        <v>#N/A</v>
      </c>
      <c r="K120" s="22" t="e">
        <f t="array" ref="K120">SUM(IF(L120=$L$2:$L119,$G$2:$G119,0))</f>
        <v>#N/A</v>
      </c>
      <c r="L120" s="2" t="str">
        <f t="shared" si="33"/>
        <v/>
      </c>
    </row>
    <row r="121" spans="1:12">
      <c r="A121" s="17">
        <f t="shared" si="5"/>
        <v>120</v>
      </c>
      <c r="B121" s="18"/>
      <c r="C121" s="20"/>
      <c r="D121" s="18"/>
      <c r="E121" s="18"/>
      <c r="F121" s="18"/>
      <c r="G121" s="21" t="e">
        <f t="shared" si="31"/>
        <v>#N/A</v>
      </c>
      <c r="H121" s="18"/>
      <c r="I121" s="21" t="e">
        <f t="array" ref="I121">VLOOKUP(E121,機能ごと見積もり!$C$3:$H$3,VLOOKUP(D121,データ!$B$1:$C$5,2,FALSE)+2,FALSE)</f>
        <v>#N/A</v>
      </c>
      <c r="J121" s="21" t="e">
        <f t="shared" si="32"/>
        <v>#N/A</v>
      </c>
      <c r="K121" s="22" t="e">
        <f t="array" ref="K121">SUM(IF(L121=$L$2:$L120,$G$2:$G120,0))</f>
        <v>#N/A</v>
      </c>
      <c r="L121" s="2" t="str">
        <f t="shared" si="33"/>
        <v/>
      </c>
    </row>
    <row r="122" spans="1:12">
      <c r="A122" s="17">
        <f t="shared" si="5"/>
        <v>121</v>
      </c>
      <c r="B122" s="18"/>
      <c r="C122" s="20"/>
      <c r="D122" s="18"/>
      <c r="E122" s="18"/>
      <c r="F122" s="18"/>
      <c r="G122" s="21" t="e">
        <f t="shared" si="31"/>
        <v>#N/A</v>
      </c>
      <c r="H122" s="18"/>
      <c r="I122" s="21" t="e">
        <f t="array" ref="I122">VLOOKUP(E122,機能ごと見積もり!$C$3:$H$3,VLOOKUP(D122,データ!$B$1:$C$5,2,FALSE)+2,FALSE)</f>
        <v>#N/A</v>
      </c>
      <c r="J122" s="21" t="e">
        <f t="shared" si="32"/>
        <v>#N/A</v>
      </c>
      <c r="K122" s="22" t="e">
        <f t="array" ref="K122">SUM(IF(L122=$L$2:$L121,$G$2:$G121,0))</f>
        <v>#N/A</v>
      </c>
      <c r="L122" s="2" t="str">
        <f t="shared" si="33"/>
        <v/>
      </c>
    </row>
    <row r="123" spans="1:12">
      <c r="A123" s="17">
        <f t="shared" si="5"/>
        <v>122</v>
      </c>
      <c r="B123" s="18"/>
      <c r="C123" s="20"/>
      <c r="D123" s="18"/>
      <c r="E123" s="18"/>
      <c r="F123" s="18"/>
      <c r="G123" s="21" t="e">
        <f t="shared" si="31"/>
        <v>#N/A</v>
      </c>
      <c r="H123" s="18"/>
      <c r="I123" s="21" t="e">
        <f t="array" ref="I123">VLOOKUP(E123,機能ごと見積もり!$C$3:$H$3,VLOOKUP(D123,データ!$B$1:$C$5,2,FALSE)+2,FALSE)</f>
        <v>#N/A</v>
      </c>
      <c r="J123" s="21" t="e">
        <f t="shared" si="32"/>
        <v>#N/A</v>
      </c>
      <c r="K123" s="22" t="e">
        <f t="array" ref="K123">SUM(IF(L123=$L$2:$L122,$G$2:$G122,0))</f>
        <v>#N/A</v>
      </c>
      <c r="L123" s="2" t="str">
        <f t="shared" si="33"/>
        <v/>
      </c>
    </row>
  </sheetData>
  <autoFilter ref="A1:M67">
    <sortState ref="A2:M59">
      <sortCondition ref="C2:C59"/>
    </sortState>
  </autoFilter>
  <sortState ref="A2:M59">
    <sortCondition ref="C2:C59"/>
  </sortState>
  <customSheetViews>
    <customSheetView guid="{42A525F5-BE93-4A71-B407-DC6F5D49DFBD}">
      <selection activeCell="F21" sqref="F21"/>
      <pageMargins left="0.7" right="0.7" top="0.75" bottom="0.75" header="0.3" footer="0.3"/>
      <pageSetup paperSize="9" orientation="portrait" verticalDpi="0" r:id="rId1"/>
    </customSheetView>
    <customSheetView guid="{7FB447F9-2B8F-4DD9-BEC3-563D29C49B0A}">
      <selection activeCell="H19" sqref="H19"/>
      <pageMargins left="0.7" right="0.7" top="0.75" bottom="0.75" header="0.3" footer="0.3"/>
      <pageSetup paperSize="9" orientation="portrait" verticalDpi="0" r:id="rId2"/>
    </customSheetView>
    <customSheetView guid="{B482B997-E7FA-4E40-B12C-85D07B5FD9EE}">
      <pageMargins left="0.7" right="0.7" top="0.75" bottom="0.75" header="0.3" footer="0.3"/>
      <pageSetup paperSize="9" orientation="portrait" verticalDpi="0" r:id="rId3"/>
    </customSheetView>
  </customSheetViews>
  <phoneticPr fontId="1"/>
  <dataValidations count="3">
    <dataValidation type="list" allowBlank="1" showInputMessage="1" showErrorMessage="1" sqref="B2:B123">
      <formula1>メンバ</formula1>
    </dataValidation>
    <dataValidation type="list" allowBlank="1" showInputMessage="1" showErrorMessage="1" sqref="D2:D123">
      <formula1>工程</formula1>
    </dataValidation>
    <dataValidation type="list" allowBlank="1" showInputMessage="1" showErrorMessage="1" sqref="E2:E123">
      <formula1>機能一覧</formula1>
    </dataValidation>
  </dataValidations>
  <pageMargins left="0.7" right="0.7" top="0.75" bottom="0.75" header="0.3" footer="0.3"/>
  <pageSetup paperSize="9" orientation="portrait" verticalDpi="0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"/>
  <sheetViews>
    <sheetView topLeftCell="A52" workbookViewId="0"/>
  </sheetViews>
  <sheetFormatPr defaultRowHeight="14.4"/>
  <cols>
    <col min="1" max="1" width="12.77734375" bestFit="1" customWidth="1"/>
    <col min="2" max="2" width="10.21875" bestFit="1" customWidth="1"/>
  </cols>
  <sheetData>
    <row r="1" spans="1:6">
      <c r="B1" t="s">
        <v>0</v>
      </c>
      <c r="C1" t="s">
        <v>1</v>
      </c>
    </row>
    <row r="2" spans="1:6" ht="15">
      <c r="A2" s="37">
        <v>42282</v>
      </c>
      <c r="B2" s="38">
        <f t="array" ref="B2">SUM(IF(B$1=作業履歴!$B$2:$B$67,IF($A2=作業履歴!$C$2:$C$67,作業履歴!$F$2:$F$67,0),0))</f>
        <v>8</v>
      </c>
      <c r="C2" s="38">
        <f t="array" ref="C2">SUM(IF(C$1=作業履歴!$B$2:$B$67,IF($A2=作業履歴!$C$2:$C$67,作業履歴!$F$2:$F$67,0),0))</f>
        <v>7.5</v>
      </c>
      <c r="D2" s="38">
        <f t="array" ref="D2">SUM(IF(D$1=作業履歴!$B$2:$B$67,IF($A2=作業履歴!$C$2:$C$67,作業履歴!$F$2:$F$67,0),0))</f>
        <v>0</v>
      </c>
      <c r="E2" s="38">
        <f t="array" ref="E2">SUM(IF(E$1=作業履歴!$B$2:$B$67,IF($A2=作業履歴!$C$2:$C$67,作業履歴!$F$2:$F$67,0),0))</f>
        <v>0</v>
      </c>
      <c r="F2" s="38">
        <f t="array" ref="F2">SUM(IF(F$1=作業履歴!$B$2:$B$67,IF($A2=作業履歴!$C$2:$C$67,作業履歴!$F$2:$F$67,0),0))</f>
        <v>0</v>
      </c>
    </row>
    <row r="3" spans="1:6" ht="15">
      <c r="A3" s="37">
        <f>A2+1</f>
        <v>42283</v>
      </c>
      <c r="B3" s="38">
        <f t="array" ref="B3">SUM(IF(B$1=作業履歴!$B$2:$B$67,IF($A3=作業履歴!$C$2:$C$67,作業履歴!$F$2:$F$67,0),0))</f>
        <v>9</v>
      </c>
      <c r="C3" s="38">
        <f t="array" ref="C3">SUM(IF(C$1=作業履歴!$B$2:$B$67,IF($A3=作業履歴!$C$2:$C$67,作業履歴!$F$2:$F$67,0),0))</f>
        <v>7.5</v>
      </c>
      <c r="D3" s="38">
        <f t="array" ref="D3">SUM(IF(D$1=作業履歴!$B$2:$B$67,IF($A3=作業履歴!$C$2:$C$67,作業履歴!$F$2:$F$67,0),0))</f>
        <v>0</v>
      </c>
      <c r="E3" s="38">
        <f t="array" ref="E3">SUM(IF(E$1=作業履歴!$B$2:$B$67,IF($A3=作業履歴!$C$2:$C$67,作業履歴!$F$2:$F$67,0),0))</f>
        <v>0</v>
      </c>
      <c r="F3" s="38">
        <f t="array" ref="F3">SUM(IF(F$1=作業履歴!$B$2:$B$67,IF($A3=作業履歴!$C$2:$C$67,作業履歴!$F$2:$F$67,0),0))</f>
        <v>0</v>
      </c>
    </row>
    <row r="4" spans="1:6" ht="15">
      <c r="A4" s="37">
        <f>A3+1</f>
        <v>42284</v>
      </c>
      <c r="B4" s="38">
        <f t="array" ref="B4">SUM(IF(B$1=作業履歴!$B$2:$B$67,IF($A4=作業履歴!$C$2:$C$67,作業履歴!$F$2:$F$67,0),0))</f>
        <v>0</v>
      </c>
      <c r="C4" s="38">
        <f t="array" ref="C4">SUM(IF(C$1=作業履歴!$B$2:$B$67,IF($A4=作業履歴!$C$2:$C$67,作業履歴!$F$2:$F$67,0),0))</f>
        <v>7.5</v>
      </c>
      <c r="D4" s="38">
        <f t="array" ref="D4">SUM(IF(D$1=作業履歴!$B$2:$B$67,IF($A4=作業履歴!$C$2:$C$67,作業履歴!$F$2:$F$67,0),0))</f>
        <v>0</v>
      </c>
      <c r="E4" s="38">
        <f t="array" ref="E4">SUM(IF(E$1=作業履歴!$B$2:$B$67,IF($A4=作業履歴!$C$2:$C$67,作業履歴!$F$2:$F$67,0),0))</f>
        <v>0</v>
      </c>
      <c r="F4" s="38">
        <f t="array" ref="F4">SUM(IF(F$1=作業履歴!$B$2:$B$67,IF($A4=作業履歴!$C$2:$C$67,作業履歴!$F$2:$F$67,0),0))</f>
        <v>0</v>
      </c>
    </row>
    <row r="5" spans="1:6" ht="15">
      <c r="A5" s="37">
        <f>A4+1</f>
        <v>42285</v>
      </c>
      <c r="B5" s="38">
        <f t="array" ref="B5">SUM(IF(B$1=作業履歴!$B$2:$B$67,IF($A5=作業履歴!$C$2:$C$67,作業履歴!$F$2:$F$67,0),0))</f>
        <v>1</v>
      </c>
      <c r="C5" s="38">
        <f t="array" ref="C5">SUM(IF(C$1=作業履歴!$B$2:$B$67,IF($A5=作業履歴!$C$2:$C$67,作業履歴!$F$2:$F$67,0),0))</f>
        <v>7.5</v>
      </c>
      <c r="D5" s="38">
        <f t="array" ref="D5">SUM(IF(D$1=作業履歴!$B$2:$B$67,IF($A5=作業履歴!$C$2:$C$67,作業履歴!$F$2:$F$67,0),0))</f>
        <v>0</v>
      </c>
      <c r="E5" s="38">
        <f t="array" ref="E5">SUM(IF(E$1=作業履歴!$B$2:$B$67,IF($A5=作業履歴!$C$2:$C$67,作業履歴!$F$2:$F$67,0),0))</f>
        <v>0</v>
      </c>
      <c r="F5" s="38">
        <f t="array" ref="F5">SUM(IF(F$1=作業履歴!$B$2:$B$67,IF($A5=作業履歴!$C$2:$C$67,作業履歴!$F$2:$F$67,0),0))</f>
        <v>0</v>
      </c>
    </row>
    <row r="6" spans="1:6" ht="15">
      <c r="A6" s="37">
        <f>A5+1</f>
        <v>42286</v>
      </c>
      <c r="B6" s="38">
        <f t="array" ref="B6">SUM(IF(B$1=作業履歴!$B$2:$B$67,IF($A6=作業履歴!$C$2:$C$67,作業履歴!$F$2:$F$67,0),0))</f>
        <v>0</v>
      </c>
      <c r="C6" s="38">
        <f t="array" ref="C6">SUM(IF(C$1=作業履歴!$B$2:$B$67,IF($A6=作業履歴!$C$2:$C$67,作業履歴!$F$2:$F$67,0),0))</f>
        <v>7.5</v>
      </c>
      <c r="D6" s="38">
        <f t="array" ref="D6">SUM(IF(D$1=作業履歴!$B$2:$B$67,IF($A6=作業履歴!$C$2:$C$67,作業履歴!$F$2:$F$67,0),0))</f>
        <v>0</v>
      </c>
      <c r="E6" s="38">
        <f t="array" ref="E6">SUM(IF(E$1=作業履歴!$B$2:$B$67,IF($A6=作業履歴!$C$2:$C$67,作業履歴!$F$2:$F$67,0),0))</f>
        <v>0</v>
      </c>
      <c r="F6" s="38">
        <f t="array" ref="F6">SUM(IF(F$1=作業履歴!$B$2:$B$67,IF($A6=作業履歴!$C$2:$C$67,作業履歴!$F$2:$F$67,0),0))</f>
        <v>0</v>
      </c>
    </row>
    <row r="7" spans="1:6" ht="15">
      <c r="A7" s="37">
        <f t="shared" ref="A7:A70" si="0">A6+1</f>
        <v>42287</v>
      </c>
      <c r="B7" s="38">
        <f t="array" ref="B7">SUM(IF(B$1=作業履歴!$B$2:$B$67,IF($A7=作業履歴!$C$2:$C$67,作業履歴!$F$2:$F$67,0),0))</f>
        <v>0</v>
      </c>
      <c r="C7" s="38">
        <f t="array" ref="C7">SUM(IF(C$1=作業履歴!$B$2:$B$67,IF($A7=作業履歴!$C$2:$C$67,作業履歴!$F$2:$F$67,0),0))</f>
        <v>0</v>
      </c>
      <c r="D7" s="38">
        <f t="array" ref="D7">SUM(IF(D$1=作業履歴!$B$2:$B$67,IF($A7=作業履歴!$C$2:$C$67,作業履歴!$F$2:$F$67,0),0))</f>
        <v>0</v>
      </c>
      <c r="E7" s="38">
        <f t="array" ref="E7">SUM(IF(E$1=作業履歴!$B$2:$B$67,IF($A7=作業履歴!$C$2:$C$67,作業履歴!$F$2:$F$67,0),0))</f>
        <v>0</v>
      </c>
      <c r="F7" s="38">
        <f t="array" ref="F7">SUM(IF(F$1=作業履歴!$B$2:$B$67,IF($A7=作業履歴!$C$2:$C$67,作業履歴!$F$2:$F$67,0),0))</f>
        <v>0</v>
      </c>
    </row>
    <row r="8" spans="1:6" ht="15">
      <c r="A8" s="37">
        <f t="shared" si="0"/>
        <v>42288</v>
      </c>
      <c r="B8" s="38">
        <f t="array" ref="B8">SUM(IF(B$1=作業履歴!$B$2:$B$67,IF($A8=作業履歴!$C$2:$C$67,作業履歴!$F$2:$F$67,0),0))</f>
        <v>0</v>
      </c>
      <c r="C8" s="38">
        <f t="array" ref="C8">SUM(IF(C$1=作業履歴!$B$2:$B$67,IF($A8=作業履歴!$C$2:$C$67,作業履歴!$F$2:$F$67,0),0))</f>
        <v>0</v>
      </c>
      <c r="D8" s="38">
        <f t="array" ref="D8">SUM(IF(D$1=作業履歴!$B$2:$B$67,IF($A8=作業履歴!$C$2:$C$67,作業履歴!$F$2:$F$67,0),0))</f>
        <v>0</v>
      </c>
      <c r="E8" s="38">
        <f t="array" ref="E8">SUM(IF(E$1=作業履歴!$B$2:$B$67,IF($A8=作業履歴!$C$2:$C$67,作業履歴!$F$2:$F$67,0),0))</f>
        <v>0</v>
      </c>
      <c r="F8" s="38">
        <f t="array" ref="F8">SUM(IF(F$1=作業履歴!$B$2:$B$67,IF($A8=作業履歴!$C$2:$C$67,作業履歴!$F$2:$F$67,0),0))</f>
        <v>0</v>
      </c>
    </row>
    <row r="9" spans="1:6" ht="15">
      <c r="A9" s="37">
        <f t="shared" si="0"/>
        <v>42289</v>
      </c>
      <c r="B9" s="38">
        <f t="array" ref="B9">SUM(IF(B$1=作業履歴!$B$2:$B$67,IF($A9=作業履歴!$C$2:$C$67,作業履歴!$F$2:$F$67,0),0))</f>
        <v>0</v>
      </c>
      <c r="C9" s="38">
        <f t="array" ref="C9">SUM(IF(C$1=作業履歴!$B$2:$B$67,IF($A9=作業履歴!$C$2:$C$67,作業履歴!$F$2:$F$67,0),0))</f>
        <v>0</v>
      </c>
      <c r="D9" s="38">
        <f t="array" ref="D9">SUM(IF(D$1=作業履歴!$B$2:$B$67,IF($A9=作業履歴!$C$2:$C$67,作業履歴!$F$2:$F$67,0),0))</f>
        <v>0</v>
      </c>
      <c r="E9" s="38">
        <f t="array" ref="E9">SUM(IF(E$1=作業履歴!$B$2:$B$67,IF($A9=作業履歴!$C$2:$C$67,作業履歴!$F$2:$F$67,0),0))</f>
        <v>0</v>
      </c>
      <c r="F9" s="38">
        <f t="array" ref="F9">SUM(IF(F$1=作業履歴!$B$2:$B$67,IF($A9=作業履歴!$C$2:$C$67,作業履歴!$F$2:$F$67,0),0))</f>
        <v>0</v>
      </c>
    </row>
    <row r="10" spans="1:6" ht="15">
      <c r="A10" s="37">
        <f t="shared" si="0"/>
        <v>42290</v>
      </c>
      <c r="B10" s="38">
        <f t="array" ref="B10">SUM(IF(B$1=作業履歴!$B$2:$B$67,IF($A10=作業履歴!$C$2:$C$67,作業履歴!$F$2:$F$67,0),0))</f>
        <v>3.5</v>
      </c>
      <c r="C10" s="38">
        <f t="array" ref="C10">SUM(IF(C$1=作業履歴!$B$2:$B$67,IF($A10=作業履歴!$C$2:$C$67,作業履歴!$F$2:$F$67,0),0))</f>
        <v>7.5</v>
      </c>
      <c r="D10" s="38">
        <f t="array" ref="D10">SUM(IF(D$1=作業履歴!$B$2:$B$67,IF($A10=作業履歴!$C$2:$C$67,作業履歴!$F$2:$F$67,0),0))</f>
        <v>0</v>
      </c>
      <c r="E10" s="38">
        <f t="array" ref="E10">SUM(IF(E$1=作業履歴!$B$2:$B$67,IF($A10=作業履歴!$C$2:$C$67,作業履歴!$F$2:$F$67,0),0))</f>
        <v>0</v>
      </c>
      <c r="F10" s="38">
        <f t="array" ref="F10">SUM(IF(F$1=作業履歴!$B$2:$B$67,IF($A10=作業履歴!$C$2:$C$67,作業履歴!$F$2:$F$67,0),0))</f>
        <v>0</v>
      </c>
    </row>
    <row r="11" spans="1:6" ht="15">
      <c r="A11" s="37">
        <f t="shared" si="0"/>
        <v>42291</v>
      </c>
      <c r="B11" s="38">
        <f t="array" ref="B11">SUM(IF(B$1=作業履歴!$B$2:$B$67,IF($A11=作業履歴!$C$2:$C$67,作業履歴!$F$2:$F$67,0),0))</f>
        <v>0</v>
      </c>
      <c r="C11" s="38">
        <f t="array" ref="C11">SUM(IF(C$1=作業履歴!$B$2:$B$67,IF($A11=作業履歴!$C$2:$C$67,作業履歴!$F$2:$F$67,0),0))</f>
        <v>7.5</v>
      </c>
      <c r="D11" s="38">
        <f t="array" ref="D11">SUM(IF(D$1=作業履歴!$B$2:$B$67,IF($A11=作業履歴!$C$2:$C$67,作業履歴!$F$2:$F$67,0),0))</f>
        <v>0</v>
      </c>
      <c r="E11" s="38">
        <f t="array" ref="E11">SUM(IF(E$1=作業履歴!$B$2:$B$67,IF($A11=作業履歴!$C$2:$C$67,作業履歴!$F$2:$F$67,0),0))</f>
        <v>0</v>
      </c>
      <c r="F11" s="38">
        <f t="array" ref="F11">SUM(IF(F$1=作業履歴!$B$2:$B$67,IF($A11=作業履歴!$C$2:$C$67,作業履歴!$F$2:$F$67,0),0))</f>
        <v>0</v>
      </c>
    </row>
    <row r="12" spans="1:6" ht="15">
      <c r="A12" s="37">
        <f t="shared" si="0"/>
        <v>42292</v>
      </c>
      <c r="B12" s="38">
        <f t="array" ref="B12">SUM(IF(B$1=作業履歴!$B$2:$B$67,IF($A12=作業履歴!$C$2:$C$67,作業履歴!$F$2:$F$67,0),0))</f>
        <v>4</v>
      </c>
      <c r="C12" s="38">
        <f t="array" ref="C12">SUM(IF(C$1=作業履歴!$B$2:$B$67,IF($A12=作業履歴!$C$2:$C$67,作業履歴!$F$2:$F$67,0),0))</f>
        <v>7.5</v>
      </c>
      <c r="D12" s="38">
        <f t="array" ref="D12">SUM(IF(D$1=作業履歴!$B$2:$B$67,IF($A12=作業履歴!$C$2:$C$67,作業履歴!$F$2:$F$67,0),0))</f>
        <v>0</v>
      </c>
      <c r="E12" s="38">
        <f t="array" ref="E12">SUM(IF(E$1=作業履歴!$B$2:$B$67,IF($A12=作業履歴!$C$2:$C$67,作業履歴!$F$2:$F$67,0),0))</f>
        <v>0</v>
      </c>
      <c r="F12" s="38">
        <f t="array" ref="F12">SUM(IF(F$1=作業履歴!$B$2:$B$67,IF($A12=作業履歴!$C$2:$C$67,作業履歴!$F$2:$F$67,0),0))</f>
        <v>0</v>
      </c>
    </row>
    <row r="13" spans="1:6" ht="15">
      <c r="A13" s="37">
        <f t="shared" si="0"/>
        <v>42293</v>
      </c>
      <c r="B13" s="38">
        <f t="array" ref="B13">SUM(IF(B$1=作業履歴!$B$2:$B$67,IF($A13=作業履歴!$C$2:$C$67,作業履歴!$F$2:$F$67,0),0))</f>
        <v>10.5</v>
      </c>
      <c r="C13" s="38">
        <f t="array" ref="C13">SUM(IF(C$1=作業履歴!$B$2:$B$67,IF($A13=作業履歴!$C$2:$C$67,作業履歴!$F$2:$F$67,0),0))</f>
        <v>7.5</v>
      </c>
      <c r="D13" s="38">
        <f t="array" ref="D13">SUM(IF(D$1=作業履歴!$B$2:$B$67,IF($A13=作業履歴!$C$2:$C$67,作業履歴!$F$2:$F$67,0),0))</f>
        <v>0</v>
      </c>
      <c r="E13" s="38">
        <f t="array" ref="E13">SUM(IF(E$1=作業履歴!$B$2:$B$67,IF($A13=作業履歴!$C$2:$C$67,作業履歴!$F$2:$F$67,0),0))</f>
        <v>0</v>
      </c>
      <c r="F13" s="38">
        <f t="array" ref="F13">SUM(IF(F$1=作業履歴!$B$2:$B$67,IF($A13=作業履歴!$C$2:$C$67,作業履歴!$F$2:$F$67,0),0))</f>
        <v>0</v>
      </c>
    </row>
    <row r="14" spans="1:6" ht="15">
      <c r="A14" s="37">
        <f t="shared" si="0"/>
        <v>42294</v>
      </c>
      <c r="B14" s="38">
        <f t="array" ref="B14">SUM(IF(B$1=作業履歴!$B$2:$B$67,IF($A14=作業履歴!$C$2:$C$67,作業履歴!$F$2:$F$67,0),0))</f>
        <v>9</v>
      </c>
      <c r="C14" s="38">
        <f t="array" ref="C14">SUM(IF(C$1=作業履歴!$B$2:$B$67,IF($A14=作業履歴!$C$2:$C$67,作業履歴!$F$2:$F$67,0),0))</f>
        <v>0</v>
      </c>
      <c r="D14" s="38">
        <f t="array" ref="D14">SUM(IF(D$1=作業履歴!$B$2:$B$67,IF($A14=作業履歴!$C$2:$C$67,作業履歴!$F$2:$F$67,0),0))</f>
        <v>0</v>
      </c>
      <c r="E14" s="38">
        <f t="array" ref="E14">SUM(IF(E$1=作業履歴!$B$2:$B$67,IF($A14=作業履歴!$C$2:$C$67,作業履歴!$F$2:$F$67,0),0))</f>
        <v>0</v>
      </c>
      <c r="F14" s="38">
        <f t="array" ref="F14">SUM(IF(F$1=作業履歴!$B$2:$B$67,IF($A14=作業履歴!$C$2:$C$67,作業履歴!$F$2:$F$67,0),0))</f>
        <v>0</v>
      </c>
    </row>
    <row r="15" spans="1:6" ht="15">
      <c r="A15" s="37">
        <f t="shared" si="0"/>
        <v>42295</v>
      </c>
      <c r="B15" s="38">
        <f t="array" ref="B15">SUM(IF(B$1=作業履歴!$B$2:$B$67,IF($A15=作業履歴!$C$2:$C$67,作業履歴!$F$2:$F$67,0),0))</f>
        <v>4</v>
      </c>
      <c r="C15" s="38">
        <f t="array" ref="C15">SUM(IF(C$1=作業履歴!$B$2:$B$67,IF($A15=作業履歴!$C$2:$C$67,作業履歴!$F$2:$F$67,0),0))</f>
        <v>0</v>
      </c>
      <c r="D15" s="38">
        <f t="array" ref="D15">SUM(IF(D$1=作業履歴!$B$2:$B$67,IF($A15=作業履歴!$C$2:$C$67,作業履歴!$F$2:$F$67,0),0))</f>
        <v>0</v>
      </c>
      <c r="E15" s="38">
        <f t="array" ref="E15">SUM(IF(E$1=作業履歴!$B$2:$B$67,IF($A15=作業履歴!$C$2:$C$67,作業履歴!$F$2:$F$67,0),0))</f>
        <v>0</v>
      </c>
      <c r="F15" s="38">
        <f t="array" ref="F15">SUM(IF(F$1=作業履歴!$B$2:$B$67,IF($A15=作業履歴!$C$2:$C$67,作業履歴!$F$2:$F$67,0),0))</f>
        <v>0</v>
      </c>
    </row>
    <row r="16" spans="1:6" ht="15">
      <c r="A16" s="37">
        <f t="shared" si="0"/>
        <v>42296</v>
      </c>
      <c r="B16" s="38">
        <f t="array" ref="B16">SUM(IF(B$1=作業履歴!$B$2:$B$67,IF($A16=作業履歴!$C$2:$C$67,作業履歴!$F$2:$F$67,0),0))</f>
        <v>11</v>
      </c>
      <c r="C16" s="38">
        <f t="array" ref="C16">SUM(IF(C$1=作業履歴!$B$2:$B$67,IF($A16=作業履歴!$C$2:$C$67,作業履歴!$F$2:$F$67,0),0))</f>
        <v>7.5</v>
      </c>
      <c r="D16" s="38">
        <f t="array" ref="D16">SUM(IF(D$1=作業履歴!$B$2:$B$67,IF($A16=作業履歴!$C$2:$C$67,作業履歴!$F$2:$F$67,0),0))</f>
        <v>0</v>
      </c>
      <c r="E16" s="38">
        <f t="array" ref="E16">SUM(IF(E$1=作業履歴!$B$2:$B$67,IF($A16=作業履歴!$C$2:$C$67,作業履歴!$F$2:$F$67,0),0))</f>
        <v>0</v>
      </c>
      <c r="F16" s="38">
        <f t="array" ref="F16">SUM(IF(F$1=作業履歴!$B$2:$B$67,IF($A16=作業履歴!$C$2:$C$67,作業履歴!$F$2:$F$67,0),0))</f>
        <v>0</v>
      </c>
    </row>
    <row r="17" spans="1:6" ht="15">
      <c r="A17" s="37">
        <f t="shared" si="0"/>
        <v>42297</v>
      </c>
      <c r="B17" s="38">
        <f t="array" ref="B17">SUM(IF(B$1=作業履歴!$B$2:$B$67,IF($A17=作業履歴!$C$2:$C$67,作業履歴!$F$2:$F$67,0),0))</f>
        <v>10.5</v>
      </c>
      <c r="C17" s="38">
        <f t="array" ref="C17">SUM(IF(C$1=作業履歴!$B$2:$B$67,IF($A17=作業履歴!$C$2:$C$67,作業履歴!$F$2:$F$67,0),0))</f>
        <v>7.5</v>
      </c>
      <c r="D17" s="38">
        <f t="array" ref="D17">SUM(IF(D$1=作業履歴!$B$2:$B$67,IF($A17=作業履歴!$C$2:$C$67,作業履歴!$F$2:$F$67,0),0))</f>
        <v>0</v>
      </c>
      <c r="E17" s="38">
        <f t="array" ref="E17">SUM(IF(E$1=作業履歴!$B$2:$B$67,IF($A17=作業履歴!$C$2:$C$67,作業履歴!$F$2:$F$67,0),0))</f>
        <v>0</v>
      </c>
      <c r="F17" s="38">
        <f t="array" ref="F17">SUM(IF(F$1=作業履歴!$B$2:$B$67,IF($A17=作業履歴!$C$2:$C$67,作業履歴!$F$2:$F$67,0),0))</f>
        <v>0</v>
      </c>
    </row>
    <row r="18" spans="1:6" ht="15">
      <c r="A18" s="37">
        <f t="shared" si="0"/>
        <v>42298</v>
      </c>
      <c r="B18" s="38">
        <f t="array" ref="B18">SUM(IF(B$1=作業履歴!$B$2:$B$67,IF($A18=作業履歴!$C$2:$C$67,作業履歴!$F$2:$F$67,0),0))</f>
        <v>9.5</v>
      </c>
      <c r="C18" s="38">
        <f t="array" ref="C18">SUM(IF(C$1=作業履歴!$B$2:$B$67,IF($A18=作業履歴!$C$2:$C$67,作業履歴!$F$2:$F$67,0),0))</f>
        <v>7.5</v>
      </c>
      <c r="D18" s="38">
        <f t="array" ref="D18">SUM(IF(D$1=作業履歴!$B$2:$B$67,IF($A18=作業履歴!$C$2:$C$67,作業履歴!$F$2:$F$67,0),0))</f>
        <v>0</v>
      </c>
      <c r="E18" s="38">
        <f t="array" ref="E18">SUM(IF(E$1=作業履歴!$B$2:$B$67,IF($A18=作業履歴!$C$2:$C$67,作業履歴!$F$2:$F$67,0),0))</f>
        <v>0</v>
      </c>
      <c r="F18" s="38">
        <f t="array" ref="F18">SUM(IF(F$1=作業履歴!$B$2:$B$67,IF($A18=作業履歴!$C$2:$C$67,作業履歴!$F$2:$F$67,0),0))</f>
        <v>0</v>
      </c>
    </row>
    <row r="19" spans="1:6" ht="15">
      <c r="A19" s="37">
        <f t="shared" si="0"/>
        <v>42299</v>
      </c>
      <c r="B19" s="38">
        <f t="array" ref="B19">SUM(IF(B$1=作業履歴!$B$2:$B$67,IF($A19=作業履歴!$C$2:$C$67,作業履歴!$F$2:$F$67,0),0))</f>
        <v>12</v>
      </c>
      <c r="C19" s="38">
        <f t="array" ref="C19">SUM(IF(C$1=作業履歴!$B$2:$B$67,IF($A19=作業履歴!$C$2:$C$67,作業履歴!$F$2:$F$67,0),0))</f>
        <v>7.5</v>
      </c>
      <c r="D19" s="38">
        <f t="array" ref="D19">SUM(IF(D$1=作業履歴!$B$2:$B$67,IF($A19=作業履歴!$C$2:$C$67,作業履歴!$F$2:$F$67,0),0))</f>
        <v>0</v>
      </c>
      <c r="E19" s="38">
        <f t="array" ref="E19">SUM(IF(E$1=作業履歴!$B$2:$B$67,IF($A19=作業履歴!$C$2:$C$67,作業履歴!$F$2:$F$67,0),0))</f>
        <v>0</v>
      </c>
      <c r="F19" s="38">
        <f t="array" ref="F19">SUM(IF(F$1=作業履歴!$B$2:$B$67,IF($A19=作業履歴!$C$2:$C$67,作業履歴!$F$2:$F$67,0),0))</f>
        <v>0</v>
      </c>
    </row>
    <row r="20" spans="1:6" ht="15">
      <c r="A20" s="37">
        <f t="shared" si="0"/>
        <v>42300</v>
      </c>
      <c r="B20" s="38">
        <f t="array" ref="B20">SUM(IF(B$1=作業履歴!$B$2:$B$67,IF($A20=作業履歴!$C$2:$C$67,作業履歴!$F$2:$F$67,0),0))</f>
        <v>7</v>
      </c>
      <c r="C20" s="38">
        <f t="array" ref="C20">SUM(IF(C$1=作業履歴!$B$2:$B$67,IF($A20=作業履歴!$C$2:$C$67,作業履歴!$F$2:$F$67,0),0))</f>
        <v>7.5</v>
      </c>
      <c r="D20" s="38">
        <f t="array" ref="D20">SUM(IF(D$1=作業履歴!$B$2:$B$67,IF($A20=作業履歴!$C$2:$C$67,作業履歴!$F$2:$F$67,0),0))</f>
        <v>0</v>
      </c>
      <c r="E20" s="38">
        <f t="array" ref="E20">SUM(IF(E$1=作業履歴!$B$2:$B$67,IF($A20=作業履歴!$C$2:$C$67,作業履歴!$F$2:$F$67,0),0))</f>
        <v>0</v>
      </c>
      <c r="F20" s="38">
        <f t="array" ref="F20">SUM(IF(F$1=作業履歴!$B$2:$B$67,IF($A20=作業履歴!$C$2:$C$67,作業履歴!$F$2:$F$67,0),0))</f>
        <v>0</v>
      </c>
    </row>
    <row r="21" spans="1:6" ht="15">
      <c r="A21" s="37">
        <f t="shared" si="0"/>
        <v>42301</v>
      </c>
      <c r="B21" s="38">
        <f t="array" ref="B21">SUM(IF(B$1=作業履歴!$B$2:$B$67,IF($A21=作業履歴!$C$2:$C$67,作業履歴!$F$2:$F$67,0),0))</f>
        <v>0</v>
      </c>
      <c r="C21" s="38">
        <f t="array" ref="C21">SUM(IF(C$1=作業履歴!$B$2:$B$67,IF($A21=作業履歴!$C$2:$C$67,作業履歴!$F$2:$F$67,0),0))</f>
        <v>0</v>
      </c>
      <c r="D21" s="38">
        <f t="array" ref="D21">SUM(IF(D$1=作業履歴!$B$2:$B$67,IF($A21=作業履歴!$C$2:$C$67,作業履歴!$F$2:$F$67,0),0))</f>
        <v>0</v>
      </c>
      <c r="E21" s="38">
        <f t="array" ref="E21">SUM(IF(E$1=作業履歴!$B$2:$B$67,IF($A21=作業履歴!$C$2:$C$67,作業履歴!$F$2:$F$67,0),0))</f>
        <v>0</v>
      </c>
      <c r="F21" s="38">
        <f t="array" ref="F21">SUM(IF(F$1=作業履歴!$B$2:$B$67,IF($A21=作業履歴!$C$2:$C$67,作業履歴!$F$2:$F$67,0),0))</f>
        <v>0</v>
      </c>
    </row>
    <row r="22" spans="1:6" ht="15">
      <c r="A22" s="37">
        <f t="shared" si="0"/>
        <v>42302</v>
      </c>
      <c r="B22" s="38">
        <f t="array" ref="B22">SUM(IF(B$1=作業履歴!$B$2:$B$67,IF($A22=作業履歴!$C$2:$C$67,作業履歴!$F$2:$F$67,0),0))</f>
        <v>0</v>
      </c>
      <c r="C22" s="38">
        <f t="array" ref="C22">SUM(IF(C$1=作業履歴!$B$2:$B$67,IF($A22=作業履歴!$C$2:$C$67,作業履歴!$F$2:$F$67,0),0))</f>
        <v>0</v>
      </c>
      <c r="D22" s="38">
        <f t="array" ref="D22">SUM(IF(D$1=作業履歴!$B$2:$B$67,IF($A22=作業履歴!$C$2:$C$67,作業履歴!$F$2:$F$67,0),0))</f>
        <v>0</v>
      </c>
      <c r="E22" s="38">
        <f t="array" ref="E22">SUM(IF(E$1=作業履歴!$B$2:$B$67,IF($A22=作業履歴!$C$2:$C$67,作業履歴!$F$2:$F$67,0),0))</f>
        <v>0</v>
      </c>
      <c r="F22" s="38">
        <f t="array" ref="F22">SUM(IF(F$1=作業履歴!$B$2:$B$67,IF($A22=作業履歴!$C$2:$C$67,作業履歴!$F$2:$F$67,0),0))</f>
        <v>0</v>
      </c>
    </row>
    <row r="23" spans="1:6" ht="15">
      <c r="A23" s="37">
        <f t="shared" si="0"/>
        <v>42303</v>
      </c>
      <c r="B23" s="38">
        <f t="array" ref="B23">SUM(IF(B$1=作業履歴!$B$2:$B$67,IF($A23=作業履歴!$C$2:$C$67,作業履歴!$F$2:$F$67,0),0))</f>
        <v>6.5</v>
      </c>
      <c r="C23" s="38">
        <f t="array" ref="C23">SUM(IF(C$1=作業履歴!$B$2:$B$67,IF($A23=作業履歴!$C$2:$C$67,作業履歴!$F$2:$F$67,0),0))</f>
        <v>7.5</v>
      </c>
      <c r="D23" s="38">
        <f t="array" ref="D23">SUM(IF(D$1=作業履歴!$B$2:$B$67,IF($A23=作業履歴!$C$2:$C$67,作業履歴!$F$2:$F$67,0),0))</f>
        <v>0</v>
      </c>
      <c r="E23" s="38">
        <f t="array" ref="E23">SUM(IF(E$1=作業履歴!$B$2:$B$67,IF($A23=作業履歴!$C$2:$C$67,作業履歴!$F$2:$F$67,0),0))</f>
        <v>0</v>
      </c>
      <c r="F23" s="38">
        <f t="array" ref="F23">SUM(IF(F$1=作業履歴!$B$2:$B$67,IF($A23=作業履歴!$C$2:$C$67,作業履歴!$F$2:$F$67,0),0))</f>
        <v>0</v>
      </c>
    </row>
    <row r="24" spans="1:6" ht="15">
      <c r="A24" s="37">
        <f t="shared" si="0"/>
        <v>42304</v>
      </c>
      <c r="B24" s="38">
        <f t="array" ref="B24">SUM(IF(B$1=作業履歴!$B$2:$B$67,IF($A24=作業履歴!$C$2:$C$67,作業履歴!$F$2:$F$67,0),0))</f>
        <v>8.5</v>
      </c>
      <c r="C24" s="38">
        <f t="array" ref="C24">SUM(IF(C$1=作業履歴!$B$2:$B$67,IF($A24=作業履歴!$C$2:$C$67,作業履歴!$F$2:$F$67,0),0))</f>
        <v>7.5</v>
      </c>
      <c r="D24" s="38">
        <f t="array" ref="D24">SUM(IF(D$1=作業履歴!$B$2:$B$67,IF($A24=作業履歴!$C$2:$C$67,作業履歴!$F$2:$F$67,0),0))</f>
        <v>0</v>
      </c>
      <c r="E24" s="38">
        <f t="array" ref="E24">SUM(IF(E$1=作業履歴!$B$2:$B$67,IF($A24=作業履歴!$C$2:$C$67,作業履歴!$F$2:$F$67,0),0))</f>
        <v>0</v>
      </c>
      <c r="F24" s="38">
        <f t="array" ref="F24">SUM(IF(F$1=作業履歴!$B$2:$B$67,IF($A24=作業履歴!$C$2:$C$67,作業履歴!$F$2:$F$67,0),0))</f>
        <v>0</v>
      </c>
    </row>
    <row r="25" spans="1:6" ht="15">
      <c r="A25" s="37">
        <f t="shared" si="0"/>
        <v>42305</v>
      </c>
      <c r="B25" s="38">
        <f t="array" ref="B25">SUM(IF(B$1=作業履歴!$B$2:$B$67,IF($A25=作業履歴!$C$2:$C$67,作業履歴!$F$2:$F$67,0),0))</f>
        <v>8</v>
      </c>
      <c r="C25" s="38">
        <f t="array" ref="C25">SUM(IF(C$1=作業履歴!$B$2:$B$67,IF($A25=作業履歴!$C$2:$C$67,作業履歴!$F$2:$F$67,0),0))</f>
        <v>7.5</v>
      </c>
      <c r="D25" s="38">
        <f t="array" ref="D25">SUM(IF(D$1=作業履歴!$B$2:$B$67,IF($A25=作業履歴!$C$2:$C$67,作業履歴!$F$2:$F$67,0),0))</f>
        <v>0</v>
      </c>
      <c r="E25" s="38">
        <f t="array" ref="E25">SUM(IF(E$1=作業履歴!$B$2:$B$67,IF($A25=作業履歴!$C$2:$C$67,作業履歴!$F$2:$F$67,0),0))</f>
        <v>0</v>
      </c>
      <c r="F25" s="38">
        <f t="array" ref="F25">SUM(IF(F$1=作業履歴!$B$2:$B$67,IF($A25=作業履歴!$C$2:$C$67,作業履歴!$F$2:$F$67,0),0))</f>
        <v>0</v>
      </c>
    </row>
    <row r="26" spans="1:6" ht="15">
      <c r="A26" s="37">
        <f t="shared" si="0"/>
        <v>42306</v>
      </c>
      <c r="B26" s="38">
        <f t="array" ref="B26">SUM(IF(B$1=作業履歴!$B$2:$B$67,IF($A26=作業履歴!$C$2:$C$67,作業履歴!$F$2:$F$67,0),0))</f>
        <v>0</v>
      </c>
      <c r="C26" s="38">
        <f t="array" ref="C26">SUM(IF(C$1=作業履歴!$B$2:$B$67,IF($A26=作業履歴!$C$2:$C$67,作業履歴!$F$2:$F$67,0),0))</f>
        <v>7.5</v>
      </c>
      <c r="D26" s="38">
        <f t="array" ref="D26">SUM(IF(D$1=作業履歴!$B$2:$B$67,IF($A26=作業履歴!$C$2:$C$67,作業履歴!$F$2:$F$67,0),0))</f>
        <v>0</v>
      </c>
      <c r="E26" s="38">
        <f t="array" ref="E26">SUM(IF(E$1=作業履歴!$B$2:$B$67,IF($A26=作業履歴!$C$2:$C$67,作業履歴!$F$2:$F$67,0),0))</f>
        <v>0</v>
      </c>
      <c r="F26" s="38">
        <f t="array" ref="F26">SUM(IF(F$1=作業履歴!$B$2:$B$67,IF($A26=作業履歴!$C$2:$C$67,作業履歴!$F$2:$F$67,0),0))</f>
        <v>0</v>
      </c>
    </row>
    <row r="27" spans="1:6" ht="15">
      <c r="A27" s="37">
        <f t="shared" si="0"/>
        <v>42307</v>
      </c>
      <c r="B27" s="38">
        <f t="array" ref="B27">SUM(IF(B$1=作業履歴!$B$2:$B$67,IF($A27=作業履歴!$C$2:$C$67,作業履歴!$F$2:$F$67,0),0))</f>
        <v>0</v>
      </c>
      <c r="C27" s="38">
        <f t="array" ref="C27">SUM(IF(C$1=作業履歴!$B$2:$B$67,IF($A27=作業履歴!$C$2:$C$67,作業履歴!$F$2:$F$67,0),0))</f>
        <v>7.5</v>
      </c>
      <c r="D27" s="38">
        <f t="array" ref="D27">SUM(IF(D$1=作業履歴!$B$2:$B$67,IF($A27=作業履歴!$C$2:$C$67,作業履歴!$F$2:$F$67,0),0))</f>
        <v>0</v>
      </c>
      <c r="E27" s="38">
        <f t="array" ref="E27">SUM(IF(E$1=作業履歴!$B$2:$B$67,IF($A27=作業履歴!$C$2:$C$67,作業履歴!$F$2:$F$67,0),0))</f>
        <v>0</v>
      </c>
      <c r="F27" s="38">
        <f t="array" ref="F27">SUM(IF(F$1=作業履歴!$B$2:$B$67,IF($A27=作業履歴!$C$2:$C$67,作業履歴!$F$2:$F$67,0),0))</f>
        <v>0</v>
      </c>
    </row>
    <row r="28" spans="1:6" ht="15">
      <c r="A28" s="37">
        <f t="shared" si="0"/>
        <v>42308</v>
      </c>
      <c r="B28" s="38">
        <f t="array" ref="B28">SUM(IF(B$1=作業履歴!$B$2:$B$67,IF($A28=作業履歴!$C$2:$C$67,作業履歴!$F$2:$F$67,0),0))</f>
        <v>0</v>
      </c>
      <c r="C28" s="38">
        <f t="array" ref="C28">SUM(IF(C$1=作業履歴!$B$2:$B$67,IF($A28=作業履歴!$C$2:$C$67,作業履歴!$F$2:$F$67,0),0))</f>
        <v>0</v>
      </c>
      <c r="D28" s="38">
        <f t="array" ref="D28">SUM(IF(D$1=作業履歴!$B$2:$B$67,IF($A28=作業履歴!$C$2:$C$67,作業履歴!$F$2:$F$67,0),0))</f>
        <v>0</v>
      </c>
      <c r="E28" s="38">
        <f t="array" ref="E28">SUM(IF(E$1=作業履歴!$B$2:$B$67,IF($A28=作業履歴!$C$2:$C$67,作業履歴!$F$2:$F$67,0),0))</f>
        <v>0</v>
      </c>
      <c r="F28" s="38">
        <f t="array" ref="F28">SUM(IF(F$1=作業履歴!$B$2:$B$67,IF($A28=作業履歴!$C$2:$C$67,作業履歴!$F$2:$F$67,0),0))</f>
        <v>0</v>
      </c>
    </row>
    <row r="29" spans="1:6" ht="15">
      <c r="A29" s="37">
        <f t="shared" si="0"/>
        <v>42309</v>
      </c>
      <c r="B29" s="38">
        <f t="array" ref="B29">SUM(IF(B$1=作業履歴!$B$2:$B$67,IF($A29=作業履歴!$C$2:$C$67,作業履歴!$F$2:$F$67,0),0))</f>
        <v>0</v>
      </c>
      <c r="C29" s="38">
        <f t="array" ref="C29">SUM(IF(C$1=作業履歴!$B$2:$B$67,IF($A29=作業履歴!$C$2:$C$67,作業履歴!$F$2:$F$67,0),0))</f>
        <v>0</v>
      </c>
      <c r="D29" s="38">
        <f t="array" ref="D29">SUM(IF(D$1=作業履歴!$B$2:$B$67,IF($A29=作業履歴!$C$2:$C$67,作業履歴!$F$2:$F$67,0),0))</f>
        <v>0</v>
      </c>
      <c r="E29" s="38">
        <f t="array" ref="E29">SUM(IF(E$1=作業履歴!$B$2:$B$67,IF($A29=作業履歴!$C$2:$C$67,作業履歴!$F$2:$F$67,0),0))</f>
        <v>0</v>
      </c>
      <c r="F29" s="38">
        <f t="array" ref="F29">SUM(IF(F$1=作業履歴!$B$2:$B$67,IF($A29=作業履歴!$C$2:$C$67,作業履歴!$F$2:$F$67,0),0))</f>
        <v>0</v>
      </c>
    </row>
    <row r="30" spans="1:6" ht="15">
      <c r="A30" s="37">
        <f t="shared" si="0"/>
        <v>42310</v>
      </c>
      <c r="B30" s="38">
        <f t="array" ref="B30">SUM(IF(B$1=作業履歴!$B$2:$B$67,IF($A30=作業履歴!$C$2:$C$67,作業履歴!$F$2:$F$67,0),0))</f>
        <v>0</v>
      </c>
      <c r="C30" s="38">
        <f t="array" ref="C30">SUM(IF(C$1=作業履歴!$B$2:$B$67,IF($A30=作業履歴!$C$2:$C$67,作業履歴!$F$2:$F$67,0),0))</f>
        <v>7.5</v>
      </c>
      <c r="D30" s="38">
        <f t="array" ref="D30">SUM(IF(D$1=作業履歴!$B$2:$B$67,IF($A30=作業履歴!$C$2:$C$67,作業履歴!$F$2:$F$67,0),0))</f>
        <v>0</v>
      </c>
      <c r="E30" s="38">
        <f t="array" ref="E30">SUM(IF(E$1=作業履歴!$B$2:$B$67,IF($A30=作業履歴!$C$2:$C$67,作業履歴!$F$2:$F$67,0),0))</f>
        <v>0</v>
      </c>
      <c r="F30" s="38">
        <f t="array" ref="F30">SUM(IF(F$1=作業履歴!$B$2:$B$67,IF($A30=作業履歴!$C$2:$C$67,作業履歴!$F$2:$F$67,0),0))</f>
        <v>0</v>
      </c>
    </row>
    <row r="31" spans="1:6" ht="15">
      <c r="A31" s="37">
        <f t="shared" si="0"/>
        <v>42311</v>
      </c>
      <c r="B31" s="38">
        <f t="array" ref="B31">SUM(IF(B$1=作業履歴!$B$2:$B$67,IF($A31=作業履歴!$C$2:$C$67,作業履歴!$F$2:$F$67,0),0))</f>
        <v>0</v>
      </c>
      <c r="C31" s="38">
        <f t="array" ref="C31">SUM(IF(C$1=作業履歴!$B$2:$B$67,IF($A31=作業履歴!$C$2:$C$67,作業履歴!$F$2:$F$67,0),0))</f>
        <v>0</v>
      </c>
      <c r="D31" s="38">
        <f t="array" ref="D31">SUM(IF(D$1=作業履歴!$B$2:$B$67,IF($A31=作業履歴!$C$2:$C$67,作業履歴!$F$2:$F$67,0),0))</f>
        <v>0</v>
      </c>
      <c r="E31" s="38">
        <f t="array" ref="E31">SUM(IF(E$1=作業履歴!$B$2:$B$67,IF($A31=作業履歴!$C$2:$C$67,作業履歴!$F$2:$F$67,0),0))</f>
        <v>0</v>
      </c>
      <c r="F31" s="38">
        <f t="array" ref="F31">SUM(IF(F$1=作業履歴!$B$2:$B$67,IF($A31=作業履歴!$C$2:$C$67,作業履歴!$F$2:$F$67,0),0))</f>
        <v>0</v>
      </c>
    </row>
    <row r="32" spans="1:6" ht="15">
      <c r="A32" s="37">
        <f t="shared" si="0"/>
        <v>42312</v>
      </c>
      <c r="B32" s="38">
        <f t="array" ref="B32">SUM(IF(B$1=作業履歴!$B$2:$B$67,IF($A32=作業履歴!$C$2:$C$67,作業履歴!$F$2:$F$67,0),0))</f>
        <v>0</v>
      </c>
      <c r="C32" s="38">
        <f t="array" ref="C32">SUM(IF(C$1=作業履歴!$B$2:$B$67,IF($A32=作業履歴!$C$2:$C$67,作業履歴!$F$2:$F$67,0),0))</f>
        <v>7.5</v>
      </c>
      <c r="D32" s="38">
        <f t="array" ref="D32">SUM(IF(D$1=作業履歴!$B$2:$B$67,IF($A32=作業履歴!$C$2:$C$67,作業履歴!$F$2:$F$67,0),0))</f>
        <v>0</v>
      </c>
      <c r="E32" s="38">
        <f t="array" ref="E32">SUM(IF(E$1=作業履歴!$B$2:$B$67,IF($A32=作業履歴!$C$2:$C$67,作業履歴!$F$2:$F$67,0),0))</f>
        <v>0</v>
      </c>
      <c r="F32" s="38">
        <f t="array" ref="F32">SUM(IF(F$1=作業履歴!$B$2:$B$67,IF($A32=作業履歴!$C$2:$C$67,作業履歴!$F$2:$F$67,0),0))</f>
        <v>0</v>
      </c>
    </row>
    <row r="33" spans="1:6" ht="15">
      <c r="A33" s="37">
        <f t="shared" si="0"/>
        <v>42313</v>
      </c>
      <c r="B33" s="38">
        <f t="array" ref="B33">SUM(IF(B$1=作業履歴!$B$2:$B$67,IF($A33=作業履歴!$C$2:$C$67,作業履歴!$F$2:$F$67,0),0))</f>
        <v>0</v>
      </c>
      <c r="C33" s="38">
        <f t="array" ref="C33">SUM(IF(C$1=作業履歴!$B$2:$B$67,IF($A33=作業履歴!$C$2:$C$67,作業履歴!$F$2:$F$67,0),0))</f>
        <v>7.5</v>
      </c>
      <c r="D33" s="38">
        <f t="array" ref="D33">SUM(IF(D$1=作業履歴!$B$2:$B$67,IF($A33=作業履歴!$C$2:$C$67,作業履歴!$F$2:$F$67,0),0))</f>
        <v>0</v>
      </c>
      <c r="E33" s="38">
        <f t="array" ref="E33">SUM(IF(E$1=作業履歴!$B$2:$B$67,IF($A33=作業履歴!$C$2:$C$67,作業履歴!$F$2:$F$67,0),0))</f>
        <v>0</v>
      </c>
      <c r="F33" s="38">
        <f t="array" ref="F33">SUM(IF(F$1=作業履歴!$B$2:$B$67,IF($A33=作業履歴!$C$2:$C$67,作業履歴!$F$2:$F$67,0),0))</f>
        <v>0</v>
      </c>
    </row>
    <row r="34" spans="1:6" ht="15">
      <c r="A34" s="37">
        <f t="shared" si="0"/>
        <v>42314</v>
      </c>
      <c r="B34" s="38">
        <f t="array" ref="B34">SUM(IF(B$1=作業履歴!$B$2:$B$67,IF($A34=作業履歴!$C$2:$C$67,作業履歴!$F$2:$F$67,0),0))</f>
        <v>0</v>
      </c>
      <c r="C34" s="38">
        <f t="array" ref="C34">SUM(IF(C$1=作業履歴!$B$2:$B$67,IF($A34=作業履歴!$C$2:$C$67,作業履歴!$F$2:$F$67,0),0))</f>
        <v>7.5</v>
      </c>
      <c r="D34" s="38">
        <f t="array" ref="D34">SUM(IF(D$1=作業履歴!$B$2:$B$67,IF($A34=作業履歴!$C$2:$C$67,作業履歴!$F$2:$F$67,0),0))</f>
        <v>0</v>
      </c>
      <c r="E34" s="38">
        <f t="array" ref="E34">SUM(IF(E$1=作業履歴!$B$2:$B$67,IF($A34=作業履歴!$C$2:$C$67,作業履歴!$F$2:$F$67,0),0))</f>
        <v>0</v>
      </c>
      <c r="F34" s="38">
        <f t="array" ref="F34">SUM(IF(F$1=作業履歴!$B$2:$B$67,IF($A34=作業履歴!$C$2:$C$67,作業履歴!$F$2:$F$67,0),0))</f>
        <v>0</v>
      </c>
    </row>
    <row r="35" spans="1:6" ht="15">
      <c r="A35" s="37">
        <f t="shared" si="0"/>
        <v>42315</v>
      </c>
      <c r="B35" s="38">
        <f t="array" ref="B35">SUM(IF(B$1=作業履歴!$B$2:$B$67,IF($A35=作業履歴!$C$2:$C$67,作業履歴!$F$2:$F$67,0),0))</f>
        <v>0</v>
      </c>
      <c r="C35" s="38">
        <f t="array" ref="C35">SUM(IF(C$1=作業履歴!$B$2:$B$67,IF($A35=作業履歴!$C$2:$C$67,作業履歴!$F$2:$F$67,0),0))</f>
        <v>0</v>
      </c>
      <c r="D35" s="38">
        <f t="array" ref="D35">SUM(IF(D$1=作業履歴!$B$2:$B$67,IF($A35=作業履歴!$C$2:$C$67,作業履歴!$F$2:$F$67,0),0))</f>
        <v>0</v>
      </c>
      <c r="E35" s="38">
        <f t="array" ref="E35">SUM(IF(E$1=作業履歴!$B$2:$B$67,IF($A35=作業履歴!$C$2:$C$67,作業履歴!$F$2:$F$67,0),0))</f>
        <v>0</v>
      </c>
      <c r="F35" s="38">
        <f t="array" ref="F35">SUM(IF(F$1=作業履歴!$B$2:$B$67,IF($A35=作業履歴!$C$2:$C$67,作業履歴!$F$2:$F$67,0),0))</f>
        <v>0</v>
      </c>
    </row>
    <row r="36" spans="1:6" ht="15">
      <c r="A36" s="37">
        <f t="shared" si="0"/>
        <v>42316</v>
      </c>
      <c r="B36" s="38">
        <f t="array" ref="B36">SUM(IF(B$1=作業履歴!$B$2:$B$67,IF($A36=作業履歴!$C$2:$C$67,作業履歴!$F$2:$F$67,0),0))</f>
        <v>0</v>
      </c>
      <c r="C36" s="38">
        <f t="array" ref="C36">SUM(IF(C$1=作業履歴!$B$2:$B$67,IF($A36=作業履歴!$C$2:$C$67,作業履歴!$F$2:$F$67,0),0))</f>
        <v>0</v>
      </c>
      <c r="D36" s="38">
        <f t="array" ref="D36">SUM(IF(D$1=作業履歴!$B$2:$B$67,IF($A36=作業履歴!$C$2:$C$67,作業履歴!$F$2:$F$67,0),0))</f>
        <v>0</v>
      </c>
      <c r="E36" s="38">
        <f t="array" ref="E36">SUM(IF(E$1=作業履歴!$B$2:$B$67,IF($A36=作業履歴!$C$2:$C$67,作業履歴!$F$2:$F$67,0),0))</f>
        <v>0</v>
      </c>
      <c r="F36" s="38">
        <f t="array" ref="F36">SUM(IF(F$1=作業履歴!$B$2:$B$67,IF($A36=作業履歴!$C$2:$C$67,作業履歴!$F$2:$F$67,0),0))</f>
        <v>0</v>
      </c>
    </row>
    <row r="37" spans="1:6" ht="15">
      <c r="A37" s="37">
        <f t="shared" si="0"/>
        <v>42317</v>
      </c>
      <c r="B37" s="38">
        <f t="array" ref="B37">SUM(IF(B$1=作業履歴!$B$2:$B$67,IF($A37=作業履歴!$C$2:$C$67,作業履歴!$F$2:$F$67,0),0))</f>
        <v>0</v>
      </c>
      <c r="C37" s="38">
        <f t="array" ref="C37">SUM(IF(C$1=作業履歴!$B$2:$B$67,IF($A37=作業履歴!$C$2:$C$67,作業履歴!$F$2:$F$67,0),0))</f>
        <v>7.5</v>
      </c>
      <c r="D37" s="38">
        <f t="array" ref="D37">SUM(IF(D$1=作業履歴!$B$2:$B$67,IF($A37=作業履歴!$C$2:$C$67,作業履歴!$F$2:$F$67,0),0))</f>
        <v>0</v>
      </c>
      <c r="E37" s="38">
        <f t="array" ref="E37">SUM(IF(E$1=作業履歴!$B$2:$B$67,IF($A37=作業履歴!$C$2:$C$67,作業履歴!$F$2:$F$67,0),0))</f>
        <v>0</v>
      </c>
      <c r="F37" s="38">
        <f t="array" ref="F37">SUM(IF(F$1=作業履歴!$B$2:$B$67,IF($A37=作業履歴!$C$2:$C$67,作業履歴!$F$2:$F$67,0),0))</f>
        <v>0</v>
      </c>
    </row>
    <row r="38" spans="1:6" ht="15">
      <c r="A38" s="37">
        <f t="shared" si="0"/>
        <v>42318</v>
      </c>
      <c r="B38" s="38">
        <f t="array" ref="B38">SUM(IF(B$1=作業履歴!$B$2:$B$67,IF($A38=作業履歴!$C$2:$C$67,作業履歴!$F$2:$F$67,0),0))</f>
        <v>0</v>
      </c>
      <c r="C38" s="38">
        <f t="array" ref="C38">SUM(IF(C$1=作業履歴!$B$2:$B$67,IF($A38=作業履歴!$C$2:$C$67,作業履歴!$F$2:$F$67,0),0))</f>
        <v>7.5</v>
      </c>
      <c r="D38" s="38">
        <f t="array" ref="D38">SUM(IF(D$1=作業履歴!$B$2:$B$67,IF($A38=作業履歴!$C$2:$C$67,作業履歴!$F$2:$F$67,0),0))</f>
        <v>0</v>
      </c>
      <c r="E38" s="38">
        <f t="array" ref="E38">SUM(IF(E$1=作業履歴!$B$2:$B$67,IF($A38=作業履歴!$C$2:$C$67,作業履歴!$F$2:$F$67,0),0))</f>
        <v>0</v>
      </c>
      <c r="F38" s="38">
        <f t="array" ref="F38">SUM(IF(F$1=作業履歴!$B$2:$B$67,IF($A38=作業履歴!$C$2:$C$67,作業履歴!$F$2:$F$67,0),0))</f>
        <v>0</v>
      </c>
    </row>
    <row r="39" spans="1:6" ht="15">
      <c r="A39" s="37">
        <f t="shared" si="0"/>
        <v>42319</v>
      </c>
      <c r="B39" s="38">
        <f t="array" ref="B39">SUM(IF(B$1=作業履歴!$B$2:$B$67,IF($A39=作業履歴!$C$2:$C$67,作業履歴!$F$2:$F$67,0),0))</f>
        <v>0</v>
      </c>
      <c r="C39" s="38">
        <f t="array" ref="C39">SUM(IF(C$1=作業履歴!$B$2:$B$67,IF($A39=作業履歴!$C$2:$C$67,作業履歴!$F$2:$F$67,0),0))</f>
        <v>8</v>
      </c>
      <c r="D39" s="38">
        <f t="array" ref="D39">SUM(IF(D$1=作業履歴!$B$2:$B$67,IF($A39=作業履歴!$C$2:$C$67,作業履歴!$F$2:$F$67,0),0))</f>
        <v>0</v>
      </c>
      <c r="E39" s="38">
        <f t="array" ref="E39">SUM(IF(E$1=作業履歴!$B$2:$B$67,IF($A39=作業履歴!$C$2:$C$67,作業履歴!$F$2:$F$67,0),0))</f>
        <v>0</v>
      </c>
      <c r="F39" s="38">
        <f t="array" ref="F39">SUM(IF(F$1=作業履歴!$B$2:$B$67,IF($A39=作業履歴!$C$2:$C$67,作業履歴!$F$2:$F$67,0),0))</f>
        <v>0</v>
      </c>
    </row>
    <row r="40" spans="1:6" ht="15">
      <c r="A40" s="37">
        <f t="shared" si="0"/>
        <v>42320</v>
      </c>
      <c r="B40" s="38">
        <f t="array" ref="B40">SUM(IF(B$1=作業履歴!$B$2:$B$67,IF($A40=作業履歴!$C$2:$C$67,作業履歴!$F$2:$F$67,0),0))</f>
        <v>0</v>
      </c>
      <c r="C40" s="38">
        <f t="array" ref="C40">SUM(IF(C$1=作業履歴!$B$2:$B$67,IF($A40=作業履歴!$C$2:$C$67,作業履歴!$F$2:$F$67,0),0))</f>
        <v>7.5</v>
      </c>
      <c r="D40" s="38">
        <f t="array" ref="D40">SUM(IF(D$1=作業履歴!$B$2:$B$67,IF($A40=作業履歴!$C$2:$C$67,作業履歴!$F$2:$F$67,0),0))</f>
        <v>0</v>
      </c>
      <c r="E40" s="38">
        <f t="array" ref="E40">SUM(IF(E$1=作業履歴!$B$2:$B$67,IF($A40=作業履歴!$C$2:$C$67,作業履歴!$F$2:$F$67,0),0))</f>
        <v>0</v>
      </c>
      <c r="F40" s="38">
        <f t="array" ref="F40">SUM(IF(F$1=作業履歴!$B$2:$B$67,IF($A40=作業履歴!$C$2:$C$67,作業履歴!$F$2:$F$67,0),0))</f>
        <v>0</v>
      </c>
    </row>
    <row r="41" spans="1:6" ht="15">
      <c r="A41" s="37">
        <f t="shared" si="0"/>
        <v>42321</v>
      </c>
      <c r="B41" s="38">
        <f t="array" ref="B41">SUM(IF(B$1=作業履歴!$B$2:$B$67,IF($A41=作業履歴!$C$2:$C$67,作業履歴!$F$2:$F$67,0),0))</f>
        <v>0</v>
      </c>
      <c r="C41" s="38">
        <f t="array" ref="C41">SUM(IF(C$1=作業履歴!$B$2:$B$67,IF($A41=作業履歴!$C$2:$C$67,作業履歴!$F$2:$F$67,0),0))</f>
        <v>5</v>
      </c>
      <c r="D41" s="38">
        <f t="array" ref="D41">SUM(IF(D$1=作業履歴!$B$2:$B$67,IF($A41=作業履歴!$C$2:$C$67,作業履歴!$F$2:$F$67,0),0))</f>
        <v>0</v>
      </c>
      <c r="E41" s="38">
        <f t="array" ref="E41">SUM(IF(E$1=作業履歴!$B$2:$B$67,IF($A41=作業履歴!$C$2:$C$67,作業履歴!$F$2:$F$67,0),0))</f>
        <v>0</v>
      </c>
      <c r="F41" s="38">
        <f t="array" ref="F41">SUM(IF(F$1=作業履歴!$B$2:$B$67,IF($A41=作業履歴!$C$2:$C$67,作業履歴!$F$2:$F$67,0),0))</f>
        <v>0</v>
      </c>
    </row>
    <row r="42" spans="1:6" ht="15">
      <c r="A42" s="37">
        <f t="shared" si="0"/>
        <v>42322</v>
      </c>
      <c r="B42" s="38">
        <f t="array" ref="B42">SUM(IF(B$1=作業履歴!$B$2:$B$67,IF($A42=作業履歴!$C$2:$C$67,作業履歴!$F$2:$F$67,0),0))</f>
        <v>0</v>
      </c>
      <c r="C42" s="38">
        <f t="array" ref="C42">SUM(IF(C$1=作業履歴!$B$2:$B$67,IF($A42=作業履歴!$C$2:$C$67,作業履歴!$F$2:$F$67,0),0))</f>
        <v>0</v>
      </c>
      <c r="D42" s="38">
        <f t="array" ref="D42">SUM(IF(D$1=作業履歴!$B$2:$B$67,IF($A42=作業履歴!$C$2:$C$67,作業履歴!$F$2:$F$67,0),0))</f>
        <v>0</v>
      </c>
      <c r="E42" s="38">
        <f t="array" ref="E42">SUM(IF(E$1=作業履歴!$B$2:$B$67,IF($A42=作業履歴!$C$2:$C$67,作業履歴!$F$2:$F$67,0),0))</f>
        <v>0</v>
      </c>
      <c r="F42" s="38">
        <f t="array" ref="F42">SUM(IF(F$1=作業履歴!$B$2:$B$67,IF($A42=作業履歴!$C$2:$C$67,作業履歴!$F$2:$F$67,0),0))</f>
        <v>0</v>
      </c>
    </row>
    <row r="43" spans="1:6" ht="15">
      <c r="A43" s="37">
        <f t="shared" si="0"/>
        <v>42323</v>
      </c>
      <c r="B43" s="38">
        <f t="array" ref="B43">SUM(IF(B$1=作業履歴!$B$2:$B$67,IF($A43=作業履歴!$C$2:$C$67,作業履歴!$F$2:$F$67,0),0))</f>
        <v>0</v>
      </c>
      <c r="C43" s="38">
        <f t="array" ref="C43">SUM(IF(C$1=作業履歴!$B$2:$B$67,IF($A43=作業履歴!$C$2:$C$67,作業履歴!$F$2:$F$67,0),0))</f>
        <v>0</v>
      </c>
      <c r="D43" s="38">
        <f t="array" ref="D43">SUM(IF(D$1=作業履歴!$B$2:$B$67,IF($A43=作業履歴!$C$2:$C$67,作業履歴!$F$2:$F$67,0),0))</f>
        <v>0</v>
      </c>
      <c r="E43" s="38">
        <f t="array" ref="E43">SUM(IF(E$1=作業履歴!$B$2:$B$67,IF($A43=作業履歴!$C$2:$C$67,作業履歴!$F$2:$F$67,0),0))</f>
        <v>0</v>
      </c>
      <c r="F43" s="38">
        <f t="array" ref="F43">SUM(IF(F$1=作業履歴!$B$2:$B$67,IF($A43=作業履歴!$C$2:$C$67,作業履歴!$F$2:$F$67,0),0))</f>
        <v>0</v>
      </c>
    </row>
    <row r="44" spans="1:6" ht="15">
      <c r="A44" s="37">
        <f t="shared" si="0"/>
        <v>42324</v>
      </c>
      <c r="B44" s="38">
        <f t="array" ref="B44">SUM(IF(B$1=作業履歴!$B$2:$B$67,IF($A44=作業履歴!$C$2:$C$67,作業履歴!$F$2:$F$67,0),0))</f>
        <v>0</v>
      </c>
      <c r="C44" s="38">
        <f t="array" ref="C44">SUM(IF(C$1=作業履歴!$B$2:$B$67,IF($A44=作業履歴!$C$2:$C$67,作業履歴!$F$2:$F$67,0),0))</f>
        <v>7.5</v>
      </c>
      <c r="D44" s="38">
        <f t="array" ref="D44">SUM(IF(D$1=作業履歴!$B$2:$B$67,IF($A44=作業履歴!$C$2:$C$67,作業履歴!$F$2:$F$67,0),0))</f>
        <v>0</v>
      </c>
      <c r="E44" s="38">
        <f t="array" ref="E44">SUM(IF(E$1=作業履歴!$B$2:$B$67,IF($A44=作業履歴!$C$2:$C$67,作業履歴!$F$2:$F$67,0),0))</f>
        <v>0</v>
      </c>
      <c r="F44" s="38">
        <f t="array" ref="F44">SUM(IF(F$1=作業履歴!$B$2:$B$67,IF($A44=作業履歴!$C$2:$C$67,作業履歴!$F$2:$F$67,0),0))</f>
        <v>0</v>
      </c>
    </row>
    <row r="45" spans="1:6" ht="15">
      <c r="A45" s="37">
        <f t="shared" si="0"/>
        <v>42325</v>
      </c>
      <c r="B45" s="38">
        <f t="array" ref="B45">SUM(IF(B$1=作業履歴!$B$2:$B$67,IF($A45=作業履歴!$C$2:$C$67,作業履歴!$F$2:$F$67,0),0))</f>
        <v>0</v>
      </c>
      <c r="C45" s="38">
        <f t="array" ref="C45">SUM(IF(C$1=作業履歴!$B$2:$B$67,IF($A45=作業履歴!$C$2:$C$67,作業履歴!$F$2:$F$67,0),0))</f>
        <v>7.5</v>
      </c>
      <c r="D45" s="38">
        <f t="array" ref="D45">SUM(IF(D$1=作業履歴!$B$2:$B$67,IF($A45=作業履歴!$C$2:$C$67,作業履歴!$F$2:$F$67,0),0))</f>
        <v>0</v>
      </c>
      <c r="E45" s="38">
        <f t="array" ref="E45">SUM(IF(E$1=作業履歴!$B$2:$B$67,IF($A45=作業履歴!$C$2:$C$67,作業履歴!$F$2:$F$67,0),0))</f>
        <v>0</v>
      </c>
      <c r="F45" s="38">
        <f t="array" ref="F45">SUM(IF(F$1=作業履歴!$B$2:$B$67,IF($A45=作業履歴!$C$2:$C$67,作業履歴!$F$2:$F$67,0),0))</f>
        <v>0</v>
      </c>
    </row>
    <row r="46" spans="1:6" ht="15">
      <c r="A46" s="37">
        <f t="shared" si="0"/>
        <v>42326</v>
      </c>
      <c r="B46" s="38">
        <f t="array" ref="B46">SUM(IF(B$1=作業履歴!$B$2:$B$67,IF($A46=作業履歴!$C$2:$C$67,作業履歴!$F$2:$F$67,0),0))</f>
        <v>0</v>
      </c>
      <c r="C46" s="38">
        <f t="array" ref="C46">SUM(IF(C$1=作業履歴!$B$2:$B$67,IF($A46=作業履歴!$C$2:$C$67,作業履歴!$F$2:$F$67,0),0))</f>
        <v>7.5</v>
      </c>
      <c r="D46" s="38">
        <f t="array" ref="D46">SUM(IF(D$1=作業履歴!$B$2:$B$67,IF($A46=作業履歴!$C$2:$C$67,作業履歴!$F$2:$F$67,0),0))</f>
        <v>0</v>
      </c>
      <c r="E46" s="38">
        <f t="array" ref="E46">SUM(IF(E$1=作業履歴!$B$2:$B$67,IF($A46=作業履歴!$C$2:$C$67,作業履歴!$F$2:$F$67,0),0))</f>
        <v>0</v>
      </c>
      <c r="F46" s="38">
        <f t="array" ref="F46">SUM(IF(F$1=作業履歴!$B$2:$B$67,IF($A46=作業履歴!$C$2:$C$67,作業履歴!$F$2:$F$67,0),0))</f>
        <v>0</v>
      </c>
    </row>
    <row r="47" spans="1:6" ht="15">
      <c r="A47" s="37">
        <f t="shared" si="0"/>
        <v>42327</v>
      </c>
      <c r="B47" s="38">
        <f t="array" ref="B47">SUM(IF(B$1=作業履歴!$B$2:$B$67,IF($A47=作業履歴!$C$2:$C$67,作業履歴!$F$2:$F$67,0),0))</f>
        <v>0</v>
      </c>
      <c r="C47" s="38">
        <f t="array" ref="C47">SUM(IF(C$1=作業履歴!$B$2:$B$67,IF($A47=作業履歴!$C$2:$C$67,作業履歴!$F$2:$F$67,0),0))</f>
        <v>7.5</v>
      </c>
      <c r="D47" s="38">
        <f t="array" ref="D47">SUM(IF(D$1=作業履歴!$B$2:$B$67,IF($A47=作業履歴!$C$2:$C$67,作業履歴!$F$2:$F$67,0),0))</f>
        <v>0</v>
      </c>
      <c r="E47" s="38">
        <f t="array" ref="E47">SUM(IF(E$1=作業履歴!$B$2:$B$67,IF($A47=作業履歴!$C$2:$C$67,作業履歴!$F$2:$F$67,0),0))</f>
        <v>0</v>
      </c>
      <c r="F47" s="38">
        <f t="array" ref="F47">SUM(IF(F$1=作業履歴!$B$2:$B$67,IF($A47=作業履歴!$C$2:$C$67,作業履歴!$F$2:$F$67,0),0))</f>
        <v>0</v>
      </c>
    </row>
    <row r="48" spans="1:6" ht="15">
      <c r="A48" s="37">
        <f t="shared" si="0"/>
        <v>42328</v>
      </c>
      <c r="B48" s="38">
        <f t="array" ref="B48">SUM(IF(B$1=作業履歴!$B$2:$B$67,IF($A48=作業履歴!$C$2:$C$67,作業履歴!$F$2:$F$67,0),0))</f>
        <v>0</v>
      </c>
      <c r="C48" s="38">
        <f t="array" ref="C48">SUM(IF(C$1=作業履歴!$B$2:$B$67,IF($A48=作業履歴!$C$2:$C$67,作業履歴!$F$2:$F$67,0),0))</f>
        <v>7.5</v>
      </c>
      <c r="D48" s="38">
        <f t="array" ref="D48">SUM(IF(D$1=作業履歴!$B$2:$B$67,IF($A48=作業履歴!$C$2:$C$67,作業履歴!$F$2:$F$67,0),0))</f>
        <v>0</v>
      </c>
      <c r="E48" s="38">
        <f t="array" ref="E48">SUM(IF(E$1=作業履歴!$B$2:$B$67,IF($A48=作業履歴!$C$2:$C$67,作業履歴!$F$2:$F$67,0),0))</f>
        <v>0</v>
      </c>
      <c r="F48" s="38">
        <f t="array" ref="F48">SUM(IF(F$1=作業履歴!$B$2:$B$67,IF($A48=作業履歴!$C$2:$C$67,作業履歴!$F$2:$F$67,0),0))</f>
        <v>0</v>
      </c>
    </row>
    <row r="49" spans="1:6" ht="15">
      <c r="A49" s="37">
        <f t="shared" si="0"/>
        <v>42329</v>
      </c>
      <c r="B49" s="38">
        <f t="array" ref="B49">SUM(IF(B$1=作業履歴!$B$2:$B$67,IF($A49=作業履歴!$C$2:$C$67,作業履歴!$F$2:$F$67,0),0))</f>
        <v>0</v>
      </c>
      <c r="C49" s="38">
        <f t="array" ref="C49">SUM(IF(C$1=作業履歴!$B$2:$B$67,IF($A49=作業履歴!$C$2:$C$67,作業履歴!$F$2:$F$67,0),0))</f>
        <v>0</v>
      </c>
      <c r="D49" s="38">
        <f t="array" ref="D49">SUM(IF(D$1=作業履歴!$B$2:$B$67,IF($A49=作業履歴!$C$2:$C$67,作業履歴!$F$2:$F$67,0),0))</f>
        <v>0</v>
      </c>
      <c r="E49" s="38">
        <f t="array" ref="E49">SUM(IF(E$1=作業履歴!$B$2:$B$67,IF($A49=作業履歴!$C$2:$C$67,作業履歴!$F$2:$F$67,0),0))</f>
        <v>0</v>
      </c>
      <c r="F49" s="38">
        <f t="array" ref="F49">SUM(IF(F$1=作業履歴!$B$2:$B$67,IF($A49=作業履歴!$C$2:$C$67,作業履歴!$F$2:$F$67,0),0))</f>
        <v>0</v>
      </c>
    </row>
    <row r="50" spans="1:6" ht="15">
      <c r="A50" s="37">
        <f t="shared" si="0"/>
        <v>42330</v>
      </c>
      <c r="B50" s="38">
        <f t="array" ref="B50">SUM(IF(B$1=作業履歴!$B$2:$B$67,IF($A50=作業履歴!$C$2:$C$67,作業履歴!$F$2:$F$67,0),0))</f>
        <v>0</v>
      </c>
      <c r="C50" s="38">
        <f t="array" ref="C50">SUM(IF(C$1=作業履歴!$B$2:$B$67,IF($A50=作業履歴!$C$2:$C$67,作業履歴!$F$2:$F$67,0),0))</f>
        <v>0</v>
      </c>
      <c r="D50" s="38">
        <f t="array" ref="D50">SUM(IF(D$1=作業履歴!$B$2:$B$67,IF($A50=作業履歴!$C$2:$C$67,作業履歴!$F$2:$F$67,0),0))</f>
        <v>0</v>
      </c>
      <c r="E50" s="38">
        <f t="array" ref="E50">SUM(IF(E$1=作業履歴!$B$2:$B$67,IF($A50=作業履歴!$C$2:$C$67,作業履歴!$F$2:$F$67,0),0))</f>
        <v>0</v>
      </c>
      <c r="F50" s="38">
        <f t="array" ref="F50">SUM(IF(F$1=作業履歴!$B$2:$B$67,IF($A50=作業履歴!$C$2:$C$67,作業履歴!$F$2:$F$67,0),0))</f>
        <v>0</v>
      </c>
    </row>
    <row r="51" spans="1:6" ht="15">
      <c r="A51" s="37">
        <f t="shared" si="0"/>
        <v>42331</v>
      </c>
      <c r="B51" s="38">
        <f t="array" ref="B51">SUM(IF(B$1=作業履歴!$B$2:$B$67,IF($A51=作業履歴!$C$2:$C$67,作業履歴!$F$2:$F$67,0),0))</f>
        <v>0</v>
      </c>
      <c r="C51" s="38">
        <f t="array" ref="C51">SUM(IF(C$1=作業履歴!$B$2:$B$67,IF($A51=作業履歴!$C$2:$C$67,作業履歴!$F$2:$F$67,0),0))</f>
        <v>0</v>
      </c>
      <c r="D51" s="38">
        <f t="array" ref="D51">SUM(IF(D$1=作業履歴!$B$2:$B$67,IF($A51=作業履歴!$C$2:$C$67,作業履歴!$F$2:$F$67,0),0))</f>
        <v>0</v>
      </c>
      <c r="E51" s="38">
        <f t="array" ref="E51">SUM(IF(E$1=作業履歴!$B$2:$B$67,IF($A51=作業履歴!$C$2:$C$67,作業履歴!$F$2:$F$67,0),0))</f>
        <v>0</v>
      </c>
      <c r="F51" s="38">
        <f t="array" ref="F51">SUM(IF(F$1=作業履歴!$B$2:$B$67,IF($A51=作業履歴!$C$2:$C$67,作業履歴!$F$2:$F$67,0),0))</f>
        <v>0</v>
      </c>
    </row>
    <row r="52" spans="1:6" ht="15">
      <c r="A52" s="37">
        <f t="shared" si="0"/>
        <v>42332</v>
      </c>
      <c r="B52" s="38">
        <f t="array" ref="B52">SUM(IF(B$1=作業履歴!$B$2:$B$67,IF($A52=作業履歴!$C$2:$C$67,作業履歴!$F$2:$F$67,0),0))</f>
        <v>0</v>
      </c>
      <c r="C52" s="38">
        <f t="array" ref="C52">SUM(IF(C$1=作業履歴!$B$2:$B$67,IF($A52=作業履歴!$C$2:$C$67,作業履歴!$F$2:$F$67,0),0))</f>
        <v>7.5</v>
      </c>
      <c r="D52" s="38">
        <f t="array" ref="D52">SUM(IF(D$1=作業履歴!$B$2:$B$67,IF($A52=作業履歴!$C$2:$C$67,作業履歴!$F$2:$F$67,0),0))</f>
        <v>0</v>
      </c>
      <c r="E52" s="38">
        <f t="array" ref="E52">SUM(IF(E$1=作業履歴!$B$2:$B$67,IF($A52=作業履歴!$C$2:$C$67,作業履歴!$F$2:$F$67,0),0))</f>
        <v>0</v>
      </c>
      <c r="F52" s="38">
        <f t="array" ref="F52">SUM(IF(F$1=作業履歴!$B$2:$B$67,IF($A52=作業履歴!$C$2:$C$67,作業履歴!$F$2:$F$67,0),0))</f>
        <v>0</v>
      </c>
    </row>
    <row r="53" spans="1:6" ht="15">
      <c r="A53" s="37">
        <f t="shared" si="0"/>
        <v>42333</v>
      </c>
      <c r="B53" s="38">
        <f t="array" ref="B53">SUM(IF(B$1=作業履歴!$B$2:$B$67,IF($A53=作業履歴!$C$2:$C$67,作業履歴!$F$2:$F$67,0),0))</f>
        <v>0</v>
      </c>
      <c r="C53" s="38">
        <f t="array" ref="C53">SUM(IF(C$1=作業履歴!$B$2:$B$67,IF($A53=作業履歴!$C$2:$C$67,作業履歴!$F$2:$F$67,0),0))</f>
        <v>0</v>
      </c>
      <c r="D53" s="38">
        <f t="array" ref="D53">SUM(IF(D$1=作業履歴!$B$2:$B$67,IF($A53=作業履歴!$C$2:$C$67,作業履歴!$F$2:$F$67,0),0))</f>
        <v>0</v>
      </c>
      <c r="E53" s="38">
        <f t="array" ref="E53">SUM(IF(E$1=作業履歴!$B$2:$B$67,IF($A53=作業履歴!$C$2:$C$67,作業履歴!$F$2:$F$67,0),0))</f>
        <v>0</v>
      </c>
      <c r="F53" s="38">
        <f t="array" ref="F53">SUM(IF(F$1=作業履歴!$B$2:$B$67,IF($A53=作業履歴!$C$2:$C$67,作業履歴!$F$2:$F$67,0),0))</f>
        <v>0</v>
      </c>
    </row>
    <row r="54" spans="1:6" ht="15">
      <c r="A54" s="37">
        <f t="shared" si="0"/>
        <v>42334</v>
      </c>
      <c r="B54" s="38">
        <f t="array" ref="B54">SUM(IF(B$1=作業履歴!$B$2:$B$67,IF($A54=作業履歴!$C$2:$C$67,作業履歴!$F$2:$F$67,0),0))</f>
        <v>0</v>
      </c>
      <c r="C54" s="38">
        <f t="array" ref="C54">SUM(IF(C$1=作業履歴!$B$2:$B$67,IF($A54=作業履歴!$C$2:$C$67,作業履歴!$F$2:$F$67,0),0))</f>
        <v>0</v>
      </c>
      <c r="D54" s="38">
        <f t="array" ref="D54">SUM(IF(D$1=作業履歴!$B$2:$B$67,IF($A54=作業履歴!$C$2:$C$67,作業履歴!$F$2:$F$67,0),0))</f>
        <v>0</v>
      </c>
      <c r="E54" s="38">
        <f t="array" ref="E54">SUM(IF(E$1=作業履歴!$B$2:$B$67,IF($A54=作業履歴!$C$2:$C$67,作業履歴!$F$2:$F$67,0),0))</f>
        <v>0</v>
      </c>
      <c r="F54" s="38">
        <f t="array" ref="F54">SUM(IF(F$1=作業履歴!$B$2:$B$67,IF($A54=作業履歴!$C$2:$C$67,作業履歴!$F$2:$F$67,0),0))</f>
        <v>0</v>
      </c>
    </row>
    <row r="55" spans="1:6" ht="15">
      <c r="A55" s="37">
        <f t="shared" si="0"/>
        <v>42335</v>
      </c>
      <c r="B55" s="38">
        <f t="array" ref="B55">SUM(IF(B$1=作業履歴!$B$2:$B$67,IF($A55=作業履歴!$C$2:$C$67,作業履歴!$F$2:$F$67,0),0))</f>
        <v>0</v>
      </c>
      <c r="C55" s="38">
        <f t="array" ref="C55">SUM(IF(C$1=作業履歴!$B$2:$B$67,IF($A55=作業履歴!$C$2:$C$67,作業履歴!$F$2:$F$67,0),0))</f>
        <v>0</v>
      </c>
      <c r="D55" s="38">
        <f t="array" ref="D55">SUM(IF(D$1=作業履歴!$B$2:$B$67,IF($A55=作業履歴!$C$2:$C$67,作業履歴!$F$2:$F$67,0),0))</f>
        <v>0</v>
      </c>
      <c r="E55" s="38">
        <f t="array" ref="E55">SUM(IF(E$1=作業履歴!$B$2:$B$67,IF($A55=作業履歴!$C$2:$C$67,作業履歴!$F$2:$F$67,0),0))</f>
        <v>0</v>
      </c>
      <c r="F55" s="38">
        <f t="array" ref="F55">SUM(IF(F$1=作業履歴!$B$2:$B$67,IF($A55=作業履歴!$C$2:$C$67,作業履歴!$F$2:$F$67,0),0))</f>
        <v>0</v>
      </c>
    </row>
    <row r="56" spans="1:6" ht="15">
      <c r="A56" s="37">
        <f t="shared" si="0"/>
        <v>42336</v>
      </c>
      <c r="B56" s="38">
        <f t="array" ref="B56">SUM(IF(B$1=作業履歴!$B$2:$B$67,IF($A56=作業履歴!$C$2:$C$67,作業履歴!$F$2:$F$67,0),0))</f>
        <v>0</v>
      </c>
      <c r="C56" s="38">
        <f t="array" ref="C56">SUM(IF(C$1=作業履歴!$B$2:$B$67,IF($A56=作業履歴!$C$2:$C$67,作業履歴!$F$2:$F$67,0),0))</f>
        <v>0</v>
      </c>
      <c r="D56" s="38">
        <f t="array" ref="D56">SUM(IF(D$1=作業履歴!$B$2:$B$67,IF($A56=作業履歴!$C$2:$C$67,作業履歴!$F$2:$F$67,0),0))</f>
        <v>0</v>
      </c>
      <c r="E56" s="38">
        <f t="array" ref="E56">SUM(IF(E$1=作業履歴!$B$2:$B$67,IF($A56=作業履歴!$C$2:$C$67,作業履歴!$F$2:$F$67,0),0))</f>
        <v>0</v>
      </c>
      <c r="F56" s="38">
        <f t="array" ref="F56">SUM(IF(F$1=作業履歴!$B$2:$B$67,IF($A56=作業履歴!$C$2:$C$67,作業履歴!$F$2:$F$67,0),0))</f>
        <v>0</v>
      </c>
    </row>
    <row r="57" spans="1:6" ht="15">
      <c r="A57" s="37">
        <f t="shared" si="0"/>
        <v>42337</v>
      </c>
      <c r="B57" s="38">
        <f t="array" ref="B57">SUM(IF(B$1=作業履歴!$B$2:$B$67,IF($A57=作業履歴!$C$2:$C$67,作業履歴!$F$2:$F$67,0),0))</f>
        <v>0</v>
      </c>
      <c r="C57" s="38">
        <f t="array" ref="C57">SUM(IF(C$1=作業履歴!$B$2:$B$67,IF($A57=作業履歴!$C$2:$C$67,作業履歴!$F$2:$F$67,0),0))</f>
        <v>0</v>
      </c>
      <c r="D57" s="38">
        <f t="array" ref="D57">SUM(IF(D$1=作業履歴!$B$2:$B$67,IF($A57=作業履歴!$C$2:$C$67,作業履歴!$F$2:$F$67,0),0))</f>
        <v>0</v>
      </c>
      <c r="E57" s="38">
        <f t="array" ref="E57">SUM(IF(E$1=作業履歴!$B$2:$B$67,IF($A57=作業履歴!$C$2:$C$67,作業履歴!$F$2:$F$67,0),0))</f>
        <v>0</v>
      </c>
      <c r="F57" s="38">
        <f t="array" ref="F57">SUM(IF(F$1=作業履歴!$B$2:$B$67,IF($A57=作業履歴!$C$2:$C$67,作業履歴!$F$2:$F$67,0),0))</f>
        <v>0</v>
      </c>
    </row>
    <row r="58" spans="1:6" ht="15">
      <c r="A58" s="37">
        <f t="shared" si="0"/>
        <v>42338</v>
      </c>
      <c r="B58" s="38">
        <f t="array" ref="B58">SUM(IF(B$1=作業履歴!$B$2:$B$67,IF($A58=作業履歴!$C$2:$C$67,作業履歴!$F$2:$F$67,0),0))</f>
        <v>0</v>
      </c>
      <c r="C58" s="38">
        <f t="array" ref="C58">SUM(IF(C$1=作業履歴!$B$2:$B$67,IF($A58=作業履歴!$C$2:$C$67,作業履歴!$F$2:$F$67,0),0))</f>
        <v>0</v>
      </c>
      <c r="D58" s="38">
        <f t="array" ref="D58">SUM(IF(D$1=作業履歴!$B$2:$B$67,IF($A58=作業履歴!$C$2:$C$67,作業履歴!$F$2:$F$67,0),0))</f>
        <v>0</v>
      </c>
      <c r="E58" s="38">
        <f t="array" ref="E58">SUM(IF(E$1=作業履歴!$B$2:$B$67,IF($A58=作業履歴!$C$2:$C$67,作業履歴!$F$2:$F$67,0),0))</f>
        <v>0</v>
      </c>
      <c r="F58" s="38">
        <f t="array" ref="F58">SUM(IF(F$1=作業履歴!$B$2:$B$67,IF($A58=作業履歴!$C$2:$C$67,作業履歴!$F$2:$F$67,0),0))</f>
        <v>0</v>
      </c>
    </row>
    <row r="59" spans="1:6" ht="15">
      <c r="A59" s="37">
        <f t="shared" si="0"/>
        <v>42339</v>
      </c>
      <c r="B59" s="38">
        <f t="array" ref="B59">SUM(IF(B$1=作業履歴!$B$2:$B$67,IF($A59=作業履歴!$C$2:$C$67,作業履歴!$F$2:$F$67,0),0))</f>
        <v>0</v>
      </c>
      <c r="C59" s="38">
        <f t="array" ref="C59">SUM(IF(C$1=作業履歴!$B$2:$B$67,IF($A59=作業履歴!$C$2:$C$67,作業履歴!$F$2:$F$67,0),0))</f>
        <v>0</v>
      </c>
      <c r="D59" s="38">
        <f t="array" ref="D59">SUM(IF(D$1=作業履歴!$B$2:$B$67,IF($A59=作業履歴!$C$2:$C$67,作業履歴!$F$2:$F$67,0),0))</f>
        <v>0</v>
      </c>
      <c r="E59" s="38">
        <f t="array" ref="E59">SUM(IF(E$1=作業履歴!$B$2:$B$67,IF($A59=作業履歴!$C$2:$C$67,作業履歴!$F$2:$F$67,0),0))</f>
        <v>0</v>
      </c>
      <c r="F59" s="38">
        <f t="array" ref="F59">SUM(IF(F$1=作業履歴!$B$2:$B$67,IF($A59=作業履歴!$C$2:$C$67,作業履歴!$F$2:$F$67,0),0))</f>
        <v>0</v>
      </c>
    </row>
    <row r="60" spans="1:6" ht="15">
      <c r="A60" s="37">
        <f t="shared" si="0"/>
        <v>42340</v>
      </c>
      <c r="B60" s="38">
        <f t="array" ref="B60">SUM(IF(B$1=作業履歴!$B$2:$B$67,IF($A60=作業履歴!$C$2:$C$67,作業履歴!$F$2:$F$67,0),0))</f>
        <v>0</v>
      </c>
      <c r="C60" s="38">
        <f t="array" ref="C60">SUM(IF(C$1=作業履歴!$B$2:$B$67,IF($A60=作業履歴!$C$2:$C$67,作業履歴!$F$2:$F$67,0),0))</f>
        <v>0</v>
      </c>
      <c r="D60" s="38">
        <f t="array" ref="D60">SUM(IF(D$1=作業履歴!$B$2:$B$67,IF($A60=作業履歴!$C$2:$C$67,作業履歴!$F$2:$F$67,0),0))</f>
        <v>0</v>
      </c>
      <c r="E60" s="38">
        <f t="array" ref="E60">SUM(IF(E$1=作業履歴!$B$2:$B$67,IF($A60=作業履歴!$C$2:$C$67,作業履歴!$F$2:$F$67,0),0))</f>
        <v>0</v>
      </c>
      <c r="F60" s="38">
        <f t="array" ref="F60">SUM(IF(F$1=作業履歴!$B$2:$B$67,IF($A60=作業履歴!$C$2:$C$67,作業履歴!$F$2:$F$67,0),0))</f>
        <v>0</v>
      </c>
    </row>
    <row r="61" spans="1:6" ht="15">
      <c r="A61" s="37">
        <f t="shared" si="0"/>
        <v>42341</v>
      </c>
      <c r="B61" s="38">
        <f t="array" ref="B61">SUM(IF(B$1=作業履歴!$B$2:$B$67,IF($A61=作業履歴!$C$2:$C$67,作業履歴!$F$2:$F$67,0),0))</f>
        <v>0</v>
      </c>
      <c r="C61" s="38">
        <f t="array" ref="C61">SUM(IF(C$1=作業履歴!$B$2:$B$67,IF($A61=作業履歴!$C$2:$C$67,作業履歴!$F$2:$F$67,0),0))</f>
        <v>0</v>
      </c>
      <c r="D61" s="38">
        <f t="array" ref="D61">SUM(IF(D$1=作業履歴!$B$2:$B$67,IF($A61=作業履歴!$C$2:$C$67,作業履歴!$F$2:$F$67,0),0))</f>
        <v>0</v>
      </c>
      <c r="E61" s="38">
        <f t="array" ref="E61">SUM(IF(E$1=作業履歴!$B$2:$B$67,IF($A61=作業履歴!$C$2:$C$67,作業履歴!$F$2:$F$67,0),0))</f>
        <v>0</v>
      </c>
      <c r="F61" s="38">
        <f t="array" ref="F61">SUM(IF(F$1=作業履歴!$B$2:$B$67,IF($A61=作業履歴!$C$2:$C$67,作業履歴!$F$2:$F$67,0),0))</f>
        <v>0</v>
      </c>
    </row>
    <row r="62" spans="1:6" ht="15">
      <c r="A62" s="37">
        <f t="shared" si="0"/>
        <v>42342</v>
      </c>
      <c r="B62" s="38">
        <f t="array" ref="B62">SUM(IF(B$1=作業履歴!$B$2:$B$67,IF($A62=作業履歴!$C$2:$C$67,作業履歴!$F$2:$F$67,0),0))</f>
        <v>0</v>
      </c>
      <c r="C62" s="38">
        <f t="array" ref="C62">SUM(IF(C$1=作業履歴!$B$2:$B$67,IF($A62=作業履歴!$C$2:$C$67,作業履歴!$F$2:$F$67,0),0))</f>
        <v>0</v>
      </c>
      <c r="D62" s="38">
        <f t="array" ref="D62">SUM(IF(D$1=作業履歴!$B$2:$B$67,IF($A62=作業履歴!$C$2:$C$67,作業履歴!$F$2:$F$67,0),0))</f>
        <v>0</v>
      </c>
      <c r="E62" s="38">
        <f t="array" ref="E62">SUM(IF(E$1=作業履歴!$B$2:$B$67,IF($A62=作業履歴!$C$2:$C$67,作業履歴!$F$2:$F$67,0),0))</f>
        <v>0</v>
      </c>
      <c r="F62" s="38">
        <f t="array" ref="F62">SUM(IF(F$1=作業履歴!$B$2:$B$67,IF($A62=作業履歴!$C$2:$C$67,作業履歴!$F$2:$F$67,0),0))</f>
        <v>0</v>
      </c>
    </row>
    <row r="63" spans="1:6" ht="15">
      <c r="A63" s="37">
        <f t="shared" si="0"/>
        <v>42343</v>
      </c>
      <c r="B63" s="38">
        <f t="array" ref="B63">SUM(IF(B$1=作業履歴!$B$2:$B$67,IF($A63=作業履歴!$C$2:$C$67,作業履歴!$F$2:$F$67,0),0))</f>
        <v>0</v>
      </c>
      <c r="C63" s="38">
        <f t="array" ref="C63">SUM(IF(C$1=作業履歴!$B$2:$B$67,IF($A63=作業履歴!$C$2:$C$67,作業履歴!$F$2:$F$67,0),0))</f>
        <v>0</v>
      </c>
      <c r="D63" s="38">
        <f t="array" ref="D63">SUM(IF(D$1=作業履歴!$B$2:$B$67,IF($A63=作業履歴!$C$2:$C$67,作業履歴!$F$2:$F$67,0),0))</f>
        <v>0</v>
      </c>
      <c r="E63" s="38">
        <f t="array" ref="E63">SUM(IF(E$1=作業履歴!$B$2:$B$67,IF($A63=作業履歴!$C$2:$C$67,作業履歴!$F$2:$F$67,0),0))</f>
        <v>0</v>
      </c>
      <c r="F63" s="38">
        <f t="array" ref="F63">SUM(IF(F$1=作業履歴!$B$2:$B$67,IF($A63=作業履歴!$C$2:$C$67,作業履歴!$F$2:$F$67,0),0))</f>
        <v>0</v>
      </c>
    </row>
    <row r="64" spans="1:6" ht="15">
      <c r="A64" s="37">
        <f t="shared" si="0"/>
        <v>42344</v>
      </c>
      <c r="B64" s="38">
        <f t="array" ref="B64">SUM(IF(B$1=作業履歴!$B$2:$B$67,IF($A64=作業履歴!$C$2:$C$67,作業履歴!$F$2:$F$67,0),0))</f>
        <v>0</v>
      </c>
      <c r="C64" s="38">
        <f t="array" ref="C64">SUM(IF(C$1=作業履歴!$B$2:$B$67,IF($A64=作業履歴!$C$2:$C$67,作業履歴!$F$2:$F$67,0),0))</f>
        <v>0</v>
      </c>
      <c r="D64" s="38">
        <f t="array" ref="D64">SUM(IF(D$1=作業履歴!$B$2:$B$67,IF($A64=作業履歴!$C$2:$C$67,作業履歴!$F$2:$F$67,0),0))</f>
        <v>0</v>
      </c>
      <c r="E64" s="38">
        <f t="array" ref="E64">SUM(IF(E$1=作業履歴!$B$2:$B$67,IF($A64=作業履歴!$C$2:$C$67,作業履歴!$F$2:$F$67,0),0))</f>
        <v>0</v>
      </c>
      <c r="F64" s="38">
        <f t="array" ref="F64">SUM(IF(F$1=作業履歴!$B$2:$B$67,IF($A64=作業履歴!$C$2:$C$67,作業履歴!$F$2:$F$67,0),0))</f>
        <v>0</v>
      </c>
    </row>
    <row r="65" spans="1:6" ht="15">
      <c r="A65" s="37">
        <f t="shared" si="0"/>
        <v>42345</v>
      </c>
      <c r="B65" s="38">
        <f t="array" ref="B65">SUM(IF(B$1=作業履歴!$B$2:$B$67,IF($A65=作業履歴!$C$2:$C$67,作業履歴!$F$2:$F$67,0),0))</f>
        <v>0</v>
      </c>
      <c r="C65" s="38">
        <f t="array" ref="C65">SUM(IF(C$1=作業履歴!$B$2:$B$67,IF($A65=作業履歴!$C$2:$C$67,作業履歴!$F$2:$F$67,0),0))</f>
        <v>0</v>
      </c>
      <c r="D65" s="38">
        <f t="array" ref="D65">SUM(IF(D$1=作業履歴!$B$2:$B$67,IF($A65=作業履歴!$C$2:$C$67,作業履歴!$F$2:$F$67,0),0))</f>
        <v>0</v>
      </c>
      <c r="E65" s="38">
        <f t="array" ref="E65">SUM(IF(E$1=作業履歴!$B$2:$B$67,IF($A65=作業履歴!$C$2:$C$67,作業履歴!$F$2:$F$67,0),0))</f>
        <v>0</v>
      </c>
      <c r="F65" s="38">
        <f t="array" ref="F65">SUM(IF(F$1=作業履歴!$B$2:$B$67,IF($A65=作業履歴!$C$2:$C$67,作業履歴!$F$2:$F$67,0),0))</f>
        <v>0</v>
      </c>
    </row>
    <row r="66" spans="1:6" ht="15">
      <c r="A66" s="37">
        <f t="shared" si="0"/>
        <v>42346</v>
      </c>
      <c r="B66" s="38">
        <f t="array" ref="B66">SUM(IF(B$1=作業履歴!$B$2:$B$67,IF($A66=作業履歴!$C$2:$C$67,作業履歴!$F$2:$F$67,0),0))</f>
        <v>0</v>
      </c>
      <c r="C66" s="38">
        <f t="array" ref="C66">SUM(IF(C$1=作業履歴!$B$2:$B$67,IF($A66=作業履歴!$C$2:$C$67,作業履歴!$F$2:$F$67,0),0))</f>
        <v>0</v>
      </c>
      <c r="D66" s="38">
        <f t="array" ref="D66">SUM(IF(D$1=作業履歴!$B$2:$B$67,IF($A66=作業履歴!$C$2:$C$67,作業履歴!$F$2:$F$67,0),0))</f>
        <v>0</v>
      </c>
      <c r="E66" s="38">
        <f t="array" ref="E66">SUM(IF(E$1=作業履歴!$B$2:$B$67,IF($A66=作業履歴!$C$2:$C$67,作業履歴!$F$2:$F$67,0),0))</f>
        <v>0</v>
      </c>
      <c r="F66" s="38">
        <f t="array" ref="F66">SUM(IF(F$1=作業履歴!$B$2:$B$67,IF($A66=作業履歴!$C$2:$C$67,作業履歴!$F$2:$F$67,0),0))</f>
        <v>0</v>
      </c>
    </row>
    <row r="67" spans="1:6" ht="15">
      <c r="A67" s="37">
        <f t="shared" si="0"/>
        <v>42347</v>
      </c>
      <c r="B67" s="38">
        <f t="array" ref="B67">SUM(IF(B$1=作業履歴!$B$2:$B$67,IF($A67=作業履歴!$C$2:$C$67,作業履歴!$F$2:$F$67,0),0))</f>
        <v>0</v>
      </c>
      <c r="C67" s="38">
        <f t="array" ref="C67">SUM(IF(C$1=作業履歴!$B$2:$B$67,IF($A67=作業履歴!$C$2:$C$67,作業履歴!$F$2:$F$67,0),0))</f>
        <v>0</v>
      </c>
      <c r="D67" s="38">
        <f t="array" ref="D67">SUM(IF(D$1=作業履歴!$B$2:$B$67,IF($A67=作業履歴!$C$2:$C$67,作業履歴!$F$2:$F$67,0),0))</f>
        <v>0</v>
      </c>
      <c r="E67" s="38">
        <f t="array" ref="E67">SUM(IF(E$1=作業履歴!$B$2:$B$67,IF($A67=作業履歴!$C$2:$C$67,作業履歴!$F$2:$F$67,0),0))</f>
        <v>0</v>
      </c>
      <c r="F67" s="38">
        <f t="array" ref="F67">SUM(IF(F$1=作業履歴!$B$2:$B$67,IF($A67=作業履歴!$C$2:$C$67,作業履歴!$F$2:$F$67,0),0))</f>
        <v>0</v>
      </c>
    </row>
    <row r="68" spans="1:6" ht="15">
      <c r="A68" s="37">
        <f t="shared" si="0"/>
        <v>42348</v>
      </c>
      <c r="B68" s="38">
        <f t="array" ref="B68">SUM(IF(B$1=作業履歴!$B$2:$B$67,IF($A68=作業履歴!$C$2:$C$67,作業履歴!$F$2:$F$67,0),0))</f>
        <v>0</v>
      </c>
      <c r="C68" s="38">
        <f t="array" ref="C68">SUM(IF(C$1=作業履歴!$B$2:$B$67,IF($A68=作業履歴!$C$2:$C$67,作業履歴!$F$2:$F$67,0),0))</f>
        <v>0</v>
      </c>
      <c r="D68" s="38">
        <f t="array" ref="D68">SUM(IF(D$1=作業履歴!$B$2:$B$67,IF($A68=作業履歴!$C$2:$C$67,作業履歴!$F$2:$F$67,0),0))</f>
        <v>0</v>
      </c>
      <c r="E68" s="38">
        <f t="array" ref="E68">SUM(IF(E$1=作業履歴!$B$2:$B$67,IF($A68=作業履歴!$C$2:$C$67,作業履歴!$F$2:$F$67,0),0))</f>
        <v>0</v>
      </c>
      <c r="F68" s="38">
        <f t="array" ref="F68">SUM(IF(F$1=作業履歴!$B$2:$B$67,IF($A68=作業履歴!$C$2:$C$67,作業履歴!$F$2:$F$67,0),0))</f>
        <v>0</v>
      </c>
    </row>
    <row r="69" spans="1:6" ht="15">
      <c r="A69" s="37">
        <f t="shared" si="0"/>
        <v>42349</v>
      </c>
      <c r="B69" s="38">
        <f t="array" ref="B69">SUM(IF(B$1=作業履歴!$B$2:$B$67,IF($A69=作業履歴!$C$2:$C$67,作業履歴!$F$2:$F$67,0),0))</f>
        <v>0</v>
      </c>
      <c r="C69" s="38">
        <f t="array" ref="C69">SUM(IF(C$1=作業履歴!$B$2:$B$67,IF($A69=作業履歴!$C$2:$C$67,作業履歴!$F$2:$F$67,0),0))</f>
        <v>0</v>
      </c>
      <c r="D69" s="38">
        <f t="array" ref="D69">SUM(IF(D$1=作業履歴!$B$2:$B$67,IF($A69=作業履歴!$C$2:$C$67,作業履歴!$F$2:$F$67,0),0))</f>
        <v>0</v>
      </c>
      <c r="E69" s="38">
        <f t="array" ref="E69">SUM(IF(E$1=作業履歴!$B$2:$B$67,IF($A69=作業履歴!$C$2:$C$67,作業履歴!$F$2:$F$67,0),0))</f>
        <v>0</v>
      </c>
      <c r="F69" s="38">
        <f t="array" ref="F69">SUM(IF(F$1=作業履歴!$B$2:$B$67,IF($A69=作業履歴!$C$2:$C$67,作業履歴!$F$2:$F$67,0),0))</f>
        <v>0</v>
      </c>
    </row>
    <row r="70" spans="1:6" ht="15">
      <c r="A70" s="37">
        <f t="shared" si="0"/>
        <v>42350</v>
      </c>
      <c r="B70" s="38">
        <f t="array" ref="B70">SUM(IF(B$1=作業履歴!$B$2:$B$67,IF($A70=作業履歴!$C$2:$C$67,作業履歴!$F$2:$F$67,0),0))</f>
        <v>0</v>
      </c>
      <c r="C70" s="38">
        <f t="array" ref="C70">SUM(IF(C$1=作業履歴!$B$2:$B$67,IF($A70=作業履歴!$C$2:$C$67,作業履歴!$F$2:$F$67,0),0))</f>
        <v>0</v>
      </c>
      <c r="D70" s="38">
        <f t="array" ref="D70">SUM(IF(D$1=作業履歴!$B$2:$B$67,IF($A70=作業履歴!$C$2:$C$67,作業履歴!$F$2:$F$67,0),0))</f>
        <v>0</v>
      </c>
      <c r="E70" s="38">
        <f t="array" ref="E70">SUM(IF(E$1=作業履歴!$B$2:$B$67,IF($A70=作業履歴!$C$2:$C$67,作業履歴!$F$2:$F$67,0),0))</f>
        <v>0</v>
      </c>
      <c r="F70" s="38">
        <f t="array" ref="F70">SUM(IF(F$1=作業履歴!$B$2:$B$67,IF($A70=作業履歴!$C$2:$C$67,作業履歴!$F$2:$F$67,0),0))</f>
        <v>0</v>
      </c>
    </row>
    <row r="71" spans="1:6" ht="15">
      <c r="A71" s="37">
        <f t="shared" ref="A71:A76" si="1">A70+1</f>
        <v>42351</v>
      </c>
      <c r="B71" s="38">
        <f t="array" ref="B71">SUM(IF(B$1=作業履歴!$B$2:$B$67,IF($A71=作業履歴!$C$2:$C$67,作業履歴!$F$2:$F$67,0),0))</f>
        <v>0</v>
      </c>
      <c r="C71" s="38">
        <f t="array" ref="C71">SUM(IF(C$1=作業履歴!$B$2:$B$67,IF($A71=作業履歴!$C$2:$C$67,作業履歴!$F$2:$F$67,0),0))</f>
        <v>0</v>
      </c>
      <c r="D71" s="38">
        <f t="array" ref="D71">SUM(IF(D$1=作業履歴!$B$2:$B$67,IF($A71=作業履歴!$C$2:$C$67,作業履歴!$F$2:$F$67,0),0))</f>
        <v>0</v>
      </c>
      <c r="E71" s="38">
        <f t="array" ref="E71">SUM(IF(E$1=作業履歴!$B$2:$B$67,IF($A71=作業履歴!$C$2:$C$67,作業履歴!$F$2:$F$67,0),0))</f>
        <v>0</v>
      </c>
      <c r="F71" s="38">
        <f t="array" ref="F71">SUM(IF(F$1=作業履歴!$B$2:$B$67,IF($A71=作業履歴!$C$2:$C$67,作業履歴!$F$2:$F$67,0),0))</f>
        <v>0</v>
      </c>
    </row>
    <row r="72" spans="1:6" ht="15">
      <c r="A72" s="37">
        <f t="shared" si="1"/>
        <v>42352</v>
      </c>
      <c r="B72" s="38">
        <f t="array" ref="B72">SUM(IF(B$1=作業履歴!$B$2:$B$67,IF($A72=作業履歴!$C$2:$C$67,作業履歴!$F$2:$F$67,0),0))</f>
        <v>0</v>
      </c>
      <c r="C72" s="38">
        <f t="array" ref="C72">SUM(IF(C$1=作業履歴!$B$2:$B$67,IF($A72=作業履歴!$C$2:$C$67,作業履歴!$F$2:$F$67,0),0))</f>
        <v>0</v>
      </c>
      <c r="D72" s="38">
        <f t="array" ref="D72">SUM(IF(D$1=作業履歴!$B$2:$B$67,IF($A72=作業履歴!$C$2:$C$67,作業履歴!$F$2:$F$67,0),0))</f>
        <v>0</v>
      </c>
      <c r="E72" s="38">
        <f t="array" ref="E72">SUM(IF(E$1=作業履歴!$B$2:$B$67,IF($A72=作業履歴!$C$2:$C$67,作業履歴!$F$2:$F$67,0),0))</f>
        <v>0</v>
      </c>
      <c r="F72" s="38">
        <f t="array" ref="F72">SUM(IF(F$1=作業履歴!$B$2:$B$67,IF($A72=作業履歴!$C$2:$C$67,作業履歴!$F$2:$F$67,0),0))</f>
        <v>0</v>
      </c>
    </row>
    <row r="73" spans="1:6" ht="15">
      <c r="A73" s="37">
        <f t="shared" si="1"/>
        <v>42353</v>
      </c>
      <c r="B73" s="38">
        <f t="array" ref="B73">SUM(IF(B$1=作業履歴!$B$2:$B$67,IF($A73=作業履歴!$C$2:$C$67,作業履歴!$F$2:$F$67,0),0))</f>
        <v>0</v>
      </c>
      <c r="C73" s="38">
        <f t="array" ref="C73">SUM(IF(C$1=作業履歴!$B$2:$B$67,IF($A73=作業履歴!$C$2:$C$67,作業履歴!$F$2:$F$67,0),0))</f>
        <v>0</v>
      </c>
      <c r="D73" s="38">
        <f t="array" ref="D73">SUM(IF(D$1=作業履歴!$B$2:$B$67,IF($A73=作業履歴!$C$2:$C$67,作業履歴!$F$2:$F$67,0),0))</f>
        <v>0</v>
      </c>
      <c r="E73" s="38">
        <f t="array" ref="E73">SUM(IF(E$1=作業履歴!$B$2:$B$67,IF($A73=作業履歴!$C$2:$C$67,作業履歴!$F$2:$F$67,0),0))</f>
        <v>0</v>
      </c>
      <c r="F73" s="38">
        <f t="array" ref="F73">SUM(IF(F$1=作業履歴!$B$2:$B$67,IF($A73=作業履歴!$C$2:$C$67,作業履歴!$F$2:$F$67,0),0))</f>
        <v>0</v>
      </c>
    </row>
    <row r="74" spans="1:6" ht="15">
      <c r="A74" s="37">
        <f t="shared" si="1"/>
        <v>42354</v>
      </c>
      <c r="B74" s="38">
        <f t="array" ref="B74">SUM(IF(B$1=作業履歴!$B$2:$B$67,IF($A74=作業履歴!$C$2:$C$67,作業履歴!$F$2:$F$67,0),0))</f>
        <v>0</v>
      </c>
      <c r="C74" s="38">
        <f t="array" ref="C74">SUM(IF(C$1=作業履歴!$B$2:$B$67,IF($A74=作業履歴!$C$2:$C$67,作業履歴!$F$2:$F$67,0),0))</f>
        <v>0</v>
      </c>
      <c r="D74" s="38">
        <f t="array" ref="D74">SUM(IF(D$1=作業履歴!$B$2:$B$67,IF($A74=作業履歴!$C$2:$C$67,作業履歴!$F$2:$F$67,0),0))</f>
        <v>0</v>
      </c>
      <c r="E74" s="38">
        <f t="array" ref="E74">SUM(IF(E$1=作業履歴!$B$2:$B$67,IF($A74=作業履歴!$C$2:$C$67,作業履歴!$F$2:$F$67,0),0))</f>
        <v>0</v>
      </c>
      <c r="F74" s="38">
        <f t="array" ref="F74">SUM(IF(F$1=作業履歴!$B$2:$B$67,IF($A74=作業履歴!$C$2:$C$67,作業履歴!$F$2:$F$67,0),0))</f>
        <v>0</v>
      </c>
    </row>
    <row r="75" spans="1:6" ht="15">
      <c r="A75" s="37">
        <f t="shared" si="1"/>
        <v>42355</v>
      </c>
      <c r="B75" s="38">
        <f t="array" ref="B75">SUM(IF(B$1=作業履歴!$B$2:$B$67,IF($A75=作業履歴!$C$2:$C$67,作業履歴!$F$2:$F$67,0),0))</f>
        <v>0</v>
      </c>
      <c r="C75" s="38">
        <f t="array" ref="C75">SUM(IF(C$1=作業履歴!$B$2:$B$67,IF($A75=作業履歴!$C$2:$C$67,作業履歴!$F$2:$F$67,0),0))</f>
        <v>0</v>
      </c>
      <c r="D75" s="38">
        <f t="array" ref="D75">SUM(IF(D$1=作業履歴!$B$2:$B$67,IF($A75=作業履歴!$C$2:$C$67,作業履歴!$F$2:$F$67,0),0))</f>
        <v>0</v>
      </c>
      <c r="E75" s="38">
        <f t="array" ref="E75">SUM(IF(E$1=作業履歴!$B$2:$B$67,IF($A75=作業履歴!$C$2:$C$67,作業履歴!$F$2:$F$67,0),0))</f>
        <v>0</v>
      </c>
      <c r="F75" s="38">
        <f t="array" ref="F75">SUM(IF(F$1=作業履歴!$B$2:$B$67,IF($A75=作業履歴!$C$2:$C$67,作業履歴!$F$2:$F$67,0),0))</f>
        <v>0</v>
      </c>
    </row>
    <row r="76" spans="1:6" ht="15">
      <c r="A76" s="37">
        <f t="shared" si="1"/>
        <v>42356</v>
      </c>
      <c r="B76" s="38">
        <f t="array" ref="B76">SUM(IF(B$1=作業履歴!$B$2:$B$67,IF($A76=作業履歴!$C$2:$C$67,作業履歴!$F$2:$F$67,0),0))</f>
        <v>0</v>
      </c>
      <c r="C76" s="38">
        <f t="array" ref="C76">SUM(IF(C$1=作業履歴!$B$2:$B$67,IF($A76=作業履歴!$C$2:$C$67,作業履歴!$F$2:$F$67,0),0))</f>
        <v>0</v>
      </c>
      <c r="D76" s="38">
        <f t="array" ref="D76">SUM(IF(D$1=作業履歴!$B$2:$B$67,IF($A76=作業履歴!$C$2:$C$67,作業履歴!$F$2:$F$67,0),0))</f>
        <v>0</v>
      </c>
      <c r="E76" s="38">
        <f t="array" ref="E76">SUM(IF(E$1=作業履歴!$B$2:$B$67,IF($A76=作業履歴!$C$2:$C$67,作業履歴!$F$2:$F$67,0),0))</f>
        <v>0</v>
      </c>
      <c r="F76" s="38">
        <f t="array" ref="F76">SUM(IF(F$1=作業履歴!$B$2:$B$67,IF($A76=作業履歴!$C$2:$C$67,作業履歴!$F$2:$F$67,0),0))</f>
        <v>0</v>
      </c>
    </row>
  </sheetData>
  <customSheetViews>
    <customSheetView guid="{42A525F5-BE93-4A71-B407-DC6F5D49DFBD}">
      <selection activeCell="A76" sqref="A76"/>
      <pageMargins left="0.7" right="0.7" top="0.75" bottom="0.75" header="0.3" footer="0.3"/>
      <pageSetup paperSize="9" orientation="portrait" verticalDpi="0" r:id="rId1"/>
    </customSheetView>
  </customSheetViews>
  <phoneticPr fontId="1"/>
  <conditionalFormatting sqref="B2:F76">
    <cfRule type="cellIs" dxfId="0" priority="1" operator="greaterThan">
      <formula>0</formula>
    </cfRule>
  </conditionalFormatting>
  <pageMargins left="0.7" right="0.7" top="0.75" bottom="0.75" header="0.3" footer="0.3"/>
  <pageSetup paperSize="9" orientation="portrait" verticalDpi="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3:Q114"/>
  <sheetViews>
    <sheetView workbookViewId="0">
      <selection activeCell="G114" sqref="G114"/>
    </sheetView>
  </sheetViews>
  <sheetFormatPr defaultColWidth="9" defaultRowHeight="15"/>
  <cols>
    <col min="1" max="1" width="12.77734375" style="2" bestFit="1" customWidth="1"/>
    <col min="2" max="2" width="7.21875" style="2" bestFit="1" customWidth="1"/>
    <col min="3" max="3" width="5.44140625" style="2" bestFit="1" customWidth="1"/>
    <col min="4" max="4" width="6" style="2" bestFit="1" customWidth="1"/>
    <col min="5" max="5" width="17.109375" style="2" bestFit="1" customWidth="1"/>
    <col min="6" max="6" width="10.6640625" style="2" bestFit="1" customWidth="1"/>
    <col min="7" max="7" width="12.77734375" style="2" bestFit="1" customWidth="1"/>
    <col min="8" max="8" width="12.109375" style="2" bestFit="1" customWidth="1"/>
    <col min="9" max="9" width="8.44140625" style="2" bestFit="1" customWidth="1"/>
    <col min="10" max="10" width="4.109375" style="2" bestFit="1" customWidth="1"/>
    <col min="11" max="11" width="4.21875" style="2" bestFit="1" customWidth="1"/>
    <col min="12" max="12" width="14.6640625" style="2" bestFit="1" customWidth="1"/>
    <col min="13" max="13" width="12.6640625" style="2" bestFit="1" customWidth="1"/>
    <col min="14" max="14" width="16.88671875" style="2" bestFit="1" customWidth="1"/>
    <col min="15" max="15" width="17.33203125" style="2" bestFit="1" customWidth="1"/>
    <col min="16" max="16" width="11.77734375" style="2" bestFit="1" customWidth="1"/>
    <col min="17" max="17" width="11.88671875" style="2" bestFit="1" customWidth="1"/>
    <col min="18" max="16384" width="9" style="2"/>
  </cols>
  <sheetData>
    <row r="33" spans="1:17" s="23" customFormat="1" ht="24.6">
      <c r="A33" s="23" t="s">
        <v>32</v>
      </c>
      <c r="B33" s="23" t="s">
        <v>3</v>
      </c>
      <c r="F33" s="23">
        <f>SUM(F35:F114)</f>
        <v>495.59999999999985</v>
      </c>
    </row>
    <row r="34" spans="1:17">
      <c r="A34" s="17" t="s">
        <v>8</v>
      </c>
      <c r="B34" s="18" t="s">
        <v>10</v>
      </c>
      <c r="C34" s="18" t="s">
        <v>11</v>
      </c>
      <c r="D34" s="18" t="s">
        <v>31</v>
      </c>
      <c r="E34" s="18" t="s">
        <v>9</v>
      </c>
      <c r="F34" s="18" t="s">
        <v>34</v>
      </c>
      <c r="G34" s="18" t="s">
        <v>33</v>
      </c>
      <c r="H34" s="18" t="s">
        <v>35</v>
      </c>
      <c r="I34" s="18" t="s">
        <v>36</v>
      </c>
      <c r="J34" s="18" t="s">
        <v>37</v>
      </c>
      <c r="K34" s="19" t="s">
        <v>38</v>
      </c>
      <c r="L34" s="19" t="s">
        <v>39</v>
      </c>
      <c r="M34" s="19" t="s">
        <v>40</v>
      </c>
      <c r="N34" s="19" t="s">
        <v>41</v>
      </c>
      <c r="O34" s="19" t="s">
        <v>42</v>
      </c>
      <c r="P34" s="19" t="s">
        <v>44</v>
      </c>
      <c r="Q34" s="19" t="s">
        <v>45</v>
      </c>
    </row>
    <row r="35" spans="1:17">
      <c r="A35" s="25">
        <v>42278</v>
      </c>
      <c r="B35" s="26" t="str">
        <f>TEXT(A35,"aaa")</f>
        <v>木</v>
      </c>
      <c r="C35" s="20"/>
      <c r="D35" s="24">
        <v>8</v>
      </c>
      <c r="E35" s="18">
        <f>設計進捗!E35+試験作成進捗!E35+製造単体進捗!E35+試験実施進捗!E35+管理!E35</f>
        <v>0</v>
      </c>
      <c r="F35" s="32">
        <f>E35*D35</f>
        <v>0</v>
      </c>
      <c r="G35" s="21">
        <f t="array" ref="G35">SUM(IF($A35=作業履歴!$C$2:$C$150,作業履歴!$G$2:$G$150,0))-SUM(IF($A35=作業履歴!$C$2:$C$150,IF("管理"=作業履歴!$D$2:$D$150,作業履歴!$G$2:$G$150,0)))+(管理!E35*D35)</f>
        <v>0</v>
      </c>
      <c r="H35" s="21">
        <f t="array" ref="H35">SUM(IF($A35=作業履歴!$C$2:$C$150,作業履歴!$F$2:$F$150,0))</f>
        <v>7.5</v>
      </c>
      <c r="I35" s="21">
        <f>SUM(F$35:F35)</f>
        <v>0</v>
      </c>
      <c r="J35" s="21">
        <f>SUM(G$35:G35)</f>
        <v>0</v>
      </c>
      <c r="K35" s="22">
        <f>SUM(H$35:H35)</f>
        <v>7.5</v>
      </c>
      <c r="L35" s="28" t="e">
        <f>J35/I35</f>
        <v>#DIV/0!</v>
      </c>
      <c r="M35" s="28">
        <f>J35/K35</f>
        <v>0</v>
      </c>
      <c r="N35" s="28" t="e">
        <f>K35+($F$33-J35)/M35</f>
        <v>#DIV/0!</v>
      </c>
      <c r="O35" s="28" t="e">
        <f>N35-K35</f>
        <v>#DIV/0!</v>
      </c>
      <c r="P35" s="28">
        <f>J35-I35</f>
        <v>0</v>
      </c>
      <c r="Q35" s="28">
        <f>J35-K35</f>
        <v>-7.5</v>
      </c>
    </row>
    <row r="36" spans="1:17">
      <c r="A36" s="25">
        <f>A35+1</f>
        <v>42279</v>
      </c>
      <c r="B36" s="26" t="str">
        <f t="shared" ref="B36:B114" si="0">TEXT(A36,"aaa")</f>
        <v>金</v>
      </c>
      <c r="C36" s="20"/>
      <c r="D36" s="24">
        <v>8</v>
      </c>
      <c r="E36" s="18">
        <f>設計進捗!E36+試験作成進捗!E36+製造単体進捗!E36+試験実施進捗!E36+管理!E36</f>
        <v>0</v>
      </c>
      <c r="F36" s="32">
        <f t="shared" ref="F36:F99" si="1">E36*D36</f>
        <v>0</v>
      </c>
      <c r="G36" s="21">
        <f t="array" ref="G36">SUM(IF($A36=作業履歴!$C$2:$C$150,作業履歴!$G$2:$G$150,0))-SUM(IF($A36=作業履歴!$C$2:$C$150,IF("管理"=作業履歴!$D$2:$D$150,作業履歴!$G$2:$G$150,0)))+(管理!E36*D36)</f>
        <v>0</v>
      </c>
      <c r="H36" s="21">
        <f t="array" ref="H36">SUM(IF($A36=作業履歴!$C$2:$C$150,作業履歴!$F$2:$F$150,0))</f>
        <v>7.5</v>
      </c>
      <c r="I36" s="21">
        <f>SUM(F$35:F36)</f>
        <v>0</v>
      </c>
      <c r="J36" s="21">
        <f>SUM(G$35:G36)</f>
        <v>0</v>
      </c>
      <c r="K36" s="22">
        <f>SUM(H$35:H36)</f>
        <v>15</v>
      </c>
      <c r="L36" s="28" t="e">
        <f t="shared" ref="L36:L99" si="2">J36/I36</f>
        <v>#DIV/0!</v>
      </c>
      <c r="M36" s="28">
        <f t="shared" ref="M36:M99" si="3">J36/K36</f>
        <v>0</v>
      </c>
      <c r="N36" s="28" t="e">
        <f t="shared" ref="N36:N99" si="4">K36+($F$33-J36)/M36</f>
        <v>#DIV/0!</v>
      </c>
      <c r="O36" s="28" t="e">
        <f t="shared" ref="O36:O99" si="5">N36-K36</f>
        <v>#DIV/0!</v>
      </c>
      <c r="P36" s="28">
        <f t="shared" ref="P36:P99" si="6">J36-I36</f>
        <v>0</v>
      </c>
      <c r="Q36" s="28">
        <f t="shared" ref="Q36:Q99" si="7">J36-K36</f>
        <v>-15</v>
      </c>
    </row>
    <row r="37" spans="1:17">
      <c r="A37" s="25">
        <f t="shared" ref="A37:A100" si="8">A36+1</f>
        <v>42280</v>
      </c>
      <c r="B37" s="26" t="str">
        <f t="shared" si="0"/>
        <v>土</v>
      </c>
      <c r="C37" s="20"/>
      <c r="D37" s="24">
        <v>8</v>
      </c>
      <c r="E37" s="18">
        <f>設計進捗!E37+試験作成進捗!E37+製造単体進捗!E37+試験実施進捗!E37+管理!E37</f>
        <v>0</v>
      </c>
      <c r="F37" s="32">
        <f t="shared" si="1"/>
        <v>0</v>
      </c>
      <c r="G37" s="21">
        <f t="array" ref="G37">SUM(IF($A37=作業履歴!$C$2:$C$150,作業履歴!$G$2:$G$150,0))-SUM(IF($A37=作業履歴!$C$2:$C$150,IF("管理"=作業履歴!$D$2:$D$150,作業履歴!$G$2:$G$150,0)))+(管理!E37*D37)</f>
        <v>0</v>
      </c>
      <c r="H37" s="21">
        <f t="array" ref="H37">SUM(IF($A37=作業履歴!$C$2:$C$150,作業履歴!$F$2:$F$150,0))</f>
        <v>7.5</v>
      </c>
      <c r="I37" s="21">
        <f>SUM(F$35:F37)</f>
        <v>0</v>
      </c>
      <c r="J37" s="21">
        <f>SUM(G$35:G37)</f>
        <v>0</v>
      </c>
      <c r="K37" s="22">
        <f>SUM(H$35:H37)</f>
        <v>22.5</v>
      </c>
      <c r="L37" s="28" t="e">
        <f t="shared" si="2"/>
        <v>#DIV/0!</v>
      </c>
      <c r="M37" s="28">
        <f t="shared" si="3"/>
        <v>0</v>
      </c>
      <c r="N37" s="28" t="e">
        <f t="shared" si="4"/>
        <v>#DIV/0!</v>
      </c>
      <c r="O37" s="28" t="e">
        <f t="shared" si="5"/>
        <v>#DIV/0!</v>
      </c>
      <c r="P37" s="28">
        <f t="shared" si="6"/>
        <v>0</v>
      </c>
      <c r="Q37" s="28">
        <f t="shared" si="7"/>
        <v>-22.5</v>
      </c>
    </row>
    <row r="38" spans="1:17">
      <c r="A38" s="25">
        <f t="shared" si="8"/>
        <v>42281</v>
      </c>
      <c r="B38" s="26" t="str">
        <f t="shared" si="0"/>
        <v>日</v>
      </c>
      <c r="C38" s="20"/>
      <c r="D38" s="24">
        <v>8</v>
      </c>
      <c r="E38" s="18">
        <f>設計進捗!E38+試験作成進捗!E38+製造単体進捗!E38+試験実施進捗!E38+管理!E38</f>
        <v>0</v>
      </c>
      <c r="F38" s="32">
        <f t="shared" si="1"/>
        <v>0</v>
      </c>
      <c r="G38" s="21">
        <f t="array" ref="G38">SUM(IF($A38=作業履歴!$C$2:$C$150,作業履歴!$G$2:$G$150,0))-SUM(IF($A38=作業履歴!$C$2:$C$150,IF("管理"=作業履歴!$D$2:$D$150,作業履歴!$G$2:$G$150,0)))+(管理!E38*D38)</f>
        <v>0</v>
      </c>
      <c r="H38" s="21">
        <f t="array" ref="H38">SUM(IF($A38=作業履歴!$C$2:$C$150,作業履歴!$F$2:$F$150,0))</f>
        <v>7.5</v>
      </c>
      <c r="I38" s="21">
        <f>SUM(F$35:F38)</f>
        <v>0</v>
      </c>
      <c r="J38" s="21">
        <f>SUM(G$35:G38)</f>
        <v>0</v>
      </c>
      <c r="K38" s="22">
        <f>SUM(H$35:H38)</f>
        <v>30</v>
      </c>
      <c r="L38" s="28" t="e">
        <f t="shared" si="2"/>
        <v>#DIV/0!</v>
      </c>
      <c r="M38" s="28">
        <f t="shared" si="3"/>
        <v>0</v>
      </c>
      <c r="N38" s="28" t="e">
        <f t="shared" si="4"/>
        <v>#DIV/0!</v>
      </c>
      <c r="O38" s="28" t="e">
        <f t="shared" si="5"/>
        <v>#DIV/0!</v>
      </c>
      <c r="P38" s="28">
        <f t="shared" si="6"/>
        <v>0</v>
      </c>
      <c r="Q38" s="28">
        <f t="shared" si="7"/>
        <v>-30</v>
      </c>
    </row>
    <row r="39" spans="1:17">
      <c r="A39" s="25">
        <f t="shared" si="8"/>
        <v>42282</v>
      </c>
      <c r="B39" s="26" t="str">
        <f t="shared" si="0"/>
        <v>月</v>
      </c>
      <c r="C39" s="20"/>
      <c r="D39" s="24">
        <v>8</v>
      </c>
      <c r="E39" s="18">
        <f>設計進捗!E39+試験作成進捗!E39+製造単体進捗!E39+試験実施進捗!E39+管理!E39</f>
        <v>0.9</v>
      </c>
      <c r="F39" s="32">
        <f t="shared" si="1"/>
        <v>7.2</v>
      </c>
      <c r="G39" s="21">
        <f t="array" ref="G39">SUM(IF($A39=作業履歴!$C$2:$C$150,作業履歴!$G$2:$G$150,0))-SUM(IF($A39=作業履歴!$C$2:$C$150,IF("管理"=作業履歴!$D$2:$D$150,作業履歴!$G$2:$G$150,0)))+(管理!E39*D39)</f>
        <v>0.8</v>
      </c>
      <c r="H39" s="21">
        <f t="array" ref="H39">SUM(IF($A39=作業履歴!$C$2:$C$150,作業履歴!$F$2:$F$150,0))</f>
        <v>15.5</v>
      </c>
      <c r="I39" s="21">
        <f>SUM(F$35:F39)</f>
        <v>7.2</v>
      </c>
      <c r="J39" s="21">
        <f>SUM(G$35:G39)</f>
        <v>0.8</v>
      </c>
      <c r="K39" s="22">
        <f>SUM(H$35:H39)</f>
        <v>45.5</v>
      </c>
      <c r="L39" s="28">
        <f t="shared" si="2"/>
        <v>0.11111111111111112</v>
      </c>
      <c r="M39" s="28">
        <f t="shared" si="3"/>
        <v>1.7582417582417582E-2</v>
      </c>
      <c r="N39" s="28">
        <f t="shared" si="4"/>
        <v>28187.249999999993</v>
      </c>
      <c r="O39" s="28">
        <f t="shared" si="5"/>
        <v>28141.749999999993</v>
      </c>
      <c r="P39" s="28">
        <f t="shared" si="6"/>
        <v>-6.4</v>
      </c>
      <c r="Q39" s="28">
        <f t="shared" si="7"/>
        <v>-44.7</v>
      </c>
    </row>
    <row r="40" spans="1:17">
      <c r="A40" s="25">
        <f t="shared" si="8"/>
        <v>42283</v>
      </c>
      <c r="B40" s="26" t="str">
        <f t="shared" si="0"/>
        <v>火</v>
      </c>
      <c r="C40" s="20"/>
      <c r="D40" s="24">
        <v>8</v>
      </c>
      <c r="E40" s="18">
        <f>設計進捗!E40+試験作成進捗!E40+製造単体進捗!E40+試験実施進捗!E40+管理!E40</f>
        <v>0.9</v>
      </c>
      <c r="F40" s="32">
        <f t="shared" si="1"/>
        <v>7.2</v>
      </c>
      <c r="G40" s="21">
        <f t="array" ref="G40">SUM(IF($A40=作業履歴!$C$2:$C$150,作業履歴!$G$2:$G$150,0))-SUM(IF($A40=作業履歴!$C$2:$C$150,IF("管理"=作業履歴!$D$2:$D$150,作業履歴!$G$2:$G$150,0)))+(管理!E40*D40)</f>
        <v>10.8</v>
      </c>
      <c r="H40" s="21">
        <f t="array" ref="H40">SUM(IF($A40=作業履歴!$C$2:$C$150,作業履歴!$F$2:$F$150,0))</f>
        <v>16.5</v>
      </c>
      <c r="I40" s="21">
        <f>SUM(F$35:F40)</f>
        <v>14.4</v>
      </c>
      <c r="J40" s="21">
        <f>SUM(G$35:G40)</f>
        <v>11.600000000000001</v>
      </c>
      <c r="K40" s="22">
        <f>SUM(H$35:H40)</f>
        <v>62</v>
      </c>
      <c r="L40" s="28">
        <f t="shared" si="2"/>
        <v>0.80555555555555558</v>
      </c>
      <c r="M40" s="28">
        <f t="shared" si="3"/>
        <v>0.18709677419354842</v>
      </c>
      <c r="N40" s="28">
        <f t="shared" si="4"/>
        <v>2648.8965517241368</v>
      </c>
      <c r="O40" s="28">
        <f t="shared" si="5"/>
        <v>2586.8965517241368</v>
      </c>
      <c r="P40" s="28">
        <f t="shared" si="6"/>
        <v>-2.7999999999999989</v>
      </c>
      <c r="Q40" s="28">
        <f t="shared" si="7"/>
        <v>-50.4</v>
      </c>
    </row>
    <row r="41" spans="1:17">
      <c r="A41" s="25">
        <f t="shared" si="8"/>
        <v>42284</v>
      </c>
      <c r="B41" s="26" t="str">
        <f t="shared" si="0"/>
        <v>水</v>
      </c>
      <c r="C41" s="20"/>
      <c r="D41" s="24">
        <v>8</v>
      </c>
      <c r="E41" s="18">
        <f>設計進捗!E41+試験作成進捗!E41+製造単体進捗!E41+試験実施進捗!E41+管理!E41</f>
        <v>0.9</v>
      </c>
      <c r="F41" s="32">
        <f t="shared" si="1"/>
        <v>7.2</v>
      </c>
      <c r="G41" s="21">
        <f t="array" ref="G41">SUM(IF($A41=作業履歴!$C$2:$C$150,作業履歴!$G$2:$G$150,0))-SUM(IF($A41=作業履歴!$C$2:$C$150,IF("管理"=作業履歴!$D$2:$D$150,作業履歴!$G$2:$G$150,0)))+(管理!E41*D41)</f>
        <v>12.8</v>
      </c>
      <c r="H41" s="21">
        <f t="array" ref="H41">SUM(IF($A41=作業履歴!$C$2:$C$150,作業履歴!$F$2:$F$150,0))</f>
        <v>7.5</v>
      </c>
      <c r="I41" s="21">
        <f>SUM(F$35:F41)</f>
        <v>21.6</v>
      </c>
      <c r="J41" s="21">
        <f>SUM(G$35:G41)</f>
        <v>24.400000000000002</v>
      </c>
      <c r="K41" s="22">
        <f>SUM(H$35:H41)</f>
        <v>69.5</v>
      </c>
      <c r="L41" s="28">
        <f t="shared" si="2"/>
        <v>1.1296296296296298</v>
      </c>
      <c r="M41" s="28">
        <f t="shared" si="3"/>
        <v>0.3510791366906475</v>
      </c>
      <c r="N41" s="28">
        <f t="shared" si="4"/>
        <v>1411.6475409836062</v>
      </c>
      <c r="O41" s="28">
        <f t="shared" si="5"/>
        <v>1342.1475409836062</v>
      </c>
      <c r="P41" s="28">
        <f t="shared" si="6"/>
        <v>2.8000000000000007</v>
      </c>
      <c r="Q41" s="28">
        <f t="shared" si="7"/>
        <v>-45.099999999999994</v>
      </c>
    </row>
    <row r="42" spans="1:17">
      <c r="A42" s="25">
        <f t="shared" si="8"/>
        <v>42285</v>
      </c>
      <c r="B42" s="26" t="str">
        <f t="shared" si="0"/>
        <v>木</v>
      </c>
      <c r="C42" s="20"/>
      <c r="D42" s="24">
        <v>8</v>
      </c>
      <c r="E42" s="18">
        <f>設計進捗!E42+試験作成進捗!E42+製造単体進捗!E42+試験実施進捗!E42+管理!E42</f>
        <v>0.9</v>
      </c>
      <c r="F42" s="32">
        <f t="shared" si="1"/>
        <v>7.2</v>
      </c>
      <c r="G42" s="21">
        <f t="array" ref="G42">SUM(IF($A42=作業履歴!$C$2:$C$150,作業履歴!$G$2:$G$150,0))-SUM(IF($A42=作業履歴!$C$2:$C$150,IF("管理"=作業履歴!$D$2:$D$150,作業履歴!$G$2:$G$150,0)))+(管理!E42*D42)</f>
        <v>5.8</v>
      </c>
      <c r="H42" s="21">
        <f t="array" ref="H42">SUM(IF($A42=作業履歴!$C$2:$C$150,作業履歴!$F$2:$F$150,0))</f>
        <v>8.5</v>
      </c>
      <c r="I42" s="21">
        <f>SUM(F$35:F42)</f>
        <v>28.8</v>
      </c>
      <c r="J42" s="21">
        <f>SUM(G$35:G42)</f>
        <v>30.200000000000003</v>
      </c>
      <c r="K42" s="22">
        <f>SUM(H$35:H42)</f>
        <v>78</v>
      </c>
      <c r="L42" s="28">
        <f t="shared" si="2"/>
        <v>1.0486111111111112</v>
      </c>
      <c r="M42" s="28">
        <f t="shared" si="3"/>
        <v>0.38717948717948719</v>
      </c>
      <c r="N42" s="28">
        <f t="shared" si="4"/>
        <v>1280.0264900662248</v>
      </c>
      <c r="O42" s="28">
        <f t="shared" si="5"/>
        <v>1202.0264900662248</v>
      </c>
      <c r="P42" s="28">
        <f t="shared" si="6"/>
        <v>1.4000000000000021</v>
      </c>
      <c r="Q42" s="28">
        <f t="shared" si="7"/>
        <v>-47.8</v>
      </c>
    </row>
    <row r="43" spans="1:17">
      <c r="A43" s="25">
        <f t="shared" si="8"/>
        <v>42286</v>
      </c>
      <c r="B43" s="26" t="str">
        <f t="shared" si="0"/>
        <v>金</v>
      </c>
      <c r="C43" s="20"/>
      <c r="D43" s="24">
        <v>8</v>
      </c>
      <c r="E43" s="18">
        <f>設計進捗!E43+試験作成進捗!E43+製造単体進捗!E43+試験実施進捗!E43+管理!E43</f>
        <v>0.9</v>
      </c>
      <c r="F43" s="32">
        <f t="shared" si="1"/>
        <v>7.2</v>
      </c>
      <c r="G43" s="21">
        <f t="array" ref="G43">SUM(IF($A43=作業履歴!$C$2:$C$150,作業履歴!$G$2:$G$150,0))-SUM(IF($A43=作業履歴!$C$2:$C$150,IF("管理"=作業履歴!$D$2:$D$150,作業履歴!$G$2:$G$150,0)))+(管理!E43*D43)</f>
        <v>8.3000000000000007</v>
      </c>
      <c r="H43" s="21">
        <f t="array" ref="H43">SUM(IF($A43=作業履歴!$C$2:$C$150,作業履歴!$F$2:$F$150,0))</f>
        <v>7.5</v>
      </c>
      <c r="I43" s="21">
        <f>SUM(F$35:F43)</f>
        <v>36</v>
      </c>
      <c r="J43" s="21">
        <f>SUM(G$35:G43)</f>
        <v>38.5</v>
      </c>
      <c r="K43" s="22">
        <f>SUM(H$35:H43)</f>
        <v>85.5</v>
      </c>
      <c r="L43" s="28">
        <f t="shared" si="2"/>
        <v>1.0694444444444444</v>
      </c>
      <c r="M43" s="28">
        <f t="shared" si="3"/>
        <v>0.45029239766081869</v>
      </c>
      <c r="N43" s="28">
        <f t="shared" si="4"/>
        <v>1100.6181818181817</v>
      </c>
      <c r="O43" s="28">
        <f t="shared" si="5"/>
        <v>1015.1181818181817</v>
      </c>
      <c r="P43" s="28">
        <f t="shared" si="6"/>
        <v>2.5</v>
      </c>
      <c r="Q43" s="28">
        <f t="shared" si="7"/>
        <v>-47</v>
      </c>
    </row>
    <row r="44" spans="1:17">
      <c r="A44" s="25">
        <f t="shared" si="8"/>
        <v>42287</v>
      </c>
      <c r="B44" s="26" t="str">
        <f t="shared" si="0"/>
        <v>土</v>
      </c>
      <c r="C44" s="20"/>
      <c r="D44" s="24">
        <v>8</v>
      </c>
      <c r="E44" s="18">
        <f>設計進捗!E44+試験作成進捗!E44+製造単体進捗!E44+試験実施進捗!E44+管理!E44</f>
        <v>0</v>
      </c>
      <c r="F44" s="32">
        <f t="shared" si="1"/>
        <v>0</v>
      </c>
      <c r="G44" s="21">
        <f t="array" ref="G44">SUM(IF($A44=作業履歴!$C$2:$C$150,作業履歴!$G$2:$G$150,0))-SUM(IF($A44=作業履歴!$C$2:$C$150,IF("管理"=作業履歴!$D$2:$D$150,作業履歴!$G$2:$G$150,0)))+(管理!E44*D44)</f>
        <v>0</v>
      </c>
      <c r="H44" s="21">
        <f t="array" ref="H44">SUM(IF($A44=作業履歴!$C$2:$C$150,作業履歴!$F$2:$F$150,0))</f>
        <v>0</v>
      </c>
      <c r="I44" s="21">
        <f>SUM(F$35:F44)</f>
        <v>36</v>
      </c>
      <c r="J44" s="21">
        <f>SUM(G$35:G44)</f>
        <v>38.5</v>
      </c>
      <c r="K44" s="22">
        <f>SUM(H$35:H44)</f>
        <v>85.5</v>
      </c>
      <c r="L44" s="28">
        <f t="shared" si="2"/>
        <v>1.0694444444444444</v>
      </c>
      <c r="M44" s="28">
        <f t="shared" si="3"/>
        <v>0.45029239766081869</v>
      </c>
      <c r="N44" s="28">
        <f t="shared" si="4"/>
        <v>1100.6181818181817</v>
      </c>
      <c r="O44" s="28">
        <f t="shared" si="5"/>
        <v>1015.1181818181817</v>
      </c>
      <c r="P44" s="28">
        <f t="shared" si="6"/>
        <v>2.5</v>
      </c>
      <c r="Q44" s="28">
        <f t="shared" si="7"/>
        <v>-47</v>
      </c>
    </row>
    <row r="45" spans="1:17">
      <c r="A45" s="25">
        <f t="shared" si="8"/>
        <v>42288</v>
      </c>
      <c r="B45" s="26" t="str">
        <f t="shared" si="0"/>
        <v>日</v>
      </c>
      <c r="C45" s="20"/>
      <c r="D45" s="24">
        <v>8</v>
      </c>
      <c r="E45" s="18">
        <f>設計進捗!E45+試験作成進捗!E45+製造単体進捗!E45+試験実施進捗!E45+管理!E45</f>
        <v>0</v>
      </c>
      <c r="F45" s="32">
        <f t="shared" si="1"/>
        <v>0</v>
      </c>
      <c r="G45" s="21">
        <f t="array" ref="G45">SUM(IF($A45=作業履歴!$C$2:$C$150,作業履歴!$G$2:$G$150,0))-SUM(IF($A45=作業履歴!$C$2:$C$150,IF("管理"=作業履歴!$D$2:$D$150,作業履歴!$G$2:$G$150,0)))+(管理!E45*D45)</f>
        <v>0</v>
      </c>
      <c r="H45" s="21">
        <f t="array" ref="H45">SUM(IF($A45=作業履歴!$C$2:$C$150,作業履歴!$F$2:$F$150,0))</f>
        <v>0</v>
      </c>
      <c r="I45" s="21">
        <f>SUM(F$35:F45)</f>
        <v>36</v>
      </c>
      <c r="J45" s="21">
        <f>SUM(G$35:G45)</f>
        <v>38.5</v>
      </c>
      <c r="K45" s="22">
        <f>SUM(H$35:H45)</f>
        <v>85.5</v>
      </c>
      <c r="L45" s="28">
        <f t="shared" si="2"/>
        <v>1.0694444444444444</v>
      </c>
      <c r="M45" s="28">
        <f t="shared" si="3"/>
        <v>0.45029239766081869</v>
      </c>
      <c r="N45" s="28">
        <f t="shared" si="4"/>
        <v>1100.6181818181817</v>
      </c>
      <c r="O45" s="28">
        <f t="shared" si="5"/>
        <v>1015.1181818181817</v>
      </c>
      <c r="P45" s="28">
        <f t="shared" si="6"/>
        <v>2.5</v>
      </c>
      <c r="Q45" s="28">
        <f t="shared" si="7"/>
        <v>-47</v>
      </c>
    </row>
    <row r="46" spans="1:17">
      <c r="A46" s="25">
        <f t="shared" si="8"/>
        <v>42289</v>
      </c>
      <c r="B46" s="26" t="str">
        <f t="shared" si="0"/>
        <v>月</v>
      </c>
      <c r="C46" s="20"/>
      <c r="D46" s="24">
        <v>8</v>
      </c>
      <c r="E46" s="18">
        <f>設計進捗!E46+試験作成進捗!E46+製造単体進捗!E46+試験実施進捗!E46+管理!E46</f>
        <v>0.05</v>
      </c>
      <c r="F46" s="32">
        <f t="shared" si="1"/>
        <v>0.4</v>
      </c>
      <c r="G46" s="21">
        <f t="array" ref="G46">SUM(IF($A46=作業履歴!$C$2:$C$150,作業履歴!$G$2:$G$150,0))-SUM(IF($A46=作業履歴!$C$2:$C$150,IF("管理"=作業履歴!$D$2:$D$150,作業履歴!$G$2:$G$150,0)))+(管理!E46*D46)</f>
        <v>0.4</v>
      </c>
      <c r="H46" s="21">
        <f t="array" ref="H46">SUM(IF($A46=作業履歴!$C$2:$C$150,作業履歴!$F$2:$F$150,0))</f>
        <v>0</v>
      </c>
      <c r="I46" s="21">
        <f>SUM(F$35:F46)</f>
        <v>36.4</v>
      </c>
      <c r="J46" s="21">
        <f>SUM(G$35:G46)</f>
        <v>38.9</v>
      </c>
      <c r="K46" s="22">
        <f>SUM(H$35:H46)</f>
        <v>85.5</v>
      </c>
      <c r="L46" s="28">
        <f t="shared" si="2"/>
        <v>1.0686813186813187</v>
      </c>
      <c r="M46" s="28">
        <f t="shared" si="3"/>
        <v>0.45497076023391814</v>
      </c>
      <c r="N46" s="28">
        <f t="shared" si="4"/>
        <v>1089.3007712082258</v>
      </c>
      <c r="O46" s="28">
        <f t="shared" si="5"/>
        <v>1003.8007712082258</v>
      </c>
      <c r="P46" s="28">
        <f t="shared" si="6"/>
        <v>2.5</v>
      </c>
      <c r="Q46" s="28">
        <f t="shared" si="7"/>
        <v>-46.6</v>
      </c>
    </row>
    <row r="47" spans="1:17">
      <c r="A47" s="25">
        <f t="shared" si="8"/>
        <v>42290</v>
      </c>
      <c r="B47" s="26" t="str">
        <f t="shared" si="0"/>
        <v>火</v>
      </c>
      <c r="C47" s="20"/>
      <c r="D47" s="24">
        <v>8</v>
      </c>
      <c r="E47" s="18">
        <f>設計進捗!E47+試験作成進捗!E47+製造単体進捗!E47+試験実施進捗!E47+管理!E47</f>
        <v>1.35</v>
      </c>
      <c r="F47" s="32">
        <f t="shared" si="1"/>
        <v>10.8</v>
      </c>
      <c r="G47" s="21">
        <f t="array" ref="G47">SUM(IF($A47=作業履歴!$C$2:$C$150,作業履歴!$G$2:$G$150,0))-SUM(IF($A47=作業履歴!$C$2:$C$150,IF("管理"=作業履歴!$D$2:$D$150,作業履歴!$G$2:$G$150,0)))+(管理!E47*D47)</f>
        <v>7.9</v>
      </c>
      <c r="H47" s="21">
        <f t="array" ref="H47">SUM(IF($A47=作業履歴!$C$2:$C$150,作業履歴!$F$2:$F$150,0))</f>
        <v>11</v>
      </c>
      <c r="I47" s="21">
        <f>SUM(F$35:F47)</f>
        <v>47.2</v>
      </c>
      <c r="J47" s="21">
        <f>SUM(G$35:G47)</f>
        <v>46.8</v>
      </c>
      <c r="K47" s="22">
        <f>SUM(H$35:H47)</f>
        <v>96.5</v>
      </c>
      <c r="L47" s="28">
        <f t="shared" si="2"/>
        <v>0.99152542372881347</v>
      </c>
      <c r="M47" s="28">
        <f t="shared" si="3"/>
        <v>0.48497409326424867</v>
      </c>
      <c r="N47" s="28">
        <f t="shared" si="4"/>
        <v>1021.9102564102561</v>
      </c>
      <c r="O47" s="28">
        <f t="shared" si="5"/>
        <v>925.41025641025612</v>
      </c>
      <c r="P47" s="28">
        <f t="shared" si="6"/>
        <v>-0.40000000000000568</v>
      </c>
      <c r="Q47" s="28">
        <f t="shared" si="7"/>
        <v>-49.7</v>
      </c>
    </row>
    <row r="48" spans="1:17">
      <c r="A48" s="25">
        <f t="shared" si="8"/>
        <v>42291</v>
      </c>
      <c r="B48" s="26" t="str">
        <f t="shared" si="0"/>
        <v>水</v>
      </c>
      <c r="C48" s="20"/>
      <c r="D48" s="24">
        <v>8</v>
      </c>
      <c r="E48" s="18">
        <f>設計進捗!E48+試験作成進捗!E48+製造単体進捗!E48+試験実施進捗!E48+管理!E48</f>
        <v>1.35</v>
      </c>
      <c r="F48" s="32">
        <f t="shared" si="1"/>
        <v>10.8</v>
      </c>
      <c r="G48" s="21">
        <f t="array" ref="G48">SUM(IF($A48=作業履歴!$C$2:$C$150,作業履歴!$G$2:$G$150,0))-SUM(IF($A48=作業履歴!$C$2:$C$150,IF("管理"=作業履歴!$D$2:$D$150,作業履歴!$G$2:$G$150,0)))+(管理!E48*D48)</f>
        <v>7.9</v>
      </c>
      <c r="H48" s="21">
        <f t="array" ref="H48">SUM(IF($A48=作業履歴!$C$2:$C$150,作業履歴!$F$2:$F$150,0))</f>
        <v>7.5</v>
      </c>
      <c r="I48" s="21">
        <f>SUM(F$35:F48)</f>
        <v>58</v>
      </c>
      <c r="J48" s="21">
        <f>SUM(G$35:G48)</f>
        <v>54.699999999999996</v>
      </c>
      <c r="K48" s="22">
        <f>SUM(H$35:H48)</f>
        <v>104</v>
      </c>
      <c r="L48" s="28">
        <f t="shared" si="2"/>
        <v>0.94310344827586201</v>
      </c>
      <c r="M48" s="28">
        <f t="shared" si="3"/>
        <v>0.52596153846153837</v>
      </c>
      <c r="N48" s="28">
        <f t="shared" si="4"/>
        <v>942.27422303473486</v>
      </c>
      <c r="O48" s="28">
        <f t="shared" si="5"/>
        <v>838.27422303473486</v>
      </c>
      <c r="P48" s="28">
        <f t="shared" si="6"/>
        <v>-3.3000000000000043</v>
      </c>
      <c r="Q48" s="28">
        <f t="shared" si="7"/>
        <v>-49.300000000000004</v>
      </c>
    </row>
    <row r="49" spans="1:17">
      <c r="A49" s="25">
        <f t="shared" si="8"/>
        <v>42292</v>
      </c>
      <c r="B49" s="26" t="str">
        <f t="shared" si="0"/>
        <v>木</v>
      </c>
      <c r="C49" s="20"/>
      <c r="D49" s="24">
        <v>8</v>
      </c>
      <c r="E49" s="18">
        <f>設計進捗!E49+試験作成進捗!E49+製造単体進捗!E49+試験実施進捗!E49+管理!E49</f>
        <v>1.35</v>
      </c>
      <c r="F49" s="32">
        <f t="shared" si="1"/>
        <v>10.8</v>
      </c>
      <c r="G49" s="21">
        <f t="array" ref="G49">SUM(IF($A49=作業履歴!$C$2:$C$150,作業履歴!$G$2:$G$150,0))-SUM(IF($A49=作業履歴!$C$2:$C$150,IF("管理"=作業履歴!$D$2:$D$150,作業履歴!$G$2:$G$150,0)))+(管理!E49*D49)</f>
        <v>37.9</v>
      </c>
      <c r="H49" s="21">
        <f t="array" ref="H49">SUM(IF($A49=作業履歴!$C$2:$C$150,作業履歴!$F$2:$F$150,0))</f>
        <v>11.5</v>
      </c>
      <c r="I49" s="21">
        <f>SUM(F$35:F49)</f>
        <v>68.8</v>
      </c>
      <c r="J49" s="21">
        <f>SUM(G$35:G49)</f>
        <v>92.6</v>
      </c>
      <c r="K49" s="22">
        <f>SUM(H$35:H49)</f>
        <v>115.5</v>
      </c>
      <c r="L49" s="28">
        <f t="shared" si="2"/>
        <v>1.3459302325581395</v>
      </c>
      <c r="M49" s="28">
        <f t="shared" si="3"/>
        <v>0.80173160173160163</v>
      </c>
      <c r="N49" s="28">
        <f t="shared" si="4"/>
        <v>618.16198704103658</v>
      </c>
      <c r="O49" s="28">
        <f t="shared" si="5"/>
        <v>502.66198704103658</v>
      </c>
      <c r="P49" s="28">
        <f t="shared" si="6"/>
        <v>23.799999999999997</v>
      </c>
      <c r="Q49" s="28">
        <f t="shared" si="7"/>
        <v>-22.900000000000006</v>
      </c>
    </row>
    <row r="50" spans="1:17">
      <c r="A50" s="25">
        <f t="shared" si="8"/>
        <v>42293</v>
      </c>
      <c r="B50" s="26" t="str">
        <f t="shared" si="0"/>
        <v>金</v>
      </c>
      <c r="C50" s="20"/>
      <c r="D50" s="24">
        <v>8</v>
      </c>
      <c r="E50" s="18">
        <f>設計進捗!E50+試験作成進捗!E50+製造単体進捗!E50+試験実施進捗!E50+管理!E50</f>
        <v>1.35</v>
      </c>
      <c r="F50" s="32">
        <f t="shared" si="1"/>
        <v>10.8</v>
      </c>
      <c r="G50" s="21">
        <f t="array" ref="G50">SUM(IF($A50=作業履歴!$C$2:$C$150,作業履歴!$G$2:$G$150,0))-SUM(IF($A50=作業履歴!$C$2:$C$150,IF("管理"=作業履歴!$D$2:$D$150,作業履歴!$G$2:$G$150,0)))+(管理!E50*D50)</f>
        <v>15.4</v>
      </c>
      <c r="H50" s="21">
        <f t="array" ref="H50">SUM(IF($A50=作業履歴!$C$2:$C$150,作業履歴!$F$2:$F$150,0))</f>
        <v>18</v>
      </c>
      <c r="I50" s="21">
        <f>SUM(F$35:F50)</f>
        <v>79.599999999999994</v>
      </c>
      <c r="J50" s="21">
        <f>SUM(G$35:G50)</f>
        <v>108</v>
      </c>
      <c r="K50" s="22">
        <f>SUM(H$35:H50)</f>
        <v>133.5</v>
      </c>
      <c r="L50" s="28">
        <f t="shared" si="2"/>
        <v>1.3567839195979901</v>
      </c>
      <c r="M50" s="28">
        <f t="shared" si="3"/>
        <v>0.8089887640449438</v>
      </c>
      <c r="N50" s="28">
        <f t="shared" si="4"/>
        <v>612.61666666666656</v>
      </c>
      <c r="O50" s="28">
        <f t="shared" si="5"/>
        <v>479.11666666666656</v>
      </c>
      <c r="P50" s="28">
        <f t="shared" si="6"/>
        <v>28.400000000000006</v>
      </c>
      <c r="Q50" s="28">
        <f t="shared" si="7"/>
        <v>-25.5</v>
      </c>
    </row>
    <row r="51" spans="1:17">
      <c r="A51" s="25">
        <f t="shared" si="8"/>
        <v>42294</v>
      </c>
      <c r="B51" s="26" t="str">
        <f t="shared" si="0"/>
        <v>土</v>
      </c>
      <c r="C51" s="20"/>
      <c r="D51" s="24">
        <v>8</v>
      </c>
      <c r="E51" s="18">
        <f>設計進捗!E51+試験作成進捗!E51+製造単体進捗!E51+試験実施進捗!E51+管理!E51</f>
        <v>0</v>
      </c>
      <c r="F51" s="32">
        <f t="shared" si="1"/>
        <v>0</v>
      </c>
      <c r="G51" s="21">
        <f t="array" ref="G51">SUM(IF($A51=作業履歴!$C$2:$C$150,作業履歴!$G$2:$G$150,0))-SUM(IF($A51=作業履歴!$C$2:$C$150,IF("管理"=作業履歴!$D$2:$D$150,作業履歴!$G$2:$G$150,0)))+(管理!E51*D51)</f>
        <v>5</v>
      </c>
      <c r="H51" s="21">
        <f t="array" ref="H51">SUM(IF($A51=作業履歴!$C$2:$C$150,作業履歴!$F$2:$F$150,0))</f>
        <v>9</v>
      </c>
      <c r="I51" s="21">
        <f>SUM(F$35:F51)</f>
        <v>79.599999999999994</v>
      </c>
      <c r="J51" s="21">
        <f>SUM(G$35:G51)</f>
        <v>113</v>
      </c>
      <c r="K51" s="22">
        <f>SUM(H$35:H51)</f>
        <v>142.5</v>
      </c>
      <c r="L51" s="28">
        <f t="shared" si="2"/>
        <v>1.4195979899497488</v>
      </c>
      <c r="M51" s="28">
        <f t="shared" si="3"/>
        <v>0.7929824561403509</v>
      </c>
      <c r="N51" s="28">
        <f t="shared" si="4"/>
        <v>624.98230088495552</v>
      </c>
      <c r="O51" s="28">
        <f t="shared" si="5"/>
        <v>482.48230088495552</v>
      </c>
      <c r="P51" s="28">
        <f t="shared" si="6"/>
        <v>33.400000000000006</v>
      </c>
      <c r="Q51" s="28">
        <f t="shared" si="7"/>
        <v>-29.5</v>
      </c>
    </row>
    <row r="52" spans="1:17">
      <c r="A52" s="25">
        <f t="shared" si="8"/>
        <v>42295</v>
      </c>
      <c r="B52" s="26" t="str">
        <f t="shared" si="0"/>
        <v>日</v>
      </c>
      <c r="C52" s="20"/>
      <c r="D52" s="24">
        <v>8</v>
      </c>
      <c r="E52" s="18">
        <f>設計進捗!E52+試験作成進捗!E52+製造単体進捗!E52+試験実施進捗!E52+管理!E52</f>
        <v>0</v>
      </c>
      <c r="F52" s="32">
        <f t="shared" si="1"/>
        <v>0</v>
      </c>
      <c r="G52" s="21">
        <f t="array" ref="G52">SUM(IF($A52=作業履歴!$C$2:$C$150,作業履歴!$G$2:$G$150,0))-SUM(IF($A52=作業履歴!$C$2:$C$150,IF("管理"=作業履歴!$D$2:$D$150,作業履歴!$G$2:$G$150,0)))+(管理!E52*D52)</f>
        <v>10</v>
      </c>
      <c r="H52" s="21">
        <f t="array" ref="H52">SUM(IF($A52=作業履歴!$C$2:$C$150,作業履歴!$F$2:$F$150,0))</f>
        <v>4</v>
      </c>
      <c r="I52" s="21">
        <f>SUM(F$35:F52)</f>
        <v>79.599999999999994</v>
      </c>
      <c r="J52" s="21">
        <f>SUM(G$35:G52)</f>
        <v>123</v>
      </c>
      <c r="K52" s="22">
        <f>SUM(H$35:H52)</f>
        <v>146.5</v>
      </c>
      <c r="L52" s="28">
        <f t="shared" si="2"/>
        <v>1.5452261306532664</v>
      </c>
      <c r="M52" s="28">
        <f t="shared" si="3"/>
        <v>0.83959044368600677</v>
      </c>
      <c r="N52" s="28">
        <f t="shared" si="4"/>
        <v>590.28780487804863</v>
      </c>
      <c r="O52" s="28">
        <f t="shared" si="5"/>
        <v>443.78780487804863</v>
      </c>
      <c r="P52" s="28">
        <f t="shared" si="6"/>
        <v>43.400000000000006</v>
      </c>
      <c r="Q52" s="28">
        <f t="shared" si="7"/>
        <v>-23.5</v>
      </c>
    </row>
    <row r="53" spans="1:17">
      <c r="A53" s="25">
        <f t="shared" si="8"/>
        <v>42296</v>
      </c>
      <c r="B53" s="26" t="str">
        <f t="shared" si="0"/>
        <v>月</v>
      </c>
      <c r="C53" s="20"/>
      <c r="D53" s="24">
        <v>8</v>
      </c>
      <c r="E53" s="18">
        <f>設計進捗!E53+試験作成進捗!E53+製造単体進捗!E53+試験実施進捗!E53+管理!E53</f>
        <v>1.2</v>
      </c>
      <c r="F53" s="32">
        <f t="shared" si="1"/>
        <v>9.6</v>
      </c>
      <c r="G53" s="21">
        <f t="array" ref="G53">SUM(IF($A53=作業履歴!$C$2:$C$150,作業履歴!$G$2:$G$150,0))-SUM(IF($A53=作業履歴!$C$2:$C$150,IF("管理"=作業履歴!$D$2:$D$150,作業履歴!$G$2:$G$150,0)))+(管理!E53*D53)</f>
        <v>15.4</v>
      </c>
      <c r="H53" s="21">
        <f t="array" ref="H53">SUM(IF($A53=作業履歴!$C$2:$C$150,作業履歴!$F$2:$F$150,0))</f>
        <v>18.5</v>
      </c>
      <c r="I53" s="21">
        <f>SUM(F$35:F53)</f>
        <v>89.199999999999989</v>
      </c>
      <c r="J53" s="21">
        <f>SUM(G$35:G53)</f>
        <v>138.4</v>
      </c>
      <c r="K53" s="22">
        <f>SUM(H$35:H53)</f>
        <v>165</v>
      </c>
      <c r="L53" s="28">
        <f t="shared" si="2"/>
        <v>1.5515695067264577</v>
      </c>
      <c r="M53" s="28">
        <f t="shared" si="3"/>
        <v>0.83878787878787886</v>
      </c>
      <c r="N53" s="28">
        <f t="shared" si="4"/>
        <v>590.85260115606911</v>
      </c>
      <c r="O53" s="28">
        <f t="shared" si="5"/>
        <v>425.85260115606911</v>
      </c>
      <c r="P53" s="28">
        <f t="shared" si="6"/>
        <v>49.200000000000017</v>
      </c>
      <c r="Q53" s="28">
        <f t="shared" si="7"/>
        <v>-26.599999999999994</v>
      </c>
    </row>
    <row r="54" spans="1:17">
      <c r="A54" s="25">
        <f t="shared" si="8"/>
        <v>42297</v>
      </c>
      <c r="B54" s="26" t="str">
        <f t="shared" si="0"/>
        <v>火</v>
      </c>
      <c r="C54" s="20"/>
      <c r="D54" s="24">
        <v>8</v>
      </c>
      <c r="E54" s="18">
        <f>設計進捗!E54+試験作成進捗!E54+製造単体進捗!E54+試験実施進捗!E54+管理!E54</f>
        <v>1.2</v>
      </c>
      <c r="F54" s="32">
        <f t="shared" si="1"/>
        <v>9.6</v>
      </c>
      <c r="G54" s="21">
        <f t="array" ref="G54">SUM(IF($A54=作業履歴!$C$2:$C$150,作業履歴!$G$2:$G$150,0))-SUM(IF($A54=作業履歴!$C$2:$C$150,IF("管理"=作業履歴!$D$2:$D$150,作業履歴!$G$2:$G$150,0)))+(管理!E54*D54)</f>
        <v>10.4</v>
      </c>
      <c r="H54" s="21">
        <f t="array" ref="H54">SUM(IF($A54=作業履歴!$C$2:$C$150,作業履歴!$F$2:$F$150,0))</f>
        <v>18</v>
      </c>
      <c r="I54" s="21">
        <f>SUM(F$35:F54)</f>
        <v>98.799999999999983</v>
      </c>
      <c r="J54" s="21">
        <f>SUM(G$35:G54)</f>
        <v>148.80000000000001</v>
      </c>
      <c r="K54" s="22">
        <f>SUM(H$35:H54)</f>
        <v>183</v>
      </c>
      <c r="L54" s="28">
        <f t="shared" si="2"/>
        <v>1.5060728744939276</v>
      </c>
      <c r="M54" s="28">
        <f t="shared" si="3"/>
        <v>0.81311475409836076</v>
      </c>
      <c r="N54" s="28">
        <f t="shared" si="4"/>
        <v>609.5080645161288</v>
      </c>
      <c r="O54" s="28">
        <f t="shared" si="5"/>
        <v>426.5080645161288</v>
      </c>
      <c r="P54" s="28">
        <f t="shared" si="6"/>
        <v>50.000000000000028</v>
      </c>
      <c r="Q54" s="28">
        <f t="shared" si="7"/>
        <v>-34.199999999999989</v>
      </c>
    </row>
    <row r="55" spans="1:17">
      <c r="A55" s="25">
        <f t="shared" si="8"/>
        <v>42298</v>
      </c>
      <c r="B55" s="26" t="str">
        <f t="shared" si="0"/>
        <v>水</v>
      </c>
      <c r="C55" s="20"/>
      <c r="D55" s="24">
        <v>8</v>
      </c>
      <c r="E55" s="18">
        <f>設計進捗!E55+試験作成進捗!E55+製造単体進捗!E55+試験実施進捗!E55+管理!E55</f>
        <v>1.2</v>
      </c>
      <c r="F55" s="32">
        <f t="shared" si="1"/>
        <v>9.6</v>
      </c>
      <c r="G55" s="21">
        <f t="array" ref="G55">SUM(IF($A55=作業履歴!$C$2:$C$150,作業履歴!$G$2:$G$150,0))-SUM(IF($A55=作業履歴!$C$2:$C$150,IF("管理"=作業履歴!$D$2:$D$150,作業履歴!$G$2:$G$150,0)))+(管理!E55*D55)</f>
        <v>10.4</v>
      </c>
      <c r="H55" s="21">
        <f t="array" ref="H55">SUM(IF($A55=作業履歴!$C$2:$C$150,作業履歴!$F$2:$F$150,0))</f>
        <v>17</v>
      </c>
      <c r="I55" s="21">
        <f>SUM(F$35:F55)</f>
        <v>108.39999999999998</v>
      </c>
      <c r="J55" s="21">
        <f>SUM(G$35:G55)</f>
        <v>159.20000000000002</v>
      </c>
      <c r="K55" s="22">
        <f>SUM(H$35:H55)</f>
        <v>200</v>
      </c>
      <c r="L55" s="28">
        <f t="shared" si="2"/>
        <v>1.468634686346864</v>
      </c>
      <c r="M55" s="28">
        <f t="shared" si="3"/>
        <v>0.79600000000000004</v>
      </c>
      <c r="N55" s="28">
        <f t="shared" si="4"/>
        <v>622.61306532663298</v>
      </c>
      <c r="O55" s="28">
        <f t="shared" si="5"/>
        <v>422.61306532663298</v>
      </c>
      <c r="P55" s="28">
        <f t="shared" si="6"/>
        <v>50.80000000000004</v>
      </c>
      <c r="Q55" s="28">
        <f t="shared" si="7"/>
        <v>-40.799999999999983</v>
      </c>
    </row>
    <row r="56" spans="1:17">
      <c r="A56" s="25">
        <f t="shared" si="8"/>
        <v>42299</v>
      </c>
      <c r="B56" s="26" t="str">
        <f t="shared" si="0"/>
        <v>木</v>
      </c>
      <c r="C56" s="20"/>
      <c r="D56" s="24">
        <v>8</v>
      </c>
      <c r="E56" s="18">
        <f>設計進捗!E56+試験作成進捗!E56+製造単体進捗!E56+試験実施進捗!E56+管理!E56</f>
        <v>1.2</v>
      </c>
      <c r="F56" s="32">
        <f t="shared" si="1"/>
        <v>9.6</v>
      </c>
      <c r="G56" s="21">
        <f t="array" ref="G56">SUM(IF($A56=作業履歴!$C$2:$C$150,作業履歴!$G$2:$G$150,0))-SUM(IF($A56=作業履歴!$C$2:$C$150,IF("管理"=作業履歴!$D$2:$D$150,作業履歴!$G$2:$G$150,0)))+(管理!E56*D56)</f>
        <v>5.4</v>
      </c>
      <c r="H56" s="21">
        <f t="array" ref="H56">SUM(IF($A56=作業履歴!$C$2:$C$150,作業履歴!$F$2:$F$150,0))</f>
        <v>19.5</v>
      </c>
      <c r="I56" s="21">
        <f>SUM(F$35:F56)</f>
        <v>117.99999999999997</v>
      </c>
      <c r="J56" s="21">
        <f>SUM(G$35:G56)</f>
        <v>164.60000000000002</v>
      </c>
      <c r="K56" s="22">
        <f>SUM(H$35:H56)</f>
        <v>219.5</v>
      </c>
      <c r="L56" s="28">
        <f t="shared" si="2"/>
        <v>1.3949152542372887</v>
      </c>
      <c r="M56" s="28">
        <f t="shared" si="3"/>
        <v>0.74988610478359918</v>
      </c>
      <c r="N56" s="28">
        <f t="shared" si="4"/>
        <v>660.90036452004824</v>
      </c>
      <c r="O56" s="28">
        <f t="shared" si="5"/>
        <v>441.40036452004824</v>
      </c>
      <c r="P56" s="28">
        <f t="shared" si="6"/>
        <v>46.600000000000051</v>
      </c>
      <c r="Q56" s="28">
        <f t="shared" si="7"/>
        <v>-54.899999999999977</v>
      </c>
    </row>
    <row r="57" spans="1:17">
      <c r="A57" s="25">
        <f t="shared" si="8"/>
        <v>42300</v>
      </c>
      <c r="B57" s="26" t="str">
        <f t="shared" si="0"/>
        <v>金</v>
      </c>
      <c r="C57" s="20"/>
      <c r="D57" s="24">
        <v>8</v>
      </c>
      <c r="E57" s="18">
        <f>設計進捗!E57+試験作成進捗!E57+製造単体進捗!E57+試験実施進捗!E57+管理!E57</f>
        <v>1.2</v>
      </c>
      <c r="F57" s="32">
        <f t="shared" si="1"/>
        <v>9.6</v>
      </c>
      <c r="G57" s="21">
        <f t="array" ref="G57">SUM(IF($A57=作業履歴!$C$2:$C$150,作業履歴!$G$2:$G$150,0))-SUM(IF($A57=作業履歴!$C$2:$C$150,IF("管理"=作業履歴!$D$2:$D$150,作業履歴!$G$2:$G$150,0)))+(管理!E57*D57)</f>
        <v>10.4</v>
      </c>
      <c r="H57" s="21">
        <f t="array" ref="H57">SUM(IF($A57=作業履歴!$C$2:$C$150,作業履歴!$F$2:$F$150,0))</f>
        <v>14.5</v>
      </c>
      <c r="I57" s="21">
        <f>SUM(F$35:F57)</f>
        <v>127.59999999999997</v>
      </c>
      <c r="J57" s="21">
        <f>SUM(G$35:G57)</f>
        <v>175.00000000000003</v>
      </c>
      <c r="K57" s="22">
        <f>SUM(H$35:H57)</f>
        <v>234</v>
      </c>
      <c r="L57" s="28">
        <f t="shared" si="2"/>
        <v>1.3714733542319755</v>
      </c>
      <c r="M57" s="28">
        <f t="shared" si="3"/>
        <v>0.74786324786324798</v>
      </c>
      <c r="N57" s="28">
        <f t="shared" si="4"/>
        <v>662.68799999999965</v>
      </c>
      <c r="O57" s="28">
        <f t="shared" si="5"/>
        <v>428.68799999999965</v>
      </c>
      <c r="P57" s="28">
        <f t="shared" si="6"/>
        <v>47.400000000000063</v>
      </c>
      <c r="Q57" s="28">
        <f t="shared" si="7"/>
        <v>-58.999999999999972</v>
      </c>
    </row>
    <row r="58" spans="1:17">
      <c r="A58" s="25">
        <f t="shared" si="8"/>
        <v>42301</v>
      </c>
      <c r="B58" s="26" t="str">
        <f t="shared" si="0"/>
        <v>土</v>
      </c>
      <c r="C58" s="20"/>
      <c r="D58" s="24">
        <v>8</v>
      </c>
      <c r="E58" s="18">
        <f>設計進捗!E58+試験作成進捗!E58+製造単体進捗!E58+試験実施進捗!E58+管理!E58</f>
        <v>0</v>
      </c>
      <c r="F58" s="32">
        <f t="shared" si="1"/>
        <v>0</v>
      </c>
      <c r="G58" s="21">
        <f t="array" ref="G58">SUM(IF($A58=作業履歴!$C$2:$C$150,作業履歴!$G$2:$G$150,0))-SUM(IF($A58=作業履歴!$C$2:$C$150,IF("管理"=作業履歴!$D$2:$D$150,作業履歴!$G$2:$G$150,0)))+(管理!E58*D58)</f>
        <v>0</v>
      </c>
      <c r="H58" s="21">
        <f t="array" ref="H58">SUM(IF($A58=作業履歴!$C$2:$C$150,作業履歴!$F$2:$F$150,0))</f>
        <v>0</v>
      </c>
      <c r="I58" s="21">
        <f>SUM(F$35:F58)</f>
        <v>127.59999999999997</v>
      </c>
      <c r="J58" s="21">
        <f>SUM(G$35:G58)</f>
        <v>175.00000000000003</v>
      </c>
      <c r="K58" s="22">
        <f>SUM(H$35:H58)</f>
        <v>234</v>
      </c>
      <c r="L58" s="28">
        <f t="shared" si="2"/>
        <v>1.3714733542319755</v>
      </c>
      <c r="M58" s="28">
        <f t="shared" si="3"/>
        <v>0.74786324786324798</v>
      </c>
      <c r="N58" s="28">
        <f t="shared" si="4"/>
        <v>662.68799999999965</v>
      </c>
      <c r="O58" s="28">
        <f t="shared" si="5"/>
        <v>428.68799999999965</v>
      </c>
      <c r="P58" s="28">
        <f t="shared" si="6"/>
        <v>47.400000000000063</v>
      </c>
      <c r="Q58" s="28">
        <f t="shared" si="7"/>
        <v>-58.999999999999972</v>
      </c>
    </row>
    <row r="59" spans="1:17">
      <c r="A59" s="25">
        <f t="shared" si="8"/>
        <v>42302</v>
      </c>
      <c r="B59" s="26" t="str">
        <f t="shared" si="0"/>
        <v>日</v>
      </c>
      <c r="C59" s="20"/>
      <c r="D59" s="24">
        <v>8</v>
      </c>
      <c r="E59" s="18">
        <f>設計進捗!E59+試験作成進捗!E59+製造単体進捗!E59+試験実施進捗!E59+管理!E59</f>
        <v>0</v>
      </c>
      <c r="F59" s="32">
        <f t="shared" si="1"/>
        <v>0</v>
      </c>
      <c r="G59" s="21">
        <f t="array" ref="G59">SUM(IF($A59=作業履歴!$C$2:$C$150,作業履歴!$G$2:$G$150,0))-SUM(IF($A59=作業履歴!$C$2:$C$150,IF("管理"=作業履歴!$D$2:$D$150,作業履歴!$G$2:$G$150,0)))+(管理!E59*D59)</f>
        <v>0</v>
      </c>
      <c r="H59" s="21">
        <f t="array" ref="H59">SUM(IF($A59=作業履歴!$C$2:$C$150,作業履歴!$F$2:$F$150,0))</f>
        <v>0</v>
      </c>
      <c r="I59" s="21">
        <f>SUM(F$35:F59)</f>
        <v>127.59999999999997</v>
      </c>
      <c r="J59" s="21">
        <f>SUM(G$35:G59)</f>
        <v>175.00000000000003</v>
      </c>
      <c r="K59" s="22">
        <f>SUM(H$35:H59)</f>
        <v>234</v>
      </c>
      <c r="L59" s="28">
        <f t="shared" si="2"/>
        <v>1.3714733542319755</v>
      </c>
      <c r="M59" s="28">
        <f t="shared" si="3"/>
        <v>0.74786324786324798</v>
      </c>
      <c r="N59" s="28">
        <f t="shared" si="4"/>
        <v>662.68799999999965</v>
      </c>
      <c r="O59" s="28">
        <f t="shared" si="5"/>
        <v>428.68799999999965</v>
      </c>
      <c r="P59" s="28">
        <f t="shared" si="6"/>
        <v>47.400000000000063</v>
      </c>
      <c r="Q59" s="28">
        <f t="shared" si="7"/>
        <v>-58.999999999999972</v>
      </c>
    </row>
    <row r="60" spans="1:17">
      <c r="A60" s="25">
        <f t="shared" si="8"/>
        <v>42303</v>
      </c>
      <c r="B60" s="26" t="str">
        <f t="shared" si="0"/>
        <v>月</v>
      </c>
      <c r="C60" s="20"/>
      <c r="D60" s="24">
        <v>8</v>
      </c>
      <c r="E60" s="18">
        <f>設計進捗!E60+試験作成進捗!E60+製造単体進捗!E60+試験実施進捗!E60+管理!E60</f>
        <v>1.2</v>
      </c>
      <c r="F60" s="32">
        <f t="shared" si="1"/>
        <v>9.6</v>
      </c>
      <c r="G60" s="21">
        <f t="array" ref="G60">SUM(IF($A60=作業履歴!$C$2:$C$150,作業履歴!$G$2:$G$150,0))-SUM(IF($A60=作業履歴!$C$2:$C$150,IF("管理"=作業履歴!$D$2:$D$150,作業履歴!$G$2:$G$150,0)))+(管理!E60*D60)</f>
        <v>10.4</v>
      </c>
      <c r="H60" s="21">
        <f t="array" ref="H60">SUM(IF($A60=作業履歴!$C$2:$C$150,作業履歴!$F$2:$F$150,0))</f>
        <v>14</v>
      </c>
      <c r="I60" s="21">
        <f>SUM(F$35:F60)</f>
        <v>137.19999999999996</v>
      </c>
      <c r="J60" s="21">
        <f>SUM(G$35:G60)</f>
        <v>185.40000000000003</v>
      </c>
      <c r="K60" s="22">
        <f>SUM(H$35:H60)</f>
        <v>248</v>
      </c>
      <c r="L60" s="28">
        <f t="shared" si="2"/>
        <v>1.3513119533527702</v>
      </c>
      <c r="M60" s="28">
        <f t="shared" si="3"/>
        <v>0.74758064516129041</v>
      </c>
      <c r="N60" s="28">
        <f t="shared" si="4"/>
        <v>662.93851132686052</v>
      </c>
      <c r="O60" s="28">
        <f t="shared" si="5"/>
        <v>414.93851132686052</v>
      </c>
      <c r="P60" s="28">
        <f t="shared" si="6"/>
        <v>48.200000000000074</v>
      </c>
      <c r="Q60" s="28">
        <f t="shared" si="7"/>
        <v>-62.599999999999966</v>
      </c>
    </row>
    <row r="61" spans="1:17">
      <c r="A61" s="25">
        <f t="shared" si="8"/>
        <v>42304</v>
      </c>
      <c r="B61" s="26" t="str">
        <f t="shared" si="0"/>
        <v>火</v>
      </c>
      <c r="C61" s="20"/>
      <c r="D61" s="24">
        <v>8</v>
      </c>
      <c r="E61" s="18">
        <f>設計進捗!E61+試験作成進捗!E61+製造単体進捗!E61+試験実施進捗!E61+管理!E61</f>
        <v>1.2</v>
      </c>
      <c r="F61" s="32">
        <f t="shared" si="1"/>
        <v>9.6</v>
      </c>
      <c r="G61" s="21">
        <f t="array" ref="G61">SUM(IF($A61=作業履歴!$C$2:$C$150,作業履歴!$G$2:$G$150,0))-SUM(IF($A61=作業履歴!$C$2:$C$150,IF("管理"=作業履歴!$D$2:$D$150,作業履歴!$G$2:$G$150,0)))+(管理!E61*D61)</f>
        <v>10.4</v>
      </c>
      <c r="H61" s="21">
        <f t="array" ref="H61">SUM(IF($A61=作業履歴!$C$2:$C$150,作業履歴!$F$2:$F$150,0))</f>
        <v>16</v>
      </c>
      <c r="I61" s="21">
        <f>SUM(F$35:F61)</f>
        <v>146.79999999999995</v>
      </c>
      <c r="J61" s="21">
        <f>SUM(G$35:G61)</f>
        <v>195.80000000000004</v>
      </c>
      <c r="K61" s="22">
        <f>SUM(H$35:H61)</f>
        <v>264</v>
      </c>
      <c r="L61" s="28">
        <f t="shared" si="2"/>
        <v>1.3337874659400553</v>
      </c>
      <c r="M61" s="28">
        <f t="shared" si="3"/>
        <v>0.74166666666666681</v>
      </c>
      <c r="N61" s="28">
        <f t="shared" si="4"/>
        <v>668.22471910112336</v>
      </c>
      <c r="O61" s="28">
        <f t="shared" si="5"/>
        <v>404.22471910112336</v>
      </c>
      <c r="P61" s="28">
        <f t="shared" si="6"/>
        <v>49.000000000000085</v>
      </c>
      <c r="Q61" s="28">
        <f t="shared" si="7"/>
        <v>-68.19999999999996</v>
      </c>
    </row>
    <row r="62" spans="1:17">
      <c r="A62" s="25">
        <f t="shared" si="8"/>
        <v>42305</v>
      </c>
      <c r="B62" s="26" t="str">
        <f t="shared" si="0"/>
        <v>水</v>
      </c>
      <c r="C62" s="20"/>
      <c r="D62" s="24">
        <v>8</v>
      </c>
      <c r="E62" s="18">
        <f>設計進捗!E62+試験作成進捗!E62+製造単体進捗!E62+試験実施進捗!E62+管理!E62</f>
        <v>1.2</v>
      </c>
      <c r="F62" s="32">
        <f t="shared" si="1"/>
        <v>9.6</v>
      </c>
      <c r="G62" s="21">
        <f t="array" ref="G62">SUM(IF($A62=作業履歴!$C$2:$C$150,作業履歴!$G$2:$G$150,0))-SUM(IF($A62=作業履歴!$C$2:$C$150,IF("管理"=作業履歴!$D$2:$D$150,作業履歴!$G$2:$G$150,0)))+(管理!E62*D62)</f>
        <v>10.4</v>
      </c>
      <c r="H62" s="21">
        <f t="array" ref="H62">SUM(IF($A62=作業履歴!$C$2:$C$150,作業履歴!$F$2:$F$150,0))</f>
        <v>15.5</v>
      </c>
      <c r="I62" s="21">
        <f>SUM(F$35:F62)</f>
        <v>156.39999999999995</v>
      </c>
      <c r="J62" s="21">
        <f>SUM(G$35:G62)</f>
        <v>206.20000000000005</v>
      </c>
      <c r="K62" s="22">
        <f>SUM(H$35:H62)</f>
        <v>279.5</v>
      </c>
      <c r="L62" s="28">
        <f t="shared" si="2"/>
        <v>1.3184143222506401</v>
      </c>
      <c r="M62" s="28">
        <f t="shared" si="3"/>
        <v>0.73774597495527749</v>
      </c>
      <c r="N62" s="28">
        <f t="shared" si="4"/>
        <v>671.77594568380175</v>
      </c>
      <c r="O62" s="28">
        <f t="shared" si="5"/>
        <v>392.27594568380175</v>
      </c>
      <c r="P62" s="28">
        <f t="shared" si="6"/>
        <v>49.800000000000097</v>
      </c>
      <c r="Q62" s="28">
        <f t="shared" si="7"/>
        <v>-73.299999999999955</v>
      </c>
    </row>
    <row r="63" spans="1:17">
      <c r="A63" s="25">
        <f t="shared" si="8"/>
        <v>42306</v>
      </c>
      <c r="B63" s="26" t="str">
        <f t="shared" si="0"/>
        <v>木</v>
      </c>
      <c r="C63" s="20"/>
      <c r="D63" s="24">
        <v>8</v>
      </c>
      <c r="E63" s="18">
        <f>設計進捗!E63+試験作成進捗!E63+製造単体進捗!E63+試験実施進捗!E63+管理!E63</f>
        <v>1.2</v>
      </c>
      <c r="F63" s="32">
        <f t="shared" si="1"/>
        <v>9.6</v>
      </c>
      <c r="G63" s="21">
        <f t="array" ref="G63">SUM(IF($A63=作業履歴!$C$2:$C$150,作業履歴!$G$2:$G$150,0))-SUM(IF($A63=作業履歴!$C$2:$C$150,IF("管理"=作業履歴!$D$2:$D$150,作業履歴!$G$2:$G$150,0)))+(管理!E63*D63)</f>
        <v>5.4</v>
      </c>
      <c r="H63" s="21">
        <f t="array" ref="H63">SUM(IF($A63=作業履歴!$C$2:$C$150,作業履歴!$F$2:$F$150,0))</f>
        <v>7.5</v>
      </c>
      <c r="I63" s="21">
        <f>SUM(F$35:F63)</f>
        <v>165.99999999999994</v>
      </c>
      <c r="J63" s="21">
        <f>SUM(G$35:G63)</f>
        <v>211.60000000000005</v>
      </c>
      <c r="K63" s="22">
        <f>SUM(H$35:H63)</f>
        <v>287</v>
      </c>
      <c r="L63" s="28">
        <f t="shared" si="2"/>
        <v>1.2746987951807236</v>
      </c>
      <c r="M63" s="28">
        <f t="shared" si="3"/>
        <v>0.73728222996515702</v>
      </c>
      <c r="N63" s="28">
        <f t="shared" si="4"/>
        <v>672.19848771266493</v>
      </c>
      <c r="O63" s="28">
        <f t="shared" si="5"/>
        <v>385.19848771266493</v>
      </c>
      <c r="P63" s="28">
        <f t="shared" si="6"/>
        <v>45.600000000000108</v>
      </c>
      <c r="Q63" s="28">
        <f t="shared" si="7"/>
        <v>-75.399999999999949</v>
      </c>
    </row>
    <row r="64" spans="1:17">
      <c r="A64" s="25">
        <f t="shared" si="8"/>
        <v>42307</v>
      </c>
      <c r="B64" s="26" t="str">
        <f t="shared" si="0"/>
        <v>金</v>
      </c>
      <c r="C64" s="20"/>
      <c r="D64" s="24">
        <v>8</v>
      </c>
      <c r="E64" s="18">
        <f>設計進捗!E64+試験作成進捗!E64+製造単体進捗!E64+試験実施進捗!E64+管理!E64</f>
        <v>1.2</v>
      </c>
      <c r="F64" s="32">
        <f t="shared" si="1"/>
        <v>9.6</v>
      </c>
      <c r="G64" s="21">
        <f t="array" ref="G64">SUM(IF($A64=作業履歴!$C$2:$C$150,作業履歴!$G$2:$G$150,0))-SUM(IF($A64=作業履歴!$C$2:$C$150,IF("管理"=作業履歴!$D$2:$D$150,作業履歴!$G$2:$G$150,0)))+(管理!E64*D64)</f>
        <v>5.4</v>
      </c>
      <c r="H64" s="21">
        <f t="array" ref="H64">SUM(IF($A64=作業履歴!$C$2:$C$150,作業履歴!$F$2:$F$150,0))</f>
        <v>7.5</v>
      </c>
      <c r="I64" s="21">
        <f>SUM(F$35:F64)</f>
        <v>175.59999999999994</v>
      </c>
      <c r="J64" s="21">
        <f>SUM(G$35:G64)</f>
        <v>217.00000000000006</v>
      </c>
      <c r="K64" s="22">
        <f>SUM(H$35:H64)</f>
        <v>294.5</v>
      </c>
      <c r="L64" s="28">
        <f t="shared" si="2"/>
        <v>1.2357630979498868</v>
      </c>
      <c r="M64" s="28">
        <f t="shared" si="3"/>
        <v>0.73684210526315808</v>
      </c>
      <c r="N64" s="28">
        <f t="shared" si="4"/>
        <v>672.59999999999968</v>
      </c>
      <c r="O64" s="28">
        <f t="shared" si="5"/>
        <v>378.09999999999968</v>
      </c>
      <c r="P64" s="28">
        <f t="shared" si="6"/>
        <v>41.400000000000119</v>
      </c>
      <c r="Q64" s="28">
        <f t="shared" si="7"/>
        <v>-77.499999999999943</v>
      </c>
    </row>
    <row r="65" spans="1:17">
      <c r="A65" s="25">
        <f t="shared" si="8"/>
        <v>42308</v>
      </c>
      <c r="B65" s="26" t="str">
        <f t="shared" si="0"/>
        <v>土</v>
      </c>
      <c r="C65" s="20"/>
      <c r="D65" s="24">
        <v>8</v>
      </c>
      <c r="E65" s="18">
        <f>設計進捗!E65+試験作成進捗!E65+製造単体進捗!E65+試験実施進捗!E65+管理!E65</f>
        <v>0</v>
      </c>
      <c r="F65" s="32">
        <f t="shared" si="1"/>
        <v>0</v>
      </c>
      <c r="G65" s="21">
        <f t="array" ref="G65">SUM(IF($A65=作業履歴!$C$2:$C$150,作業履歴!$G$2:$G$150,0))-SUM(IF($A65=作業履歴!$C$2:$C$150,IF("管理"=作業履歴!$D$2:$D$150,作業履歴!$G$2:$G$150,0)))+(管理!E65*D65)</f>
        <v>0</v>
      </c>
      <c r="H65" s="21">
        <f t="array" ref="H65">SUM(IF($A65=作業履歴!$C$2:$C$150,作業履歴!$F$2:$F$150,0))</f>
        <v>0</v>
      </c>
      <c r="I65" s="21">
        <f>SUM(F$35:F65)</f>
        <v>175.59999999999994</v>
      </c>
      <c r="J65" s="21">
        <f>SUM(G$35:G65)</f>
        <v>217.00000000000006</v>
      </c>
      <c r="K65" s="22">
        <f>SUM(H$35:H65)</f>
        <v>294.5</v>
      </c>
      <c r="L65" s="28">
        <f t="shared" si="2"/>
        <v>1.2357630979498868</v>
      </c>
      <c r="M65" s="28">
        <f t="shared" si="3"/>
        <v>0.73684210526315808</v>
      </c>
      <c r="N65" s="28">
        <f t="shared" si="4"/>
        <v>672.59999999999968</v>
      </c>
      <c r="O65" s="28">
        <f t="shared" si="5"/>
        <v>378.09999999999968</v>
      </c>
      <c r="P65" s="28">
        <f t="shared" si="6"/>
        <v>41.400000000000119</v>
      </c>
      <c r="Q65" s="28">
        <f t="shared" si="7"/>
        <v>-77.499999999999943</v>
      </c>
    </row>
    <row r="66" spans="1:17">
      <c r="A66" s="25">
        <f t="shared" si="8"/>
        <v>42309</v>
      </c>
      <c r="B66" s="26" t="str">
        <f t="shared" si="0"/>
        <v>日</v>
      </c>
      <c r="C66" s="20"/>
      <c r="D66" s="24">
        <v>8</v>
      </c>
      <c r="E66" s="18">
        <f>設計進捗!E66+試験作成進捗!E93+製造単体進捗!E91+試験実施進捗!E66+管理!E66</f>
        <v>0</v>
      </c>
      <c r="F66" s="32">
        <f t="shared" si="1"/>
        <v>0</v>
      </c>
      <c r="G66" s="21">
        <f t="array" ref="G66">SUM(IF($A66=作業履歴!$C$2:$C$150,作業履歴!$G$2:$G$150,0))-SUM(IF($A66=作業履歴!$C$2:$C$150,IF("管理"=作業履歴!$D$2:$D$150,作業履歴!$G$2:$G$150,0)))+(管理!E66*D66)</f>
        <v>0</v>
      </c>
      <c r="H66" s="21">
        <f t="array" ref="H66">SUM(IF($A66=作業履歴!$C$2:$C$150,作業履歴!$F$2:$F$150,0))</f>
        <v>0</v>
      </c>
      <c r="I66" s="21">
        <f>SUM(F$35:F66)</f>
        <v>175.59999999999994</v>
      </c>
      <c r="J66" s="21">
        <f>SUM(G$35:G66)</f>
        <v>217.00000000000006</v>
      </c>
      <c r="K66" s="22">
        <f>SUM(H$35:H66)</f>
        <v>294.5</v>
      </c>
      <c r="L66" s="28">
        <f t="shared" si="2"/>
        <v>1.2357630979498868</v>
      </c>
      <c r="M66" s="28">
        <f t="shared" si="3"/>
        <v>0.73684210526315808</v>
      </c>
      <c r="N66" s="28">
        <f t="shared" si="4"/>
        <v>672.59999999999968</v>
      </c>
      <c r="O66" s="28">
        <f t="shared" si="5"/>
        <v>378.09999999999968</v>
      </c>
      <c r="P66" s="28">
        <f t="shared" si="6"/>
        <v>41.400000000000119</v>
      </c>
      <c r="Q66" s="28">
        <f t="shared" si="7"/>
        <v>-77.499999999999943</v>
      </c>
    </row>
    <row r="67" spans="1:17">
      <c r="A67" s="25">
        <f t="shared" si="8"/>
        <v>42310</v>
      </c>
      <c r="B67" s="26" t="str">
        <f t="shared" si="0"/>
        <v>月</v>
      </c>
      <c r="C67" s="20"/>
      <c r="D67" s="24">
        <v>8</v>
      </c>
      <c r="E67" s="18">
        <f>設計進捗!E67+試験作成進捗!E94+製造単体進捗!E92+試験実施進捗!E67+管理!E67</f>
        <v>1.8</v>
      </c>
      <c r="F67" s="32">
        <f t="shared" si="1"/>
        <v>14.4</v>
      </c>
      <c r="G67" s="21">
        <f t="array" ref="G67">SUM(IF($A67=作業履歴!$C$2:$C$150,作業履歴!$G$2:$G$150,0))-SUM(IF($A67=作業履歴!$C$2:$C$150,IF("管理"=作業履歴!$D$2:$D$150,作業履歴!$G$2:$G$150,0)))+(管理!E67*D67)</f>
        <v>5.4</v>
      </c>
      <c r="H67" s="21">
        <f t="array" ref="H67">SUM(IF($A67=作業履歴!$C$2:$C$150,作業履歴!$F$2:$F$150,0))</f>
        <v>7.5</v>
      </c>
      <c r="I67" s="21">
        <f>SUM(F$35:F67)</f>
        <v>189.99999999999994</v>
      </c>
      <c r="J67" s="21">
        <f>SUM(G$35:G67)</f>
        <v>222.40000000000006</v>
      </c>
      <c r="K67" s="22">
        <f>SUM(H$35:H67)</f>
        <v>302</v>
      </c>
      <c r="L67" s="28">
        <f t="shared" si="2"/>
        <v>1.1705263157894743</v>
      </c>
      <c r="M67" s="28">
        <f t="shared" si="3"/>
        <v>0.7364238410596029</v>
      </c>
      <c r="N67" s="28">
        <f t="shared" si="4"/>
        <v>672.98201438848878</v>
      </c>
      <c r="O67" s="28">
        <f t="shared" si="5"/>
        <v>370.98201438848878</v>
      </c>
      <c r="P67" s="28">
        <f t="shared" si="6"/>
        <v>32.400000000000119</v>
      </c>
      <c r="Q67" s="28">
        <f t="shared" si="7"/>
        <v>-79.599999999999937</v>
      </c>
    </row>
    <row r="68" spans="1:17">
      <c r="A68" s="25">
        <f t="shared" si="8"/>
        <v>42311</v>
      </c>
      <c r="B68" s="26" t="str">
        <f t="shared" si="0"/>
        <v>火</v>
      </c>
      <c r="C68" s="20"/>
      <c r="D68" s="24">
        <v>8</v>
      </c>
      <c r="E68" s="18">
        <f>設計進捗!E68+試験作成進捗!E95+製造単体進捗!E93+試験実施進捗!E68+管理!E68</f>
        <v>1.8</v>
      </c>
      <c r="F68" s="32">
        <f t="shared" si="1"/>
        <v>14.4</v>
      </c>
      <c r="G68" s="21">
        <f t="array" ref="G68">SUM(IF($A68=作業履歴!$C$2:$C$150,作業履歴!$G$2:$G$150,0))-SUM(IF($A68=作業履歴!$C$2:$C$150,IF("管理"=作業履歴!$D$2:$D$150,作業履歴!$G$2:$G$150,0)))+(管理!E68*D68)</f>
        <v>0.4</v>
      </c>
      <c r="H68" s="21">
        <f t="array" ref="H68">SUM(IF($A68=作業履歴!$C$2:$C$150,作業履歴!$F$2:$F$150,0))</f>
        <v>0</v>
      </c>
      <c r="I68" s="21">
        <f>SUM(F$35:F68)</f>
        <v>204.39999999999995</v>
      </c>
      <c r="J68" s="21">
        <f>SUM(G$35:G68)</f>
        <v>222.80000000000007</v>
      </c>
      <c r="K68" s="22">
        <f>SUM(H$35:H68)</f>
        <v>302</v>
      </c>
      <c r="L68" s="28">
        <f t="shared" si="2"/>
        <v>1.0900195694716248</v>
      </c>
      <c r="M68" s="28">
        <f t="shared" si="3"/>
        <v>0.73774834437086112</v>
      </c>
      <c r="N68" s="28">
        <f t="shared" si="4"/>
        <v>671.77378815080749</v>
      </c>
      <c r="O68" s="28">
        <f t="shared" si="5"/>
        <v>369.77378815080749</v>
      </c>
      <c r="P68" s="28">
        <f t="shared" si="6"/>
        <v>18.400000000000119</v>
      </c>
      <c r="Q68" s="28">
        <f t="shared" si="7"/>
        <v>-79.199999999999932</v>
      </c>
    </row>
    <row r="69" spans="1:17">
      <c r="A69" s="25">
        <f t="shared" si="8"/>
        <v>42312</v>
      </c>
      <c r="B69" s="26" t="str">
        <f t="shared" si="0"/>
        <v>水</v>
      </c>
      <c r="C69" s="20"/>
      <c r="D69" s="24">
        <v>8</v>
      </c>
      <c r="E69" s="18">
        <f>設計進捗!E69+試験作成進捗!E96+製造単体進捗!E94+試験実施進捗!E69+管理!E69</f>
        <v>1.8</v>
      </c>
      <c r="F69" s="32">
        <f t="shared" si="1"/>
        <v>14.4</v>
      </c>
      <c r="G69" s="21">
        <f t="array" ref="G69">SUM(IF($A69=作業履歴!$C$2:$C$150,作業履歴!$G$2:$G$150,0))-SUM(IF($A69=作業履歴!$C$2:$C$150,IF("管理"=作業履歴!$D$2:$D$150,作業履歴!$G$2:$G$150,0)))+(管理!E69*D69)</f>
        <v>5.4</v>
      </c>
      <c r="H69" s="21">
        <f t="array" ref="H69">SUM(IF($A69=作業履歴!$C$2:$C$150,作業履歴!$F$2:$F$150,0))</f>
        <v>7.5</v>
      </c>
      <c r="I69" s="21">
        <f>SUM(F$35:F69)</f>
        <v>218.79999999999995</v>
      </c>
      <c r="J69" s="21">
        <f>SUM(G$35:G69)</f>
        <v>228.20000000000007</v>
      </c>
      <c r="K69" s="22">
        <f>SUM(H$35:H69)</f>
        <v>309.5</v>
      </c>
      <c r="L69" s="28">
        <f t="shared" si="2"/>
        <v>1.0429616087751377</v>
      </c>
      <c r="M69" s="28">
        <f t="shared" si="3"/>
        <v>0.73731825525040406</v>
      </c>
      <c r="N69" s="28">
        <f t="shared" si="4"/>
        <v>672.16564417177869</v>
      </c>
      <c r="O69" s="28">
        <f t="shared" si="5"/>
        <v>362.66564417177869</v>
      </c>
      <c r="P69" s="28">
        <f t="shared" si="6"/>
        <v>9.4000000000001194</v>
      </c>
      <c r="Q69" s="28">
        <f t="shared" si="7"/>
        <v>-81.299999999999926</v>
      </c>
    </row>
    <row r="70" spans="1:17">
      <c r="A70" s="25">
        <f t="shared" si="8"/>
        <v>42313</v>
      </c>
      <c r="B70" s="26" t="str">
        <f t="shared" si="0"/>
        <v>木</v>
      </c>
      <c r="C70" s="20"/>
      <c r="D70" s="24">
        <v>8</v>
      </c>
      <c r="E70" s="18">
        <f>設計進捗!E70+試験作成進捗!E97+製造単体進捗!E95+試験実施進捗!E96+管理!E70</f>
        <v>1.55</v>
      </c>
      <c r="F70" s="32">
        <f t="shared" si="1"/>
        <v>12.4</v>
      </c>
      <c r="G70" s="21">
        <f t="array" ref="G70">SUM(IF($A70=作業履歴!$C$2:$C$150,作業履歴!$G$2:$G$150,0))-SUM(IF($A70=作業履歴!$C$2:$C$150,IF("管理"=作業履歴!$D$2:$D$150,作業履歴!$G$2:$G$150,0)))+(管理!E70*D70)</f>
        <v>5.4</v>
      </c>
      <c r="H70" s="21">
        <f t="array" ref="H70">SUM(IF($A70=作業履歴!$C$2:$C$150,作業履歴!$F$2:$F$150,0))</f>
        <v>7.5</v>
      </c>
      <c r="I70" s="21">
        <f>SUM(F$35:F70)</f>
        <v>231.19999999999996</v>
      </c>
      <c r="J70" s="21">
        <f>SUM(G$35:G70)</f>
        <v>233.60000000000008</v>
      </c>
      <c r="K70" s="22">
        <f>SUM(H$35:H70)</f>
        <v>317</v>
      </c>
      <c r="L70" s="28">
        <f t="shared" si="2"/>
        <v>1.0103806228373708</v>
      </c>
      <c r="M70" s="28">
        <f t="shared" si="3"/>
        <v>0.73690851735015794</v>
      </c>
      <c r="N70" s="28">
        <f t="shared" si="4"/>
        <v>672.53938356164349</v>
      </c>
      <c r="O70" s="28">
        <f t="shared" si="5"/>
        <v>355.53938356164349</v>
      </c>
      <c r="P70" s="28">
        <f t="shared" si="6"/>
        <v>2.4000000000001194</v>
      </c>
      <c r="Q70" s="28">
        <f t="shared" si="7"/>
        <v>-83.39999999999992</v>
      </c>
    </row>
    <row r="71" spans="1:17">
      <c r="A71" s="25">
        <f t="shared" si="8"/>
        <v>42314</v>
      </c>
      <c r="B71" s="26" t="str">
        <f t="shared" si="0"/>
        <v>金</v>
      </c>
      <c r="C71" s="20"/>
      <c r="D71" s="24">
        <v>8</v>
      </c>
      <c r="E71" s="18">
        <f>設計進捗!E71+試験作成進捗!E98+製造単体進捗!E96+試験実施進捗!E97+管理!E71</f>
        <v>1.55</v>
      </c>
      <c r="F71" s="32">
        <f t="shared" si="1"/>
        <v>12.4</v>
      </c>
      <c r="G71" s="21">
        <f t="array" ref="G71">SUM(IF($A71=作業履歴!$C$2:$C$150,作業履歴!$G$2:$G$150,0))-SUM(IF($A71=作業履歴!$C$2:$C$150,IF("管理"=作業履歴!$D$2:$D$150,作業履歴!$G$2:$G$150,0)))+(管理!E71*D71)</f>
        <v>5.4</v>
      </c>
      <c r="H71" s="21">
        <f t="array" ref="H71">SUM(IF($A71=作業履歴!$C$2:$C$150,作業履歴!$F$2:$F$150,0))</f>
        <v>7.5</v>
      </c>
      <c r="I71" s="21">
        <f>SUM(F$35:F71)</f>
        <v>243.59999999999997</v>
      </c>
      <c r="J71" s="21">
        <f>SUM(G$35:G71)</f>
        <v>239.00000000000009</v>
      </c>
      <c r="K71" s="22">
        <f>SUM(H$35:H71)</f>
        <v>324.5</v>
      </c>
      <c r="L71" s="28">
        <f t="shared" si="2"/>
        <v>0.98111658456486095</v>
      </c>
      <c r="M71" s="28">
        <f t="shared" si="3"/>
        <v>0.73651771956856726</v>
      </c>
      <c r="N71" s="28">
        <f t="shared" si="4"/>
        <v>672.89623430962297</v>
      </c>
      <c r="O71" s="28">
        <f t="shared" si="5"/>
        <v>348.39623430962297</v>
      </c>
      <c r="P71" s="28">
        <f t="shared" si="6"/>
        <v>-4.5999999999998806</v>
      </c>
      <c r="Q71" s="28">
        <f t="shared" si="7"/>
        <v>-85.499999999999915</v>
      </c>
    </row>
    <row r="72" spans="1:17">
      <c r="A72" s="25">
        <f t="shared" si="8"/>
        <v>42315</v>
      </c>
      <c r="B72" s="26" t="str">
        <f t="shared" si="0"/>
        <v>土</v>
      </c>
      <c r="C72" s="20"/>
      <c r="D72" s="24">
        <v>8</v>
      </c>
      <c r="E72" s="18">
        <f>設計進捗!E72+試験作成進捗!E99+製造単体進捗!E97+試験実施進捗!E98+管理!E72</f>
        <v>0</v>
      </c>
      <c r="F72" s="32">
        <f t="shared" si="1"/>
        <v>0</v>
      </c>
      <c r="G72" s="21">
        <f t="array" ref="G72">SUM(IF($A72=作業履歴!$C$2:$C$150,作業履歴!$G$2:$G$150,0))-SUM(IF($A72=作業履歴!$C$2:$C$150,IF("管理"=作業履歴!$D$2:$D$150,作業履歴!$G$2:$G$150,0)))+(管理!E72*D72)</f>
        <v>0</v>
      </c>
      <c r="H72" s="21">
        <f t="array" ref="H72">SUM(IF($A72=作業履歴!$C$2:$C$150,作業履歴!$F$2:$F$150,0))</f>
        <v>0</v>
      </c>
      <c r="I72" s="21">
        <f>SUM(F$35:F72)</f>
        <v>243.59999999999997</v>
      </c>
      <c r="J72" s="21">
        <f>SUM(G$35:G72)</f>
        <v>239.00000000000009</v>
      </c>
      <c r="K72" s="22">
        <f>SUM(H$35:H72)</f>
        <v>324.5</v>
      </c>
      <c r="L72" s="28">
        <f t="shared" si="2"/>
        <v>0.98111658456486095</v>
      </c>
      <c r="M72" s="28">
        <f t="shared" si="3"/>
        <v>0.73651771956856726</v>
      </c>
      <c r="N72" s="28">
        <f t="shared" si="4"/>
        <v>672.89623430962297</v>
      </c>
      <c r="O72" s="28">
        <f t="shared" si="5"/>
        <v>348.39623430962297</v>
      </c>
      <c r="P72" s="28">
        <f t="shared" si="6"/>
        <v>-4.5999999999998806</v>
      </c>
      <c r="Q72" s="28">
        <f t="shared" si="7"/>
        <v>-85.499999999999915</v>
      </c>
    </row>
    <row r="73" spans="1:17">
      <c r="A73" s="25">
        <f t="shared" si="8"/>
        <v>42316</v>
      </c>
      <c r="B73" s="26" t="str">
        <f t="shared" si="0"/>
        <v>日</v>
      </c>
      <c r="C73" s="20"/>
      <c r="D73" s="24">
        <v>8</v>
      </c>
      <c r="E73" s="18">
        <f>設計進捗!E73+試験作成進捗!E100+製造単体進捗!E98+試験実施進捗!E99+管理!E73</f>
        <v>0</v>
      </c>
      <c r="F73" s="32">
        <f t="shared" si="1"/>
        <v>0</v>
      </c>
      <c r="G73" s="21">
        <f t="array" ref="G73">SUM(IF($A73=作業履歴!$C$2:$C$150,作業履歴!$G$2:$G$150,0))-SUM(IF($A73=作業履歴!$C$2:$C$150,IF("管理"=作業履歴!$D$2:$D$150,作業履歴!$G$2:$G$150,0)))+(管理!E73*D73)</f>
        <v>0</v>
      </c>
      <c r="H73" s="21">
        <f t="array" ref="H73">SUM(IF($A73=作業履歴!$C$2:$C$150,作業履歴!$F$2:$F$150,0))</f>
        <v>0</v>
      </c>
      <c r="I73" s="21">
        <f>SUM(F$35:F73)</f>
        <v>243.59999999999997</v>
      </c>
      <c r="J73" s="21">
        <f>SUM(G$35:G73)</f>
        <v>239.00000000000009</v>
      </c>
      <c r="K73" s="22">
        <f>SUM(H$35:H73)</f>
        <v>324.5</v>
      </c>
      <c r="L73" s="28">
        <f t="shared" si="2"/>
        <v>0.98111658456486095</v>
      </c>
      <c r="M73" s="28">
        <f t="shared" si="3"/>
        <v>0.73651771956856726</v>
      </c>
      <c r="N73" s="28">
        <f t="shared" si="4"/>
        <v>672.89623430962297</v>
      </c>
      <c r="O73" s="28">
        <f t="shared" si="5"/>
        <v>348.39623430962297</v>
      </c>
      <c r="P73" s="28">
        <f t="shared" si="6"/>
        <v>-4.5999999999998806</v>
      </c>
      <c r="Q73" s="28">
        <f t="shared" si="7"/>
        <v>-85.499999999999915</v>
      </c>
    </row>
    <row r="74" spans="1:17">
      <c r="A74" s="25">
        <f t="shared" si="8"/>
        <v>42317</v>
      </c>
      <c r="B74" s="26" t="str">
        <f t="shared" si="0"/>
        <v>月</v>
      </c>
      <c r="C74" s="20"/>
      <c r="D74" s="24">
        <v>8</v>
      </c>
      <c r="E74" s="18">
        <f>設計進捗!E74+試験作成進捗!E101+製造単体進捗!E99+試験実施進捗!E100+管理!E74</f>
        <v>2.0499999999999998</v>
      </c>
      <c r="F74" s="32">
        <f t="shared" si="1"/>
        <v>16.399999999999999</v>
      </c>
      <c r="G74" s="21">
        <f t="array" ref="G74">SUM(IF($A74=作業履歴!$C$2:$C$150,作業履歴!$G$2:$G$150,0))-SUM(IF($A74=作業履歴!$C$2:$C$150,IF("管理"=作業履歴!$D$2:$D$150,作業履歴!$G$2:$G$150,0)))+(管理!E74*D74)</f>
        <v>5.4</v>
      </c>
      <c r="H74" s="21">
        <f t="array" ref="H74">SUM(IF($A74=作業履歴!$C$2:$C$150,作業履歴!$F$2:$F$150,0))</f>
        <v>19.75</v>
      </c>
      <c r="I74" s="21">
        <f>SUM(F$35:F74)</f>
        <v>259.99999999999994</v>
      </c>
      <c r="J74" s="21">
        <f>SUM(G$35:G74)</f>
        <v>244.40000000000009</v>
      </c>
      <c r="K74" s="22">
        <f>SUM(H$35:H74)</f>
        <v>344.25</v>
      </c>
      <c r="L74" s="28">
        <f t="shared" si="2"/>
        <v>0.9400000000000005</v>
      </c>
      <c r="M74" s="28">
        <f t="shared" si="3"/>
        <v>0.70994916485112591</v>
      </c>
      <c r="N74" s="28">
        <f t="shared" si="4"/>
        <v>698.07815057283096</v>
      </c>
      <c r="O74" s="28">
        <f t="shared" si="5"/>
        <v>353.82815057283096</v>
      </c>
      <c r="P74" s="28">
        <f t="shared" si="6"/>
        <v>-15.599999999999852</v>
      </c>
      <c r="Q74" s="28">
        <f t="shared" si="7"/>
        <v>-99.849999999999909</v>
      </c>
    </row>
    <row r="75" spans="1:17">
      <c r="A75" s="25">
        <f t="shared" si="8"/>
        <v>42318</v>
      </c>
      <c r="B75" s="26" t="str">
        <f t="shared" si="0"/>
        <v>火</v>
      </c>
      <c r="C75" s="20"/>
      <c r="D75" s="24">
        <v>8</v>
      </c>
      <c r="E75" s="18">
        <f>設計進捗!E75+試験作成進捗!E102+製造単体進捗!E100+試験実施進捗!E101+管理!E75</f>
        <v>2.0499999999999998</v>
      </c>
      <c r="F75" s="32">
        <f t="shared" si="1"/>
        <v>16.399999999999999</v>
      </c>
      <c r="G75" s="21">
        <f t="array" ref="G75">SUM(IF($A75=作業履歴!$C$2:$C$150,作業履歴!$G$2:$G$150,0))-SUM(IF($A75=作業履歴!$C$2:$C$150,IF("管理"=作業履歴!$D$2:$D$150,作業履歴!$G$2:$G$150,0)))+(管理!E75*D75)</f>
        <v>5.4</v>
      </c>
      <c r="H75" s="21">
        <f t="array" ref="H75">SUM(IF($A75=作業履歴!$C$2:$C$150,作業履歴!$F$2:$F$150,0))</f>
        <v>20.5</v>
      </c>
      <c r="I75" s="21">
        <f>SUM(F$35:F75)</f>
        <v>276.39999999999992</v>
      </c>
      <c r="J75" s="21">
        <f>SUM(G$35:G75)</f>
        <v>249.8000000000001</v>
      </c>
      <c r="K75" s="22">
        <f>SUM(H$35:H75)</f>
        <v>364.75</v>
      </c>
      <c r="L75" s="28">
        <f t="shared" si="2"/>
        <v>0.90376266280752593</v>
      </c>
      <c r="M75" s="28">
        <f t="shared" si="3"/>
        <v>0.68485263879369462</v>
      </c>
      <c r="N75" s="28">
        <f t="shared" si="4"/>
        <v>723.65932746196904</v>
      </c>
      <c r="O75" s="28">
        <f t="shared" si="5"/>
        <v>358.90932746196904</v>
      </c>
      <c r="P75" s="28">
        <f t="shared" si="6"/>
        <v>-26.599999999999824</v>
      </c>
      <c r="Q75" s="28">
        <f t="shared" si="7"/>
        <v>-114.9499999999999</v>
      </c>
    </row>
    <row r="76" spans="1:17">
      <c r="A76" s="25">
        <f t="shared" si="8"/>
        <v>42319</v>
      </c>
      <c r="B76" s="26" t="str">
        <f t="shared" si="0"/>
        <v>水</v>
      </c>
      <c r="C76" s="20"/>
      <c r="D76" s="24">
        <v>8</v>
      </c>
      <c r="E76" s="18">
        <f>設計進捗!E76+試験作成進捗!E103+製造単体進捗!E101+試験実施進捗!E102+管理!E76</f>
        <v>2.0499999999999998</v>
      </c>
      <c r="F76" s="32">
        <f t="shared" si="1"/>
        <v>16.399999999999999</v>
      </c>
      <c r="G76" s="21">
        <f t="array" ref="G76">SUM(IF($A76=作業履歴!$C$2:$C$150,作業履歴!$G$2:$G$150,0))-SUM(IF($A76=作業履歴!$C$2:$C$150,IF("管理"=作業履歴!$D$2:$D$150,作業履歴!$G$2:$G$150,0)))+(管理!E76*D76)</f>
        <v>5.4</v>
      </c>
      <c r="H76" s="21">
        <f t="array" ref="H76">SUM(IF($A76=作業履歴!$C$2:$C$150,作業履歴!$F$2:$F$150,0))</f>
        <v>21</v>
      </c>
      <c r="I76" s="21">
        <f>SUM(F$35:F76)</f>
        <v>292.7999999999999</v>
      </c>
      <c r="J76" s="21">
        <f>SUM(G$35:G76)</f>
        <v>255.2000000000001</v>
      </c>
      <c r="K76" s="22">
        <f>SUM(H$35:H76)</f>
        <v>385.75</v>
      </c>
      <c r="L76" s="28">
        <f t="shared" si="2"/>
        <v>0.87158469945355255</v>
      </c>
      <c r="M76" s="28">
        <f t="shared" si="3"/>
        <v>0.66156837329876894</v>
      </c>
      <c r="N76" s="28">
        <f t="shared" si="4"/>
        <v>749.12891849529728</v>
      </c>
      <c r="O76" s="28">
        <f t="shared" si="5"/>
        <v>363.37891849529728</v>
      </c>
      <c r="P76" s="28">
        <f t="shared" si="6"/>
        <v>-37.599999999999795</v>
      </c>
      <c r="Q76" s="28">
        <f t="shared" si="7"/>
        <v>-130.5499999999999</v>
      </c>
    </row>
    <row r="77" spans="1:17">
      <c r="A77" s="25">
        <f t="shared" si="8"/>
        <v>42320</v>
      </c>
      <c r="B77" s="26" t="str">
        <f t="shared" si="0"/>
        <v>木</v>
      </c>
      <c r="C77" s="20"/>
      <c r="D77" s="24">
        <v>8</v>
      </c>
      <c r="E77" s="18">
        <f>設計進捗!E77+試験作成進捗!E104+製造単体進捗!E102+試験実施進捗!E103+管理!E77</f>
        <v>2.0499999999999998</v>
      </c>
      <c r="F77" s="32">
        <f t="shared" si="1"/>
        <v>16.399999999999999</v>
      </c>
      <c r="G77" s="21">
        <f t="array" ref="G77">SUM(IF($A77=作業履歴!$C$2:$C$150,作業履歴!$G$2:$G$150,0))-SUM(IF($A77=作業履歴!$C$2:$C$150,IF("管理"=作業履歴!$D$2:$D$150,作業履歴!$G$2:$G$150,0)))+(管理!E77*D77)</f>
        <v>15.4</v>
      </c>
      <c r="H77" s="21">
        <f t="array" ref="H77">SUM(IF($A77=作業履歴!$C$2:$C$150,作業履歴!$F$2:$F$150,0))</f>
        <v>21</v>
      </c>
      <c r="I77" s="21">
        <f>SUM(F$35:F77)</f>
        <v>309.19999999999987</v>
      </c>
      <c r="J77" s="21">
        <f>SUM(G$35:G77)</f>
        <v>270.60000000000008</v>
      </c>
      <c r="K77" s="22">
        <f>SUM(H$35:H77)</f>
        <v>406.75</v>
      </c>
      <c r="L77" s="28">
        <f t="shared" si="2"/>
        <v>0.87516170763260082</v>
      </c>
      <c r="M77" s="28">
        <f t="shared" si="3"/>
        <v>0.66527350952673647</v>
      </c>
      <c r="N77" s="28">
        <f t="shared" si="4"/>
        <v>744.95676274944526</v>
      </c>
      <c r="O77" s="28">
        <f t="shared" si="5"/>
        <v>338.20676274944526</v>
      </c>
      <c r="P77" s="28">
        <f t="shared" si="6"/>
        <v>-38.599999999999795</v>
      </c>
      <c r="Q77" s="28">
        <f t="shared" si="7"/>
        <v>-136.14999999999992</v>
      </c>
    </row>
    <row r="78" spans="1:17">
      <c r="A78" s="25">
        <f t="shared" si="8"/>
        <v>42321</v>
      </c>
      <c r="B78" s="26" t="str">
        <f t="shared" si="0"/>
        <v>金</v>
      </c>
      <c r="C78" s="20"/>
      <c r="D78" s="24">
        <v>8</v>
      </c>
      <c r="E78" s="18">
        <f>設計進捗!E78+試験作成進捗!E105+製造単体進捗!E103+試験実施進捗!E104+管理!E78</f>
        <v>2.0499999999999998</v>
      </c>
      <c r="F78" s="32">
        <f t="shared" si="1"/>
        <v>16.399999999999999</v>
      </c>
      <c r="G78" s="21">
        <f t="array" ref="G78">SUM(IF($A78=作業履歴!$C$2:$C$150,作業履歴!$G$2:$G$150,0))-SUM(IF($A78=作業履歴!$C$2:$C$150,IF("管理"=作業履歴!$D$2:$D$150,作業履歴!$G$2:$G$150,0)))+(管理!E78*D78)</f>
        <v>-4.5999999999999996</v>
      </c>
      <c r="H78" s="21">
        <f t="array" ref="H78">SUM(IF($A78=作業履歴!$C$2:$C$150,作業履歴!$F$2:$F$150,0))</f>
        <v>12.5</v>
      </c>
      <c r="I78" s="21">
        <f>SUM(F$35:F78)</f>
        <v>325.59999999999985</v>
      </c>
      <c r="J78" s="21">
        <f>SUM(G$35:G78)</f>
        <v>266.00000000000006</v>
      </c>
      <c r="K78" s="22">
        <f>SUM(H$35:H78)</f>
        <v>419.25</v>
      </c>
      <c r="L78" s="28">
        <f t="shared" si="2"/>
        <v>0.81695331695331752</v>
      </c>
      <c r="M78" s="28">
        <f t="shared" si="3"/>
        <v>0.63446630888491362</v>
      </c>
      <c r="N78" s="28">
        <f t="shared" si="4"/>
        <v>781.12894736842065</v>
      </c>
      <c r="O78" s="28">
        <f t="shared" si="5"/>
        <v>361.87894736842065</v>
      </c>
      <c r="P78" s="28">
        <f t="shared" si="6"/>
        <v>-59.599999999999795</v>
      </c>
      <c r="Q78" s="28">
        <f t="shared" si="7"/>
        <v>-153.24999999999994</v>
      </c>
    </row>
    <row r="79" spans="1:17">
      <c r="A79" s="25">
        <f t="shared" si="8"/>
        <v>42322</v>
      </c>
      <c r="B79" s="26" t="str">
        <f t="shared" si="0"/>
        <v>土</v>
      </c>
      <c r="C79" s="20"/>
      <c r="D79" s="24">
        <v>8</v>
      </c>
      <c r="E79" s="18">
        <f>設計進捗!E79+試験作成進捗!E106+製造単体進捗!E104+試験実施進捗!E105+管理!E79</f>
        <v>0</v>
      </c>
      <c r="F79" s="32">
        <f t="shared" si="1"/>
        <v>0</v>
      </c>
      <c r="G79" s="21">
        <f t="array" ref="G79">SUM(IF($A79=作業履歴!$C$2:$C$150,作業履歴!$G$2:$G$150,0))-SUM(IF($A79=作業履歴!$C$2:$C$150,IF("管理"=作業履歴!$D$2:$D$150,作業履歴!$G$2:$G$150,0)))+(管理!E79*D79)</f>
        <v>0</v>
      </c>
      <c r="H79" s="21">
        <f t="array" ref="H79">SUM(IF($A79=作業履歴!$C$2:$C$150,作業履歴!$F$2:$F$150,0))</f>
        <v>0</v>
      </c>
      <c r="I79" s="21">
        <f>SUM(F$35:F79)</f>
        <v>325.59999999999985</v>
      </c>
      <c r="J79" s="21">
        <f>SUM(G$35:G79)</f>
        <v>266.00000000000006</v>
      </c>
      <c r="K79" s="22">
        <f>SUM(H$35:H79)</f>
        <v>419.25</v>
      </c>
      <c r="L79" s="28">
        <f t="shared" si="2"/>
        <v>0.81695331695331752</v>
      </c>
      <c r="M79" s="28">
        <f t="shared" si="3"/>
        <v>0.63446630888491362</v>
      </c>
      <c r="N79" s="28">
        <f t="shared" si="4"/>
        <v>781.12894736842065</v>
      </c>
      <c r="O79" s="28">
        <f t="shared" si="5"/>
        <v>361.87894736842065</v>
      </c>
      <c r="P79" s="28">
        <f t="shared" si="6"/>
        <v>-59.599999999999795</v>
      </c>
      <c r="Q79" s="28">
        <f t="shared" si="7"/>
        <v>-153.24999999999994</v>
      </c>
    </row>
    <row r="80" spans="1:17">
      <c r="A80" s="25">
        <f t="shared" si="8"/>
        <v>42323</v>
      </c>
      <c r="B80" s="26" t="str">
        <f t="shared" si="0"/>
        <v>日</v>
      </c>
      <c r="C80" s="20"/>
      <c r="D80" s="24">
        <v>8</v>
      </c>
      <c r="E80" s="18">
        <f>設計進捗!E80+試験作成進捗!E107+製造単体進捗!E105+試験実施進捗!E106+管理!E80</f>
        <v>0</v>
      </c>
      <c r="F80" s="32">
        <f t="shared" si="1"/>
        <v>0</v>
      </c>
      <c r="G80" s="21">
        <f t="array" ref="G80">SUM(IF($A80=作業履歴!$C$2:$C$150,作業履歴!$G$2:$G$150,0))-SUM(IF($A80=作業履歴!$C$2:$C$150,IF("管理"=作業履歴!$D$2:$D$150,作業履歴!$G$2:$G$150,0)))+(管理!E80*D80)</f>
        <v>0</v>
      </c>
      <c r="H80" s="21">
        <f t="array" ref="H80">SUM(IF($A80=作業履歴!$C$2:$C$150,作業履歴!$F$2:$F$150,0))</f>
        <v>0</v>
      </c>
      <c r="I80" s="21">
        <f>SUM(F$35:F80)</f>
        <v>325.59999999999985</v>
      </c>
      <c r="J80" s="21">
        <f>SUM(G$35:G80)</f>
        <v>266.00000000000006</v>
      </c>
      <c r="K80" s="22">
        <f>SUM(H$35:H80)</f>
        <v>419.25</v>
      </c>
      <c r="L80" s="28">
        <f t="shared" si="2"/>
        <v>0.81695331695331752</v>
      </c>
      <c r="M80" s="28">
        <f t="shared" si="3"/>
        <v>0.63446630888491362</v>
      </c>
      <c r="N80" s="28">
        <f t="shared" si="4"/>
        <v>781.12894736842065</v>
      </c>
      <c r="O80" s="28">
        <f t="shared" si="5"/>
        <v>361.87894736842065</v>
      </c>
      <c r="P80" s="28">
        <f t="shared" si="6"/>
        <v>-59.599999999999795</v>
      </c>
      <c r="Q80" s="28">
        <f t="shared" si="7"/>
        <v>-153.24999999999994</v>
      </c>
    </row>
    <row r="81" spans="1:17">
      <c r="A81" s="25">
        <f t="shared" si="8"/>
        <v>42324</v>
      </c>
      <c r="B81" s="26" t="str">
        <f t="shared" si="0"/>
        <v>月</v>
      </c>
      <c r="C81" s="20"/>
      <c r="D81" s="24">
        <v>8</v>
      </c>
      <c r="E81" s="18">
        <f>設計進捗!E81+試験作成進捗!E108+製造単体進捗!E106+試験実施進捗!E107+管理!E81</f>
        <v>2.0499999999999998</v>
      </c>
      <c r="F81" s="32">
        <f t="shared" si="1"/>
        <v>16.399999999999999</v>
      </c>
      <c r="G81" s="21">
        <f t="array" ref="G81">SUM(IF($A81=作業履歴!$C$2:$C$150,作業履歴!$G$2:$G$150,0))-SUM(IF($A81=作業履歴!$C$2:$C$150,IF("管理"=作業履歴!$D$2:$D$150,作業履歴!$G$2:$G$150,0)))+(管理!E81*D81)</f>
        <v>-3.6</v>
      </c>
      <c r="H81" s="21">
        <f t="array" ref="H81">SUM(IF($A81=作業履歴!$C$2:$C$150,作業履歴!$F$2:$F$150,0))</f>
        <v>15.75</v>
      </c>
      <c r="I81" s="21">
        <f>SUM(F$35:F81)</f>
        <v>341.99999999999983</v>
      </c>
      <c r="J81" s="21">
        <f>SUM(G$35:G81)</f>
        <v>262.40000000000003</v>
      </c>
      <c r="K81" s="22">
        <f>SUM(H$35:H81)</f>
        <v>435</v>
      </c>
      <c r="L81" s="28">
        <f t="shared" si="2"/>
        <v>0.76725146198830463</v>
      </c>
      <c r="M81" s="28">
        <f t="shared" si="3"/>
        <v>0.60321839080459783</v>
      </c>
      <c r="N81" s="28">
        <f t="shared" si="4"/>
        <v>821.59298780487768</v>
      </c>
      <c r="O81" s="28">
        <f t="shared" si="5"/>
        <v>386.59298780487768</v>
      </c>
      <c r="P81" s="28">
        <f t="shared" si="6"/>
        <v>-79.599999999999795</v>
      </c>
      <c r="Q81" s="28">
        <f t="shared" si="7"/>
        <v>-172.59999999999997</v>
      </c>
    </row>
    <row r="82" spans="1:17">
      <c r="A82" s="25">
        <f t="shared" si="8"/>
        <v>42325</v>
      </c>
      <c r="B82" s="26" t="str">
        <f t="shared" si="0"/>
        <v>火</v>
      </c>
      <c r="C82" s="20"/>
      <c r="D82" s="24">
        <v>8</v>
      </c>
      <c r="E82" s="18">
        <f>設計進捗!E82+試験作成進捗!E109+製造単体進捗!E107+試験実施進捗!E108+管理!E82</f>
        <v>2.0499999999999998</v>
      </c>
      <c r="F82" s="32">
        <f t="shared" si="1"/>
        <v>16.399999999999999</v>
      </c>
      <c r="G82" s="21">
        <f t="array" ref="G82">SUM(IF($A82=作業履歴!$C$2:$C$150,作業履歴!$G$2:$G$150,0))-SUM(IF($A82=作業履歴!$C$2:$C$150,IF("管理"=作業履歴!$D$2:$D$150,作業履歴!$G$2:$G$150,0)))+(管理!E82*D82)</f>
        <v>2.4</v>
      </c>
      <c r="H82" s="21">
        <f t="array" ref="H82">SUM(IF($A82=作業履歴!$C$2:$C$150,作業履歴!$F$2:$F$150,0))</f>
        <v>15.5</v>
      </c>
      <c r="I82" s="21">
        <f>SUM(F$35:F82)</f>
        <v>358.39999999999981</v>
      </c>
      <c r="J82" s="21">
        <f>SUM(G$35:G82)</f>
        <v>264.8</v>
      </c>
      <c r="K82" s="22">
        <f>SUM(H$35:H82)</f>
        <v>450.5</v>
      </c>
      <c r="L82" s="28">
        <f t="shared" si="2"/>
        <v>0.73883928571428614</v>
      </c>
      <c r="M82" s="28">
        <f t="shared" si="3"/>
        <v>0.58779134295227531</v>
      </c>
      <c r="N82" s="28">
        <f t="shared" si="4"/>
        <v>843.15634441087582</v>
      </c>
      <c r="O82" s="28">
        <f t="shared" si="5"/>
        <v>392.65634441087582</v>
      </c>
      <c r="P82" s="28">
        <f t="shared" si="6"/>
        <v>-93.599999999999795</v>
      </c>
      <c r="Q82" s="28">
        <f t="shared" si="7"/>
        <v>-185.7</v>
      </c>
    </row>
    <row r="83" spans="1:17">
      <c r="A83" s="25">
        <f t="shared" si="8"/>
        <v>42326</v>
      </c>
      <c r="B83" s="26" t="str">
        <f t="shared" si="0"/>
        <v>水</v>
      </c>
      <c r="C83" s="20"/>
      <c r="D83" s="24">
        <v>8</v>
      </c>
      <c r="E83" s="18">
        <f>設計進捗!E83+試験作成進捗!E110+製造単体進捗!E108+試験実施進捗!E109+管理!E83</f>
        <v>2.0499999999999998</v>
      </c>
      <c r="F83" s="32">
        <f t="shared" si="1"/>
        <v>16.399999999999999</v>
      </c>
      <c r="G83" s="21">
        <f t="array" ref="G83">SUM(IF($A83=作業履歴!$C$2:$C$150,作業履歴!$G$2:$G$150,0))-SUM(IF($A83=作業履歴!$C$2:$C$150,IF("管理"=作業履歴!$D$2:$D$150,作業履歴!$G$2:$G$150,0)))+(管理!E83*D83)</f>
        <v>-0.6</v>
      </c>
      <c r="H83" s="21">
        <f t="array" ref="H83">SUM(IF($A83=作業履歴!$C$2:$C$150,作業履歴!$F$2:$F$150,0))</f>
        <v>15.75</v>
      </c>
      <c r="I83" s="21">
        <f>SUM(F$35:F83)</f>
        <v>374.79999999999978</v>
      </c>
      <c r="J83" s="21">
        <f>SUM(G$35:G83)</f>
        <v>264.2</v>
      </c>
      <c r="K83" s="22">
        <f>SUM(H$35:H83)</f>
        <v>466.25</v>
      </c>
      <c r="L83" s="28">
        <f t="shared" si="2"/>
        <v>0.7049092849519748</v>
      </c>
      <c r="M83" s="28">
        <f t="shared" si="3"/>
        <v>0.56664879356568365</v>
      </c>
      <c r="N83" s="28">
        <f t="shared" si="4"/>
        <v>874.61582134746379</v>
      </c>
      <c r="O83" s="28">
        <f t="shared" si="5"/>
        <v>408.36582134746379</v>
      </c>
      <c r="P83" s="28">
        <f t="shared" si="6"/>
        <v>-110.5999999999998</v>
      </c>
      <c r="Q83" s="28">
        <f t="shared" si="7"/>
        <v>-202.05</v>
      </c>
    </row>
    <row r="84" spans="1:17">
      <c r="A84" s="25">
        <f t="shared" si="8"/>
        <v>42327</v>
      </c>
      <c r="B84" s="26" t="str">
        <f t="shared" si="0"/>
        <v>木</v>
      </c>
      <c r="C84" s="20"/>
      <c r="D84" s="24">
        <v>8</v>
      </c>
      <c r="E84" s="18">
        <f>設計進捗!E105+試験作成進捗!E111+製造単体進捗!E109+試験実施進捗!E110+管理!E84</f>
        <v>2.0499999999999998</v>
      </c>
      <c r="F84" s="32">
        <f t="shared" si="1"/>
        <v>16.399999999999999</v>
      </c>
      <c r="G84" s="21">
        <f t="array" ref="G84">SUM(IF($A84=作業履歴!$C$2:$C$150,作業履歴!$G$2:$G$150,0))-SUM(IF($A84=作業履歴!$C$2:$C$150,IF("管理"=作業履歴!$D$2:$D$150,作業履歴!$G$2:$G$150,0)))+(管理!E84*D84)</f>
        <v>1.4</v>
      </c>
      <c r="H84" s="21">
        <f t="array" ref="H84">SUM(IF($A84=作業履歴!$C$2:$C$150,作業履歴!$F$2:$F$150,0))</f>
        <v>15.25</v>
      </c>
      <c r="I84" s="21">
        <f>SUM(F$35:F84)</f>
        <v>391.19999999999976</v>
      </c>
      <c r="J84" s="21">
        <f>SUM(G$35:G84)</f>
        <v>265.59999999999997</v>
      </c>
      <c r="K84" s="22">
        <f>SUM(H$35:H84)</f>
        <v>481.5</v>
      </c>
      <c r="L84" s="28">
        <f t="shared" si="2"/>
        <v>0.67893660531697375</v>
      </c>
      <c r="M84" s="28">
        <f t="shared" si="3"/>
        <v>0.55160955347871232</v>
      </c>
      <c r="N84" s="28">
        <f t="shared" si="4"/>
        <v>898.46159638554195</v>
      </c>
      <c r="O84" s="28">
        <f t="shared" si="5"/>
        <v>416.96159638554195</v>
      </c>
      <c r="P84" s="28">
        <f t="shared" si="6"/>
        <v>-125.5999999999998</v>
      </c>
      <c r="Q84" s="28">
        <f t="shared" si="7"/>
        <v>-215.90000000000003</v>
      </c>
    </row>
    <row r="85" spans="1:17">
      <c r="A85" s="25">
        <f t="shared" si="8"/>
        <v>42328</v>
      </c>
      <c r="B85" s="26" t="str">
        <f t="shared" si="0"/>
        <v>金</v>
      </c>
      <c r="C85" s="20"/>
      <c r="D85" s="24">
        <v>8</v>
      </c>
      <c r="E85" s="18">
        <f>設計進捗!E106+試験作成進捗!E112+製造単体進捗!E110+試験実施進捗!E111+管理!E85</f>
        <v>2.0499999999999998</v>
      </c>
      <c r="F85" s="32">
        <f t="shared" si="1"/>
        <v>16.399999999999999</v>
      </c>
      <c r="G85" s="21">
        <f t="array" ref="G85">SUM(IF($A85=作業履歴!$C$2:$C$150,作業履歴!$G$2:$G$150,0))-SUM(IF($A85=作業履歴!$C$2:$C$150,IF("管理"=作業履歴!$D$2:$D$150,作業履歴!$G$2:$G$150,0)))+(管理!E85*D85)</f>
        <v>3.4</v>
      </c>
      <c r="H85" s="21">
        <f t="array" ref="H85">SUM(IF($A85=作業履歴!$C$2:$C$150,作業履歴!$F$2:$F$150,0))</f>
        <v>15.5</v>
      </c>
      <c r="I85" s="21">
        <f>SUM(F$35:F85)</f>
        <v>407.59999999999974</v>
      </c>
      <c r="J85" s="21">
        <f>SUM(G$35:G85)</f>
        <v>268.99999999999994</v>
      </c>
      <c r="K85" s="22">
        <f>SUM(H$35:H85)</f>
        <v>497</v>
      </c>
      <c r="L85" s="28">
        <f t="shared" si="2"/>
        <v>0.65996074582924469</v>
      </c>
      <c r="M85" s="28">
        <f t="shared" si="3"/>
        <v>0.54124748490945662</v>
      </c>
      <c r="N85" s="28">
        <f t="shared" si="4"/>
        <v>915.66245353159843</v>
      </c>
      <c r="O85" s="28">
        <f t="shared" si="5"/>
        <v>418.66245353159843</v>
      </c>
      <c r="P85" s="28">
        <f t="shared" si="6"/>
        <v>-138.5999999999998</v>
      </c>
      <c r="Q85" s="28">
        <f t="shared" si="7"/>
        <v>-228.00000000000006</v>
      </c>
    </row>
    <row r="86" spans="1:17">
      <c r="A86" s="25">
        <f t="shared" si="8"/>
        <v>42329</v>
      </c>
      <c r="B86" s="26" t="str">
        <f t="shared" si="0"/>
        <v>土</v>
      </c>
      <c r="C86" s="20"/>
      <c r="D86" s="24">
        <v>8</v>
      </c>
      <c r="E86" s="18">
        <f>設計進捗!E107+試験作成進捗!E113+製造単体進捗!E111+試験実施進捗!E112+管理!E86</f>
        <v>0</v>
      </c>
      <c r="F86" s="32">
        <f t="shared" si="1"/>
        <v>0</v>
      </c>
      <c r="G86" s="21">
        <f t="array" ref="G86">SUM(IF($A86=作業履歴!$C$2:$C$150,作業履歴!$G$2:$G$150,0))-SUM(IF($A86=作業履歴!$C$2:$C$150,IF("管理"=作業履歴!$D$2:$D$150,作業履歴!$G$2:$G$150,0)))+(管理!E86*D86)</f>
        <v>0</v>
      </c>
      <c r="H86" s="21">
        <f t="array" ref="H86">SUM(IF($A86=作業履歴!$C$2:$C$150,作業履歴!$F$2:$F$150,0))</f>
        <v>0</v>
      </c>
      <c r="I86" s="21">
        <f>SUM(F$35:F86)</f>
        <v>407.59999999999974</v>
      </c>
      <c r="J86" s="21">
        <f>SUM(G$35:G86)</f>
        <v>268.99999999999994</v>
      </c>
      <c r="K86" s="22">
        <f>SUM(H$35:H86)</f>
        <v>497</v>
      </c>
      <c r="L86" s="28">
        <f t="shared" si="2"/>
        <v>0.65996074582924469</v>
      </c>
      <c r="M86" s="28">
        <f t="shared" si="3"/>
        <v>0.54124748490945662</v>
      </c>
      <c r="N86" s="28">
        <f t="shared" si="4"/>
        <v>915.66245353159843</v>
      </c>
      <c r="O86" s="28">
        <f t="shared" si="5"/>
        <v>418.66245353159843</v>
      </c>
      <c r="P86" s="28">
        <f t="shared" si="6"/>
        <v>-138.5999999999998</v>
      </c>
      <c r="Q86" s="28">
        <f t="shared" si="7"/>
        <v>-228.00000000000006</v>
      </c>
    </row>
    <row r="87" spans="1:17">
      <c r="A87" s="25">
        <f t="shared" si="8"/>
        <v>42330</v>
      </c>
      <c r="B87" s="26" t="str">
        <f t="shared" si="0"/>
        <v>日</v>
      </c>
      <c r="C87" s="20"/>
      <c r="D87" s="24">
        <v>8</v>
      </c>
      <c r="E87" s="18">
        <f>設計進捗!E108+試験作成進捗!E114+製造単体進捗!E112+試験実施進捗!E113+管理!E87</f>
        <v>0</v>
      </c>
      <c r="F87" s="32">
        <f t="shared" si="1"/>
        <v>0</v>
      </c>
      <c r="G87" s="21">
        <f t="array" ref="G87">SUM(IF($A87=作業履歴!$C$2:$C$150,作業履歴!$G$2:$G$150,0))-SUM(IF($A87=作業履歴!$C$2:$C$150,IF("管理"=作業履歴!$D$2:$D$150,作業履歴!$G$2:$G$150,0)))+(管理!E87*D87)</f>
        <v>0</v>
      </c>
      <c r="H87" s="21">
        <f t="array" ref="H87">SUM(IF($A87=作業履歴!$C$2:$C$150,作業履歴!$F$2:$F$150,0))</f>
        <v>0</v>
      </c>
      <c r="I87" s="21">
        <f>SUM(F$35:F87)</f>
        <v>407.59999999999974</v>
      </c>
      <c r="J87" s="21">
        <f>SUM(G$35:G87)</f>
        <v>268.99999999999994</v>
      </c>
      <c r="K87" s="22">
        <f>SUM(H$35:H87)</f>
        <v>497</v>
      </c>
      <c r="L87" s="28">
        <f t="shared" si="2"/>
        <v>0.65996074582924469</v>
      </c>
      <c r="M87" s="28">
        <f t="shared" si="3"/>
        <v>0.54124748490945662</v>
      </c>
      <c r="N87" s="28">
        <f t="shared" si="4"/>
        <v>915.66245353159843</v>
      </c>
      <c r="O87" s="28">
        <f t="shared" si="5"/>
        <v>418.66245353159843</v>
      </c>
      <c r="P87" s="28">
        <f t="shared" si="6"/>
        <v>-138.5999999999998</v>
      </c>
      <c r="Q87" s="28">
        <f t="shared" si="7"/>
        <v>-228.00000000000006</v>
      </c>
    </row>
    <row r="88" spans="1:17">
      <c r="A88" s="25">
        <f t="shared" si="8"/>
        <v>42331</v>
      </c>
      <c r="B88" s="26" t="str">
        <f t="shared" si="0"/>
        <v>月</v>
      </c>
      <c r="C88" s="20"/>
      <c r="D88" s="24">
        <v>8</v>
      </c>
      <c r="E88" s="18">
        <f>設計進捗!E109+試験作成進捗!E115+製造単体進捗!E113+試験実施進捗!E114+管理!E88</f>
        <v>2.1</v>
      </c>
      <c r="F88" s="32">
        <f t="shared" si="1"/>
        <v>16.8</v>
      </c>
      <c r="G88" s="21">
        <f t="array" ref="G88">SUM(IF($A88=作業履歴!$C$2:$C$150,作業履歴!$G$2:$G$150,0))-SUM(IF($A88=作業履歴!$C$2:$C$150,IF("管理"=作業履歴!$D$2:$D$150,作業履歴!$G$2:$G$150,0)))+(管理!E88*D88)</f>
        <v>0.8</v>
      </c>
      <c r="H88" s="21">
        <f t="array" ref="H88">SUM(IF($A88=作業履歴!$C$2:$C$150,作業履歴!$F$2:$F$150,0))</f>
        <v>0</v>
      </c>
      <c r="I88" s="21">
        <f>SUM(F$35:F88)</f>
        <v>424.39999999999975</v>
      </c>
      <c r="J88" s="21">
        <f>SUM(G$35:G88)</f>
        <v>269.79999999999995</v>
      </c>
      <c r="K88" s="22">
        <f>SUM(H$35:H88)</f>
        <v>497</v>
      </c>
      <c r="L88" s="28">
        <f t="shared" si="2"/>
        <v>0.63572101790763458</v>
      </c>
      <c r="M88" s="28">
        <f t="shared" si="3"/>
        <v>0.54285714285714282</v>
      </c>
      <c r="N88" s="28">
        <f t="shared" si="4"/>
        <v>912.94736842105249</v>
      </c>
      <c r="O88" s="28">
        <f t="shared" si="5"/>
        <v>415.94736842105249</v>
      </c>
      <c r="P88" s="28">
        <f t="shared" si="6"/>
        <v>-154.5999999999998</v>
      </c>
      <c r="Q88" s="28">
        <f t="shared" si="7"/>
        <v>-227.20000000000005</v>
      </c>
    </row>
    <row r="89" spans="1:17">
      <c r="A89" s="25">
        <f t="shared" si="8"/>
        <v>42332</v>
      </c>
      <c r="B89" s="26" t="str">
        <f t="shared" si="0"/>
        <v>火</v>
      </c>
      <c r="C89" s="20"/>
      <c r="D89" s="24">
        <v>8</v>
      </c>
      <c r="E89" s="18">
        <f>設計進捗!E110+試験作成進捗!E116+製造単体進捗!E114+試験実施進捗!E115+管理!E89</f>
        <v>2.1</v>
      </c>
      <c r="F89" s="32">
        <f t="shared" si="1"/>
        <v>16.8</v>
      </c>
      <c r="G89" s="21">
        <f t="array" ref="G89">SUM(IF($A89=作業履歴!$C$2:$C$150,作業履歴!$G$2:$G$150,0))-SUM(IF($A89=作業履歴!$C$2:$C$150,IF("管理"=作業履歴!$D$2:$D$150,作業履歴!$G$2:$G$150,0)))+(管理!E89*D89)</f>
        <v>0.8</v>
      </c>
      <c r="H89" s="21">
        <f t="array" ref="H89">SUM(IF($A89=作業履歴!$C$2:$C$150,作業履歴!$F$2:$F$150,0))</f>
        <v>7.5</v>
      </c>
      <c r="I89" s="21">
        <f>SUM(F$35:F89)</f>
        <v>441.19999999999976</v>
      </c>
      <c r="J89" s="21">
        <f>SUM(G$35:G89)</f>
        <v>270.59999999999997</v>
      </c>
      <c r="K89" s="22">
        <f>SUM(H$35:H89)</f>
        <v>504.5</v>
      </c>
      <c r="L89" s="28">
        <f t="shared" si="2"/>
        <v>0.61332728921124235</v>
      </c>
      <c r="M89" s="28">
        <f t="shared" si="3"/>
        <v>0.53637264618434088</v>
      </c>
      <c r="N89" s="28">
        <f t="shared" si="4"/>
        <v>923.98447893569823</v>
      </c>
      <c r="O89" s="28">
        <f t="shared" si="5"/>
        <v>419.48447893569823</v>
      </c>
      <c r="P89" s="28">
        <f t="shared" si="6"/>
        <v>-170.5999999999998</v>
      </c>
      <c r="Q89" s="28">
        <f t="shared" si="7"/>
        <v>-233.90000000000003</v>
      </c>
    </row>
    <row r="90" spans="1:17">
      <c r="A90" s="25">
        <f t="shared" si="8"/>
        <v>42333</v>
      </c>
      <c r="B90" s="26" t="str">
        <f t="shared" si="0"/>
        <v>水</v>
      </c>
      <c r="C90" s="20"/>
      <c r="D90" s="24">
        <v>8</v>
      </c>
      <c r="E90" s="18">
        <f>設計進捗!E111+試験作成進捗!E117+製造単体進捗!E115+試験実施進捗!E116+管理!E90</f>
        <v>2.1</v>
      </c>
      <c r="F90" s="32">
        <f t="shared" si="1"/>
        <v>16.8</v>
      </c>
      <c r="G90" s="21">
        <f t="array" ref="G90">SUM(IF($A90=作業履歴!$C$2:$C$150,作業履歴!$G$2:$G$150,0))-SUM(IF($A90=作業履歴!$C$2:$C$150,IF("管理"=作業履歴!$D$2:$D$150,作業履歴!$G$2:$G$150,0)))+(管理!E90*D90)</f>
        <v>6.3</v>
      </c>
      <c r="H90" s="21">
        <f t="array" ref="H90">SUM(IF($A90=作業履歴!$C$2:$C$150,作業履歴!$F$2:$F$150,0))</f>
        <v>4.5</v>
      </c>
      <c r="I90" s="21">
        <f>SUM(F$35:F90)</f>
        <v>457.99999999999977</v>
      </c>
      <c r="J90" s="21">
        <f>SUM(G$35:G90)</f>
        <v>276.89999999999998</v>
      </c>
      <c r="K90" s="22">
        <f>SUM(H$35:H90)</f>
        <v>509</v>
      </c>
      <c r="L90" s="28">
        <f t="shared" si="2"/>
        <v>0.60458515283842817</v>
      </c>
      <c r="M90" s="28">
        <f t="shared" si="3"/>
        <v>0.54400785854616895</v>
      </c>
      <c r="N90" s="28">
        <f t="shared" si="4"/>
        <v>911.01625135427935</v>
      </c>
      <c r="O90" s="28">
        <f t="shared" si="5"/>
        <v>402.01625135427935</v>
      </c>
      <c r="P90" s="28">
        <f t="shared" si="6"/>
        <v>-181.0999999999998</v>
      </c>
      <c r="Q90" s="28">
        <f t="shared" si="7"/>
        <v>-232.10000000000002</v>
      </c>
    </row>
    <row r="91" spans="1:17">
      <c r="A91" s="25">
        <f t="shared" si="8"/>
        <v>42334</v>
      </c>
      <c r="B91" s="26" t="str">
        <f t="shared" si="0"/>
        <v>木</v>
      </c>
      <c r="C91" s="20"/>
      <c r="D91" s="24">
        <v>8</v>
      </c>
      <c r="E91" s="18">
        <f>設計進捗!E112+試験作成進捗!E118+製造単体進捗!E116+試験実施進捗!E117+管理!E91</f>
        <v>2.1</v>
      </c>
      <c r="F91" s="32">
        <f t="shared" si="1"/>
        <v>16.8</v>
      </c>
      <c r="G91" s="21">
        <f t="array" ref="G91">SUM(IF($A91=作業履歴!$C$2:$C$150,作業履歴!$G$2:$G$150,0))-SUM(IF($A91=作業履歴!$C$2:$C$150,IF("管理"=作業履歴!$D$2:$D$150,作業履歴!$G$2:$G$150,0)))+(管理!E91*D91)</f>
        <v>104.8</v>
      </c>
      <c r="H91" s="21">
        <f t="array" ref="H91">SUM(IF($A91=作業履歴!$C$2:$C$150,作業履歴!$F$2:$F$150,0))</f>
        <v>8</v>
      </c>
      <c r="I91" s="21">
        <f>SUM(F$35:F91)</f>
        <v>474.79999999999978</v>
      </c>
      <c r="J91" s="21">
        <f>SUM(G$35:G91)</f>
        <v>381.7</v>
      </c>
      <c r="K91" s="22">
        <f>SUM(H$35:H91)</f>
        <v>517</v>
      </c>
      <c r="L91" s="28">
        <f t="shared" si="2"/>
        <v>0.80391743892165157</v>
      </c>
      <c r="M91" s="28">
        <f t="shared" si="3"/>
        <v>0.73829787234042554</v>
      </c>
      <c r="N91" s="28">
        <f t="shared" si="4"/>
        <v>671.27377521613812</v>
      </c>
      <c r="O91" s="28">
        <f t="shared" si="5"/>
        <v>154.27377521613812</v>
      </c>
      <c r="P91" s="28">
        <f t="shared" si="6"/>
        <v>-93.099999999999795</v>
      </c>
      <c r="Q91" s="28">
        <f t="shared" si="7"/>
        <v>-135.30000000000001</v>
      </c>
    </row>
    <row r="92" spans="1:17">
      <c r="A92" s="25">
        <f t="shared" si="8"/>
        <v>42335</v>
      </c>
      <c r="B92" s="26" t="str">
        <f t="shared" si="0"/>
        <v>金</v>
      </c>
      <c r="C92" s="20"/>
      <c r="D92" s="24">
        <v>8</v>
      </c>
      <c r="E92" s="18">
        <f>設計進捗!E113+試験作成進捗!E119+製造単体進捗!E117+試験実施進捗!E118+管理!E92</f>
        <v>2.1</v>
      </c>
      <c r="F92" s="32">
        <f t="shared" si="1"/>
        <v>16.8</v>
      </c>
      <c r="G92" s="21">
        <f t="array" ref="G92">SUM(IF($A92=作業履歴!$C$2:$C$150,作業履歴!$G$2:$G$150,0))-SUM(IF($A92=作業履歴!$C$2:$C$150,IF("管理"=作業履歴!$D$2:$D$150,作業履歴!$G$2:$G$150,0)))+(管理!E92*D92)</f>
        <v>-0.19999999999999996</v>
      </c>
      <c r="H92" s="21">
        <f t="array" ref="H92">SUM(IF($A92=作業履歴!$C$2:$C$150,作業履歴!$F$2:$F$150,0))</f>
        <v>7.75</v>
      </c>
      <c r="I92" s="21">
        <f>SUM(F$35:F92)</f>
        <v>491.5999999999998</v>
      </c>
      <c r="J92" s="21">
        <f>SUM(G$35:G92)</f>
        <v>381.5</v>
      </c>
      <c r="K92" s="22">
        <f>SUM(H$35:H92)</f>
        <v>524.75</v>
      </c>
      <c r="L92" s="28">
        <f t="shared" si="2"/>
        <v>0.77603742880390592</v>
      </c>
      <c r="M92" s="28">
        <f t="shared" si="3"/>
        <v>0.72701286326822301</v>
      </c>
      <c r="N92" s="28">
        <f t="shared" si="4"/>
        <v>681.69357798165117</v>
      </c>
      <c r="O92" s="28">
        <f t="shared" si="5"/>
        <v>156.94357798165117</v>
      </c>
      <c r="P92" s="28">
        <f t="shared" si="6"/>
        <v>-110.0999999999998</v>
      </c>
      <c r="Q92" s="28">
        <f t="shared" si="7"/>
        <v>-143.25</v>
      </c>
    </row>
    <row r="93" spans="1:17">
      <c r="A93" s="25">
        <f t="shared" si="8"/>
        <v>42336</v>
      </c>
      <c r="B93" s="26" t="str">
        <f t="shared" si="0"/>
        <v>土</v>
      </c>
      <c r="C93" s="20"/>
      <c r="D93" s="24">
        <v>8</v>
      </c>
      <c r="E93" s="18">
        <f>設計進捗!E114+試験作成進捗!E120+製造単体進捗!E118+試験実施進捗!E119+管理!E93</f>
        <v>0</v>
      </c>
      <c r="F93" s="32">
        <f t="shared" si="1"/>
        <v>0</v>
      </c>
      <c r="G93" s="21">
        <f t="array" ref="G93">SUM(IF($A93=作業履歴!$C$2:$C$150,作業履歴!$G$2:$G$150,0))-SUM(IF($A93=作業履歴!$C$2:$C$150,IF("管理"=作業履歴!$D$2:$D$150,作業履歴!$G$2:$G$150,0)))+(管理!E93*D93)</f>
        <v>0</v>
      </c>
      <c r="H93" s="21">
        <f t="array" ref="H93">SUM(IF($A93=作業履歴!$C$2:$C$150,作業履歴!$F$2:$F$150,0))</f>
        <v>0</v>
      </c>
      <c r="I93" s="21">
        <f>SUM(F$35:F93)</f>
        <v>491.5999999999998</v>
      </c>
      <c r="J93" s="21">
        <f>SUM(G$35:G93)</f>
        <v>381.5</v>
      </c>
      <c r="K93" s="22">
        <f>SUM(H$35:H93)</f>
        <v>524.75</v>
      </c>
      <c r="L93" s="28">
        <f t="shared" si="2"/>
        <v>0.77603742880390592</v>
      </c>
      <c r="M93" s="28">
        <f t="shared" si="3"/>
        <v>0.72701286326822301</v>
      </c>
      <c r="N93" s="28">
        <f t="shared" si="4"/>
        <v>681.69357798165117</v>
      </c>
      <c r="O93" s="28">
        <f t="shared" si="5"/>
        <v>156.94357798165117</v>
      </c>
      <c r="P93" s="28">
        <f t="shared" si="6"/>
        <v>-110.0999999999998</v>
      </c>
      <c r="Q93" s="28">
        <f t="shared" si="7"/>
        <v>-143.25</v>
      </c>
    </row>
    <row r="94" spans="1:17">
      <c r="A94" s="25">
        <f t="shared" si="8"/>
        <v>42337</v>
      </c>
      <c r="B94" s="26" t="str">
        <f t="shared" si="0"/>
        <v>日</v>
      </c>
      <c r="C94" s="20"/>
      <c r="D94" s="24">
        <v>8</v>
      </c>
      <c r="E94" s="18">
        <f>設計進捗!E115+試験作成進捗!E121+製造単体進捗!E119+試験実施進捗!E120+管理!E94</f>
        <v>0</v>
      </c>
      <c r="F94" s="32">
        <f t="shared" si="1"/>
        <v>0</v>
      </c>
      <c r="G94" s="21">
        <f t="array" ref="G94">SUM(IF($A94=作業履歴!$C$2:$C$150,作業履歴!$G$2:$G$150,0))-SUM(IF($A94=作業履歴!$C$2:$C$150,IF("管理"=作業履歴!$D$2:$D$150,作業履歴!$G$2:$G$150,0)))+(管理!E94*D94)</f>
        <v>0</v>
      </c>
      <c r="H94" s="21">
        <f t="array" ref="H94">SUM(IF($A94=作業履歴!$C$2:$C$150,作業履歴!$F$2:$F$150,0))</f>
        <v>0</v>
      </c>
      <c r="I94" s="21">
        <f>SUM(F$35:F94)</f>
        <v>491.5999999999998</v>
      </c>
      <c r="J94" s="21">
        <f>SUM(G$35:G94)</f>
        <v>381.5</v>
      </c>
      <c r="K94" s="22">
        <f>SUM(H$35:H94)</f>
        <v>524.75</v>
      </c>
      <c r="L94" s="28">
        <f t="shared" si="2"/>
        <v>0.77603742880390592</v>
      </c>
      <c r="M94" s="28">
        <f t="shared" si="3"/>
        <v>0.72701286326822301</v>
      </c>
      <c r="N94" s="28">
        <f t="shared" si="4"/>
        <v>681.69357798165117</v>
      </c>
      <c r="O94" s="28">
        <f t="shared" si="5"/>
        <v>156.94357798165117</v>
      </c>
      <c r="P94" s="28">
        <f t="shared" si="6"/>
        <v>-110.0999999999998</v>
      </c>
      <c r="Q94" s="28">
        <f t="shared" si="7"/>
        <v>-143.25</v>
      </c>
    </row>
    <row r="95" spans="1:17">
      <c r="A95" s="25">
        <f t="shared" si="8"/>
        <v>42338</v>
      </c>
      <c r="B95" s="26" t="str">
        <f t="shared" si="0"/>
        <v>月</v>
      </c>
      <c r="C95" s="20"/>
      <c r="D95" s="24">
        <v>8</v>
      </c>
      <c r="E95" s="18">
        <f>設計進捗!E116+試験作成進捗!E122+製造単体進捗!E120+試験実施進捗!E121+管理!E95</f>
        <v>0.1</v>
      </c>
      <c r="F95" s="32">
        <f t="shared" si="1"/>
        <v>0.8</v>
      </c>
      <c r="G95" s="21">
        <f t="array" ref="G95">SUM(IF($A95=作業履歴!$C$2:$C$150,作業履歴!$G$2:$G$150,0))-SUM(IF($A95=作業履歴!$C$2:$C$150,IF("管理"=作業履歴!$D$2:$D$150,作業履歴!$G$2:$G$150,0)))+(管理!E95*D95)</f>
        <v>0.8</v>
      </c>
      <c r="H95" s="21">
        <f t="array" ref="H95">SUM(IF($A95=作業履歴!$C$2:$C$150,作業履歴!$F$2:$F$150,0))</f>
        <v>6.18</v>
      </c>
      <c r="I95" s="21">
        <f>SUM(F$35:F95)</f>
        <v>492.39999999999981</v>
      </c>
      <c r="J95" s="21">
        <f>SUM(G$35:G95)</f>
        <v>382.3</v>
      </c>
      <c r="K95" s="22">
        <f>SUM(H$35:H95)</f>
        <v>530.92999999999995</v>
      </c>
      <c r="L95" s="28">
        <f t="shared" si="2"/>
        <v>0.77640129975629601</v>
      </c>
      <c r="M95" s="28">
        <f t="shared" si="3"/>
        <v>0.72005725801894793</v>
      </c>
      <c r="N95" s="28">
        <f t="shared" si="4"/>
        <v>688.27859795971722</v>
      </c>
      <c r="O95" s="28">
        <f t="shared" si="5"/>
        <v>157.34859795971727</v>
      </c>
      <c r="P95" s="28">
        <f t="shared" si="6"/>
        <v>-110.0999999999998</v>
      </c>
      <c r="Q95" s="28">
        <f t="shared" si="7"/>
        <v>-148.62999999999994</v>
      </c>
    </row>
    <row r="96" spans="1:17">
      <c r="A96" s="25">
        <f t="shared" si="8"/>
        <v>42339</v>
      </c>
      <c r="B96" s="26" t="str">
        <f t="shared" si="0"/>
        <v>火</v>
      </c>
      <c r="C96" s="20"/>
      <c r="D96" s="24">
        <v>8</v>
      </c>
      <c r="E96" s="18">
        <f>設計進捗!E117+試験作成進捗!E123+製造単体進捗!E121+試験実施進捗!E122+管理!E96</f>
        <v>0.1</v>
      </c>
      <c r="F96" s="32">
        <f t="shared" si="1"/>
        <v>0.8</v>
      </c>
      <c r="G96" s="21">
        <f t="array" ref="G96">SUM(IF($A96=作業履歴!$C$2:$C$150,作業履歴!$G$2:$G$150,0))-SUM(IF($A96=作業履歴!$C$2:$C$150,IF("管理"=作業履歴!$D$2:$D$150,作業履歴!$G$2:$G$150,0)))+(管理!E96*D96)</f>
        <v>0.8</v>
      </c>
      <c r="H96" s="21">
        <f t="array" ref="H96">SUM(IF($A96=作業履歴!$C$2:$C$150,作業履歴!$F$2:$F$150,0))</f>
        <v>9.75</v>
      </c>
      <c r="I96" s="21">
        <f>SUM(F$35:F96)</f>
        <v>493.19999999999982</v>
      </c>
      <c r="J96" s="21">
        <f>SUM(G$35:G96)</f>
        <v>383.1</v>
      </c>
      <c r="K96" s="22">
        <f>SUM(H$35:H96)</f>
        <v>540.67999999999995</v>
      </c>
      <c r="L96" s="28">
        <f t="shared" si="2"/>
        <v>0.7767639902676402</v>
      </c>
      <c r="M96" s="28">
        <f t="shared" si="3"/>
        <v>0.70855219353406829</v>
      </c>
      <c r="N96" s="28">
        <f t="shared" si="4"/>
        <v>699.45447141738418</v>
      </c>
      <c r="O96" s="28">
        <f t="shared" si="5"/>
        <v>158.77447141738423</v>
      </c>
      <c r="P96" s="28">
        <f t="shared" si="6"/>
        <v>-110.0999999999998</v>
      </c>
      <c r="Q96" s="28">
        <f t="shared" si="7"/>
        <v>-157.57999999999993</v>
      </c>
    </row>
    <row r="97" spans="1:17">
      <c r="A97" s="25">
        <f t="shared" si="8"/>
        <v>42340</v>
      </c>
      <c r="B97" s="26" t="str">
        <f t="shared" si="0"/>
        <v>水</v>
      </c>
      <c r="C97" s="20"/>
      <c r="D97" s="24">
        <v>8</v>
      </c>
      <c r="E97" s="18">
        <f>設計進捗!E118+試験作成進捗!E124+製造単体進捗!E122+試験実施進捗!E123+管理!E97</f>
        <v>0.1</v>
      </c>
      <c r="F97" s="32">
        <f t="shared" si="1"/>
        <v>0.8</v>
      </c>
      <c r="G97" s="21">
        <f t="array" ref="G97">SUM(IF($A97=作業履歴!$C$2:$C$150,作業履歴!$G$2:$G$150,0))-SUM(IF($A97=作業履歴!$C$2:$C$150,IF("管理"=作業履歴!$D$2:$D$150,作業履歴!$G$2:$G$150,0)))+(管理!E97*D97)</f>
        <v>0.8</v>
      </c>
      <c r="H97" s="21">
        <f t="array" ref="H97">SUM(IF($A97=作業履歴!$C$2:$C$150,作業履歴!$F$2:$F$150,0))</f>
        <v>11.25</v>
      </c>
      <c r="I97" s="21">
        <f>SUM(F$35:F97)</f>
        <v>493.99999999999983</v>
      </c>
      <c r="J97" s="21">
        <f>SUM(G$35:G97)</f>
        <v>383.90000000000003</v>
      </c>
      <c r="K97" s="22">
        <f>SUM(H$35:H97)</f>
        <v>551.92999999999995</v>
      </c>
      <c r="L97" s="28">
        <f t="shared" si="2"/>
        <v>0.77712550607287478</v>
      </c>
      <c r="M97" s="28">
        <f t="shared" si="3"/>
        <v>0.69555921946623678</v>
      </c>
      <c r="N97" s="28">
        <f t="shared" si="4"/>
        <v>712.52020838760063</v>
      </c>
      <c r="O97" s="28">
        <f t="shared" si="5"/>
        <v>160.59020838760068</v>
      </c>
      <c r="P97" s="28">
        <f t="shared" si="6"/>
        <v>-110.0999999999998</v>
      </c>
      <c r="Q97" s="28">
        <f t="shared" si="7"/>
        <v>-168.02999999999992</v>
      </c>
    </row>
    <row r="98" spans="1:17">
      <c r="A98" s="25">
        <f t="shared" si="8"/>
        <v>42341</v>
      </c>
      <c r="B98" s="26" t="str">
        <f t="shared" si="0"/>
        <v>木</v>
      </c>
      <c r="C98" s="20"/>
      <c r="D98" s="24">
        <v>8</v>
      </c>
      <c r="E98" s="18">
        <f>設計進捗!E119+試験作成進捗!E125+製造単体進捗!E123+試験実施進捗!E124+管理!E98</f>
        <v>0.1</v>
      </c>
      <c r="F98" s="32">
        <f t="shared" si="1"/>
        <v>0.8</v>
      </c>
      <c r="G98" s="21">
        <f t="array" ref="G98">SUM(IF($A98=作業履歴!$C$2:$C$150,作業履歴!$G$2:$G$150,0))-SUM(IF($A98=作業履歴!$C$2:$C$150,IF("管理"=作業履歴!$D$2:$D$150,作業履歴!$G$2:$G$150,0)))+(管理!E98*D98)</f>
        <v>0.8</v>
      </c>
      <c r="H98" s="21">
        <f t="array" ref="H98">SUM(IF($A98=作業履歴!$C$2:$C$150,作業履歴!$F$2:$F$150,0))</f>
        <v>11.5</v>
      </c>
      <c r="I98" s="21">
        <f>SUM(F$35:F98)</f>
        <v>494.79999999999984</v>
      </c>
      <c r="J98" s="21">
        <f>SUM(G$35:G98)</f>
        <v>384.70000000000005</v>
      </c>
      <c r="K98" s="22">
        <f>SUM(H$35:H98)</f>
        <v>563.42999999999995</v>
      </c>
      <c r="L98" s="28">
        <f t="shared" si="2"/>
        <v>0.77748585286984673</v>
      </c>
      <c r="M98" s="28">
        <f t="shared" si="3"/>
        <v>0.68278224446692592</v>
      </c>
      <c r="N98" s="28">
        <f t="shared" si="4"/>
        <v>725.85367299194138</v>
      </c>
      <c r="O98" s="28">
        <f t="shared" si="5"/>
        <v>162.42367299194143</v>
      </c>
      <c r="P98" s="28">
        <f t="shared" si="6"/>
        <v>-110.0999999999998</v>
      </c>
      <c r="Q98" s="28">
        <f t="shared" si="7"/>
        <v>-178.7299999999999</v>
      </c>
    </row>
    <row r="99" spans="1:17">
      <c r="A99" s="25">
        <f t="shared" si="8"/>
        <v>42342</v>
      </c>
      <c r="B99" s="26" t="str">
        <f t="shared" si="0"/>
        <v>金</v>
      </c>
      <c r="C99" s="20"/>
      <c r="D99" s="24">
        <v>8</v>
      </c>
      <c r="E99" s="18">
        <f>設計進捗!E120+試験作成進捗!E126+製造単体進捗!E124+試験実施進捗!E125+管理!E99</f>
        <v>0.1</v>
      </c>
      <c r="F99" s="32">
        <f t="shared" si="1"/>
        <v>0.8</v>
      </c>
      <c r="G99" s="21">
        <f t="array" ref="G99">SUM(IF($A99=作業履歴!$C$2:$C$150,作業履歴!$G$2:$G$150,0))-SUM(IF($A99=作業履歴!$C$2:$C$150,IF("管理"=作業履歴!$D$2:$D$150,作業履歴!$G$2:$G$150,0)))+(管理!E99*D99)</f>
        <v>0.8</v>
      </c>
      <c r="H99" s="21">
        <f t="array" ref="H99">SUM(IF($A99=作業履歴!$C$2:$C$150,作業履歴!$F$2:$F$150,0))</f>
        <v>7.25</v>
      </c>
      <c r="I99" s="21">
        <f>SUM(F$35:F99)</f>
        <v>495.59999999999985</v>
      </c>
      <c r="J99" s="21">
        <f>SUM(G$35:G99)</f>
        <v>385.50000000000006</v>
      </c>
      <c r="K99" s="22">
        <f>SUM(H$35:H99)</f>
        <v>570.67999999999995</v>
      </c>
      <c r="L99" s="28">
        <f t="shared" si="2"/>
        <v>0.77784503631961299</v>
      </c>
      <c r="M99" s="28">
        <f t="shared" si="3"/>
        <v>0.67550991799257043</v>
      </c>
      <c r="N99" s="28">
        <f t="shared" si="4"/>
        <v>733.66798443579728</v>
      </c>
      <c r="O99" s="28">
        <f t="shared" si="5"/>
        <v>162.98798443579733</v>
      </c>
      <c r="P99" s="28">
        <f t="shared" si="6"/>
        <v>-110.0999999999998</v>
      </c>
      <c r="Q99" s="28">
        <f t="shared" si="7"/>
        <v>-185.17999999999989</v>
      </c>
    </row>
    <row r="100" spans="1:17">
      <c r="A100" s="25">
        <f t="shared" si="8"/>
        <v>42343</v>
      </c>
      <c r="B100" s="26" t="str">
        <f t="shared" si="0"/>
        <v>土</v>
      </c>
      <c r="C100" s="20"/>
      <c r="D100" s="24">
        <v>8</v>
      </c>
      <c r="E100" s="18">
        <f>設計進捗!E121+試験作成進捗!E127+製造単体進捗!E125+試験実施進捗!E126+管理!E100</f>
        <v>0</v>
      </c>
      <c r="F100" s="32">
        <f t="shared" ref="F100:F114" si="9">E100*D100</f>
        <v>0</v>
      </c>
      <c r="G100" s="21">
        <f t="array" ref="G100">SUM(IF($A100=作業履歴!$C$2:$C$150,作業履歴!$G$2:$G$150,0))-SUM(IF($A100=作業履歴!$C$2:$C$150,IF("管理"=作業履歴!$D$2:$D$150,作業履歴!$G$2:$G$150,0)))+(管理!E100*D100)</f>
        <v>0</v>
      </c>
      <c r="H100" s="21">
        <f t="array" ref="H100">SUM(IF($A100=作業履歴!$C$2:$C$150,作業履歴!$F$2:$F$150,0))</f>
        <v>0</v>
      </c>
      <c r="I100" s="21">
        <f>SUM(F$35:F100)</f>
        <v>495.59999999999985</v>
      </c>
      <c r="J100" s="21">
        <f>SUM(G$35:G100)</f>
        <v>385.50000000000006</v>
      </c>
      <c r="K100" s="22">
        <f>SUM(H$35:H100)</f>
        <v>570.67999999999995</v>
      </c>
      <c r="L100" s="28">
        <f t="shared" ref="L100:L114" si="10">J100/I100</f>
        <v>0.77784503631961299</v>
      </c>
      <c r="M100" s="28">
        <f t="shared" ref="M100:M114" si="11">J100/K100</f>
        <v>0.67550991799257043</v>
      </c>
      <c r="N100" s="28">
        <f t="shared" ref="N100:N114" si="12">K100+($F$33-J100)/M100</f>
        <v>733.66798443579728</v>
      </c>
      <c r="O100" s="28">
        <f t="shared" ref="O100:O114" si="13">N100-K100</f>
        <v>162.98798443579733</v>
      </c>
      <c r="P100" s="28">
        <f t="shared" ref="P100:P114" si="14">J100-I100</f>
        <v>-110.0999999999998</v>
      </c>
      <c r="Q100" s="28">
        <f t="shared" ref="Q100:Q114" si="15">J100-K100</f>
        <v>-185.17999999999989</v>
      </c>
    </row>
    <row r="101" spans="1:17">
      <c r="A101" s="25">
        <f t="shared" ref="A101:A114" si="16">A100+1</f>
        <v>42344</v>
      </c>
      <c r="B101" s="26" t="str">
        <f t="shared" si="0"/>
        <v>日</v>
      </c>
      <c r="C101" s="20"/>
      <c r="D101" s="24">
        <v>8</v>
      </c>
      <c r="E101" s="18">
        <f>設計進捗!E122+試験作成進捗!E128+製造単体進捗!E126+試験実施進捗!E127+管理!E101</f>
        <v>0</v>
      </c>
      <c r="F101" s="32">
        <f t="shared" si="9"/>
        <v>0</v>
      </c>
      <c r="G101" s="21">
        <f t="array" ref="G101">SUM(IF($A101=作業履歴!$C$2:$C$150,作業履歴!$G$2:$G$150,0))-SUM(IF($A101=作業履歴!$C$2:$C$150,IF("管理"=作業履歴!$D$2:$D$150,作業履歴!$G$2:$G$150,0)))+(管理!E101*D101)</f>
        <v>0</v>
      </c>
      <c r="H101" s="21">
        <f t="array" ref="H101">SUM(IF($A101=作業履歴!$C$2:$C$150,作業履歴!$F$2:$F$150,0))</f>
        <v>6.25</v>
      </c>
      <c r="I101" s="21">
        <f>SUM(F$35:F101)</f>
        <v>495.59999999999985</v>
      </c>
      <c r="J101" s="21">
        <f>SUM(G$35:G101)</f>
        <v>385.50000000000006</v>
      </c>
      <c r="K101" s="22">
        <f>SUM(H$35:H101)</f>
        <v>576.92999999999995</v>
      </c>
      <c r="L101" s="28">
        <f t="shared" si="10"/>
        <v>0.77784503631961299</v>
      </c>
      <c r="M101" s="28">
        <f t="shared" si="11"/>
        <v>0.66819198169621985</v>
      </c>
      <c r="N101" s="28">
        <f t="shared" si="12"/>
        <v>741.70300389105023</v>
      </c>
      <c r="O101" s="28">
        <f t="shared" si="13"/>
        <v>164.77300389105028</v>
      </c>
      <c r="P101" s="28">
        <f t="shared" si="14"/>
        <v>-110.0999999999998</v>
      </c>
      <c r="Q101" s="28">
        <f t="shared" si="15"/>
        <v>-191.42999999999989</v>
      </c>
    </row>
    <row r="102" spans="1:17">
      <c r="A102" s="25">
        <f t="shared" si="16"/>
        <v>42345</v>
      </c>
      <c r="B102" s="26" t="str">
        <f t="shared" si="0"/>
        <v>月</v>
      </c>
      <c r="C102" s="20"/>
      <c r="D102" s="24">
        <v>8</v>
      </c>
      <c r="E102" s="18">
        <f>設計進捗!E123+試験作成進捗!E129+製造単体進捗!E127+試験実施進捗!E128+管理!E102</f>
        <v>0</v>
      </c>
      <c r="F102" s="32">
        <f t="shared" si="9"/>
        <v>0</v>
      </c>
      <c r="G102" s="21">
        <f t="array" ref="G102">SUM(IF($A102=作業履歴!$C$2:$C$150,作業履歴!$G$2:$G$150,0))-SUM(IF($A102=作業履歴!$C$2:$C$150,IF("管理"=作業履歴!$D$2:$D$150,作業履歴!$G$2:$G$150,0)))+(管理!E102*D102)</f>
        <v>0</v>
      </c>
      <c r="H102" s="21">
        <f t="array" ref="H102">SUM(IF($A102=作業履歴!$C$2:$C$150,作業履歴!$F$2:$F$150,0))</f>
        <v>12</v>
      </c>
      <c r="I102" s="21">
        <f>SUM(F$35:F102)</f>
        <v>495.59999999999985</v>
      </c>
      <c r="J102" s="21">
        <f>SUM(G$35:G102)</f>
        <v>385.50000000000006</v>
      </c>
      <c r="K102" s="22">
        <f>SUM(H$35:H102)</f>
        <v>588.92999999999995</v>
      </c>
      <c r="L102" s="28">
        <f t="shared" si="10"/>
        <v>0.77784503631961299</v>
      </c>
      <c r="M102" s="28">
        <f t="shared" si="11"/>
        <v>0.654576944628394</v>
      </c>
      <c r="N102" s="28">
        <f t="shared" si="12"/>
        <v>757.13024124513572</v>
      </c>
      <c r="O102" s="28">
        <f t="shared" si="13"/>
        <v>168.20024124513577</v>
      </c>
      <c r="P102" s="28">
        <f t="shared" si="14"/>
        <v>-110.0999999999998</v>
      </c>
      <c r="Q102" s="28">
        <f t="shared" si="15"/>
        <v>-203.42999999999989</v>
      </c>
    </row>
    <row r="103" spans="1:17">
      <c r="A103" s="25">
        <f t="shared" si="16"/>
        <v>42346</v>
      </c>
      <c r="B103" s="26" t="str">
        <f t="shared" si="0"/>
        <v>火</v>
      </c>
      <c r="C103" s="20"/>
      <c r="D103" s="24">
        <v>8</v>
      </c>
      <c r="E103" s="18">
        <f>設計進捗!E124+試験作成進捗!E130+製造単体進捗!E128+試験実施進捗!E129+管理!E103</f>
        <v>0</v>
      </c>
      <c r="F103" s="32">
        <f t="shared" si="9"/>
        <v>0</v>
      </c>
      <c r="G103" s="21">
        <f t="array" ref="G103">SUM(IF($A103=作業履歴!$C$2:$C$150,作業履歴!$G$2:$G$150,0))-SUM(IF($A103=作業履歴!$C$2:$C$150,IF("管理"=作業履歴!$D$2:$D$150,作業履歴!$G$2:$G$150,0)))+(管理!E103*D103)</f>
        <v>0</v>
      </c>
      <c r="H103" s="21">
        <f t="array" ref="H103">SUM(IF($A103=作業履歴!$C$2:$C$150,作業履歴!$F$2:$F$150,0))</f>
        <v>12.5</v>
      </c>
      <c r="I103" s="21">
        <f>SUM(F$35:F103)</f>
        <v>495.59999999999985</v>
      </c>
      <c r="J103" s="21">
        <f>SUM(G$35:G103)</f>
        <v>385.50000000000006</v>
      </c>
      <c r="K103" s="22">
        <f>SUM(H$35:H103)</f>
        <v>601.42999999999995</v>
      </c>
      <c r="L103" s="28">
        <f t="shared" si="10"/>
        <v>0.77784503631961299</v>
      </c>
      <c r="M103" s="28">
        <f t="shared" si="11"/>
        <v>0.640972349234325</v>
      </c>
      <c r="N103" s="28">
        <f t="shared" si="12"/>
        <v>773.20028015564162</v>
      </c>
      <c r="O103" s="28">
        <f t="shared" si="13"/>
        <v>171.77028015564167</v>
      </c>
      <c r="P103" s="28">
        <f t="shared" si="14"/>
        <v>-110.0999999999998</v>
      </c>
      <c r="Q103" s="28">
        <f t="shared" si="15"/>
        <v>-215.92999999999989</v>
      </c>
    </row>
    <row r="104" spans="1:17">
      <c r="A104" s="25">
        <f t="shared" si="16"/>
        <v>42347</v>
      </c>
      <c r="B104" s="26" t="str">
        <f t="shared" si="0"/>
        <v>水</v>
      </c>
      <c r="C104" s="20"/>
      <c r="D104" s="24">
        <v>8</v>
      </c>
      <c r="E104" s="18">
        <f>設計進捗!E125+試験作成進捗!E131+製造単体進捗!E129+試験実施進捗!E130+管理!E104</f>
        <v>0</v>
      </c>
      <c r="F104" s="32">
        <f t="shared" si="9"/>
        <v>0</v>
      </c>
      <c r="G104" s="21">
        <f t="array" ref="G104">SUM(IF($A104=作業履歴!$C$2:$C$150,作業履歴!$G$2:$G$150,0))-SUM(IF($A104=作業履歴!$C$2:$C$150,IF("管理"=作業履歴!$D$2:$D$150,作業履歴!$G$2:$G$150,0)))+(管理!E104*D104)</f>
        <v>0</v>
      </c>
      <c r="H104" s="21">
        <f t="array" ref="H104">SUM(IF($A104=作業履歴!$C$2:$C$150,作業履歴!$F$2:$F$150,0))</f>
        <v>11.25</v>
      </c>
      <c r="I104" s="21">
        <f>SUM(F$35:F104)</f>
        <v>495.59999999999985</v>
      </c>
      <c r="J104" s="21">
        <f>SUM(G$35:G104)</f>
        <v>385.50000000000006</v>
      </c>
      <c r="K104" s="22">
        <f>SUM(H$35:H104)</f>
        <v>612.67999999999995</v>
      </c>
      <c r="L104" s="28">
        <f t="shared" si="10"/>
        <v>0.77784503631961299</v>
      </c>
      <c r="M104" s="28">
        <f t="shared" si="11"/>
        <v>0.62920284651041336</v>
      </c>
      <c r="N104" s="28">
        <f t="shared" si="12"/>
        <v>787.66331517509684</v>
      </c>
      <c r="O104" s="28">
        <f t="shared" si="13"/>
        <v>174.98331517509689</v>
      </c>
      <c r="P104" s="28">
        <f t="shared" si="14"/>
        <v>-110.0999999999998</v>
      </c>
      <c r="Q104" s="28">
        <f t="shared" si="15"/>
        <v>-227.17999999999989</v>
      </c>
    </row>
    <row r="105" spans="1:17">
      <c r="A105" s="25">
        <f t="shared" si="16"/>
        <v>42348</v>
      </c>
      <c r="B105" s="26" t="str">
        <f t="shared" si="0"/>
        <v>木</v>
      </c>
      <c r="C105" s="20"/>
      <c r="D105" s="24">
        <v>8</v>
      </c>
      <c r="E105" s="18">
        <f>設計進捗!E126+試験作成進捗!E132+製造単体進捗!E130+試験実施進捗!E131+管理!E105</f>
        <v>0</v>
      </c>
      <c r="F105" s="32">
        <f t="shared" si="9"/>
        <v>0</v>
      </c>
      <c r="G105" s="21">
        <f t="array" ref="G105">SUM(IF($A105=作業履歴!$C$2:$C$150,作業履歴!$G$2:$G$150,0))-SUM(IF($A105=作業履歴!$C$2:$C$150,IF("管理"=作業履歴!$D$2:$D$150,作業履歴!$G$2:$G$150,0)))+(管理!E105*D105)</f>
        <v>0</v>
      </c>
      <c r="H105" s="21">
        <f t="array" ref="H105">SUM(IF($A105=作業履歴!$C$2:$C$150,作業履歴!$F$2:$F$150,0))</f>
        <v>0</v>
      </c>
      <c r="I105" s="21">
        <f>SUM(F$35:F105)</f>
        <v>495.59999999999985</v>
      </c>
      <c r="J105" s="21">
        <f>SUM(G$35:G105)</f>
        <v>385.50000000000006</v>
      </c>
      <c r="K105" s="22">
        <f>SUM(H$35:H105)</f>
        <v>612.67999999999995</v>
      </c>
      <c r="L105" s="28">
        <f t="shared" si="10"/>
        <v>0.77784503631961299</v>
      </c>
      <c r="M105" s="28">
        <f t="shared" si="11"/>
        <v>0.62920284651041336</v>
      </c>
      <c r="N105" s="28">
        <f t="shared" si="12"/>
        <v>787.66331517509684</v>
      </c>
      <c r="O105" s="28">
        <f t="shared" si="13"/>
        <v>174.98331517509689</v>
      </c>
      <c r="P105" s="28">
        <f t="shared" si="14"/>
        <v>-110.0999999999998</v>
      </c>
      <c r="Q105" s="28">
        <f t="shared" si="15"/>
        <v>-227.17999999999989</v>
      </c>
    </row>
    <row r="106" spans="1:17">
      <c r="A106" s="25">
        <f t="shared" si="16"/>
        <v>42349</v>
      </c>
      <c r="B106" s="26" t="str">
        <f t="shared" si="0"/>
        <v>金</v>
      </c>
      <c r="C106" s="20"/>
      <c r="D106" s="24">
        <v>8</v>
      </c>
      <c r="E106" s="18">
        <f>設計進捗!E127+試験作成進捗!E133+製造単体進捗!E131+試験実施進捗!E132+管理!E106</f>
        <v>0</v>
      </c>
      <c r="F106" s="32">
        <f t="shared" si="9"/>
        <v>0</v>
      </c>
      <c r="G106" s="21">
        <f t="array" ref="G106">SUM(IF($A106=作業履歴!$C$2:$C$150,作業履歴!$G$2:$G$150,0))-SUM(IF($A106=作業履歴!$C$2:$C$150,IF("管理"=作業履歴!$D$2:$D$150,作業履歴!$G$2:$G$150,0)))+(管理!E106*D106)</f>
        <v>0</v>
      </c>
      <c r="H106" s="21">
        <f t="array" ref="H106">SUM(IF($A106=作業履歴!$C$2:$C$150,作業履歴!$F$2:$F$150,0))</f>
        <v>0</v>
      </c>
      <c r="I106" s="21">
        <f>SUM(F$35:F106)</f>
        <v>495.59999999999985</v>
      </c>
      <c r="J106" s="21">
        <f>SUM(G$35:G106)</f>
        <v>385.50000000000006</v>
      </c>
      <c r="K106" s="22">
        <f>SUM(H$35:H106)</f>
        <v>612.67999999999995</v>
      </c>
      <c r="L106" s="28">
        <f t="shared" si="10"/>
        <v>0.77784503631961299</v>
      </c>
      <c r="M106" s="28">
        <f t="shared" si="11"/>
        <v>0.62920284651041336</v>
      </c>
      <c r="N106" s="28">
        <f t="shared" si="12"/>
        <v>787.66331517509684</v>
      </c>
      <c r="O106" s="28">
        <f t="shared" si="13"/>
        <v>174.98331517509689</v>
      </c>
      <c r="P106" s="28">
        <f t="shared" si="14"/>
        <v>-110.0999999999998</v>
      </c>
      <c r="Q106" s="28">
        <f t="shared" si="15"/>
        <v>-227.17999999999989</v>
      </c>
    </row>
    <row r="107" spans="1:17">
      <c r="A107" s="25">
        <f t="shared" si="16"/>
        <v>42350</v>
      </c>
      <c r="B107" s="26" t="str">
        <f t="shared" si="0"/>
        <v>土</v>
      </c>
      <c r="C107" s="20"/>
      <c r="D107" s="24">
        <v>8</v>
      </c>
      <c r="E107" s="18">
        <f>設計進捗!E128+試験作成進捗!E134+製造単体進捗!E132+試験実施進捗!E133+管理!E107</f>
        <v>0</v>
      </c>
      <c r="F107" s="32">
        <f t="shared" si="9"/>
        <v>0</v>
      </c>
      <c r="G107" s="21">
        <f t="array" ref="G107">SUM(IF($A107=作業履歴!$C$2:$C$150,作業履歴!$G$2:$G$150,0))-SUM(IF($A107=作業履歴!$C$2:$C$150,IF("管理"=作業履歴!$D$2:$D$150,作業履歴!$G$2:$G$150,0)))+(管理!E107*D107)</f>
        <v>0</v>
      </c>
      <c r="H107" s="21">
        <f t="array" ref="H107">SUM(IF($A107=作業履歴!$C$2:$C$150,作業履歴!$F$2:$F$150,0))</f>
        <v>0</v>
      </c>
      <c r="I107" s="21">
        <f>SUM(F$35:F107)</f>
        <v>495.59999999999985</v>
      </c>
      <c r="J107" s="21">
        <f>SUM(G$35:G107)</f>
        <v>385.50000000000006</v>
      </c>
      <c r="K107" s="22">
        <f>SUM(H$35:H107)</f>
        <v>612.67999999999995</v>
      </c>
      <c r="L107" s="28">
        <f t="shared" si="10"/>
        <v>0.77784503631961299</v>
      </c>
      <c r="M107" s="28">
        <f t="shared" si="11"/>
        <v>0.62920284651041336</v>
      </c>
      <c r="N107" s="28">
        <f t="shared" si="12"/>
        <v>787.66331517509684</v>
      </c>
      <c r="O107" s="28">
        <f t="shared" si="13"/>
        <v>174.98331517509689</v>
      </c>
      <c r="P107" s="28">
        <f t="shared" si="14"/>
        <v>-110.0999999999998</v>
      </c>
      <c r="Q107" s="28">
        <f t="shared" si="15"/>
        <v>-227.17999999999989</v>
      </c>
    </row>
    <row r="108" spans="1:17">
      <c r="A108" s="25">
        <f t="shared" si="16"/>
        <v>42351</v>
      </c>
      <c r="B108" s="26" t="str">
        <f t="shared" si="0"/>
        <v>日</v>
      </c>
      <c r="C108" s="20"/>
      <c r="D108" s="24">
        <v>8</v>
      </c>
      <c r="E108" s="18">
        <f>設計進捗!E129+試験作成進捗!E135+製造単体進捗!E133+試験実施進捗!E134+管理!E108</f>
        <v>0</v>
      </c>
      <c r="F108" s="32">
        <f t="shared" si="9"/>
        <v>0</v>
      </c>
      <c r="G108" s="21">
        <f t="array" ref="G108">SUM(IF($A108=作業履歴!$C$2:$C$150,作業履歴!$G$2:$G$150,0))-SUM(IF($A108=作業履歴!$C$2:$C$150,IF("管理"=作業履歴!$D$2:$D$150,作業履歴!$G$2:$G$150,0)))+(管理!E108*D108)</f>
        <v>0</v>
      </c>
      <c r="H108" s="21">
        <f t="array" ref="H108">SUM(IF($A108=作業履歴!$C$2:$C$150,作業履歴!$F$2:$F$150,0))</f>
        <v>0</v>
      </c>
      <c r="I108" s="21">
        <f>SUM(F$35:F108)</f>
        <v>495.59999999999985</v>
      </c>
      <c r="J108" s="21">
        <f>SUM(G$35:G108)</f>
        <v>385.50000000000006</v>
      </c>
      <c r="K108" s="22">
        <f>SUM(H$35:H108)</f>
        <v>612.67999999999995</v>
      </c>
      <c r="L108" s="28">
        <f t="shared" si="10"/>
        <v>0.77784503631961299</v>
      </c>
      <c r="M108" s="28">
        <f t="shared" si="11"/>
        <v>0.62920284651041336</v>
      </c>
      <c r="N108" s="28">
        <f t="shared" si="12"/>
        <v>787.66331517509684</v>
      </c>
      <c r="O108" s="28">
        <f t="shared" si="13"/>
        <v>174.98331517509689</v>
      </c>
      <c r="P108" s="28">
        <f t="shared" si="14"/>
        <v>-110.0999999999998</v>
      </c>
      <c r="Q108" s="28">
        <f t="shared" si="15"/>
        <v>-227.17999999999989</v>
      </c>
    </row>
    <row r="109" spans="1:17">
      <c r="A109" s="25">
        <f t="shared" si="16"/>
        <v>42352</v>
      </c>
      <c r="B109" s="26" t="str">
        <f t="shared" si="0"/>
        <v>月</v>
      </c>
      <c r="C109" s="20"/>
      <c r="D109" s="24">
        <v>8</v>
      </c>
      <c r="E109" s="18">
        <f>設計進捗!E130+試験作成進捗!E136+製造単体進捗!E134+試験実施進捗!E135+管理!E109</f>
        <v>0</v>
      </c>
      <c r="F109" s="32">
        <f t="shared" si="9"/>
        <v>0</v>
      </c>
      <c r="G109" s="21">
        <f t="array" ref="G109">SUM(IF($A109=作業履歴!$C$2:$C$150,作業履歴!$G$2:$G$150,0))-SUM(IF($A109=作業履歴!$C$2:$C$150,IF("管理"=作業履歴!$D$2:$D$150,作業履歴!$G$2:$G$150,0)))+(管理!E109*D109)</f>
        <v>0</v>
      </c>
      <c r="H109" s="21">
        <f t="array" ref="H109">SUM(IF($A109=作業履歴!$C$2:$C$150,作業履歴!$F$2:$F$150,0))</f>
        <v>0</v>
      </c>
      <c r="I109" s="21">
        <f>SUM(F$35:F109)</f>
        <v>495.59999999999985</v>
      </c>
      <c r="J109" s="21">
        <f>SUM(G$35:G109)</f>
        <v>385.50000000000006</v>
      </c>
      <c r="K109" s="22">
        <f>SUM(H$35:H109)</f>
        <v>612.67999999999995</v>
      </c>
      <c r="L109" s="28">
        <f t="shared" si="10"/>
        <v>0.77784503631961299</v>
      </c>
      <c r="M109" s="28">
        <f t="shared" si="11"/>
        <v>0.62920284651041336</v>
      </c>
      <c r="N109" s="28">
        <f t="shared" si="12"/>
        <v>787.66331517509684</v>
      </c>
      <c r="O109" s="28">
        <f t="shared" si="13"/>
        <v>174.98331517509689</v>
      </c>
      <c r="P109" s="28">
        <f t="shared" si="14"/>
        <v>-110.0999999999998</v>
      </c>
      <c r="Q109" s="28">
        <f t="shared" si="15"/>
        <v>-227.17999999999989</v>
      </c>
    </row>
    <row r="110" spans="1:17">
      <c r="A110" s="25">
        <f t="shared" si="16"/>
        <v>42353</v>
      </c>
      <c r="B110" s="26" t="str">
        <f t="shared" si="0"/>
        <v>火</v>
      </c>
      <c r="C110" s="20"/>
      <c r="D110" s="24">
        <v>8</v>
      </c>
      <c r="E110" s="18">
        <f>設計進捗!E131+試験作成進捗!E137+製造単体進捗!E135+試験実施進捗!E136+管理!E110</f>
        <v>0</v>
      </c>
      <c r="F110" s="32">
        <f t="shared" si="9"/>
        <v>0</v>
      </c>
      <c r="G110" s="21">
        <f t="array" ref="G110">SUM(IF($A110=作業履歴!$C$2:$C$150,作業履歴!$G$2:$G$150,0))-SUM(IF($A110=作業履歴!$C$2:$C$150,IF("管理"=作業履歴!$D$2:$D$150,作業履歴!$G$2:$G$150,0)))+(管理!E110*D110)</f>
        <v>0</v>
      </c>
      <c r="H110" s="21">
        <f t="array" ref="H110">SUM(IF($A110=作業履歴!$C$2:$C$150,作業履歴!$F$2:$F$150,0))</f>
        <v>0</v>
      </c>
      <c r="I110" s="21">
        <f>SUM(F$35:F110)</f>
        <v>495.59999999999985</v>
      </c>
      <c r="J110" s="21">
        <f>SUM(G$35:G110)</f>
        <v>385.50000000000006</v>
      </c>
      <c r="K110" s="22">
        <f>SUM(H$35:H110)</f>
        <v>612.67999999999995</v>
      </c>
      <c r="L110" s="28">
        <f t="shared" si="10"/>
        <v>0.77784503631961299</v>
      </c>
      <c r="M110" s="28">
        <f t="shared" si="11"/>
        <v>0.62920284651041336</v>
      </c>
      <c r="N110" s="28">
        <f t="shared" si="12"/>
        <v>787.66331517509684</v>
      </c>
      <c r="O110" s="28">
        <f t="shared" si="13"/>
        <v>174.98331517509689</v>
      </c>
      <c r="P110" s="28">
        <f t="shared" si="14"/>
        <v>-110.0999999999998</v>
      </c>
      <c r="Q110" s="28">
        <f t="shared" si="15"/>
        <v>-227.17999999999989</v>
      </c>
    </row>
    <row r="111" spans="1:17">
      <c r="A111" s="25">
        <f t="shared" si="16"/>
        <v>42354</v>
      </c>
      <c r="B111" s="26" t="str">
        <f t="shared" si="0"/>
        <v>水</v>
      </c>
      <c r="C111" s="20"/>
      <c r="D111" s="24">
        <v>8</v>
      </c>
      <c r="E111" s="18">
        <f>設計進捗!E132+試験作成進捗!E138+製造単体進捗!E136+試験実施進捗!E137+管理!E111</f>
        <v>0</v>
      </c>
      <c r="F111" s="32">
        <f t="shared" si="9"/>
        <v>0</v>
      </c>
      <c r="G111" s="21">
        <f t="array" ref="G111">SUM(IF($A111=作業履歴!$C$2:$C$150,作業履歴!$G$2:$G$150,0))-SUM(IF($A111=作業履歴!$C$2:$C$150,IF("管理"=作業履歴!$D$2:$D$150,作業履歴!$G$2:$G$150,0)))+(管理!E111*D111)</f>
        <v>110.5</v>
      </c>
      <c r="H111" s="21">
        <f t="array" ref="H111">SUM(IF($A111=作業履歴!$C$2:$C$150,作業履歴!$F$2:$F$150,0))</f>
        <v>0</v>
      </c>
      <c r="I111" s="21">
        <f>SUM(F$35:F111)</f>
        <v>495.59999999999985</v>
      </c>
      <c r="J111" s="21">
        <f>SUM(G$35:G111)</f>
        <v>496.00000000000006</v>
      </c>
      <c r="K111" s="22">
        <f>SUM(H$35:H111)</f>
        <v>612.67999999999995</v>
      </c>
      <c r="L111" s="28">
        <f t="shared" si="10"/>
        <v>1.0008071025020182</v>
      </c>
      <c r="M111" s="28">
        <f t="shared" si="11"/>
        <v>0.80955800744271089</v>
      </c>
      <c r="N111" s="28">
        <f t="shared" si="12"/>
        <v>612.1859032258061</v>
      </c>
      <c r="O111" s="28">
        <f t="shared" si="13"/>
        <v>-0.49409677419384934</v>
      </c>
      <c r="P111" s="28">
        <f t="shared" si="14"/>
        <v>0.40000000000020464</v>
      </c>
      <c r="Q111" s="28">
        <f t="shared" si="15"/>
        <v>-116.67999999999989</v>
      </c>
    </row>
    <row r="112" spans="1:17">
      <c r="A112" s="25">
        <f t="shared" si="16"/>
        <v>42355</v>
      </c>
      <c r="B112" s="26" t="str">
        <f t="shared" si="0"/>
        <v>木</v>
      </c>
      <c r="C112" s="20"/>
      <c r="D112" s="24">
        <v>8</v>
      </c>
      <c r="E112" s="18">
        <f>設計進捗!E133+試験作成進捗!E139+製造単体進捗!E137+試験実施進捗!E138+管理!E112</f>
        <v>0</v>
      </c>
      <c r="F112" s="32">
        <f t="shared" si="9"/>
        <v>0</v>
      </c>
      <c r="G112" s="21">
        <f t="array" ref="G112">SUM(IF($A112=作業履歴!$C$2:$C$150,作業履歴!$G$2:$G$150,0))-SUM(IF($A112=作業履歴!$C$2:$C$150,IF("管理"=作業履歴!$D$2:$D$150,作業履歴!$G$2:$G$150,0)))+(管理!E112*D112)</f>
        <v>0</v>
      </c>
      <c r="H112" s="21">
        <f t="array" ref="H112">SUM(IF($A112=作業履歴!$C$2:$C$150,作業履歴!$F$2:$F$150,0))</f>
        <v>0</v>
      </c>
      <c r="I112" s="21">
        <f>SUM(F$35:F112)</f>
        <v>495.59999999999985</v>
      </c>
      <c r="J112" s="21">
        <f>SUM(G$35:G112)</f>
        <v>496.00000000000006</v>
      </c>
      <c r="K112" s="22">
        <f>SUM(H$35:H112)</f>
        <v>612.67999999999995</v>
      </c>
      <c r="L112" s="28">
        <f t="shared" si="10"/>
        <v>1.0008071025020182</v>
      </c>
      <c r="M112" s="28">
        <f t="shared" si="11"/>
        <v>0.80955800744271089</v>
      </c>
      <c r="N112" s="28">
        <f t="shared" si="12"/>
        <v>612.1859032258061</v>
      </c>
      <c r="O112" s="28">
        <f t="shared" si="13"/>
        <v>-0.49409677419384934</v>
      </c>
      <c r="P112" s="28">
        <f t="shared" si="14"/>
        <v>0.40000000000020464</v>
      </c>
      <c r="Q112" s="28">
        <f t="shared" si="15"/>
        <v>-116.67999999999989</v>
      </c>
    </row>
    <row r="113" spans="1:17">
      <c r="A113" s="25">
        <f t="shared" si="16"/>
        <v>42356</v>
      </c>
      <c r="B113" s="26" t="str">
        <f t="shared" si="0"/>
        <v>金</v>
      </c>
      <c r="C113" s="20"/>
      <c r="D113" s="24">
        <v>8</v>
      </c>
      <c r="E113" s="18">
        <f>設計進捗!E134+試験作成進捗!E140+製造単体進捗!E138+試験実施進捗!E139+管理!E113</f>
        <v>0</v>
      </c>
      <c r="F113" s="32">
        <f t="shared" si="9"/>
        <v>0</v>
      </c>
      <c r="G113" s="21">
        <f t="array" ref="G113">SUM(IF($A113=作業履歴!$C$2:$C$150,作業履歴!$G$2:$G$150,0))-SUM(IF($A113=作業履歴!$C$2:$C$150,IF("管理"=作業履歴!$D$2:$D$150,作業履歴!$G$2:$G$150,0)))+(管理!E113*D113)</f>
        <v>0</v>
      </c>
      <c r="H113" s="21">
        <f t="array" ref="H113">SUM(IF($A113=作業履歴!$C$2:$C$150,作業履歴!$F$2:$F$150,0))</f>
        <v>0</v>
      </c>
      <c r="I113" s="21">
        <f>SUM(F$35:F113)</f>
        <v>495.59999999999985</v>
      </c>
      <c r="J113" s="21">
        <f>SUM(G$35:G113)</f>
        <v>496.00000000000006</v>
      </c>
      <c r="K113" s="22">
        <f>SUM(H$35:H113)</f>
        <v>612.67999999999995</v>
      </c>
      <c r="L113" s="28">
        <f t="shared" si="10"/>
        <v>1.0008071025020182</v>
      </c>
      <c r="M113" s="28">
        <f t="shared" si="11"/>
        <v>0.80955800744271089</v>
      </c>
      <c r="N113" s="28">
        <f t="shared" si="12"/>
        <v>612.1859032258061</v>
      </c>
      <c r="O113" s="28">
        <f t="shared" si="13"/>
        <v>-0.49409677419384934</v>
      </c>
      <c r="P113" s="28">
        <f t="shared" si="14"/>
        <v>0.40000000000020464</v>
      </c>
      <c r="Q113" s="28">
        <f t="shared" si="15"/>
        <v>-116.67999999999989</v>
      </c>
    </row>
    <row r="114" spans="1:17">
      <c r="A114" s="25">
        <f t="shared" si="16"/>
        <v>42357</v>
      </c>
      <c r="B114" s="26" t="str">
        <f t="shared" si="0"/>
        <v>土</v>
      </c>
      <c r="C114" s="20"/>
      <c r="D114" s="24">
        <v>8</v>
      </c>
      <c r="E114" s="18">
        <f>設計進捗!E135+試験作成進捗!E141+製造単体進捗!E139+試験実施進捗!E140+管理!E114</f>
        <v>0</v>
      </c>
      <c r="F114" s="32">
        <f t="shared" si="9"/>
        <v>0</v>
      </c>
      <c r="G114" s="21">
        <f t="array" ref="G114">SUM(IF($A114=作業履歴!$C$2:$C$150,作業履歴!$G$2:$G$150,0))-SUM(IF($A114=作業履歴!$C$2:$C$150,IF("管理"=作業履歴!$D$2:$D$150,作業履歴!$G$2:$G$150,0)))+(管理!E114*D114)</f>
        <v>0</v>
      </c>
      <c r="H114" s="21">
        <f t="array" ref="H114">SUM(IF($A114=作業履歴!$C$2:$C$150,作業履歴!$F$2:$F$150,0))</f>
        <v>0</v>
      </c>
      <c r="I114" s="21">
        <f>SUM(F$35:F114)</f>
        <v>495.59999999999985</v>
      </c>
      <c r="J114" s="21">
        <f>SUM(G$35:G114)</f>
        <v>496.00000000000006</v>
      </c>
      <c r="K114" s="22">
        <f>SUM(H$35:H114)</f>
        <v>612.67999999999995</v>
      </c>
      <c r="L114" s="28">
        <f t="shared" si="10"/>
        <v>1.0008071025020182</v>
      </c>
      <c r="M114" s="28">
        <f t="shared" si="11"/>
        <v>0.80955800744271089</v>
      </c>
      <c r="N114" s="28">
        <f t="shared" si="12"/>
        <v>612.1859032258061</v>
      </c>
      <c r="O114" s="28">
        <f t="shared" si="13"/>
        <v>-0.49409677419384934</v>
      </c>
      <c r="P114" s="28">
        <f t="shared" si="14"/>
        <v>0.40000000000020464</v>
      </c>
      <c r="Q114" s="28">
        <f t="shared" si="15"/>
        <v>-116.67999999999989</v>
      </c>
    </row>
  </sheetData>
  <customSheetViews>
    <customSheetView guid="{42A525F5-BE93-4A71-B407-DC6F5D49DFBD}" scale="85">
      <selection activeCell="K35" sqref="K35"/>
      <pageMargins left="0.7" right="0.7" top="0.75" bottom="0.75" header="0.3" footer="0.3"/>
      <pageSetup paperSize="9" orientation="portrait" verticalDpi="0" r:id="rId1"/>
    </customSheetView>
    <customSheetView guid="{7FB447F9-2B8F-4DD9-BEC3-563D29C49B0A}" scale="130">
      <selection activeCell="K35" sqref="K35"/>
      <pageMargins left="0.7" right="0.7" top="0.75" bottom="0.75" header="0.3" footer="0.3"/>
      <pageSetup paperSize="9" orientation="portrait" verticalDpi="0" r:id="rId2"/>
    </customSheetView>
    <customSheetView guid="{B482B997-E7FA-4E40-B12C-85D07B5FD9EE}" scale="85">
      <selection activeCell="K35" sqref="K35"/>
      <pageMargins left="0.7" right="0.7" top="0.75" bottom="0.75" header="0.3" footer="0.3"/>
      <pageSetup paperSize="9" orientation="portrait" verticalDpi="0" r:id="rId3"/>
    </customSheetView>
  </customSheetViews>
  <phoneticPr fontId="1"/>
  <pageMargins left="0.7" right="0.7" top="0.75" bottom="0.75" header="0.3" footer="0.3"/>
  <pageSetup paperSize="9" orientation="portrait" verticalDpi="0" r:id="rId4"/>
  <drawing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3:Q135"/>
  <sheetViews>
    <sheetView topLeftCell="A91" workbookViewId="0">
      <selection activeCell="K111" sqref="K111"/>
    </sheetView>
  </sheetViews>
  <sheetFormatPr defaultColWidth="9" defaultRowHeight="15"/>
  <cols>
    <col min="1" max="1" width="13.44140625" style="2" bestFit="1" customWidth="1"/>
    <col min="2" max="2" width="8" style="2" bestFit="1" customWidth="1"/>
    <col min="3" max="3" width="5.44140625" style="2" bestFit="1" customWidth="1"/>
    <col min="4" max="4" width="6" style="2" bestFit="1" customWidth="1"/>
    <col min="5" max="5" width="17.109375" style="2" bestFit="1" customWidth="1"/>
    <col min="6" max="6" width="10.6640625" style="2" bestFit="1" customWidth="1"/>
    <col min="7" max="7" width="12.77734375" style="2" bestFit="1" customWidth="1"/>
    <col min="8" max="8" width="12.109375" style="2" bestFit="1" customWidth="1"/>
    <col min="9" max="9" width="7.33203125" style="2" bestFit="1" customWidth="1"/>
    <col min="10" max="10" width="4.109375" style="2" bestFit="1" customWidth="1"/>
    <col min="11" max="11" width="5.88671875" style="2" bestFit="1" customWidth="1"/>
    <col min="12" max="12" width="14.6640625" style="2" bestFit="1" customWidth="1"/>
    <col min="13" max="13" width="12.6640625" style="2" bestFit="1" customWidth="1"/>
    <col min="14" max="14" width="16.88671875" style="2" bestFit="1" customWidth="1"/>
    <col min="15" max="15" width="17.33203125" style="2" bestFit="1" customWidth="1"/>
    <col min="16" max="16" width="11.77734375" style="2" bestFit="1" customWidth="1"/>
    <col min="17" max="17" width="11.88671875" style="2" bestFit="1" customWidth="1"/>
    <col min="18" max="16384" width="9" style="2"/>
  </cols>
  <sheetData>
    <row r="33" spans="1:17" s="23" customFormat="1" ht="24.6">
      <c r="A33" s="23" t="s">
        <v>32</v>
      </c>
      <c r="B33" s="23" t="s">
        <v>2</v>
      </c>
      <c r="F33" s="23">
        <f>SUM(F35:F114)</f>
        <v>92.80000000000004</v>
      </c>
    </row>
    <row r="34" spans="1:17">
      <c r="A34" s="17" t="s">
        <v>8</v>
      </c>
      <c r="B34" s="18" t="s">
        <v>10</v>
      </c>
      <c r="C34" s="18" t="s">
        <v>11</v>
      </c>
      <c r="D34" s="18" t="s">
        <v>31</v>
      </c>
      <c r="E34" s="18" t="s">
        <v>9</v>
      </c>
      <c r="F34" s="18" t="s">
        <v>34</v>
      </c>
      <c r="G34" s="18" t="s">
        <v>33</v>
      </c>
      <c r="H34" s="18" t="s">
        <v>35</v>
      </c>
      <c r="I34" s="18" t="s">
        <v>36</v>
      </c>
      <c r="J34" s="18" t="s">
        <v>37</v>
      </c>
      <c r="K34" s="19" t="s">
        <v>38</v>
      </c>
      <c r="L34" s="19" t="s">
        <v>39</v>
      </c>
      <c r="M34" s="19" t="s">
        <v>40</v>
      </c>
      <c r="N34" s="19" t="s">
        <v>41</v>
      </c>
      <c r="O34" s="19" t="s">
        <v>42</v>
      </c>
      <c r="P34" s="19" t="s">
        <v>44</v>
      </c>
      <c r="Q34" s="19" t="s">
        <v>45</v>
      </c>
    </row>
    <row r="35" spans="1:17">
      <c r="A35" s="25">
        <v>42278</v>
      </c>
      <c r="B35" s="26" t="str">
        <f>TEXT(A35,"aaa")</f>
        <v>木</v>
      </c>
      <c r="C35" s="20"/>
      <c r="D35" s="24">
        <v>8</v>
      </c>
      <c r="E35" s="18">
        <v>0</v>
      </c>
      <c r="F35" s="21">
        <f>E35*D35</f>
        <v>0</v>
      </c>
      <c r="G35" s="21">
        <f t="array" ref="G35">SUM(IF($A35=作業履歴!$C$2:$C$150,IF(設計進捗!$B$33=作業履歴!$D$2:$D$150,作業履歴!$G$2:$G$150,0),0))</f>
        <v>0</v>
      </c>
      <c r="H35" s="21">
        <f t="array" ref="H35">SUM(IF($A35=作業履歴!$C$2:$C$150,IF(設計進捗!$B$33=作業履歴!$D$2:$D$150,作業履歴!$F$2:$F$150,0),0))</f>
        <v>7.5</v>
      </c>
      <c r="I35" s="21">
        <f>SUM(F$35:F35)</f>
        <v>0</v>
      </c>
      <c r="J35" s="21">
        <f>SUM(G$35:G35)</f>
        <v>0</v>
      </c>
      <c r="K35" s="22">
        <f>SUM(H$35:H35)</f>
        <v>7.5</v>
      </c>
      <c r="L35" s="28" t="e">
        <f>J35/I35</f>
        <v>#DIV/0!</v>
      </c>
      <c r="M35" s="28">
        <f>J35/K35</f>
        <v>0</v>
      </c>
      <c r="N35" s="28" t="e">
        <f>K35+($F$33-J35)/M35</f>
        <v>#DIV/0!</v>
      </c>
      <c r="O35" s="28" t="e">
        <f>N35-K35</f>
        <v>#DIV/0!</v>
      </c>
      <c r="P35" s="28">
        <f>J35-I35</f>
        <v>0</v>
      </c>
      <c r="Q35" s="28">
        <f>J35-K35</f>
        <v>-7.5</v>
      </c>
    </row>
    <row r="36" spans="1:17">
      <c r="A36" s="25">
        <f>A35+1</f>
        <v>42279</v>
      </c>
      <c r="B36" s="26" t="str">
        <f t="shared" ref="B36:B114" si="0">TEXT(A36,"aaa")</f>
        <v>金</v>
      </c>
      <c r="C36" s="20"/>
      <c r="D36" s="24">
        <v>8</v>
      </c>
      <c r="E36" s="18">
        <v>0</v>
      </c>
      <c r="F36" s="21">
        <f t="shared" ref="F36:F114" si="1">E36*D36</f>
        <v>0</v>
      </c>
      <c r="G36" s="21">
        <f t="array" ref="G36">SUM(IF($A36=作業履歴!$C$2:$C$150,IF(設計進捗!$B$33=作業履歴!$D$2:$D$150,作業履歴!$G$2:$G$150,0),0))</f>
        <v>0</v>
      </c>
      <c r="H36" s="21">
        <f t="array" ref="H36">SUM(IF($A36=作業履歴!$C$2:$C$150,IF(設計進捗!$B$33=作業履歴!$D$2:$D$150,作業履歴!$F$2:$F$150,0),0))</f>
        <v>7.5</v>
      </c>
      <c r="I36" s="21">
        <f>SUM(F$35:F36)</f>
        <v>0</v>
      </c>
      <c r="J36" s="21">
        <f>SUM(G$35:G36)</f>
        <v>0</v>
      </c>
      <c r="K36" s="22">
        <f>SUM(H$35:H36)</f>
        <v>15</v>
      </c>
      <c r="L36" s="28" t="e">
        <f t="shared" ref="L36:L114" si="2">J36/I36</f>
        <v>#DIV/0!</v>
      </c>
      <c r="M36" s="28">
        <f t="shared" ref="M36:M114" si="3">J36/K36</f>
        <v>0</v>
      </c>
      <c r="N36" s="28" t="e">
        <f t="shared" ref="N36:N114" si="4">K36+($F$33-J36)/M36</f>
        <v>#DIV/0!</v>
      </c>
      <c r="O36" s="28" t="e">
        <f t="shared" ref="O36:O114" si="5">N36-K36</f>
        <v>#DIV/0!</v>
      </c>
      <c r="P36" s="28">
        <f t="shared" ref="P36:P114" si="6">J36-I36</f>
        <v>0</v>
      </c>
      <c r="Q36" s="28">
        <f t="shared" ref="Q36:Q114" si="7">J36-K36</f>
        <v>-15</v>
      </c>
    </row>
    <row r="37" spans="1:17">
      <c r="A37" s="25">
        <f t="shared" ref="A37:A114" si="8">A36+1</f>
        <v>42280</v>
      </c>
      <c r="B37" s="26" t="str">
        <f t="shared" si="0"/>
        <v>土</v>
      </c>
      <c r="C37" s="20"/>
      <c r="D37" s="24">
        <v>8</v>
      </c>
      <c r="E37" s="18">
        <v>0</v>
      </c>
      <c r="F37" s="21">
        <f t="shared" si="1"/>
        <v>0</v>
      </c>
      <c r="G37" s="21">
        <f t="array" ref="G37">SUM(IF($A37=作業履歴!$C$2:$C$150,IF(設計進捗!$B$33=作業履歴!$D$2:$D$150,作業履歴!$G$2:$G$150,0),0))</f>
        <v>0</v>
      </c>
      <c r="H37" s="21">
        <f t="array" ref="H37">SUM(IF($A37=作業履歴!$C$2:$C$150,IF(設計進捗!$B$33=作業履歴!$D$2:$D$150,作業履歴!$F$2:$F$150,0),0))</f>
        <v>7.5</v>
      </c>
      <c r="I37" s="21">
        <f>SUM(F$35:F37)</f>
        <v>0</v>
      </c>
      <c r="J37" s="21">
        <f>SUM(G$35:G37)</f>
        <v>0</v>
      </c>
      <c r="K37" s="22">
        <f>SUM(H$35:H37)</f>
        <v>22.5</v>
      </c>
      <c r="L37" s="28" t="e">
        <f t="shared" si="2"/>
        <v>#DIV/0!</v>
      </c>
      <c r="M37" s="28">
        <f t="shared" si="3"/>
        <v>0</v>
      </c>
      <c r="N37" s="28" t="e">
        <f t="shared" si="4"/>
        <v>#DIV/0!</v>
      </c>
      <c r="O37" s="28" t="e">
        <f t="shared" si="5"/>
        <v>#DIV/0!</v>
      </c>
      <c r="P37" s="28">
        <f t="shared" si="6"/>
        <v>0</v>
      </c>
      <c r="Q37" s="28">
        <f t="shared" si="7"/>
        <v>-22.5</v>
      </c>
    </row>
    <row r="38" spans="1:17">
      <c r="A38" s="25">
        <f t="shared" si="8"/>
        <v>42281</v>
      </c>
      <c r="B38" s="26" t="str">
        <f t="shared" si="0"/>
        <v>日</v>
      </c>
      <c r="C38" s="20"/>
      <c r="D38" s="24">
        <v>8</v>
      </c>
      <c r="E38" s="18">
        <v>0</v>
      </c>
      <c r="F38" s="21">
        <f t="shared" si="1"/>
        <v>0</v>
      </c>
      <c r="G38" s="21">
        <f t="array" ref="G38">SUM(IF($A38=作業履歴!$C$2:$C$150,IF(設計進捗!$B$33=作業履歴!$D$2:$D$150,作業履歴!$G$2:$G$150,0),0))</f>
        <v>0</v>
      </c>
      <c r="H38" s="21">
        <f t="array" ref="H38">SUM(IF($A38=作業履歴!$C$2:$C$150,IF(設計進捗!$B$33=作業履歴!$D$2:$D$150,作業履歴!$F$2:$F$150,0),0))</f>
        <v>7.5</v>
      </c>
      <c r="I38" s="21">
        <f>SUM(F$35:F38)</f>
        <v>0</v>
      </c>
      <c r="J38" s="21">
        <f>SUM(G$35:G38)</f>
        <v>0</v>
      </c>
      <c r="K38" s="22">
        <f>SUM(H$35:H38)</f>
        <v>30</v>
      </c>
      <c r="L38" s="28" t="e">
        <f t="shared" si="2"/>
        <v>#DIV/0!</v>
      </c>
      <c r="M38" s="28">
        <f t="shared" si="3"/>
        <v>0</v>
      </c>
      <c r="N38" s="28" t="e">
        <f t="shared" si="4"/>
        <v>#DIV/0!</v>
      </c>
      <c r="O38" s="28" t="e">
        <f t="shared" si="5"/>
        <v>#DIV/0!</v>
      </c>
      <c r="P38" s="28">
        <f t="shared" si="6"/>
        <v>0</v>
      </c>
      <c r="Q38" s="28">
        <f t="shared" si="7"/>
        <v>-30</v>
      </c>
    </row>
    <row r="39" spans="1:17">
      <c r="A39" s="25">
        <f t="shared" si="8"/>
        <v>42282</v>
      </c>
      <c r="B39" s="26" t="str">
        <f t="shared" si="0"/>
        <v>月</v>
      </c>
      <c r="C39" s="20"/>
      <c r="D39" s="24">
        <v>8</v>
      </c>
      <c r="E39" s="18">
        <v>0.8</v>
      </c>
      <c r="F39" s="21">
        <f t="shared" si="1"/>
        <v>6.4</v>
      </c>
      <c r="G39" s="21">
        <f t="array" ref="G39">SUM(IF($A39=作業履歴!$C$2:$C$150,IF(設計進捗!$B$33=作業履歴!$D$2:$D$150,作業履歴!$G$2:$G$150,0),0))</f>
        <v>0</v>
      </c>
      <c r="H39" s="21">
        <f t="array" ref="H39">SUM(IF($A39=作業履歴!$C$2:$C$150,IF(設計進捗!$B$33=作業履歴!$D$2:$D$150,作業履歴!$F$2:$F$150,0),0))</f>
        <v>13.5</v>
      </c>
      <c r="I39" s="21">
        <f>SUM(F$35:F39)</f>
        <v>6.4</v>
      </c>
      <c r="J39" s="21">
        <f>SUM(G$35:G39)</f>
        <v>0</v>
      </c>
      <c r="K39" s="22">
        <f>SUM(H$35:H39)</f>
        <v>43.5</v>
      </c>
      <c r="L39" s="28">
        <f t="shared" si="2"/>
        <v>0</v>
      </c>
      <c r="M39" s="28">
        <f t="shared" si="3"/>
        <v>0</v>
      </c>
      <c r="N39" s="28" t="e">
        <f t="shared" si="4"/>
        <v>#DIV/0!</v>
      </c>
      <c r="O39" s="28" t="e">
        <f t="shared" si="5"/>
        <v>#DIV/0!</v>
      </c>
      <c r="P39" s="28">
        <f t="shared" si="6"/>
        <v>-6.4</v>
      </c>
      <c r="Q39" s="28">
        <f t="shared" si="7"/>
        <v>-43.5</v>
      </c>
    </row>
    <row r="40" spans="1:17">
      <c r="A40" s="25">
        <f t="shared" si="8"/>
        <v>42283</v>
      </c>
      <c r="B40" s="26" t="str">
        <f t="shared" si="0"/>
        <v>火</v>
      </c>
      <c r="C40" s="20"/>
      <c r="D40" s="24">
        <v>8</v>
      </c>
      <c r="E40" s="18">
        <v>0.8</v>
      </c>
      <c r="F40" s="21">
        <f t="shared" si="1"/>
        <v>6.4</v>
      </c>
      <c r="G40" s="21">
        <f t="array" ref="G40">SUM(IF($A40=作業履歴!$C$2:$C$150,IF(設計進捗!$B$33=作業履歴!$D$2:$D$150,作業履歴!$G$2:$G$150,0),0))</f>
        <v>0</v>
      </c>
      <c r="H40" s="21">
        <f t="array" ref="H40">SUM(IF($A40=作業履歴!$C$2:$C$150,IF(設計進捗!$B$33=作業履歴!$D$2:$D$150,作業履歴!$F$2:$F$150,0),0))</f>
        <v>7.5</v>
      </c>
      <c r="I40" s="21">
        <f>SUM(F$35:F40)</f>
        <v>12.8</v>
      </c>
      <c r="J40" s="21">
        <f>SUM(G$35:G40)</f>
        <v>0</v>
      </c>
      <c r="K40" s="22">
        <f>SUM(H$35:H40)</f>
        <v>51</v>
      </c>
      <c r="L40" s="28">
        <f t="shared" si="2"/>
        <v>0</v>
      </c>
      <c r="M40" s="28">
        <f t="shared" si="3"/>
        <v>0</v>
      </c>
      <c r="N40" s="28" t="e">
        <f t="shared" si="4"/>
        <v>#DIV/0!</v>
      </c>
      <c r="O40" s="28" t="e">
        <f t="shared" si="5"/>
        <v>#DIV/0!</v>
      </c>
      <c r="P40" s="28">
        <f t="shared" si="6"/>
        <v>-12.8</v>
      </c>
      <c r="Q40" s="28">
        <f t="shared" si="7"/>
        <v>-51</v>
      </c>
    </row>
    <row r="41" spans="1:17">
      <c r="A41" s="25">
        <f t="shared" si="8"/>
        <v>42284</v>
      </c>
      <c r="B41" s="26" t="str">
        <f t="shared" si="0"/>
        <v>水</v>
      </c>
      <c r="C41" s="20"/>
      <c r="D41" s="24">
        <v>8</v>
      </c>
      <c r="E41" s="18">
        <v>0.8</v>
      </c>
      <c r="F41" s="21">
        <f t="shared" si="1"/>
        <v>6.4</v>
      </c>
      <c r="G41" s="21">
        <f t="array" ref="G41">SUM(IF($A41=作業履歴!$C$2:$C$150,IF(設計進捗!$B$33=作業履歴!$D$2:$D$150,作業履歴!$G$2:$G$150,0),0))</f>
        <v>12</v>
      </c>
      <c r="H41" s="21">
        <f t="array" ref="H41">SUM(IF($A41=作業履歴!$C$2:$C$150,IF(設計進捗!$B$33=作業履歴!$D$2:$D$150,作業履歴!$F$2:$F$150,0),0))</f>
        <v>7.5</v>
      </c>
      <c r="I41" s="21">
        <f>SUM(F$35:F41)</f>
        <v>19.200000000000003</v>
      </c>
      <c r="J41" s="21">
        <f>SUM(G$35:G41)</f>
        <v>12</v>
      </c>
      <c r="K41" s="22">
        <f>SUM(H$35:H41)</f>
        <v>58.5</v>
      </c>
      <c r="L41" s="28">
        <f t="shared" si="2"/>
        <v>0.62499999999999989</v>
      </c>
      <c r="M41" s="28">
        <f t="shared" si="3"/>
        <v>0.20512820512820512</v>
      </c>
      <c r="N41" s="28">
        <f t="shared" si="4"/>
        <v>452.4000000000002</v>
      </c>
      <c r="O41" s="28">
        <f t="shared" si="5"/>
        <v>393.9000000000002</v>
      </c>
      <c r="P41" s="28">
        <f t="shared" si="6"/>
        <v>-7.2000000000000028</v>
      </c>
      <c r="Q41" s="28">
        <f t="shared" si="7"/>
        <v>-46.5</v>
      </c>
    </row>
    <row r="42" spans="1:17">
      <c r="A42" s="25">
        <f t="shared" si="8"/>
        <v>42285</v>
      </c>
      <c r="B42" s="26" t="str">
        <f t="shared" si="0"/>
        <v>木</v>
      </c>
      <c r="C42" s="20"/>
      <c r="D42" s="24">
        <v>8</v>
      </c>
      <c r="E42" s="18">
        <v>0.8</v>
      </c>
      <c r="F42" s="21">
        <f t="shared" si="1"/>
        <v>6.4</v>
      </c>
      <c r="G42" s="21">
        <f t="array" ref="G42">SUM(IF($A42=作業履歴!$C$2:$C$150,IF(設計進捗!$B$33=作業履歴!$D$2:$D$150,作業履歴!$G$2:$G$150,0),0))</f>
        <v>5</v>
      </c>
      <c r="H42" s="21">
        <f t="array" ref="H42">SUM(IF($A42=作業履歴!$C$2:$C$150,IF(設計進捗!$B$33=作業履歴!$D$2:$D$150,作業履歴!$F$2:$F$150,0),0))</f>
        <v>7.5</v>
      </c>
      <c r="I42" s="21">
        <f>SUM(F$35:F42)</f>
        <v>25.6</v>
      </c>
      <c r="J42" s="21">
        <f>SUM(G$35:G42)</f>
        <v>17</v>
      </c>
      <c r="K42" s="22">
        <f>SUM(H$35:H42)</f>
        <v>66</v>
      </c>
      <c r="L42" s="28">
        <f t="shared" si="2"/>
        <v>0.6640625</v>
      </c>
      <c r="M42" s="28">
        <f t="shared" si="3"/>
        <v>0.25757575757575757</v>
      </c>
      <c r="N42" s="28">
        <f t="shared" si="4"/>
        <v>360.28235294117661</v>
      </c>
      <c r="O42" s="28">
        <f t="shared" si="5"/>
        <v>294.28235294117661</v>
      </c>
      <c r="P42" s="28">
        <f t="shared" si="6"/>
        <v>-8.6000000000000014</v>
      </c>
      <c r="Q42" s="28">
        <f t="shared" si="7"/>
        <v>-49</v>
      </c>
    </row>
    <row r="43" spans="1:17">
      <c r="A43" s="25">
        <f t="shared" si="8"/>
        <v>42286</v>
      </c>
      <c r="B43" s="26" t="str">
        <f t="shared" si="0"/>
        <v>金</v>
      </c>
      <c r="C43" s="20"/>
      <c r="D43" s="24">
        <v>8</v>
      </c>
      <c r="E43" s="18">
        <v>0.8</v>
      </c>
      <c r="F43" s="21">
        <f t="shared" si="1"/>
        <v>6.4</v>
      </c>
      <c r="G43" s="21">
        <f t="array" ref="G43">SUM(IF($A43=作業履歴!$C$2:$C$150,IF(設計進捗!$B$33=作業履歴!$D$2:$D$150,作業履歴!$G$2:$G$150,0),0))</f>
        <v>7.5</v>
      </c>
      <c r="H43" s="21">
        <f t="array" ref="H43">SUM(IF($A43=作業履歴!$C$2:$C$150,IF(設計進捗!$B$33=作業履歴!$D$2:$D$150,作業履歴!$F$2:$F$150,0),0))</f>
        <v>7.5</v>
      </c>
      <c r="I43" s="21">
        <f>SUM(F$35:F43)</f>
        <v>32</v>
      </c>
      <c r="J43" s="21">
        <f>SUM(G$35:G43)</f>
        <v>24.5</v>
      </c>
      <c r="K43" s="22">
        <f>SUM(H$35:H43)</f>
        <v>73.5</v>
      </c>
      <c r="L43" s="28">
        <f t="shared" si="2"/>
        <v>0.765625</v>
      </c>
      <c r="M43" s="28">
        <f t="shared" si="3"/>
        <v>0.33333333333333331</v>
      </c>
      <c r="N43" s="28">
        <f t="shared" si="4"/>
        <v>278.40000000000009</v>
      </c>
      <c r="O43" s="28">
        <f t="shared" si="5"/>
        <v>204.90000000000009</v>
      </c>
      <c r="P43" s="28">
        <f t="shared" si="6"/>
        <v>-7.5</v>
      </c>
      <c r="Q43" s="28">
        <f t="shared" si="7"/>
        <v>-49</v>
      </c>
    </row>
    <row r="44" spans="1:17">
      <c r="A44" s="25">
        <f t="shared" si="8"/>
        <v>42287</v>
      </c>
      <c r="B44" s="26" t="str">
        <f t="shared" si="0"/>
        <v>土</v>
      </c>
      <c r="C44" s="20"/>
      <c r="D44" s="24">
        <v>8</v>
      </c>
      <c r="E44" s="18">
        <v>0</v>
      </c>
      <c r="F44" s="21">
        <f t="shared" si="1"/>
        <v>0</v>
      </c>
      <c r="G44" s="21">
        <f t="array" ref="G44">SUM(IF($A44=作業履歴!$C$2:$C$150,IF(設計進捗!$B$33=作業履歴!$D$2:$D$150,作業履歴!$G$2:$G$150,0),0))</f>
        <v>0</v>
      </c>
      <c r="H44" s="21">
        <f t="array" ref="H44">SUM(IF($A44=作業履歴!$C$2:$C$150,IF(設計進捗!$B$33=作業履歴!$D$2:$D$150,作業履歴!$F$2:$F$150,0),0))</f>
        <v>0</v>
      </c>
      <c r="I44" s="21">
        <f>SUM(F$35:F44)</f>
        <v>32</v>
      </c>
      <c r="J44" s="21">
        <f>SUM(G$35:G44)</f>
        <v>24.5</v>
      </c>
      <c r="K44" s="22">
        <f>SUM(H$35:H44)</f>
        <v>73.5</v>
      </c>
      <c r="L44" s="28">
        <f t="shared" si="2"/>
        <v>0.765625</v>
      </c>
      <c r="M44" s="28">
        <f t="shared" si="3"/>
        <v>0.33333333333333331</v>
      </c>
      <c r="N44" s="28">
        <f t="shared" si="4"/>
        <v>278.40000000000009</v>
      </c>
      <c r="O44" s="28">
        <f t="shared" si="5"/>
        <v>204.90000000000009</v>
      </c>
      <c r="P44" s="28">
        <f t="shared" si="6"/>
        <v>-7.5</v>
      </c>
      <c r="Q44" s="28">
        <f t="shared" si="7"/>
        <v>-49</v>
      </c>
    </row>
    <row r="45" spans="1:17">
      <c r="A45" s="25">
        <f t="shared" si="8"/>
        <v>42288</v>
      </c>
      <c r="B45" s="26" t="str">
        <f t="shared" si="0"/>
        <v>日</v>
      </c>
      <c r="C45" s="20"/>
      <c r="D45" s="24">
        <v>8</v>
      </c>
      <c r="E45" s="18">
        <v>0</v>
      </c>
      <c r="F45" s="21">
        <f t="shared" si="1"/>
        <v>0</v>
      </c>
      <c r="G45" s="21">
        <f t="array" ref="G45">SUM(IF($A45=作業履歴!$C$2:$C$150,IF(設計進捗!$B$33=作業履歴!$D$2:$D$150,作業履歴!$G$2:$G$150,0),0))</f>
        <v>0</v>
      </c>
      <c r="H45" s="21">
        <f t="array" ref="H45">SUM(IF($A45=作業履歴!$C$2:$C$150,IF(設計進捗!$B$33=作業履歴!$D$2:$D$150,作業履歴!$F$2:$F$150,0),0))</f>
        <v>0</v>
      </c>
      <c r="I45" s="21">
        <f>SUM(F$35:F45)</f>
        <v>32</v>
      </c>
      <c r="J45" s="21">
        <f>SUM(G$35:G45)</f>
        <v>24.5</v>
      </c>
      <c r="K45" s="22">
        <f>SUM(H$35:H45)</f>
        <v>73.5</v>
      </c>
      <c r="L45" s="28">
        <f t="shared" si="2"/>
        <v>0.765625</v>
      </c>
      <c r="M45" s="28">
        <f t="shared" si="3"/>
        <v>0.33333333333333331</v>
      </c>
      <c r="N45" s="28">
        <f t="shared" si="4"/>
        <v>278.40000000000009</v>
      </c>
      <c r="O45" s="28">
        <f t="shared" si="5"/>
        <v>204.90000000000009</v>
      </c>
      <c r="P45" s="28">
        <f t="shared" si="6"/>
        <v>-7.5</v>
      </c>
      <c r="Q45" s="28">
        <f t="shared" si="7"/>
        <v>-49</v>
      </c>
    </row>
    <row r="46" spans="1:17">
      <c r="A46" s="25">
        <f t="shared" si="8"/>
        <v>42289</v>
      </c>
      <c r="B46" s="26" t="str">
        <f t="shared" si="0"/>
        <v>月</v>
      </c>
      <c r="C46" s="20"/>
      <c r="D46" s="24">
        <v>8</v>
      </c>
      <c r="E46" s="18">
        <v>0</v>
      </c>
      <c r="F46" s="21">
        <f t="shared" si="1"/>
        <v>0</v>
      </c>
      <c r="G46" s="21">
        <f t="array" ref="G46">SUM(IF($A46=作業履歴!$C$2:$C$150,IF(設計進捗!$B$33=作業履歴!$D$2:$D$150,作業履歴!$G$2:$G$150,0),0))</f>
        <v>0</v>
      </c>
      <c r="H46" s="21">
        <f t="array" ref="H46">SUM(IF($A46=作業履歴!$C$2:$C$150,IF(設計進捗!$B$33=作業履歴!$D$2:$D$150,作業履歴!$F$2:$F$150,0),0))</f>
        <v>0</v>
      </c>
      <c r="I46" s="21">
        <f>SUM(F$35:F46)</f>
        <v>32</v>
      </c>
      <c r="J46" s="21">
        <f>SUM(G$35:G46)</f>
        <v>24.5</v>
      </c>
      <c r="K46" s="22">
        <f>SUM(H$35:H46)</f>
        <v>73.5</v>
      </c>
      <c r="L46" s="28">
        <f t="shared" si="2"/>
        <v>0.765625</v>
      </c>
      <c r="M46" s="28">
        <f t="shared" si="3"/>
        <v>0.33333333333333331</v>
      </c>
      <c r="N46" s="28">
        <f t="shared" si="4"/>
        <v>278.40000000000009</v>
      </c>
      <c r="O46" s="28">
        <f t="shared" si="5"/>
        <v>204.90000000000009</v>
      </c>
      <c r="P46" s="28">
        <f t="shared" si="6"/>
        <v>-7.5</v>
      </c>
      <c r="Q46" s="28">
        <f t="shared" si="7"/>
        <v>-49</v>
      </c>
    </row>
    <row r="47" spans="1:17">
      <c r="A47" s="25">
        <f t="shared" si="8"/>
        <v>42290</v>
      </c>
      <c r="B47" s="26" t="str">
        <f t="shared" si="0"/>
        <v>火</v>
      </c>
      <c r="C47" s="20"/>
      <c r="D47" s="24">
        <v>8</v>
      </c>
      <c r="E47" s="18">
        <v>0.4</v>
      </c>
      <c r="F47" s="21">
        <f t="shared" si="1"/>
        <v>3.2</v>
      </c>
      <c r="G47" s="21">
        <f t="array" ref="G47">SUM(IF($A47=作業履歴!$C$2:$C$150,IF(設計進捗!$B$33=作業履歴!$D$2:$D$150,作業履歴!$G$2:$G$150,0),0))</f>
        <v>7.5</v>
      </c>
      <c r="H47" s="21">
        <f t="array" ref="H47">SUM(IF($A47=作業履歴!$C$2:$C$150,IF(設計進捗!$B$33=作業履歴!$D$2:$D$150,作業履歴!$F$2:$F$150,0),0))</f>
        <v>11</v>
      </c>
      <c r="I47" s="21">
        <f>SUM(F$35:F47)</f>
        <v>35.200000000000003</v>
      </c>
      <c r="J47" s="21">
        <f>SUM(G$35:G47)</f>
        <v>32</v>
      </c>
      <c r="K47" s="22">
        <f>SUM(H$35:H47)</f>
        <v>84.5</v>
      </c>
      <c r="L47" s="28">
        <f t="shared" si="2"/>
        <v>0.90909090909090906</v>
      </c>
      <c r="M47" s="28">
        <f t="shared" si="3"/>
        <v>0.378698224852071</v>
      </c>
      <c r="N47" s="28">
        <f t="shared" si="4"/>
        <v>245.0500000000001</v>
      </c>
      <c r="O47" s="28">
        <f t="shared" si="5"/>
        <v>160.5500000000001</v>
      </c>
      <c r="P47" s="28">
        <f t="shared" si="6"/>
        <v>-3.2000000000000028</v>
      </c>
      <c r="Q47" s="28">
        <f t="shared" si="7"/>
        <v>-52.5</v>
      </c>
    </row>
    <row r="48" spans="1:17">
      <c r="A48" s="25">
        <f t="shared" si="8"/>
        <v>42291</v>
      </c>
      <c r="B48" s="26" t="str">
        <f t="shared" si="0"/>
        <v>水</v>
      </c>
      <c r="C48" s="20"/>
      <c r="D48" s="24">
        <v>8</v>
      </c>
      <c r="E48" s="18">
        <v>0.4</v>
      </c>
      <c r="F48" s="21">
        <f t="shared" si="1"/>
        <v>3.2</v>
      </c>
      <c r="G48" s="21">
        <f t="array" ref="G48">SUM(IF($A48=作業履歴!$C$2:$C$150,IF(設計進捗!$B$33=作業履歴!$D$2:$D$150,作業履歴!$G$2:$G$150,0),0))</f>
        <v>7.5</v>
      </c>
      <c r="H48" s="21">
        <f t="array" ref="H48">SUM(IF($A48=作業履歴!$C$2:$C$150,IF(設計進捗!$B$33=作業履歴!$D$2:$D$150,作業履歴!$F$2:$F$150,0),0))</f>
        <v>7.5</v>
      </c>
      <c r="I48" s="21">
        <f>SUM(F$35:F48)</f>
        <v>38.400000000000006</v>
      </c>
      <c r="J48" s="21">
        <f>SUM(G$35:G48)</f>
        <v>39.5</v>
      </c>
      <c r="K48" s="22">
        <f>SUM(H$35:H48)</f>
        <v>92</v>
      </c>
      <c r="L48" s="28">
        <f t="shared" si="2"/>
        <v>1.0286458333333333</v>
      </c>
      <c r="M48" s="28">
        <f t="shared" si="3"/>
        <v>0.42934782608695654</v>
      </c>
      <c r="N48" s="28">
        <f t="shared" si="4"/>
        <v>216.14177215189881</v>
      </c>
      <c r="O48" s="28">
        <f t="shared" si="5"/>
        <v>124.14177215189881</v>
      </c>
      <c r="P48" s="28">
        <f t="shared" si="6"/>
        <v>1.0999999999999943</v>
      </c>
      <c r="Q48" s="28">
        <f t="shared" si="7"/>
        <v>-52.5</v>
      </c>
    </row>
    <row r="49" spans="1:17">
      <c r="A49" s="25">
        <f t="shared" si="8"/>
        <v>42292</v>
      </c>
      <c r="B49" s="26" t="str">
        <f t="shared" si="0"/>
        <v>木</v>
      </c>
      <c r="C49" s="20"/>
      <c r="D49" s="24">
        <v>8</v>
      </c>
      <c r="E49" s="18">
        <v>0.4</v>
      </c>
      <c r="F49" s="21">
        <f t="shared" si="1"/>
        <v>3.2</v>
      </c>
      <c r="G49" s="21">
        <f t="array" ref="G49">SUM(IF($A49=作業履歴!$C$2:$C$150,IF(設計進捗!$B$33=作業履歴!$D$2:$D$150,作業履歴!$G$2:$G$150,0),0))</f>
        <v>7.5</v>
      </c>
      <c r="H49" s="21">
        <f t="array" ref="H49">SUM(IF($A49=作業履歴!$C$2:$C$150,IF(設計進捗!$B$33=作業履歴!$D$2:$D$150,作業履歴!$F$2:$F$150,0),0))</f>
        <v>7.5</v>
      </c>
      <c r="I49" s="21">
        <f>SUM(F$35:F49)</f>
        <v>41.600000000000009</v>
      </c>
      <c r="J49" s="21">
        <f>SUM(G$35:G49)</f>
        <v>47</v>
      </c>
      <c r="K49" s="22">
        <f>SUM(H$35:H49)</f>
        <v>99.5</v>
      </c>
      <c r="L49" s="28">
        <f t="shared" si="2"/>
        <v>1.1298076923076921</v>
      </c>
      <c r="M49" s="28">
        <f t="shared" si="3"/>
        <v>0.47236180904522612</v>
      </c>
      <c r="N49" s="28">
        <f t="shared" si="4"/>
        <v>196.45957446808518</v>
      </c>
      <c r="O49" s="28">
        <f t="shared" si="5"/>
        <v>96.959574468085179</v>
      </c>
      <c r="P49" s="28">
        <f t="shared" si="6"/>
        <v>5.3999999999999915</v>
      </c>
      <c r="Q49" s="28">
        <f t="shared" si="7"/>
        <v>-52.5</v>
      </c>
    </row>
    <row r="50" spans="1:17">
      <c r="A50" s="25">
        <f t="shared" si="8"/>
        <v>42293</v>
      </c>
      <c r="B50" s="26" t="str">
        <f t="shared" si="0"/>
        <v>金</v>
      </c>
      <c r="C50" s="20"/>
      <c r="D50" s="24">
        <v>8</v>
      </c>
      <c r="E50" s="18">
        <v>0.4</v>
      </c>
      <c r="F50" s="21">
        <f t="shared" si="1"/>
        <v>3.2</v>
      </c>
      <c r="G50" s="21">
        <f t="array" ref="G50">SUM(IF($A50=作業履歴!$C$2:$C$150,IF(設計進捗!$B$33=作業履歴!$D$2:$D$150,作業履歴!$G$2:$G$150,0),0))</f>
        <v>0</v>
      </c>
      <c r="H50" s="21">
        <f t="array" ref="H50">SUM(IF($A50=作業履歴!$C$2:$C$150,IF(設計進捗!$B$33=作業履歴!$D$2:$D$150,作業履歴!$F$2:$F$150,0),0))</f>
        <v>0</v>
      </c>
      <c r="I50" s="21">
        <f>SUM(F$35:F50)</f>
        <v>44.800000000000011</v>
      </c>
      <c r="J50" s="21">
        <f>SUM(G$35:G50)</f>
        <v>47</v>
      </c>
      <c r="K50" s="22">
        <f>SUM(H$35:H50)</f>
        <v>99.5</v>
      </c>
      <c r="L50" s="28">
        <f t="shared" si="2"/>
        <v>1.0491071428571426</v>
      </c>
      <c r="M50" s="28">
        <f t="shared" si="3"/>
        <v>0.47236180904522612</v>
      </c>
      <c r="N50" s="28">
        <f t="shared" si="4"/>
        <v>196.45957446808518</v>
      </c>
      <c r="O50" s="28">
        <f t="shared" si="5"/>
        <v>96.959574468085179</v>
      </c>
      <c r="P50" s="28">
        <f t="shared" si="6"/>
        <v>2.1999999999999886</v>
      </c>
      <c r="Q50" s="28">
        <f t="shared" si="7"/>
        <v>-52.5</v>
      </c>
    </row>
    <row r="51" spans="1:17">
      <c r="A51" s="25">
        <f t="shared" si="8"/>
        <v>42294</v>
      </c>
      <c r="B51" s="26" t="str">
        <f t="shared" si="0"/>
        <v>土</v>
      </c>
      <c r="C51" s="20"/>
      <c r="D51" s="24">
        <v>8</v>
      </c>
      <c r="E51" s="18">
        <v>0</v>
      </c>
      <c r="F51" s="21">
        <f t="shared" si="1"/>
        <v>0</v>
      </c>
      <c r="G51" s="21">
        <f t="array" ref="G51">SUM(IF($A51=作業履歴!$C$2:$C$150,IF(設計進捗!$B$33=作業履歴!$D$2:$D$150,作業履歴!$G$2:$G$150,0),0))</f>
        <v>0</v>
      </c>
      <c r="H51" s="21">
        <f t="array" ref="H51">SUM(IF($A51=作業履歴!$C$2:$C$150,IF(設計進捗!$B$33=作業履歴!$D$2:$D$150,作業履歴!$F$2:$F$150,0),0))</f>
        <v>0</v>
      </c>
      <c r="I51" s="21">
        <f>SUM(F$35:F51)</f>
        <v>44.800000000000011</v>
      </c>
      <c r="J51" s="21">
        <f>SUM(G$35:G51)</f>
        <v>47</v>
      </c>
      <c r="K51" s="22">
        <f>SUM(H$35:H51)</f>
        <v>99.5</v>
      </c>
      <c r="L51" s="28">
        <f t="shared" si="2"/>
        <v>1.0491071428571426</v>
      </c>
      <c r="M51" s="28">
        <f t="shared" si="3"/>
        <v>0.47236180904522612</v>
      </c>
      <c r="N51" s="28">
        <f t="shared" si="4"/>
        <v>196.45957446808518</v>
      </c>
      <c r="O51" s="28">
        <f t="shared" si="5"/>
        <v>96.959574468085179</v>
      </c>
      <c r="P51" s="28">
        <f t="shared" si="6"/>
        <v>2.1999999999999886</v>
      </c>
      <c r="Q51" s="28">
        <f t="shared" si="7"/>
        <v>-52.5</v>
      </c>
    </row>
    <row r="52" spans="1:17">
      <c r="A52" s="25">
        <f t="shared" si="8"/>
        <v>42295</v>
      </c>
      <c r="B52" s="26" t="str">
        <f t="shared" si="0"/>
        <v>日</v>
      </c>
      <c r="C52" s="20"/>
      <c r="D52" s="24">
        <v>8</v>
      </c>
      <c r="E52" s="18">
        <v>0</v>
      </c>
      <c r="F52" s="21">
        <f t="shared" si="1"/>
        <v>0</v>
      </c>
      <c r="G52" s="21">
        <f t="array" ref="G52">SUM(IF($A52=作業履歴!$C$2:$C$150,IF(設計進捗!$B$33=作業履歴!$D$2:$D$150,作業履歴!$G$2:$G$150,0),0))</f>
        <v>0</v>
      </c>
      <c r="H52" s="21">
        <f t="array" ref="H52">SUM(IF($A52=作業履歴!$C$2:$C$150,IF(設計進捗!$B$33=作業履歴!$D$2:$D$150,作業履歴!$F$2:$F$150,0),0))</f>
        <v>0</v>
      </c>
      <c r="I52" s="21">
        <f>SUM(F$35:F52)</f>
        <v>44.800000000000011</v>
      </c>
      <c r="J52" s="21">
        <f>SUM(G$35:G52)</f>
        <v>47</v>
      </c>
      <c r="K52" s="22">
        <f>SUM(H$35:H52)</f>
        <v>99.5</v>
      </c>
      <c r="L52" s="28">
        <f t="shared" si="2"/>
        <v>1.0491071428571426</v>
      </c>
      <c r="M52" s="28">
        <f t="shared" si="3"/>
        <v>0.47236180904522612</v>
      </c>
      <c r="N52" s="28">
        <f t="shared" si="4"/>
        <v>196.45957446808518</v>
      </c>
      <c r="O52" s="28">
        <f t="shared" si="5"/>
        <v>96.959574468085179</v>
      </c>
      <c r="P52" s="28">
        <f t="shared" si="6"/>
        <v>2.1999999999999886</v>
      </c>
      <c r="Q52" s="28">
        <f t="shared" si="7"/>
        <v>-52.5</v>
      </c>
    </row>
    <row r="53" spans="1:17">
      <c r="A53" s="25">
        <f t="shared" si="8"/>
        <v>42296</v>
      </c>
      <c r="B53" s="26" t="str">
        <f t="shared" si="0"/>
        <v>月</v>
      </c>
      <c r="C53" s="20"/>
      <c r="D53" s="24">
        <v>8</v>
      </c>
      <c r="E53" s="18">
        <v>0.4</v>
      </c>
      <c r="F53" s="21">
        <f t="shared" si="1"/>
        <v>3.2</v>
      </c>
      <c r="G53" s="21">
        <f t="array" ref="G53">SUM(IF($A53=作業履歴!$C$2:$C$150,IF(設計進捗!$B$33=作業履歴!$D$2:$D$150,作業履歴!$G$2:$G$150,0),0))</f>
        <v>0</v>
      </c>
      <c r="H53" s="21">
        <f t="array" ref="H53">SUM(IF($A53=作業履歴!$C$2:$C$150,IF(設計進捗!$B$33=作業履歴!$D$2:$D$150,作業履歴!$F$2:$F$150,0),0))</f>
        <v>0</v>
      </c>
      <c r="I53" s="21">
        <f>SUM(F$35:F53)</f>
        <v>48.000000000000014</v>
      </c>
      <c r="J53" s="21">
        <f>SUM(G$35:G53)</f>
        <v>47</v>
      </c>
      <c r="K53" s="22">
        <f>SUM(H$35:H53)</f>
        <v>99.5</v>
      </c>
      <c r="L53" s="28">
        <f t="shared" si="2"/>
        <v>0.97916666666666641</v>
      </c>
      <c r="M53" s="28">
        <f t="shared" si="3"/>
        <v>0.47236180904522612</v>
      </c>
      <c r="N53" s="28">
        <f t="shared" si="4"/>
        <v>196.45957446808518</v>
      </c>
      <c r="O53" s="28">
        <f t="shared" si="5"/>
        <v>96.959574468085179</v>
      </c>
      <c r="P53" s="28">
        <f t="shared" si="6"/>
        <v>-1.0000000000000142</v>
      </c>
      <c r="Q53" s="28">
        <f t="shared" si="7"/>
        <v>-52.5</v>
      </c>
    </row>
    <row r="54" spans="1:17">
      <c r="A54" s="25">
        <f t="shared" si="8"/>
        <v>42297</v>
      </c>
      <c r="B54" s="26" t="str">
        <f t="shared" si="0"/>
        <v>火</v>
      </c>
      <c r="C54" s="20"/>
      <c r="D54" s="24">
        <v>8</v>
      </c>
      <c r="E54" s="18">
        <v>0.4</v>
      </c>
      <c r="F54" s="21">
        <f t="shared" si="1"/>
        <v>3.2</v>
      </c>
      <c r="G54" s="21">
        <f t="array" ref="G54">SUM(IF($A54=作業履歴!$C$2:$C$150,IF(設計進捗!$B$33=作業履歴!$D$2:$D$150,作業履歴!$G$2:$G$150,0),0))</f>
        <v>0</v>
      </c>
      <c r="H54" s="21">
        <f t="array" ref="H54">SUM(IF($A54=作業履歴!$C$2:$C$150,IF(設計進捗!$B$33=作業履歴!$D$2:$D$150,作業履歴!$F$2:$F$150,0),0))</f>
        <v>0</v>
      </c>
      <c r="I54" s="21">
        <f>SUM(F$35:F54)</f>
        <v>51.200000000000017</v>
      </c>
      <c r="J54" s="21">
        <f>SUM(G$35:G54)</f>
        <v>47</v>
      </c>
      <c r="K54" s="22">
        <f>SUM(H$35:H54)</f>
        <v>99.5</v>
      </c>
      <c r="L54" s="28">
        <f t="shared" si="2"/>
        <v>0.91796874999999967</v>
      </c>
      <c r="M54" s="28">
        <f t="shared" si="3"/>
        <v>0.47236180904522612</v>
      </c>
      <c r="N54" s="28">
        <f t="shared" si="4"/>
        <v>196.45957446808518</v>
      </c>
      <c r="O54" s="28">
        <f t="shared" si="5"/>
        <v>96.959574468085179</v>
      </c>
      <c r="P54" s="28">
        <f t="shared" si="6"/>
        <v>-4.2000000000000171</v>
      </c>
      <c r="Q54" s="28">
        <f t="shared" si="7"/>
        <v>-52.5</v>
      </c>
    </row>
    <row r="55" spans="1:17">
      <c r="A55" s="25">
        <f t="shared" si="8"/>
        <v>42298</v>
      </c>
      <c r="B55" s="26" t="str">
        <f t="shared" si="0"/>
        <v>水</v>
      </c>
      <c r="C55" s="20"/>
      <c r="D55" s="24">
        <v>8</v>
      </c>
      <c r="E55" s="18">
        <v>0.4</v>
      </c>
      <c r="F55" s="21">
        <f t="shared" si="1"/>
        <v>3.2</v>
      </c>
      <c r="G55" s="21">
        <f t="array" ref="G55">SUM(IF($A55=作業履歴!$C$2:$C$150,IF(設計進捗!$B$33=作業履歴!$D$2:$D$150,作業履歴!$G$2:$G$150,0),0))</f>
        <v>0</v>
      </c>
      <c r="H55" s="21">
        <f t="array" ref="H55">SUM(IF($A55=作業履歴!$C$2:$C$150,IF(設計進捗!$B$33=作業履歴!$D$2:$D$150,作業履歴!$F$2:$F$150,0),0))</f>
        <v>0</v>
      </c>
      <c r="I55" s="21">
        <f>SUM(F$35:F55)</f>
        <v>54.40000000000002</v>
      </c>
      <c r="J55" s="21">
        <f>SUM(G$35:G55)</f>
        <v>47</v>
      </c>
      <c r="K55" s="22">
        <f>SUM(H$35:H55)</f>
        <v>99.5</v>
      </c>
      <c r="L55" s="28">
        <f t="shared" si="2"/>
        <v>0.86397058823529382</v>
      </c>
      <c r="M55" s="28">
        <f t="shared" si="3"/>
        <v>0.47236180904522612</v>
      </c>
      <c r="N55" s="28">
        <f t="shared" si="4"/>
        <v>196.45957446808518</v>
      </c>
      <c r="O55" s="28">
        <f t="shared" si="5"/>
        <v>96.959574468085179</v>
      </c>
      <c r="P55" s="28">
        <f t="shared" si="6"/>
        <v>-7.4000000000000199</v>
      </c>
      <c r="Q55" s="28">
        <f t="shared" si="7"/>
        <v>-52.5</v>
      </c>
    </row>
    <row r="56" spans="1:17">
      <c r="A56" s="25">
        <f t="shared" si="8"/>
        <v>42299</v>
      </c>
      <c r="B56" s="26" t="str">
        <f t="shared" si="0"/>
        <v>木</v>
      </c>
      <c r="C56" s="20"/>
      <c r="D56" s="24">
        <v>8</v>
      </c>
      <c r="E56" s="18">
        <v>0.4</v>
      </c>
      <c r="F56" s="21">
        <f t="shared" si="1"/>
        <v>3.2</v>
      </c>
      <c r="G56" s="21">
        <f t="array" ref="G56">SUM(IF($A56=作業履歴!$C$2:$C$150,IF(設計進捗!$B$33=作業履歴!$D$2:$D$150,作業履歴!$G$2:$G$150,0),0))</f>
        <v>0</v>
      </c>
      <c r="H56" s="21">
        <f t="array" ref="H56">SUM(IF($A56=作業履歴!$C$2:$C$150,IF(設計進捗!$B$33=作業履歴!$D$2:$D$150,作業履歴!$F$2:$F$150,0),0))</f>
        <v>0</v>
      </c>
      <c r="I56" s="21">
        <f>SUM(F$35:F56)</f>
        <v>57.600000000000023</v>
      </c>
      <c r="J56" s="21">
        <f>SUM(G$35:G56)</f>
        <v>47</v>
      </c>
      <c r="K56" s="22">
        <f>SUM(H$35:H56)</f>
        <v>99.5</v>
      </c>
      <c r="L56" s="28">
        <f t="shared" si="2"/>
        <v>0.81597222222222188</v>
      </c>
      <c r="M56" s="28">
        <f t="shared" si="3"/>
        <v>0.47236180904522612</v>
      </c>
      <c r="N56" s="28">
        <f t="shared" si="4"/>
        <v>196.45957446808518</v>
      </c>
      <c r="O56" s="28">
        <f t="shared" si="5"/>
        <v>96.959574468085179</v>
      </c>
      <c r="P56" s="28">
        <f t="shared" si="6"/>
        <v>-10.600000000000023</v>
      </c>
      <c r="Q56" s="28">
        <f t="shared" si="7"/>
        <v>-52.5</v>
      </c>
    </row>
    <row r="57" spans="1:17">
      <c r="A57" s="25">
        <f t="shared" si="8"/>
        <v>42300</v>
      </c>
      <c r="B57" s="26" t="str">
        <f t="shared" si="0"/>
        <v>金</v>
      </c>
      <c r="C57" s="20"/>
      <c r="D57" s="24">
        <v>8</v>
      </c>
      <c r="E57" s="18">
        <v>0.4</v>
      </c>
      <c r="F57" s="21">
        <f t="shared" si="1"/>
        <v>3.2</v>
      </c>
      <c r="G57" s="21">
        <f t="array" ref="G57">SUM(IF($A57=作業履歴!$C$2:$C$150,IF(設計進捗!$B$33=作業履歴!$D$2:$D$150,作業履歴!$G$2:$G$150,0),0))</f>
        <v>0</v>
      </c>
      <c r="H57" s="21">
        <f t="array" ref="H57">SUM(IF($A57=作業履歴!$C$2:$C$150,IF(設計進捗!$B$33=作業履歴!$D$2:$D$150,作業履歴!$F$2:$F$150,0),0))</f>
        <v>0</v>
      </c>
      <c r="I57" s="21">
        <f>SUM(F$35:F57)</f>
        <v>60.800000000000026</v>
      </c>
      <c r="J57" s="21">
        <f>SUM(G$35:G57)</f>
        <v>47</v>
      </c>
      <c r="K57" s="22">
        <f>SUM(H$35:H57)</f>
        <v>99.5</v>
      </c>
      <c r="L57" s="28">
        <f t="shared" si="2"/>
        <v>0.77302631578947334</v>
      </c>
      <c r="M57" s="28">
        <f t="shared" si="3"/>
        <v>0.47236180904522612</v>
      </c>
      <c r="N57" s="28">
        <f t="shared" si="4"/>
        <v>196.45957446808518</v>
      </c>
      <c r="O57" s="28">
        <f t="shared" si="5"/>
        <v>96.959574468085179</v>
      </c>
      <c r="P57" s="28">
        <f t="shared" si="6"/>
        <v>-13.800000000000026</v>
      </c>
      <c r="Q57" s="28">
        <f t="shared" si="7"/>
        <v>-52.5</v>
      </c>
    </row>
    <row r="58" spans="1:17">
      <c r="A58" s="25">
        <f t="shared" si="8"/>
        <v>42301</v>
      </c>
      <c r="B58" s="26" t="str">
        <f t="shared" si="0"/>
        <v>土</v>
      </c>
      <c r="C58" s="20"/>
      <c r="D58" s="24">
        <v>8</v>
      </c>
      <c r="E58" s="18">
        <v>0</v>
      </c>
      <c r="F58" s="21">
        <f t="shared" si="1"/>
        <v>0</v>
      </c>
      <c r="G58" s="21">
        <f t="array" ref="G58">SUM(IF($A58=作業履歴!$C$2:$C$150,IF(設計進捗!$B$33=作業履歴!$D$2:$D$150,作業履歴!$G$2:$G$150,0),0))</f>
        <v>0</v>
      </c>
      <c r="H58" s="21">
        <f t="array" ref="H58">SUM(IF($A58=作業履歴!$C$2:$C$150,IF(設計進捗!$B$33=作業履歴!$D$2:$D$150,作業履歴!$F$2:$F$150,0),0))</f>
        <v>0</v>
      </c>
      <c r="I58" s="21">
        <f>SUM(F$35:F58)</f>
        <v>60.800000000000026</v>
      </c>
      <c r="J58" s="21">
        <f>SUM(G$35:G58)</f>
        <v>47</v>
      </c>
      <c r="K58" s="22">
        <f>SUM(H$35:H58)</f>
        <v>99.5</v>
      </c>
      <c r="L58" s="28">
        <f t="shared" si="2"/>
        <v>0.77302631578947334</v>
      </c>
      <c r="M58" s="28">
        <f t="shared" si="3"/>
        <v>0.47236180904522612</v>
      </c>
      <c r="N58" s="28">
        <f t="shared" si="4"/>
        <v>196.45957446808518</v>
      </c>
      <c r="O58" s="28">
        <f t="shared" si="5"/>
        <v>96.959574468085179</v>
      </c>
      <c r="P58" s="28">
        <f t="shared" si="6"/>
        <v>-13.800000000000026</v>
      </c>
      <c r="Q58" s="28">
        <f t="shared" si="7"/>
        <v>-52.5</v>
      </c>
    </row>
    <row r="59" spans="1:17">
      <c r="A59" s="25">
        <f t="shared" si="8"/>
        <v>42302</v>
      </c>
      <c r="B59" s="26" t="str">
        <f t="shared" si="0"/>
        <v>日</v>
      </c>
      <c r="C59" s="20"/>
      <c r="D59" s="24">
        <v>8</v>
      </c>
      <c r="E59" s="18">
        <v>0</v>
      </c>
      <c r="F59" s="21">
        <f t="shared" si="1"/>
        <v>0</v>
      </c>
      <c r="G59" s="21">
        <f t="array" ref="G59">SUM(IF($A59=作業履歴!$C$2:$C$150,IF(設計進捗!$B$33=作業履歴!$D$2:$D$150,作業履歴!$G$2:$G$150,0),0))</f>
        <v>0</v>
      </c>
      <c r="H59" s="21">
        <f t="array" ref="H59">SUM(IF($A59=作業履歴!$C$2:$C$150,IF(設計進捗!$B$33=作業履歴!$D$2:$D$150,作業履歴!$F$2:$F$150,0),0))</f>
        <v>0</v>
      </c>
      <c r="I59" s="21">
        <f>SUM(F$35:F59)</f>
        <v>60.800000000000026</v>
      </c>
      <c r="J59" s="21">
        <f>SUM(G$35:G59)</f>
        <v>47</v>
      </c>
      <c r="K59" s="22">
        <f>SUM(H$35:H59)</f>
        <v>99.5</v>
      </c>
      <c r="L59" s="28">
        <f t="shared" si="2"/>
        <v>0.77302631578947334</v>
      </c>
      <c r="M59" s="28">
        <f t="shared" si="3"/>
        <v>0.47236180904522612</v>
      </c>
      <c r="N59" s="28">
        <f t="shared" si="4"/>
        <v>196.45957446808518</v>
      </c>
      <c r="O59" s="28">
        <f t="shared" si="5"/>
        <v>96.959574468085179</v>
      </c>
      <c r="P59" s="28">
        <f t="shared" si="6"/>
        <v>-13.800000000000026</v>
      </c>
      <c r="Q59" s="28">
        <f t="shared" si="7"/>
        <v>-52.5</v>
      </c>
    </row>
    <row r="60" spans="1:17">
      <c r="A60" s="25">
        <f t="shared" si="8"/>
        <v>42303</v>
      </c>
      <c r="B60" s="26" t="str">
        <f t="shared" si="0"/>
        <v>月</v>
      </c>
      <c r="C60" s="20"/>
      <c r="D60" s="24">
        <v>8</v>
      </c>
      <c r="E60" s="18">
        <v>0.4</v>
      </c>
      <c r="F60" s="21">
        <f t="shared" si="1"/>
        <v>3.2</v>
      </c>
      <c r="G60" s="21">
        <f t="array" ref="G60">SUM(IF($A60=作業履歴!$C$2:$C$150,IF(設計進捗!$B$33=作業履歴!$D$2:$D$150,作業履歴!$G$2:$G$150,0),0))</f>
        <v>0</v>
      </c>
      <c r="H60" s="21">
        <f t="array" ref="H60">SUM(IF($A60=作業履歴!$C$2:$C$150,IF(設計進捗!$B$33=作業履歴!$D$2:$D$150,作業履歴!$F$2:$F$150,0),0))</f>
        <v>0</v>
      </c>
      <c r="I60" s="21">
        <f>SUM(F$35:F60)</f>
        <v>64.000000000000028</v>
      </c>
      <c r="J60" s="21">
        <f>SUM(G$35:G60)</f>
        <v>47</v>
      </c>
      <c r="K60" s="22">
        <f>SUM(H$35:H60)</f>
        <v>99.5</v>
      </c>
      <c r="L60" s="28">
        <f t="shared" si="2"/>
        <v>0.73437499999999967</v>
      </c>
      <c r="M60" s="28">
        <f t="shared" si="3"/>
        <v>0.47236180904522612</v>
      </c>
      <c r="N60" s="28">
        <f t="shared" si="4"/>
        <v>196.45957446808518</v>
      </c>
      <c r="O60" s="28">
        <f t="shared" si="5"/>
        <v>96.959574468085179</v>
      </c>
      <c r="P60" s="28">
        <f t="shared" si="6"/>
        <v>-17.000000000000028</v>
      </c>
      <c r="Q60" s="28">
        <f t="shared" si="7"/>
        <v>-52.5</v>
      </c>
    </row>
    <row r="61" spans="1:17">
      <c r="A61" s="25">
        <f t="shared" si="8"/>
        <v>42304</v>
      </c>
      <c r="B61" s="26" t="str">
        <f t="shared" si="0"/>
        <v>火</v>
      </c>
      <c r="C61" s="20"/>
      <c r="D61" s="24">
        <v>8</v>
      </c>
      <c r="E61" s="18">
        <v>0.4</v>
      </c>
      <c r="F61" s="21">
        <f t="shared" si="1"/>
        <v>3.2</v>
      </c>
      <c r="G61" s="21">
        <f t="array" ref="G61">SUM(IF($A61=作業履歴!$C$2:$C$150,IF(設計進捗!$B$33=作業履歴!$D$2:$D$150,作業履歴!$G$2:$G$150,0),0))</f>
        <v>0</v>
      </c>
      <c r="H61" s="21">
        <f t="array" ref="H61">SUM(IF($A61=作業履歴!$C$2:$C$150,IF(設計進捗!$B$33=作業履歴!$D$2:$D$150,作業履歴!$F$2:$F$150,0),0))</f>
        <v>0</v>
      </c>
      <c r="I61" s="21">
        <f>SUM(F$35:F61)</f>
        <v>67.200000000000031</v>
      </c>
      <c r="J61" s="21">
        <f>SUM(G$35:G61)</f>
        <v>47</v>
      </c>
      <c r="K61" s="22">
        <f>SUM(H$35:H61)</f>
        <v>99.5</v>
      </c>
      <c r="L61" s="28">
        <f t="shared" si="2"/>
        <v>0.69940476190476153</v>
      </c>
      <c r="M61" s="28">
        <f t="shared" si="3"/>
        <v>0.47236180904522612</v>
      </c>
      <c r="N61" s="28">
        <f t="shared" si="4"/>
        <v>196.45957446808518</v>
      </c>
      <c r="O61" s="28">
        <f t="shared" si="5"/>
        <v>96.959574468085179</v>
      </c>
      <c r="P61" s="28">
        <f t="shared" si="6"/>
        <v>-20.200000000000031</v>
      </c>
      <c r="Q61" s="28">
        <f t="shared" si="7"/>
        <v>-52.5</v>
      </c>
    </row>
    <row r="62" spans="1:17">
      <c r="A62" s="25">
        <f t="shared" si="8"/>
        <v>42305</v>
      </c>
      <c r="B62" s="26" t="str">
        <f t="shared" si="0"/>
        <v>水</v>
      </c>
      <c r="C62" s="20"/>
      <c r="D62" s="24">
        <v>8</v>
      </c>
      <c r="E62" s="18">
        <v>0.4</v>
      </c>
      <c r="F62" s="21">
        <f t="shared" si="1"/>
        <v>3.2</v>
      </c>
      <c r="G62" s="21">
        <f t="array" ref="G62">SUM(IF($A62=作業履歴!$C$2:$C$150,IF(設計進捗!$B$33=作業履歴!$D$2:$D$150,作業履歴!$G$2:$G$150,0),0))</f>
        <v>0</v>
      </c>
      <c r="H62" s="21">
        <f t="array" ref="H62">SUM(IF($A62=作業履歴!$C$2:$C$150,IF(設計進捗!$B$33=作業履歴!$D$2:$D$150,作業履歴!$F$2:$F$150,0),0))</f>
        <v>0</v>
      </c>
      <c r="I62" s="21">
        <f>SUM(F$35:F62)</f>
        <v>70.400000000000034</v>
      </c>
      <c r="J62" s="21">
        <f>SUM(G$35:G62)</f>
        <v>47</v>
      </c>
      <c r="K62" s="22">
        <f>SUM(H$35:H62)</f>
        <v>99.5</v>
      </c>
      <c r="L62" s="28">
        <f t="shared" si="2"/>
        <v>0.66761363636363602</v>
      </c>
      <c r="M62" s="28">
        <f t="shared" si="3"/>
        <v>0.47236180904522612</v>
      </c>
      <c r="N62" s="28">
        <f t="shared" si="4"/>
        <v>196.45957446808518</v>
      </c>
      <c r="O62" s="28">
        <f t="shared" si="5"/>
        <v>96.959574468085179</v>
      </c>
      <c r="P62" s="28">
        <f t="shared" si="6"/>
        <v>-23.400000000000034</v>
      </c>
      <c r="Q62" s="28">
        <f t="shared" si="7"/>
        <v>-52.5</v>
      </c>
    </row>
    <row r="63" spans="1:17">
      <c r="A63" s="25">
        <f t="shared" si="8"/>
        <v>42306</v>
      </c>
      <c r="B63" s="26" t="str">
        <f t="shared" si="0"/>
        <v>木</v>
      </c>
      <c r="C63" s="20"/>
      <c r="D63" s="24">
        <v>8</v>
      </c>
      <c r="E63" s="18">
        <v>0.4</v>
      </c>
      <c r="F63" s="21">
        <f t="shared" si="1"/>
        <v>3.2</v>
      </c>
      <c r="G63" s="21">
        <f t="array" ref="G63">SUM(IF($A63=作業履歴!$C$2:$C$150,IF(設計進捗!$B$33=作業履歴!$D$2:$D$150,作業履歴!$G$2:$G$150,0),0))</f>
        <v>0</v>
      </c>
      <c r="H63" s="21">
        <f t="array" ref="H63">SUM(IF($A63=作業履歴!$C$2:$C$150,IF(設計進捗!$B$33=作業履歴!$D$2:$D$150,作業履歴!$F$2:$F$150,0),0))</f>
        <v>0</v>
      </c>
      <c r="I63" s="21">
        <f>SUM(F$35:F63)</f>
        <v>73.600000000000037</v>
      </c>
      <c r="J63" s="21">
        <f>SUM(G$35:G63)</f>
        <v>47</v>
      </c>
      <c r="K63" s="22">
        <f>SUM(H$35:H63)</f>
        <v>99.5</v>
      </c>
      <c r="L63" s="28">
        <f t="shared" si="2"/>
        <v>0.6385869565217388</v>
      </c>
      <c r="M63" s="28">
        <f t="shared" si="3"/>
        <v>0.47236180904522612</v>
      </c>
      <c r="N63" s="28">
        <f t="shared" si="4"/>
        <v>196.45957446808518</v>
      </c>
      <c r="O63" s="28">
        <f t="shared" si="5"/>
        <v>96.959574468085179</v>
      </c>
      <c r="P63" s="28">
        <f t="shared" si="6"/>
        <v>-26.600000000000037</v>
      </c>
      <c r="Q63" s="28">
        <f t="shared" si="7"/>
        <v>-52.5</v>
      </c>
    </row>
    <row r="64" spans="1:17">
      <c r="A64" s="25">
        <f t="shared" si="8"/>
        <v>42307</v>
      </c>
      <c r="B64" s="26" t="str">
        <f t="shared" si="0"/>
        <v>金</v>
      </c>
      <c r="C64" s="20"/>
      <c r="D64" s="24">
        <v>8</v>
      </c>
      <c r="E64" s="18">
        <v>0.4</v>
      </c>
      <c r="F64" s="21">
        <f t="shared" si="1"/>
        <v>3.2</v>
      </c>
      <c r="G64" s="21">
        <f t="array" ref="G64">SUM(IF($A64=作業履歴!$C$2:$C$150,IF(設計進捗!$B$33=作業履歴!$D$2:$D$150,作業履歴!$G$2:$G$150,0),0))</f>
        <v>0</v>
      </c>
      <c r="H64" s="21">
        <f t="array" ref="H64">SUM(IF($A64=作業履歴!$C$2:$C$150,IF(設計進捗!$B$33=作業履歴!$D$2:$D$150,作業履歴!$F$2:$F$150,0),0))</f>
        <v>0</v>
      </c>
      <c r="I64" s="21">
        <f>SUM(F$35:F64)</f>
        <v>76.80000000000004</v>
      </c>
      <c r="J64" s="21">
        <f>SUM(G$35:G64)</f>
        <v>47</v>
      </c>
      <c r="K64" s="22">
        <f>SUM(H$35:H64)</f>
        <v>99.5</v>
      </c>
      <c r="L64" s="28">
        <f t="shared" si="2"/>
        <v>0.6119791666666663</v>
      </c>
      <c r="M64" s="28">
        <f t="shared" si="3"/>
        <v>0.47236180904522612</v>
      </c>
      <c r="N64" s="28">
        <f t="shared" si="4"/>
        <v>196.45957446808518</v>
      </c>
      <c r="O64" s="28">
        <f t="shared" si="5"/>
        <v>96.959574468085179</v>
      </c>
      <c r="P64" s="28">
        <f t="shared" si="6"/>
        <v>-29.80000000000004</v>
      </c>
      <c r="Q64" s="28">
        <f t="shared" si="7"/>
        <v>-52.5</v>
      </c>
    </row>
    <row r="65" spans="1:17">
      <c r="A65" s="25">
        <f t="shared" si="8"/>
        <v>42308</v>
      </c>
      <c r="B65" s="26" t="str">
        <f t="shared" si="0"/>
        <v>土</v>
      </c>
      <c r="C65" s="20"/>
      <c r="D65" s="24">
        <v>8</v>
      </c>
      <c r="E65" s="18">
        <v>0</v>
      </c>
      <c r="F65" s="21">
        <f t="shared" si="1"/>
        <v>0</v>
      </c>
      <c r="G65" s="21">
        <f t="array" ref="G65">SUM(IF($A65=作業履歴!$C$2:$C$150,IF(設計進捗!$B$33=作業履歴!$D$2:$D$150,作業履歴!$G$2:$G$150,0),0))</f>
        <v>0</v>
      </c>
      <c r="H65" s="21">
        <f t="array" ref="H65">SUM(IF($A65=作業履歴!$C$2:$C$150,IF(設計進捗!$B$33=作業履歴!$D$2:$D$150,作業履歴!$F$2:$F$150,0),0))</f>
        <v>0</v>
      </c>
      <c r="I65" s="21">
        <f>SUM(F$35:F65)</f>
        <v>76.80000000000004</v>
      </c>
      <c r="J65" s="21">
        <f>SUM(G$35:G65)</f>
        <v>47</v>
      </c>
      <c r="K65" s="22">
        <f>SUM(H$35:H65)</f>
        <v>99.5</v>
      </c>
      <c r="L65" s="28">
        <f t="shared" si="2"/>
        <v>0.6119791666666663</v>
      </c>
      <c r="M65" s="28">
        <f t="shared" si="3"/>
        <v>0.47236180904522612</v>
      </c>
      <c r="N65" s="28">
        <f t="shared" si="4"/>
        <v>196.45957446808518</v>
      </c>
      <c r="O65" s="28">
        <f t="shared" si="5"/>
        <v>96.959574468085179</v>
      </c>
      <c r="P65" s="28">
        <f t="shared" si="6"/>
        <v>-29.80000000000004</v>
      </c>
      <c r="Q65" s="28">
        <f t="shared" si="7"/>
        <v>-52.5</v>
      </c>
    </row>
    <row r="66" spans="1:17">
      <c r="A66" s="25">
        <f t="shared" si="8"/>
        <v>42309</v>
      </c>
      <c r="B66" s="26" t="str">
        <f t="shared" si="0"/>
        <v>日</v>
      </c>
      <c r="C66" s="20"/>
      <c r="D66" s="24">
        <v>8</v>
      </c>
      <c r="E66" s="18">
        <v>0</v>
      </c>
      <c r="F66" s="21">
        <f t="shared" si="1"/>
        <v>0</v>
      </c>
      <c r="G66" s="21">
        <f t="array" ref="G66">SUM(IF($A66=作業履歴!$C$2:$C$150,IF(設計進捗!$B$33=作業履歴!$D$2:$D$150,作業履歴!$G$2:$G$150,0),0))</f>
        <v>0</v>
      </c>
      <c r="H66" s="21">
        <f t="array" ref="H66">SUM(IF($A66=作業履歴!$C$2:$C$150,IF(設計進捗!$B$33=作業履歴!$D$2:$D$150,作業履歴!$F$2:$F$150,0),0))</f>
        <v>0</v>
      </c>
      <c r="I66" s="21">
        <f>SUM(F$35:F66)</f>
        <v>76.80000000000004</v>
      </c>
      <c r="J66" s="21">
        <f>SUM(G$35:G66)</f>
        <v>47</v>
      </c>
      <c r="K66" s="22">
        <f>SUM(H$35:H66)</f>
        <v>99.5</v>
      </c>
      <c r="L66" s="28">
        <f t="shared" si="2"/>
        <v>0.6119791666666663</v>
      </c>
      <c r="M66" s="28">
        <f t="shared" si="3"/>
        <v>0.47236180904522612</v>
      </c>
      <c r="N66" s="28">
        <f t="shared" si="4"/>
        <v>196.45957446808518</v>
      </c>
      <c r="O66" s="28">
        <f t="shared" si="5"/>
        <v>96.959574468085179</v>
      </c>
      <c r="P66" s="28">
        <f t="shared" si="6"/>
        <v>-29.80000000000004</v>
      </c>
      <c r="Q66" s="28">
        <f t="shared" si="7"/>
        <v>-52.5</v>
      </c>
    </row>
    <row r="67" spans="1:17">
      <c r="A67" s="25">
        <f t="shared" si="8"/>
        <v>42310</v>
      </c>
      <c r="B67" s="26" t="str">
        <f t="shared" si="0"/>
        <v>月</v>
      </c>
      <c r="C67" s="20"/>
      <c r="D67" s="24">
        <v>8</v>
      </c>
      <c r="E67" s="18">
        <v>0.5</v>
      </c>
      <c r="F67" s="21">
        <f t="shared" si="1"/>
        <v>4</v>
      </c>
      <c r="G67" s="21">
        <f t="array" ref="G67">SUM(IF($A67=作業履歴!$C$2:$C$150,IF(設計進捗!$B$33=作業履歴!$D$2:$D$150,作業履歴!$G$2:$G$150,0),0))</f>
        <v>0</v>
      </c>
      <c r="H67" s="21">
        <f t="array" ref="H67">SUM(IF($A67=作業履歴!$C$2:$C$150,IF(設計進捗!$B$33=作業履歴!$D$2:$D$150,作業履歴!$F$2:$F$150,0),0))</f>
        <v>0</v>
      </c>
      <c r="I67" s="21">
        <f>SUM(F$35:F67)</f>
        <v>80.80000000000004</v>
      </c>
      <c r="J67" s="21">
        <f>SUM(G$35:G67)</f>
        <v>47</v>
      </c>
      <c r="K67" s="22">
        <f>SUM(H$35:H67)</f>
        <v>99.5</v>
      </c>
      <c r="L67" s="28">
        <f t="shared" si="2"/>
        <v>0.58168316831683142</v>
      </c>
      <c r="M67" s="28">
        <f t="shared" si="3"/>
        <v>0.47236180904522612</v>
      </c>
      <c r="N67" s="28">
        <f t="shared" si="4"/>
        <v>196.45957446808518</v>
      </c>
      <c r="O67" s="28">
        <f t="shared" si="5"/>
        <v>96.959574468085179</v>
      </c>
      <c r="P67" s="28">
        <f t="shared" si="6"/>
        <v>-33.80000000000004</v>
      </c>
      <c r="Q67" s="28">
        <f t="shared" si="7"/>
        <v>-52.5</v>
      </c>
    </row>
    <row r="68" spans="1:17">
      <c r="A68" s="25">
        <f t="shared" si="8"/>
        <v>42311</v>
      </c>
      <c r="B68" s="26" t="str">
        <f t="shared" si="0"/>
        <v>火</v>
      </c>
      <c r="C68" s="20"/>
      <c r="D68" s="24">
        <v>8</v>
      </c>
      <c r="E68" s="18">
        <v>0.5</v>
      </c>
      <c r="F68" s="21">
        <f t="shared" si="1"/>
        <v>4</v>
      </c>
      <c r="G68" s="21">
        <f t="array" ref="G68">SUM(IF($A68=作業履歴!$C$2:$C$150,IF(設計進捗!$B$33=作業履歴!$D$2:$D$150,作業履歴!$G$2:$G$150,0),0))</f>
        <v>0</v>
      </c>
      <c r="H68" s="21">
        <f t="array" ref="H68">SUM(IF($A68=作業履歴!$C$2:$C$150,IF(設計進捗!$B$33=作業履歴!$D$2:$D$150,作業履歴!$F$2:$F$150,0),0))</f>
        <v>0</v>
      </c>
      <c r="I68" s="21">
        <f>SUM(F$35:F68)</f>
        <v>84.80000000000004</v>
      </c>
      <c r="J68" s="21">
        <f>SUM(G$35:G68)</f>
        <v>47</v>
      </c>
      <c r="K68" s="22">
        <f>SUM(H$35:H68)</f>
        <v>99.5</v>
      </c>
      <c r="L68" s="28">
        <f t="shared" si="2"/>
        <v>0.55424528301886766</v>
      </c>
      <c r="M68" s="28">
        <f t="shared" si="3"/>
        <v>0.47236180904522612</v>
      </c>
      <c r="N68" s="28">
        <f t="shared" si="4"/>
        <v>196.45957446808518</v>
      </c>
      <c r="O68" s="28">
        <f t="shared" si="5"/>
        <v>96.959574468085179</v>
      </c>
      <c r="P68" s="28">
        <f t="shared" si="6"/>
        <v>-37.80000000000004</v>
      </c>
      <c r="Q68" s="28">
        <f t="shared" si="7"/>
        <v>-52.5</v>
      </c>
    </row>
    <row r="69" spans="1:17">
      <c r="A69" s="25">
        <f t="shared" si="8"/>
        <v>42312</v>
      </c>
      <c r="B69" s="26" t="str">
        <f t="shared" si="0"/>
        <v>水</v>
      </c>
      <c r="C69" s="20"/>
      <c r="D69" s="24">
        <v>8</v>
      </c>
      <c r="E69" s="18">
        <v>0.5</v>
      </c>
      <c r="F69" s="21">
        <f t="shared" si="1"/>
        <v>4</v>
      </c>
      <c r="G69" s="21">
        <f t="array" ref="G69">SUM(IF($A69=作業履歴!$C$2:$C$150,IF(設計進捗!$B$33=作業履歴!$D$2:$D$150,作業履歴!$G$2:$G$150,0),0))</f>
        <v>0</v>
      </c>
      <c r="H69" s="21">
        <f t="array" ref="H69">SUM(IF($A69=作業履歴!$C$2:$C$150,IF(設計進捗!$B$33=作業履歴!$D$2:$D$150,作業履歴!$F$2:$F$150,0),0))</f>
        <v>0</v>
      </c>
      <c r="I69" s="21">
        <f>SUM(F$35:F69)</f>
        <v>88.80000000000004</v>
      </c>
      <c r="J69" s="21">
        <f>SUM(G$35:G69)</f>
        <v>47</v>
      </c>
      <c r="K69" s="22">
        <f>SUM(H$35:H69)</f>
        <v>99.5</v>
      </c>
      <c r="L69" s="28">
        <f t="shared" si="2"/>
        <v>0.52927927927927909</v>
      </c>
      <c r="M69" s="28">
        <f t="shared" si="3"/>
        <v>0.47236180904522612</v>
      </c>
      <c r="N69" s="28">
        <f t="shared" si="4"/>
        <v>196.45957446808518</v>
      </c>
      <c r="O69" s="28">
        <f t="shared" si="5"/>
        <v>96.959574468085179</v>
      </c>
      <c r="P69" s="28">
        <f t="shared" si="6"/>
        <v>-41.80000000000004</v>
      </c>
      <c r="Q69" s="28">
        <f t="shared" si="7"/>
        <v>-52.5</v>
      </c>
    </row>
    <row r="70" spans="1:17">
      <c r="A70" s="25">
        <f t="shared" si="8"/>
        <v>42313</v>
      </c>
      <c r="B70" s="26" t="str">
        <f t="shared" si="0"/>
        <v>木</v>
      </c>
      <c r="C70" s="20"/>
      <c r="D70" s="24">
        <v>8</v>
      </c>
      <c r="E70" s="18">
        <v>0.25</v>
      </c>
      <c r="F70" s="21">
        <f t="shared" si="1"/>
        <v>2</v>
      </c>
      <c r="G70" s="21">
        <f t="array" ref="G70">SUM(IF($A70=作業履歴!$C$2:$C$150,IF(設計進捗!$B$33=作業履歴!$D$2:$D$150,作業履歴!$G$2:$G$150,0),0))</f>
        <v>0</v>
      </c>
      <c r="H70" s="21">
        <f t="array" ref="H70">SUM(IF($A70=作業履歴!$C$2:$C$150,IF(設計進捗!$B$33=作業履歴!$D$2:$D$150,作業履歴!$F$2:$F$150,0),0))</f>
        <v>0</v>
      </c>
      <c r="I70" s="21">
        <f>SUM(F$35:F70)</f>
        <v>90.80000000000004</v>
      </c>
      <c r="J70" s="21">
        <f>SUM(G$35:G70)</f>
        <v>47</v>
      </c>
      <c r="K70" s="22">
        <f>SUM(H$35:H70)</f>
        <v>99.5</v>
      </c>
      <c r="L70" s="28">
        <f t="shared" si="2"/>
        <v>0.51762114537444914</v>
      </c>
      <c r="M70" s="28">
        <f t="shared" si="3"/>
        <v>0.47236180904522612</v>
      </c>
      <c r="N70" s="28">
        <f t="shared" si="4"/>
        <v>196.45957446808518</v>
      </c>
      <c r="O70" s="28">
        <f t="shared" si="5"/>
        <v>96.959574468085179</v>
      </c>
      <c r="P70" s="28">
        <f t="shared" si="6"/>
        <v>-43.80000000000004</v>
      </c>
      <c r="Q70" s="28">
        <f t="shared" si="7"/>
        <v>-52.5</v>
      </c>
    </row>
    <row r="71" spans="1:17">
      <c r="A71" s="25">
        <f t="shared" si="8"/>
        <v>42314</v>
      </c>
      <c r="B71" s="26" t="str">
        <f t="shared" si="0"/>
        <v>金</v>
      </c>
      <c r="C71" s="20"/>
      <c r="D71" s="24">
        <v>8</v>
      </c>
      <c r="E71" s="18">
        <v>0.25</v>
      </c>
      <c r="F71" s="21">
        <f t="shared" si="1"/>
        <v>2</v>
      </c>
      <c r="G71" s="21">
        <f t="array" ref="G71">SUM(IF($A71=作業履歴!$C$2:$C$150,IF(設計進捗!$B$33=作業履歴!$D$2:$D$150,作業履歴!$G$2:$G$150,0),0))</f>
        <v>0</v>
      </c>
      <c r="H71" s="21">
        <f t="array" ref="H71">SUM(IF($A71=作業履歴!$C$2:$C$150,IF(設計進捗!$B$33=作業履歴!$D$2:$D$150,作業履歴!$F$2:$F$150,0),0))</f>
        <v>0</v>
      </c>
      <c r="I71" s="21">
        <f>SUM(F$35:F71)</f>
        <v>92.80000000000004</v>
      </c>
      <c r="J71" s="21">
        <f>SUM(G$35:G71)</f>
        <v>47</v>
      </c>
      <c r="K71" s="22">
        <f>SUM(H$35:H71)</f>
        <v>99.5</v>
      </c>
      <c r="L71" s="28">
        <f t="shared" si="2"/>
        <v>0.50646551724137912</v>
      </c>
      <c r="M71" s="28">
        <f t="shared" si="3"/>
        <v>0.47236180904522612</v>
      </c>
      <c r="N71" s="28">
        <f t="shared" si="4"/>
        <v>196.45957446808518</v>
      </c>
      <c r="O71" s="28">
        <f t="shared" si="5"/>
        <v>96.959574468085179</v>
      </c>
      <c r="P71" s="28">
        <f t="shared" si="6"/>
        <v>-45.80000000000004</v>
      </c>
      <c r="Q71" s="28">
        <f t="shared" si="7"/>
        <v>-52.5</v>
      </c>
    </row>
    <row r="72" spans="1:17">
      <c r="A72" s="25">
        <f t="shared" si="8"/>
        <v>42315</v>
      </c>
      <c r="B72" s="26" t="str">
        <f t="shared" si="0"/>
        <v>土</v>
      </c>
      <c r="C72" s="20"/>
      <c r="D72" s="24">
        <v>8</v>
      </c>
      <c r="E72" s="18">
        <v>0</v>
      </c>
      <c r="F72" s="21">
        <f t="shared" si="1"/>
        <v>0</v>
      </c>
      <c r="G72" s="21">
        <f t="array" ref="G72">SUM(IF($A72=作業履歴!$C$2:$C$150,IF(設計進捗!$B$33=作業履歴!$D$2:$D$150,作業履歴!$G$2:$G$150,0),0))</f>
        <v>0</v>
      </c>
      <c r="H72" s="21">
        <f t="array" ref="H72">SUM(IF($A72=作業履歴!$C$2:$C$150,IF(設計進捗!$B$33=作業履歴!$D$2:$D$150,作業履歴!$F$2:$F$150,0),0))</f>
        <v>0</v>
      </c>
      <c r="I72" s="21">
        <f>SUM(F$35:F72)</f>
        <v>92.80000000000004</v>
      </c>
      <c r="J72" s="21">
        <f>SUM(G$35:G72)</f>
        <v>47</v>
      </c>
      <c r="K72" s="22">
        <f>SUM(H$35:H72)</f>
        <v>99.5</v>
      </c>
      <c r="L72" s="28">
        <f t="shared" si="2"/>
        <v>0.50646551724137912</v>
      </c>
      <c r="M72" s="28">
        <f t="shared" si="3"/>
        <v>0.47236180904522612</v>
      </c>
      <c r="N72" s="28">
        <f t="shared" si="4"/>
        <v>196.45957446808518</v>
      </c>
      <c r="O72" s="28">
        <f t="shared" si="5"/>
        <v>96.959574468085179</v>
      </c>
      <c r="P72" s="28">
        <f t="shared" si="6"/>
        <v>-45.80000000000004</v>
      </c>
      <c r="Q72" s="28">
        <f t="shared" si="7"/>
        <v>-52.5</v>
      </c>
    </row>
    <row r="73" spans="1:17">
      <c r="A73" s="25">
        <f t="shared" si="8"/>
        <v>42316</v>
      </c>
      <c r="B73" s="26" t="str">
        <f t="shared" si="0"/>
        <v>日</v>
      </c>
      <c r="C73" s="20"/>
      <c r="D73" s="24">
        <v>8</v>
      </c>
      <c r="E73" s="18">
        <v>0</v>
      </c>
      <c r="F73" s="21">
        <f t="shared" si="1"/>
        <v>0</v>
      </c>
      <c r="G73" s="21">
        <f t="array" ref="G73">SUM(IF($A73=作業履歴!$C$2:$C$150,IF(設計進捗!$B$33=作業履歴!$D$2:$D$150,作業履歴!$G$2:$G$150,0),0))</f>
        <v>0</v>
      </c>
      <c r="H73" s="21">
        <f t="array" ref="H73">SUM(IF($A73=作業履歴!$C$2:$C$150,IF(設計進捗!$B$33=作業履歴!$D$2:$D$150,作業履歴!$F$2:$F$150,0),0))</f>
        <v>0</v>
      </c>
      <c r="I73" s="21">
        <f>SUM(F$35:F73)</f>
        <v>92.80000000000004</v>
      </c>
      <c r="J73" s="21">
        <f>SUM(G$35:G73)</f>
        <v>47</v>
      </c>
      <c r="K73" s="22">
        <f>SUM(H$35:H73)</f>
        <v>99.5</v>
      </c>
      <c r="L73" s="28">
        <f t="shared" si="2"/>
        <v>0.50646551724137912</v>
      </c>
      <c r="M73" s="28">
        <f t="shared" si="3"/>
        <v>0.47236180904522612</v>
      </c>
      <c r="N73" s="28">
        <f t="shared" si="4"/>
        <v>196.45957446808518</v>
      </c>
      <c r="O73" s="28">
        <f t="shared" si="5"/>
        <v>96.959574468085179</v>
      </c>
      <c r="P73" s="28">
        <f t="shared" si="6"/>
        <v>-45.80000000000004</v>
      </c>
      <c r="Q73" s="28">
        <f t="shared" si="7"/>
        <v>-52.5</v>
      </c>
    </row>
    <row r="74" spans="1:17">
      <c r="A74" s="25">
        <f t="shared" si="8"/>
        <v>42317</v>
      </c>
      <c r="B74" s="26" t="str">
        <f t="shared" si="0"/>
        <v>月</v>
      </c>
      <c r="C74" s="20"/>
      <c r="D74" s="24">
        <v>8</v>
      </c>
      <c r="E74" s="18">
        <v>0</v>
      </c>
      <c r="F74" s="21">
        <f t="shared" si="1"/>
        <v>0</v>
      </c>
      <c r="G74" s="21">
        <f t="array" ref="G74">SUM(IF($A74=作業履歴!$C$2:$C$150,IF(設計進捗!$B$33=作業履歴!$D$2:$D$150,作業履歴!$G$2:$G$150,0),0))</f>
        <v>0</v>
      </c>
      <c r="H74" s="21">
        <f t="array" ref="H74">SUM(IF($A74=作業履歴!$C$2:$C$150,IF(設計進捗!$B$33=作業履歴!$D$2:$D$150,作業履歴!$F$2:$F$150,0),0))</f>
        <v>0</v>
      </c>
      <c r="I74" s="21">
        <f>SUM(F$35:F74)</f>
        <v>92.80000000000004</v>
      </c>
      <c r="J74" s="21">
        <f>SUM(G$35:G74)</f>
        <v>47</v>
      </c>
      <c r="K74" s="22">
        <f>SUM(H$35:H74)</f>
        <v>99.5</v>
      </c>
      <c r="L74" s="28">
        <f t="shared" si="2"/>
        <v>0.50646551724137912</v>
      </c>
      <c r="M74" s="28">
        <f t="shared" si="3"/>
        <v>0.47236180904522612</v>
      </c>
      <c r="N74" s="28">
        <f t="shared" si="4"/>
        <v>196.45957446808518</v>
      </c>
      <c r="O74" s="28">
        <f t="shared" si="5"/>
        <v>96.959574468085179</v>
      </c>
      <c r="P74" s="28">
        <f t="shared" si="6"/>
        <v>-45.80000000000004</v>
      </c>
      <c r="Q74" s="28">
        <f t="shared" si="7"/>
        <v>-52.5</v>
      </c>
    </row>
    <row r="75" spans="1:17">
      <c r="A75" s="25">
        <f t="shared" si="8"/>
        <v>42318</v>
      </c>
      <c r="B75" s="26" t="str">
        <f t="shared" si="0"/>
        <v>火</v>
      </c>
      <c r="C75" s="20"/>
      <c r="D75" s="24">
        <v>8</v>
      </c>
      <c r="E75" s="18">
        <v>0</v>
      </c>
      <c r="F75" s="21">
        <f t="shared" si="1"/>
        <v>0</v>
      </c>
      <c r="G75" s="21">
        <f t="array" ref="G75">SUM(IF($A75=作業履歴!$C$2:$C$150,IF(設計進捗!$B$33=作業履歴!$D$2:$D$150,作業履歴!$G$2:$G$150,0),0))</f>
        <v>0</v>
      </c>
      <c r="H75" s="21">
        <f t="array" ref="H75">SUM(IF($A75=作業履歴!$C$2:$C$150,IF(設計進捗!$B$33=作業履歴!$D$2:$D$150,作業履歴!$F$2:$F$150,0),0))</f>
        <v>0</v>
      </c>
      <c r="I75" s="21">
        <f>SUM(F$35:F75)</f>
        <v>92.80000000000004</v>
      </c>
      <c r="J75" s="21">
        <f>SUM(G$35:G75)</f>
        <v>47</v>
      </c>
      <c r="K75" s="22">
        <f>SUM(H$35:H75)</f>
        <v>99.5</v>
      </c>
      <c r="L75" s="28">
        <f t="shared" si="2"/>
        <v>0.50646551724137912</v>
      </c>
      <c r="M75" s="28">
        <f t="shared" si="3"/>
        <v>0.47236180904522612</v>
      </c>
      <c r="N75" s="28">
        <f t="shared" si="4"/>
        <v>196.45957446808518</v>
      </c>
      <c r="O75" s="28">
        <f t="shared" si="5"/>
        <v>96.959574468085179</v>
      </c>
      <c r="P75" s="28">
        <f t="shared" si="6"/>
        <v>-45.80000000000004</v>
      </c>
      <c r="Q75" s="28">
        <f t="shared" si="7"/>
        <v>-52.5</v>
      </c>
    </row>
    <row r="76" spans="1:17">
      <c r="A76" s="25">
        <f t="shared" si="8"/>
        <v>42319</v>
      </c>
      <c r="B76" s="26" t="str">
        <f t="shared" si="0"/>
        <v>水</v>
      </c>
      <c r="C76" s="20"/>
      <c r="D76" s="24">
        <v>8</v>
      </c>
      <c r="E76" s="18">
        <v>0</v>
      </c>
      <c r="F76" s="21">
        <f t="shared" si="1"/>
        <v>0</v>
      </c>
      <c r="G76" s="21">
        <f t="array" ref="G76">SUM(IF($A76=作業履歴!$C$2:$C$150,IF(設計進捗!$B$33=作業履歴!$D$2:$D$150,作業履歴!$G$2:$G$150,0),0))</f>
        <v>0</v>
      </c>
      <c r="H76" s="21">
        <f t="array" ref="H76">SUM(IF($A76=作業履歴!$C$2:$C$150,IF(設計進捗!$B$33=作業履歴!$D$2:$D$150,作業履歴!$F$2:$F$150,0),0))</f>
        <v>0</v>
      </c>
      <c r="I76" s="21">
        <f>SUM(F$35:F76)</f>
        <v>92.80000000000004</v>
      </c>
      <c r="J76" s="21">
        <f>SUM(G$35:G76)</f>
        <v>47</v>
      </c>
      <c r="K76" s="22">
        <f>SUM(H$35:H76)</f>
        <v>99.5</v>
      </c>
      <c r="L76" s="28">
        <f t="shared" si="2"/>
        <v>0.50646551724137912</v>
      </c>
      <c r="M76" s="28">
        <f t="shared" si="3"/>
        <v>0.47236180904522612</v>
      </c>
      <c r="N76" s="28">
        <f t="shared" si="4"/>
        <v>196.45957446808518</v>
      </c>
      <c r="O76" s="28">
        <f t="shared" si="5"/>
        <v>96.959574468085179</v>
      </c>
      <c r="P76" s="28">
        <f t="shared" si="6"/>
        <v>-45.80000000000004</v>
      </c>
      <c r="Q76" s="28">
        <f t="shared" si="7"/>
        <v>-52.5</v>
      </c>
    </row>
    <row r="77" spans="1:17">
      <c r="A77" s="25">
        <f t="shared" si="8"/>
        <v>42320</v>
      </c>
      <c r="B77" s="26" t="str">
        <f t="shared" si="0"/>
        <v>木</v>
      </c>
      <c r="C77" s="20"/>
      <c r="D77" s="24">
        <v>8</v>
      </c>
      <c r="E77" s="18">
        <v>0</v>
      </c>
      <c r="F77" s="21">
        <f t="shared" si="1"/>
        <v>0</v>
      </c>
      <c r="G77" s="21">
        <f t="array" ref="G77">SUM(IF($A77=作業履歴!$C$2:$C$150,IF(設計進捗!$B$33=作業履歴!$D$2:$D$150,作業履歴!$G$2:$G$150,0),0))</f>
        <v>0</v>
      </c>
      <c r="H77" s="21">
        <f t="array" ref="H77">SUM(IF($A77=作業履歴!$C$2:$C$150,IF(設計進捗!$B$33=作業履歴!$D$2:$D$150,作業履歴!$F$2:$F$150,0),0))</f>
        <v>0</v>
      </c>
      <c r="I77" s="21">
        <f>SUM(F$35:F77)</f>
        <v>92.80000000000004</v>
      </c>
      <c r="J77" s="21">
        <f>SUM(G$35:G77)</f>
        <v>47</v>
      </c>
      <c r="K77" s="22">
        <f>SUM(H$35:H77)</f>
        <v>99.5</v>
      </c>
      <c r="L77" s="28">
        <f t="shared" si="2"/>
        <v>0.50646551724137912</v>
      </c>
      <c r="M77" s="28">
        <f t="shared" si="3"/>
        <v>0.47236180904522612</v>
      </c>
      <c r="N77" s="28">
        <f t="shared" si="4"/>
        <v>196.45957446808518</v>
      </c>
      <c r="O77" s="28">
        <f t="shared" si="5"/>
        <v>96.959574468085179</v>
      </c>
      <c r="P77" s="28">
        <f t="shared" si="6"/>
        <v>-45.80000000000004</v>
      </c>
      <c r="Q77" s="28">
        <f t="shared" si="7"/>
        <v>-52.5</v>
      </c>
    </row>
    <row r="78" spans="1:17">
      <c r="A78" s="25">
        <f t="shared" si="8"/>
        <v>42321</v>
      </c>
      <c r="B78" s="26" t="str">
        <f t="shared" si="0"/>
        <v>金</v>
      </c>
      <c r="C78" s="20"/>
      <c r="D78" s="24">
        <v>8</v>
      </c>
      <c r="E78" s="18">
        <v>0</v>
      </c>
      <c r="F78" s="21">
        <f t="shared" si="1"/>
        <v>0</v>
      </c>
      <c r="G78" s="21">
        <f t="array" ref="G78">SUM(IF($A78=作業履歴!$C$2:$C$150,IF(設計進捗!$B$33=作業履歴!$D$2:$D$150,作業履歴!$G$2:$G$150,0),0))</f>
        <v>0</v>
      </c>
      <c r="H78" s="21">
        <f t="array" ref="H78">SUM(IF($A78=作業履歴!$C$2:$C$150,IF(設計進捗!$B$33=作業履歴!$D$2:$D$150,作業履歴!$F$2:$F$150,0),0))</f>
        <v>0</v>
      </c>
      <c r="I78" s="21">
        <f>SUM(F$35:F78)</f>
        <v>92.80000000000004</v>
      </c>
      <c r="J78" s="21">
        <f>SUM(G$35:G78)</f>
        <v>47</v>
      </c>
      <c r="K78" s="22">
        <f>SUM(H$35:H78)</f>
        <v>99.5</v>
      </c>
      <c r="L78" s="28">
        <f t="shared" si="2"/>
        <v>0.50646551724137912</v>
      </c>
      <c r="M78" s="28">
        <f t="shared" si="3"/>
        <v>0.47236180904522612</v>
      </c>
      <c r="N78" s="28">
        <f t="shared" si="4"/>
        <v>196.45957446808518</v>
      </c>
      <c r="O78" s="28">
        <f t="shared" si="5"/>
        <v>96.959574468085179</v>
      </c>
      <c r="P78" s="28">
        <f t="shared" si="6"/>
        <v>-45.80000000000004</v>
      </c>
      <c r="Q78" s="28">
        <f t="shared" si="7"/>
        <v>-52.5</v>
      </c>
    </row>
    <row r="79" spans="1:17">
      <c r="A79" s="25">
        <f t="shared" si="8"/>
        <v>42322</v>
      </c>
      <c r="B79" s="26" t="str">
        <f t="shared" si="0"/>
        <v>土</v>
      </c>
      <c r="C79" s="20"/>
      <c r="D79" s="24">
        <v>8</v>
      </c>
      <c r="E79" s="18">
        <v>0</v>
      </c>
      <c r="F79" s="21">
        <f t="shared" si="1"/>
        <v>0</v>
      </c>
      <c r="G79" s="21">
        <f t="array" ref="G79">SUM(IF($A79=作業履歴!$C$2:$C$150,IF(設計進捗!$B$33=作業履歴!$D$2:$D$150,作業履歴!$G$2:$G$150,0),0))</f>
        <v>0</v>
      </c>
      <c r="H79" s="21">
        <f t="array" ref="H79">SUM(IF($A79=作業履歴!$C$2:$C$150,IF(設計進捗!$B$33=作業履歴!$D$2:$D$150,作業履歴!$F$2:$F$150,0),0))</f>
        <v>0</v>
      </c>
      <c r="I79" s="21">
        <f>SUM(F$35:F79)</f>
        <v>92.80000000000004</v>
      </c>
      <c r="J79" s="21">
        <f>SUM(G$35:G79)</f>
        <v>47</v>
      </c>
      <c r="K79" s="22">
        <f>SUM(H$35:H79)</f>
        <v>99.5</v>
      </c>
      <c r="L79" s="28">
        <f t="shared" si="2"/>
        <v>0.50646551724137912</v>
      </c>
      <c r="M79" s="28">
        <f t="shared" si="3"/>
        <v>0.47236180904522612</v>
      </c>
      <c r="N79" s="28">
        <f t="shared" si="4"/>
        <v>196.45957446808518</v>
      </c>
      <c r="O79" s="28">
        <f t="shared" si="5"/>
        <v>96.959574468085179</v>
      </c>
      <c r="P79" s="28">
        <f t="shared" si="6"/>
        <v>-45.80000000000004</v>
      </c>
      <c r="Q79" s="28">
        <f t="shared" si="7"/>
        <v>-52.5</v>
      </c>
    </row>
    <row r="80" spans="1:17">
      <c r="A80" s="25">
        <f t="shared" si="8"/>
        <v>42323</v>
      </c>
      <c r="B80" s="26" t="str">
        <f t="shared" si="0"/>
        <v>日</v>
      </c>
      <c r="C80" s="20"/>
      <c r="D80" s="24">
        <v>8</v>
      </c>
      <c r="E80" s="18">
        <v>0</v>
      </c>
      <c r="F80" s="21">
        <f t="shared" si="1"/>
        <v>0</v>
      </c>
      <c r="G80" s="21">
        <f t="array" ref="G80">SUM(IF($A80=作業履歴!$C$2:$C$150,IF(設計進捗!$B$33=作業履歴!$D$2:$D$150,作業履歴!$G$2:$G$150,0),0))</f>
        <v>0</v>
      </c>
      <c r="H80" s="21">
        <f t="array" ref="H80">SUM(IF($A80=作業履歴!$C$2:$C$150,IF(設計進捗!$B$33=作業履歴!$D$2:$D$150,作業履歴!$F$2:$F$150,0),0))</f>
        <v>0</v>
      </c>
      <c r="I80" s="21">
        <f>SUM(F$35:F80)</f>
        <v>92.80000000000004</v>
      </c>
      <c r="J80" s="21">
        <f>SUM(G$35:G80)</f>
        <v>47</v>
      </c>
      <c r="K80" s="22">
        <f>SUM(H$35:H80)</f>
        <v>99.5</v>
      </c>
      <c r="L80" s="28">
        <f t="shared" si="2"/>
        <v>0.50646551724137912</v>
      </c>
      <c r="M80" s="28">
        <f t="shared" si="3"/>
        <v>0.47236180904522612</v>
      </c>
      <c r="N80" s="28">
        <f t="shared" si="4"/>
        <v>196.45957446808518</v>
      </c>
      <c r="O80" s="28">
        <f t="shared" si="5"/>
        <v>96.959574468085179</v>
      </c>
      <c r="P80" s="28">
        <f t="shared" si="6"/>
        <v>-45.80000000000004</v>
      </c>
      <c r="Q80" s="28">
        <f t="shared" si="7"/>
        <v>-52.5</v>
      </c>
    </row>
    <row r="81" spans="1:17">
      <c r="A81" s="25">
        <f t="shared" si="8"/>
        <v>42324</v>
      </c>
      <c r="B81" s="26" t="str">
        <f t="shared" si="0"/>
        <v>月</v>
      </c>
      <c r="C81" s="20"/>
      <c r="D81" s="24">
        <v>8</v>
      </c>
      <c r="E81" s="18">
        <v>0</v>
      </c>
      <c r="F81" s="21">
        <f t="shared" si="1"/>
        <v>0</v>
      </c>
      <c r="G81" s="21">
        <f t="array" ref="G81">SUM(IF($A81=作業履歴!$C$2:$C$150,IF(設計進捗!$B$33=作業履歴!$D$2:$D$150,作業履歴!$G$2:$G$150,0),0))</f>
        <v>0</v>
      </c>
      <c r="H81" s="21">
        <f t="array" ref="H81">SUM(IF($A81=作業履歴!$C$2:$C$150,IF(設計進捗!$B$33=作業履歴!$D$2:$D$150,作業履歴!$F$2:$F$150,0),0))</f>
        <v>0</v>
      </c>
      <c r="I81" s="21">
        <f>SUM(F$35:F81)</f>
        <v>92.80000000000004</v>
      </c>
      <c r="J81" s="21">
        <f>SUM(G$35:G81)</f>
        <v>47</v>
      </c>
      <c r="K81" s="22">
        <f>SUM(H$35:H81)</f>
        <v>99.5</v>
      </c>
      <c r="L81" s="28">
        <f t="shared" si="2"/>
        <v>0.50646551724137912</v>
      </c>
      <c r="M81" s="28">
        <f t="shared" si="3"/>
        <v>0.47236180904522612</v>
      </c>
      <c r="N81" s="28">
        <f t="shared" si="4"/>
        <v>196.45957446808518</v>
      </c>
      <c r="O81" s="28">
        <f t="shared" si="5"/>
        <v>96.959574468085179</v>
      </c>
      <c r="P81" s="28">
        <f t="shared" si="6"/>
        <v>-45.80000000000004</v>
      </c>
      <c r="Q81" s="28">
        <f t="shared" si="7"/>
        <v>-52.5</v>
      </c>
    </row>
    <row r="82" spans="1:17">
      <c r="A82" s="25">
        <f t="shared" si="8"/>
        <v>42325</v>
      </c>
      <c r="B82" s="26" t="str">
        <f t="shared" si="0"/>
        <v>火</v>
      </c>
      <c r="C82" s="20"/>
      <c r="D82" s="24">
        <v>8</v>
      </c>
      <c r="E82" s="18">
        <v>0</v>
      </c>
      <c r="F82" s="21">
        <f t="shared" si="1"/>
        <v>0</v>
      </c>
      <c r="G82" s="21">
        <f t="array" ref="G82">SUM(IF($A82=作業履歴!$C$2:$C$150,IF(設計進捗!$B$33=作業履歴!$D$2:$D$150,作業履歴!$G$2:$G$150,0),0))</f>
        <v>0</v>
      </c>
      <c r="H82" s="21">
        <f t="array" ref="H82">SUM(IF($A82=作業履歴!$C$2:$C$150,IF(設計進捗!$B$33=作業履歴!$D$2:$D$150,作業履歴!$F$2:$F$150,0),0))</f>
        <v>0</v>
      </c>
      <c r="I82" s="21">
        <f>SUM(F$35:F82)</f>
        <v>92.80000000000004</v>
      </c>
      <c r="J82" s="21">
        <f>SUM(G$35:G82)</f>
        <v>47</v>
      </c>
      <c r="K82" s="22">
        <f>SUM(H$35:H82)</f>
        <v>99.5</v>
      </c>
      <c r="L82" s="28">
        <f t="shared" si="2"/>
        <v>0.50646551724137912</v>
      </c>
      <c r="M82" s="28">
        <f t="shared" si="3"/>
        <v>0.47236180904522612</v>
      </c>
      <c r="N82" s="28">
        <f t="shared" si="4"/>
        <v>196.45957446808518</v>
      </c>
      <c r="O82" s="28">
        <f t="shared" si="5"/>
        <v>96.959574468085179</v>
      </c>
      <c r="P82" s="28">
        <f t="shared" si="6"/>
        <v>-45.80000000000004</v>
      </c>
      <c r="Q82" s="28">
        <f t="shared" si="7"/>
        <v>-52.5</v>
      </c>
    </row>
    <row r="83" spans="1:17">
      <c r="A83" s="25">
        <f t="shared" si="8"/>
        <v>42326</v>
      </c>
      <c r="B83" s="26" t="str">
        <f t="shared" si="0"/>
        <v>水</v>
      </c>
      <c r="C83" s="20"/>
      <c r="D83" s="24">
        <v>8</v>
      </c>
      <c r="E83" s="18">
        <v>0</v>
      </c>
      <c r="F83" s="21">
        <f t="shared" si="1"/>
        <v>0</v>
      </c>
      <c r="G83" s="21">
        <f t="array" ref="G83">SUM(IF($A83=作業履歴!$C$2:$C$150,IF(設計進捗!$B$33=作業履歴!$D$2:$D$150,作業履歴!$G$2:$G$150,0),0))</f>
        <v>0</v>
      </c>
      <c r="H83" s="21">
        <f t="array" ref="H83">SUM(IF($A83=作業履歴!$C$2:$C$150,IF(設計進捗!$B$33=作業履歴!$D$2:$D$150,作業履歴!$F$2:$F$150,0),0))</f>
        <v>0</v>
      </c>
      <c r="I83" s="21">
        <f>SUM(F$35:F83)</f>
        <v>92.80000000000004</v>
      </c>
      <c r="J83" s="21">
        <f>SUM(G$35:G83)</f>
        <v>47</v>
      </c>
      <c r="K83" s="22">
        <f>SUM(H$35:H83)</f>
        <v>99.5</v>
      </c>
      <c r="L83" s="28">
        <f t="shared" si="2"/>
        <v>0.50646551724137912</v>
      </c>
      <c r="M83" s="28">
        <f t="shared" si="3"/>
        <v>0.47236180904522612</v>
      </c>
      <c r="N83" s="28">
        <f t="shared" si="4"/>
        <v>196.45957446808518</v>
      </c>
      <c r="O83" s="28">
        <f t="shared" si="5"/>
        <v>96.959574468085179</v>
      </c>
      <c r="P83" s="28">
        <f t="shared" si="6"/>
        <v>-45.80000000000004</v>
      </c>
      <c r="Q83" s="28">
        <f t="shared" si="7"/>
        <v>-52.5</v>
      </c>
    </row>
    <row r="84" spans="1:17">
      <c r="A84" s="25">
        <f t="shared" si="8"/>
        <v>42327</v>
      </c>
      <c r="B84" s="26" t="str">
        <f t="shared" ref="B84:B104" si="9">TEXT(A84,"aaa")</f>
        <v>木</v>
      </c>
      <c r="C84" s="20"/>
      <c r="D84" s="24">
        <v>8</v>
      </c>
      <c r="E84" s="18">
        <v>0</v>
      </c>
      <c r="F84" s="21">
        <f t="shared" ref="F84:F104" si="10">E84*D84</f>
        <v>0</v>
      </c>
      <c r="G84" s="21">
        <f t="array" ref="G84">SUM(IF($A84=作業履歴!$C$2:$C$150,IF(設計進捗!$B$33=作業履歴!$D$2:$D$150,作業履歴!$G$2:$G$150,0),0))</f>
        <v>0</v>
      </c>
      <c r="H84" s="21">
        <f t="array" ref="H84">SUM(IF($A84=作業履歴!$C$2:$C$150,IF(設計進捗!$B$33=作業履歴!$D$2:$D$150,作業履歴!$F$2:$F$150,0),0))</f>
        <v>0</v>
      </c>
      <c r="I84" s="21">
        <f>SUM(F$35:F84)</f>
        <v>92.80000000000004</v>
      </c>
      <c r="J84" s="21">
        <f>SUM(G$35:G84)</f>
        <v>47</v>
      </c>
      <c r="K84" s="22">
        <f>SUM(H$35:H84)</f>
        <v>99.5</v>
      </c>
      <c r="L84" s="28">
        <f t="shared" ref="L84:L104" si="11">J84/I84</f>
        <v>0.50646551724137912</v>
      </c>
      <c r="M84" s="28">
        <f t="shared" ref="M84:M104" si="12">J84/K84</f>
        <v>0.47236180904522612</v>
      </c>
      <c r="N84" s="28">
        <f t="shared" ref="N84:N104" si="13">K84+($F$33-J84)/M84</f>
        <v>196.45957446808518</v>
      </c>
      <c r="O84" s="28">
        <f t="shared" ref="O84:O104" si="14">N84-K84</f>
        <v>96.959574468085179</v>
      </c>
      <c r="P84" s="28">
        <f t="shared" ref="P84:P104" si="15">J84-I84</f>
        <v>-45.80000000000004</v>
      </c>
      <c r="Q84" s="28">
        <f t="shared" ref="Q84:Q104" si="16">J84-K84</f>
        <v>-52.5</v>
      </c>
    </row>
    <row r="85" spans="1:17">
      <c r="A85" s="25">
        <f t="shared" si="8"/>
        <v>42328</v>
      </c>
      <c r="B85" s="26" t="str">
        <f t="shared" si="9"/>
        <v>金</v>
      </c>
      <c r="C85" s="20"/>
      <c r="D85" s="24">
        <v>8</v>
      </c>
      <c r="E85" s="18">
        <v>0</v>
      </c>
      <c r="F85" s="21">
        <f t="shared" si="10"/>
        <v>0</v>
      </c>
      <c r="G85" s="21">
        <f t="array" ref="G85">SUM(IF($A85=作業履歴!$C$2:$C$150,IF(設計進捗!$B$33=作業履歴!$D$2:$D$150,作業履歴!$G$2:$G$150,0),0))</f>
        <v>0</v>
      </c>
      <c r="H85" s="21">
        <f t="array" ref="H85">SUM(IF($A85=作業履歴!$C$2:$C$150,IF(設計進捗!$B$33=作業履歴!$D$2:$D$150,作業履歴!$F$2:$F$150,0),0))</f>
        <v>0</v>
      </c>
      <c r="I85" s="21">
        <f>SUM(F$35:F85)</f>
        <v>92.80000000000004</v>
      </c>
      <c r="J85" s="21">
        <f>SUM(G$35:G85)</f>
        <v>47</v>
      </c>
      <c r="K85" s="22">
        <f>SUM(H$35:H85)</f>
        <v>99.5</v>
      </c>
      <c r="L85" s="28">
        <f t="shared" si="11"/>
        <v>0.50646551724137912</v>
      </c>
      <c r="M85" s="28">
        <f t="shared" si="12"/>
        <v>0.47236180904522612</v>
      </c>
      <c r="N85" s="28">
        <f t="shared" si="13"/>
        <v>196.45957446808518</v>
      </c>
      <c r="O85" s="28">
        <f t="shared" si="14"/>
        <v>96.959574468085179</v>
      </c>
      <c r="P85" s="28">
        <f t="shared" si="15"/>
        <v>-45.80000000000004</v>
      </c>
      <c r="Q85" s="28">
        <f t="shared" si="16"/>
        <v>-52.5</v>
      </c>
    </row>
    <row r="86" spans="1:17">
      <c r="A86" s="25">
        <f t="shared" si="8"/>
        <v>42329</v>
      </c>
      <c r="B86" s="26" t="str">
        <f t="shared" si="9"/>
        <v>土</v>
      </c>
      <c r="C86" s="20"/>
      <c r="D86" s="24">
        <v>8</v>
      </c>
      <c r="E86" s="18">
        <v>0</v>
      </c>
      <c r="F86" s="21">
        <f t="shared" si="10"/>
        <v>0</v>
      </c>
      <c r="G86" s="21">
        <f t="array" ref="G86">SUM(IF($A86=作業履歴!$C$2:$C$150,IF(設計進捗!$B$33=作業履歴!$D$2:$D$150,作業履歴!$G$2:$G$150,0),0))</f>
        <v>0</v>
      </c>
      <c r="H86" s="21">
        <f t="array" ref="H86">SUM(IF($A86=作業履歴!$C$2:$C$150,IF(設計進捗!$B$33=作業履歴!$D$2:$D$150,作業履歴!$F$2:$F$150,0),0))</f>
        <v>0</v>
      </c>
      <c r="I86" s="21">
        <f>SUM(F$35:F86)</f>
        <v>92.80000000000004</v>
      </c>
      <c r="J86" s="21">
        <f>SUM(G$35:G86)</f>
        <v>47</v>
      </c>
      <c r="K86" s="22">
        <f>SUM(H$35:H86)</f>
        <v>99.5</v>
      </c>
      <c r="L86" s="28">
        <f t="shared" si="11"/>
        <v>0.50646551724137912</v>
      </c>
      <c r="M86" s="28">
        <f t="shared" si="12"/>
        <v>0.47236180904522612</v>
      </c>
      <c r="N86" s="28">
        <f t="shared" si="13"/>
        <v>196.45957446808518</v>
      </c>
      <c r="O86" s="28">
        <f t="shared" si="14"/>
        <v>96.959574468085179</v>
      </c>
      <c r="P86" s="28">
        <f t="shared" si="15"/>
        <v>-45.80000000000004</v>
      </c>
      <c r="Q86" s="28">
        <f t="shared" si="16"/>
        <v>-52.5</v>
      </c>
    </row>
    <row r="87" spans="1:17">
      <c r="A87" s="25">
        <f t="shared" si="8"/>
        <v>42330</v>
      </c>
      <c r="B87" s="26" t="str">
        <f t="shared" si="9"/>
        <v>日</v>
      </c>
      <c r="C87" s="20"/>
      <c r="D87" s="24">
        <v>8</v>
      </c>
      <c r="E87" s="18">
        <v>0</v>
      </c>
      <c r="F87" s="21">
        <f t="shared" si="10"/>
        <v>0</v>
      </c>
      <c r="G87" s="21">
        <f t="array" ref="G87">SUM(IF($A87=作業履歴!$C$2:$C$150,IF(設計進捗!$B$33=作業履歴!$D$2:$D$150,作業履歴!$G$2:$G$150,0),0))</f>
        <v>0</v>
      </c>
      <c r="H87" s="21">
        <f t="array" ref="H87">SUM(IF($A87=作業履歴!$C$2:$C$150,IF(設計進捗!$B$33=作業履歴!$D$2:$D$150,作業履歴!$F$2:$F$150,0),0))</f>
        <v>0</v>
      </c>
      <c r="I87" s="21">
        <f>SUM(F$35:F87)</f>
        <v>92.80000000000004</v>
      </c>
      <c r="J87" s="21">
        <f>SUM(G$35:G87)</f>
        <v>47</v>
      </c>
      <c r="K87" s="22">
        <f>SUM(H$35:H87)</f>
        <v>99.5</v>
      </c>
      <c r="L87" s="28">
        <f t="shared" si="11"/>
        <v>0.50646551724137912</v>
      </c>
      <c r="M87" s="28">
        <f t="shared" si="12"/>
        <v>0.47236180904522612</v>
      </c>
      <c r="N87" s="28">
        <f t="shared" si="13"/>
        <v>196.45957446808518</v>
      </c>
      <c r="O87" s="28">
        <f t="shared" si="14"/>
        <v>96.959574468085179</v>
      </c>
      <c r="P87" s="28">
        <f t="shared" si="15"/>
        <v>-45.80000000000004</v>
      </c>
      <c r="Q87" s="28">
        <f t="shared" si="16"/>
        <v>-52.5</v>
      </c>
    </row>
    <row r="88" spans="1:17">
      <c r="A88" s="25">
        <f t="shared" si="8"/>
        <v>42331</v>
      </c>
      <c r="B88" s="26" t="str">
        <f t="shared" si="9"/>
        <v>月</v>
      </c>
      <c r="C88" s="20"/>
      <c r="D88" s="24">
        <v>8</v>
      </c>
      <c r="E88" s="18">
        <v>0</v>
      </c>
      <c r="F88" s="21">
        <f t="shared" si="10"/>
        <v>0</v>
      </c>
      <c r="G88" s="21">
        <f t="array" ref="G88">SUM(IF($A88=作業履歴!$C$2:$C$150,IF(設計進捗!$B$33=作業履歴!$D$2:$D$150,作業履歴!$G$2:$G$150,0),0))</f>
        <v>0</v>
      </c>
      <c r="H88" s="21">
        <f t="array" ref="H88">SUM(IF($A88=作業履歴!$C$2:$C$150,IF(設計進捗!$B$33=作業履歴!$D$2:$D$150,作業履歴!$F$2:$F$150,0),0))</f>
        <v>0</v>
      </c>
      <c r="I88" s="21">
        <f>SUM(F$35:F88)</f>
        <v>92.80000000000004</v>
      </c>
      <c r="J88" s="21">
        <f>SUM(G$35:G88)</f>
        <v>47</v>
      </c>
      <c r="K88" s="22">
        <f>SUM(H$35:H88)</f>
        <v>99.5</v>
      </c>
      <c r="L88" s="28">
        <f t="shared" si="11"/>
        <v>0.50646551724137912</v>
      </c>
      <c r="M88" s="28">
        <f t="shared" si="12"/>
        <v>0.47236180904522612</v>
      </c>
      <c r="N88" s="28">
        <f t="shared" si="13"/>
        <v>196.45957446808518</v>
      </c>
      <c r="O88" s="28">
        <f t="shared" si="14"/>
        <v>96.959574468085179</v>
      </c>
      <c r="P88" s="28">
        <f t="shared" si="15"/>
        <v>-45.80000000000004</v>
      </c>
      <c r="Q88" s="28">
        <f t="shared" si="16"/>
        <v>-52.5</v>
      </c>
    </row>
    <row r="89" spans="1:17">
      <c r="A89" s="25">
        <f t="shared" si="8"/>
        <v>42332</v>
      </c>
      <c r="B89" s="26" t="str">
        <f t="shared" si="9"/>
        <v>火</v>
      </c>
      <c r="C89" s="20"/>
      <c r="D89" s="24">
        <v>8</v>
      </c>
      <c r="E89" s="18">
        <v>0</v>
      </c>
      <c r="F89" s="21">
        <f t="shared" si="10"/>
        <v>0</v>
      </c>
      <c r="G89" s="21">
        <f t="array" ref="G89">SUM(IF($A89=作業履歴!$C$2:$C$150,IF(設計進捗!$B$33=作業履歴!$D$2:$D$150,作業履歴!$G$2:$G$150,0),0))</f>
        <v>0</v>
      </c>
      <c r="H89" s="21">
        <f t="array" ref="H89">SUM(IF($A89=作業履歴!$C$2:$C$150,IF(設計進捗!$B$33=作業履歴!$D$2:$D$150,作業履歴!$F$2:$F$150,0),0))</f>
        <v>0</v>
      </c>
      <c r="I89" s="21">
        <f>SUM(F$35:F89)</f>
        <v>92.80000000000004</v>
      </c>
      <c r="J89" s="21">
        <f>SUM(G$35:G89)</f>
        <v>47</v>
      </c>
      <c r="K89" s="22">
        <f>SUM(H$35:H89)</f>
        <v>99.5</v>
      </c>
      <c r="L89" s="28">
        <f t="shared" si="11"/>
        <v>0.50646551724137912</v>
      </c>
      <c r="M89" s="28">
        <f t="shared" si="12"/>
        <v>0.47236180904522612</v>
      </c>
      <c r="N89" s="28">
        <f t="shared" si="13"/>
        <v>196.45957446808518</v>
      </c>
      <c r="O89" s="28">
        <f t="shared" si="14"/>
        <v>96.959574468085179</v>
      </c>
      <c r="P89" s="28">
        <f t="shared" si="15"/>
        <v>-45.80000000000004</v>
      </c>
      <c r="Q89" s="28">
        <f t="shared" si="16"/>
        <v>-52.5</v>
      </c>
    </row>
    <row r="90" spans="1:17">
      <c r="A90" s="25">
        <f t="shared" si="8"/>
        <v>42333</v>
      </c>
      <c r="B90" s="26" t="str">
        <f t="shared" ref="B90:B100" si="17">TEXT(A90,"aaa")</f>
        <v>水</v>
      </c>
      <c r="C90" s="20"/>
      <c r="D90" s="24">
        <v>8</v>
      </c>
      <c r="E90" s="18">
        <v>0</v>
      </c>
      <c r="F90" s="21">
        <f t="shared" ref="F90:F100" si="18">E90*D90</f>
        <v>0</v>
      </c>
      <c r="G90" s="21">
        <f t="array" ref="G90">SUM(IF($A90=作業履歴!$C$2:$C$150,IF(設計進捗!$B$33=作業履歴!$D$2:$D$150,作業履歴!$G$2:$G$150,0),0))</f>
        <v>21.5</v>
      </c>
      <c r="H90" s="21">
        <f t="array" ref="H90">SUM(IF($A90=作業履歴!$C$2:$C$150,IF(設計進捗!$B$33=作業履歴!$D$2:$D$150,作業履歴!$F$2:$F$150,0),0))</f>
        <v>0</v>
      </c>
      <c r="I90" s="21">
        <f>SUM(F$35:F90)</f>
        <v>92.80000000000004</v>
      </c>
      <c r="J90" s="21">
        <f>SUM(G$35:G90)</f>
        <v>68.5</v>
      </c>
      <c r="K90" s="22">
        <f>SUM(H$35:H90)</f>
        <v>99.5</v>
      </c>
      <c r="L90" s="28">
        <f t="shared" ref="L90:L100" si="19">J90/I90</f>
        <v>0.73814655172413757</v>
      </c>
      <c r="M90" s="28">
        <f t="shared" ref="M90:M100" si="20">J90/K90</f>
        <v>0.68844221105527637</v>
      </c>
      <c r="N90" s="28">
        <f t="shared" ref="N90:N100" si="21">K90+($F$33-J90)/M90</f>
        <v>134.79708029197087</v>
      </c>
      <c r="O90" s="28">
        <f t="shared" ref="O90:O100" si="22">N90-K90</f>
        <v>35.297080291970872</v>
      </c>
      <c r="P90" s="28">
        <f t="shared" ref="P90:P100" si="23">J90-I90</f>
        <v>-24.30000000000004</v>
      </c>
      <c r="Q90" s="28">
        <f t="shared" ref="Q90:Q100" si="24">J90-K90</f>
        <v>-31</v>
      </c>
    </row>
    <row r="91" spans="1:17">
      <c r="A91" s="25">
        <f t="shared" si="8"/>
        <v>42334</v>
      </c>
      <c r="B91" s="26" t="str">
        <f t="shared" si="17"/>
        <v>木</v>
      </c>
      <c r="C91" s="20"/>
      <c r="D91" s="24">
        <v>8</v>
      </c>
      <c r="E91" s="18">
        <v>0</v>
      </c>
      <c r="F91" s="21">
        <f t="shared" si="18"/>
        <v>0</v>
      </c>
      <c r="G91" s="21">
        <f t="array" ref="G91">SUM(IF($A91=作業履歴!$C$2:$C$150,IF(設計進捗!$B$33=作業履歴!$D$2:$D$150,作業履歴!$G$2:$G$150,0),0))</f>
        <v>0</v>
      </c>
      <c r="H91" s="21">
        <f t="array" ref="H91">SUM(IF($A91=作業履歴!$C$2:$C$150,IF(設計進捗!$B$33=作業履歴!$D$2:$D$150,作業履歴!$F$2:$F$150,0),0))</f>
        <v>0</v>
      </c>
      <c r="I91" s="21">
        <f>SUM(F$35:F91)</f>
        <v>92.80000000000004</v>
      </c>
      <c r="J91" s="21">
        <f>SUM(G$35:G91)</f>
        <v>68.5</v>
      </c>
      <c r="K91" s="22">
        <f>SUM(H$35:H91)</f>
        <v>99.5</v>
      </c>
      <c r="L91" s="28">
        <f t="shared" si="19"/>
        <v>0.73814655172413757</v>
      </c>
      <c r="M91" s="28">
        <f t="shared" si="20"/>
        <v>0.68844221105527637</v>
      </c>
      <c r="N91" s="28">
        <f t="shared" si="21"/>
        <v>134.79708029197087</v>
      </c>
      <c r="O91" s="28">
        <f t="shared" si="22"/>
        <v>35.297080291970872</v>
      </c>
      <c r="P91" s="28">
        <f t="shared" si="23"/>
        <v>-24.30000000000004</v>
      </c>
      <c r="Q91" s="28">
        <f t="shared" si="24"/>
        <v>-31</v>
      </c>
    </row>
    <row r="92" spans="1:17">
      <c r="A92" s="25">
        <f t="shared" si="8"/>
        <v>42335</v>
      </c>
      <c r="B92" s="26" t="str">
        <f t="shared" si="17"/>
        <v>金</v>
      </c>
      <c r="C92" s="20"/>
      <c r="D92" s="24">
        <v>8</v>
      </c>
      <c r="E92" s="18">
        <v>0</v>
      </c>
      <c r="F92" s="21">
        <f t="shared" si="18"/>
        <v>0</v>
      </c>
      <c r="G92" s="21">
        <f t="array" ref="G92">SUM(IF($A92=作業履歴!$C$2:$C$150,IF(設計進捗!$B$33=作業履歴!$D$2:$D$150,作業履歴!$G$2:$G$150,0),0))</f>
        <v>0</v>
      </c>
      <c r="H92" s="21">
        <f t="array" ref="H92">SUM(IF($A92=作業履歴!$C$2:$C$150,IF(設計進捗!$B$33=作業履歴!$D$2:$D$150,作業履歴!$F$2:$F$150,0),0))</f>
        <v>0</v>
      </c>
      <c r="I92" s="21">
        <f>SUM(F$35:F92)</f>
        <v>92.80000000000004</v>
      </c>
      <c r="J92" s="21">
        <f>SUM(G$35:G92)</f>
        <v>68.5</v>
      </c>
      <c r="K92" s="22">
        <f>SUM(H$35:H92)</f>
        <v>99.5</v>
      </c>
      <c r="L92" s="28">
        <f t="shared" si="19"/>
        <v>0.73814655172413757</v>
      </c>
      <c r="M92" s="28">
        <f t="shared" si="20"/>
        <v>0.68844221105527637</v>
      </c>
      <c r="N92" s="28">
        <f t="shared" si="21"/>
        <v>134.79708029197087</v>
      </c>
      <c r="O92" s="28">
        <f t="shared" si="22"/>
        <v>35.297080291970872</v>
      </c>
      <c r="P92" s="28">
        <f t="shared" si="23"/>
        <v>-24.30000000000004</v>
      </c>
      <c r="Q92" s="28">
        <f t="shared" si="24"/>
        <v>-31</v>
      </c>
    </row>
    <row r="93" spans="1:17">
      <c r="A93" s="25">
        <f t="shared" si="8"/>
        <v>42336</v>
      </c>
      <c r="B93" s="26" t="str">
        <f t="shared" si="17"/>
        <v>土</v>
      </c>
      <c r="C93" s="20"/>
      <c r="D93" s="24">
        <v>8</v>
      </c>
      <c r="E93" s="18">
        <v>0</v>
      </c>
      <c r="F93" s="21">
        <f t="shared" si="18"/>
        <v>0</v>
      </c>
      <c r="G93" s="21">
        <f t="array" ref="G93">SUM(IF($A93=作業履歴!$C$2:$C$150,IF(設計進捗!$B$33=作業履歴!$D$2:$D$150,作業履歴!$G$2:$G$150,0),0))</f>
        <v>0</v>
      </c>
      <c r="H93" s="21">
        <f t="array" ref="H93">SUM(IF($A93=作業履歴!$C$2:$C$150,IF(設計進捗!$B$33=作業履歴!$D$2:$D$150,作業履歴!$F$2:$F$150,0),0))</f>
        <v>0</v>
      </c>
      <c r="I93" s="21">
        <f>SUM(F$35:F93)</f>
        <v>92.80000000000004</v>
      </c>
      <c r="J93" s="21">
        <f>SUM(G$35:G93)</f>
        <v>68.5</v>
      </c>
      <c r="K93" s="22">
        <f>SUM(H$35:H93)</f>
        <v>99.5</v>
      </c>
      <c r="L93" s="28">
        <f t="shared" si="19"/>
        <v>0.73814655172413757</v>
      </c>
      <c r="M93" s="28">
        <f t="shared" si="20"/>
        <v>0.68844221105527637</v>
      </c>
      <c r="N93" s="28">
        <f t="shared" si="21"/>
        <v>134.79708029197087</v>
      </c>
      <c r="O93" s="28">
        <f t="shared" si="22"/>
        <v>35.297080291970872</v>
      </c>
      <c r="P93" s="28">
        <f t="shared" si="23"/>
        <v>-24.30000000000004</v>
      </c>
      <c r="Q93" s="28">
        <f t="shared" si="24"/>
        <v>-31</v>
      </c>
    </row>
    <row r="94" spans="1:17">
      <c r="A94" s="25">
        <f t="shared" si="8"/>
        <v>42337</v>
      </c>
      <c r="B94" s="26" t="str">
        <f t="shared" si="17"/>
        <v>日</v>
      </c>
      <c r="C94" s="20"/>
      <c r="D94" s="24">
        <v>8</v>
      </c>
      <c r="E94" s="18">
        <v>0</v>
      </c>
      <c r="F94" s="21">
        <f t="shared" si="18"/>
        <v>0</v>
      </c>
      <c r="G94" s="21">
        <f t="array" ref="G94">SUM(IF($A94=作業履歴!$C$2:$C$150,IF(設計進捗!$B$33=作業履歴!$D$2:$D$150,作業履歴!$G$2:$G$150,0),0))</f>
        <v>0</v>
      </c>
      <c r="H94" s="21">
        <f t="array" ref="H94">SUM(IF($A94=作業履歴!$C$2:$C$150,IF(設計進捗!$B$33=作業履歴!$D$2:$D$150,作業履歴!$F$2:$F$150,0),0))</f>
        <v>0</v>
      </c>
      <c r="I94" s="21">
        <f>SUM(F$35:F94)</f>
        <v>92.80000000000004</v>
      </c>
      <c r="J94" s="21">
        <f>SUM(G$35:G94)</f>
        <v>68.5</v>
      </c>
      <c r="K94" s="22">
        <f>SUM(H$35:H94)</f>
        <v>99.5</v>
      </c>
      <c r="L94" s="28">
        <f t="shared" si="19"/>
        <v>0.73814655172413757</v>
      </c>
      <c r="M94" s="28">
        <f t="shared" si="20"/>
        <v>0.68844221105527637</v>
      </c>
      <c r="N94" s="28">
        <f t="shared" si="21"/>
        <v>134.79708029197087</v>
      </c>
      <c r="O94" s="28">
        <f t="shared" si="22"/>
        <v>35.297080291970872</v>
      </c>
      <c r="P94" s="28">
        <f t="shared" si="23"/>
        <v>-24.30000000000004</v>
      </c>
      <c r="Q94" s="28">
        <f t="shared" si="24"/>
        <v>-31</v>
      </c>
    </row>
    <row r="95" spans="1:17">
      <c r="A95" s="25">
        <f t="shared" si="8"/>
        <v>42338</v>
      </c>
      <c r="B95" s="26" t="str">
        <f t="shared" si="17"/>
        <v>月</v>
      </c>
      <c r="C95" s="20"/>
      <c r="D95" s="24">
        <v>8</v>
      </c>
      <c r="E95" s="18">
        <v>0</v>
      </c>
      <c r="F95" s="21">
        <f t="shared" si="18"/>
        <v>0</v>
      </c>
      <c r="G95" s="21">
        <f t="array" ref="G95">SUM(IF($A95=作業履歴!$C$2:$C$150,IF(設計進捗!$B$33=作業履歴!$D$2:$D$150,作業履歴!$G$2:$G$150,0),0))</f>
        <v>0</v>
      </c>
      <c r="H95" s="21">
        <f t="array" ref="H95">SUM(IF($A95=作業履歴!$C$2:$C$150,IF(設計進捗!$B$33=作業履歴!$D$2:$D$150,作業履歴!$F$2:$F$150,0),0))</f>
        <v>0</v>
      </c>
      <c r="I95" s="21">
        <f>SUM(F$35:F95)</f>
        <v>92.80000000000004</v>
      </c>
      <c r="J95" s="21">
        <f>SUM(G$35:G95)</f>
        <v>68.5</v>
      </c>
      <c r="K95" s="22">
        <f>SUM(H$35:H95)</f>
        <v>99.5</v>
      </c>
      <c r="L95" s="28">
        <f t="shared" si="19"/>
        <v>0.73814655172413757</v>
      </c>
      <c r="M95" s="28">
        <f t="shared" si="20"/>
        <v>0.68844221105527637</v>
      </c>
      <c r="N95" s="28">
        <f t="shared" si="21"/>
        <v>134.79708029197087</v>
      </c>
      <c r="O95" s="28">
        <f t="shared" si="22"/>
        <v>35.297080291970872</v>
      </c>
      <c r="P95" s="28">
        <f t="shared" si="23"/>
        <v>-24.30000000000004</v>
      </c>
      <c r="Q95" s="28">
        <f t="shared" si="24"/>
        <v>-31</v>
      </c>
    </row>
    <row r="96" spans="1:17">
      <c r="A96" s="25">
        <f t="shared" si="8"/>
        <v>42339</v>
      </c>
      <c r="B96" s="26" t="str">
        <f t="shared" si="17"/>
        <v>火</v>
      </c>
      <c r="C96" s="20"/>
      <c r="D96" s="24">
        <v>8</v>
      </c>
      <c r="E96" s="18">
        <v>0</v>
      </c>
      <c r="F96" s="21">
        <f t="shared" si="18"/>
        <v>0</v>
      </c>
      <c r="G96" s="21">
        <f t="array" ref="G96">SUM(IF($A96=作業履歴!$C$2:$C$150,IF(設計進捗!$B$33=作業履歴!$D$2:$D$150,作業履歴!$G$2:$G$150,0),0))</f>
        <v>0</v>
      </c>
      <c r="H96" s="21">
        <f t="array" ref="H96">SUM(IF($A96=作業履歴!$C$2:$C$150,IF(設計進捗!$B$33=作業履歴!$D$2:$D$150,作業履歴!$F$2:$F$150,0),0))</f>
        <v>0</v>
      </c>
      <c r="I96" s="21">
        <f>SUM(F$35:F96)</f>
        <v>92.80000000000004</v>
      </c>
      <c r="J96" s="21">
        <f>SUM(G$35:G96)</f>
        <v>68.5</v>
      </c>
      <c r="K96" s="22">
        <f>SUM(H$35:H96)</f>
        <v>99.5</v>
      </c>
      <c r="L96" s="28">
        <f t="shared" si="19"/>
        <v>0.73814655172413757</v>
      </c>
      <c r="M96" s="28">
        <f t="shared" si="20"/>
        <v>0.68844221105527637</v>
      </c>
      <c r="N96" s="28">
        <f t="shared" si="21"/>
        <v>134.79708029197087</v>
      </c>
      <c r="O96" s="28">
        <f t="shared" si="22"/>
        <v>35.297080291970872</v>
      </c>
      <c r="P96" s="28">
        <f t="shared" si="23"/>
        <v>-24.30000000000004</v>
      </c>
      <c r="Q96" s="28">
        <f t="shared" si="24"/>
        <v>-31</v>
      </c>
    </row>
    <row r="97" spans="1:17">
      <c r="A97" s="25">
        <f t="shared" si="8"/>
        <v>42340</v>
      </c>
      <c r="B97" s="26" t="str">
        <f t="shared" si="17"/>
        <v>水</v>
      </c>
      <c r="C97" s="20"/>
      <c r="D97" s="24">
        <v>8</v>
      </c>
      <c r="E97" s="18">
        <v>0</v>
      </c>
      <c r="F97" s="21">
        <f t="shared" si="18"/>
        <v>0</v>
      </c>
      <c r="G97" s="21">
        <f t="array" ref="G97">SUM(IF($A97=作業履歴!$C$2:$C$150,IF(設計進捗!$B$33=作業履歴!$D$2:$D$150,作業履歴!$G$2:$G$150,0),0))</f>
        <v>0</v>
      </c>
      <c r="H97" s="21">
        <f t="array" ref="H97">SUM(IF($A97=作業履歴!$C$2:$C$150,IF(設計進捗!$B$33=作業履歴!$D$2:$D$150,作業履歴!$F$2:$F$150,0),0))</f>
        <v>0</v>
      </c>
      <c r="I97" s="21">
        <f>SUM(F$35:F97)</f>
        <v>92.80000000000004</v>
      </c>
      <c r="J97" s="21">
        <f>SUM(G$35:G97)</f>
        <v>68.5</v>
      </c>
      <c r="K97" s="22">
        <f>SUM(H$35:H97)</f>
        <v>99.5</v>
      </c>
      <c r="L97" s="28">
        <f t="shared" si="19"/>
        <v>0.73814655172413757</v>
      </c>
      <c r="M97" s="28">
        <f t="shared" si="20"/>
        <v>0.68844221105527637</v>
      </c>
      <c r="N97" s="28">
        <f t="shared" si="21"/>
        <v>134.79708029197087</v>
      </c>
      <c r="O97" s="28">
        <f t="shared" si="22"/>
        <v>35.297080291970872</v>
      </c>
      <c r="P97" s="28">
        <f t="shared" si="23"/>
        <v>-24.30000000000004</v>
      </c>
      <c r="Q97" s="28">
        <f t="shared" si="24"/>
        <v>-31</v>
      </c>
    </row>
    <row r="98" spans="1:17">
      <c r="A98" s="25">
        <f t="shared" si="8"/>
        <v>42341</v>
      </c>
      <c r="B98" s="26" t="str">
        <f t="shared" si="17"/>
        <v>木</v>
      </c>
      <c r="C98" s="20"/>
      <c r="D98" s="24">
        <v>8</v>
      </c>
      <c r="E98" s="18">
        <v>0</v>
      </c>
      <c r="F98" s="21">
        <f t="shared" si="18"/>
        <v>0</v>
      </c>
      <c r="G98" s="21">
        <f t="array" ref="G98">SUM(IF($A98=作業履歴!$C$2:$C$150,IF(設計進捗!$B$33=作業履歴!$D$2:$D$150,作業履歴!$G$2:$G$150,0),0))</f>
        <v>0</v>
      </c>
      <c r="H98" s="21">
        <f t="array" ref="H98">SUM(IF($A98=作業履歴!$C$2:$C$150,IF(設計進捗!$B$33=作業履歴!$D$2:$D$150,作業履歴!$F$2:$F$150,0),0))</f>
        <v>0</v>
      </c>
      <c r="I98" s="21">
        <f>SUM(F$35:F98)</f>
        <v>92.80000000000004</v>
      </c>
      <c r="J98" s="21">
        <f>SUM(G$35:G98)</f>
        <v>68.5</v>
      </c>
      <c r="K98" s="22">
        <f>SUM(H$35:H98)</f>
        <v>99.5</v>
      </c>
      <c r="L98" s="28">
        <f t="shared" si="19"/>
        <v>0.73814655172413757</v>
      </c>
      <c r="M98" s="28">
        <f t="shared" si="20"/>
        <v>0.68844221105527637</v>
      </c>
      <c r="N98" s="28">
        <f t="shared" si="21"/>
        <v>134.79708029197087</v>
      </c>
      <c r="O98" s="28">
        <f t="shared" si="22"/>
        <v>35.297080291970872</v>
      </c>
      <c r="P98" s="28">
        <f t="shared" si="23"/>
        <v>-24.30000000000004</v>
      </c>
      <c r="Q98" s="28">
        <f t="shared" si="24"/>
        <v>-31</v>
      </c>
    </row>
    <row r="99" spans="1:17">
      <c r="A99" s="25">
        <f t="shared" si="8"/>
        <v>42342</v>
      </c>
      <c r="B99" s="26" t="str">
        <f t="shared" si="17"/>
        <v>金</v>
      </c>
      <c r="C99" s="20"/>
      <c r="D99" s="24">
        <v>8</v>
      </c>
      <c r="E99" s="18">
        <v>0</v>
      </c>
      <c r="F99" s="21">
        <f t="shared" si="18"/>
        <v>0</v>
      </c>
      <c r="G99" s="21">
        <f t="array" ref="G99">SUM(IF($A99=作業履歴!$C$2:$C$150,IF(設計進捗!$B$33=作業履歴!$D$2:$D$150,作業履歴!$G$2:$G$150,0),0))</f>
        <v>0</v>
      </c>
      <c r="H99" s="21">
        <f t="array" ref="H99">SUM(IF($A99=作業履歴!$C$2:$C$150,IF(設計進捗!$B$33=作業履歴!$D$2:$D$150,作業履歴!$F$2:$F$150,0),0))</f>
        <v>0</v>
      </c>
      <c r="I99" s="21">
        <f>SUM(F$35:F99)</f>
        <v>92.80000000000004</v>
      </c>
      <c r="J99" s="21">
        <f>SUM(G$35:G99)</f>
        <v>68.5</v>
      </c>
      <c r="K99" s="22">
        <f>SUM(H$35:H99)</f>
        <v>99.5</v>
      </c>
      <c r="L99" s="28">
        <f t="shared" si="19"/>
        <v>0.73814655172413757</v>
      </c>
      <c r="M99" s="28">
        <f t="shared" si="20"/>
        <v>0.68844221105527637</v>
      </c>
      <c r="N99" s="28">
        <f t="shared" si="21"/>
        <v>134.79708029197087</v>
      </c>
      <c r="O99" s="28">
        <f t="shared" si="22"/>
        <v>35.297080291970872</v>
      </c>
      <c r="P99" s="28">
        <f t="shared" si="23"/>
        <v>-24.30000000000004</v>
      </c>
      <c r="Q99" s="28">
        <f t="shared" si="24"/>
        <v>-31</v>
      </c>
    </row>
    <row r="100" spans="1:17">
      <c r="A100" s="25">
        <f t="shared" si="8"/>
        <v>42343</v>
      </c>
      <c r="B100" s="26" t="str">
        <f t="shared" si="17"/>
        <v>土</v>
      </c>
      <c r="C100" s="20"/>
      <c r="D100" s="24">
        <v>8</v>
      </c>
      <c r="E100" s="18">
        <v>0</v>
      </c>
      <c r="F100" s="21">
        <f t="shared" si="18"/>
        <v>0</v>
      </c>
      <c r="G100" s="21">
        <f t="array" ref="G100">SUM(IF($A100=作業履歴!$C$2:$C$150,IF(設計進捗!$B$33=作業履歴!$D$2:$D$150,作業履歴!$G$2:$G$150,0),0))</f>
        <v>0</v>
      </c>
      <c r="H100" s="21">
        <f t="array" ref="H100">SUM(IF($A100=作業履歴!$C$2:$C$150,IF(設計進捗!$B$33=作業履歴!$D$2:$D$150,作業履歴!$F$2:$F$150,0),0))</f>
        <v>0</v>
      </c>
      <c r="I100" s="21">
        <f>SUM(F$35:F100)</f>
        <v>92.80000000000004</v>
      </c>
      <c r="J100" s="21">
        <f>SUM(G$35:G100)</f>
        <v>68.5</v>
      </c>
      <c r="K100" s="22">
        <f>SUM(H$35:H100)</f>
        <v>99.5</v>
      </c>
      <c r="L100" s="28">
        <f t="shared" si="19"/>
        <v>0.73814655172413757</v>
      </c>
      <c r="M100" s="28">
        <f t="shared" si="20"/>
        <v>0.68844221105527637</v>
      </c>
      <c r="N100" s="28">
        <f t="shared" si="21"/>
        <v>134.79708029197087</v>
      </c>
      <c r="O100" s="28">
        <f t="shared" si="22"/>
        <v>35.297080291970872</v>
      </c>
      <c r="P100" s="28">
        <f t="shared" si="23"/>
        <v>-24.30000000000004</v>
      </c>
      <c r="Q100" s="28">
        <f t="shared" si="24"/>
        <v>-31</v>
      </c>
    </row>
    <row r="101" spans="1:17">
      <c r="A101" s="25">
        <f t="shared" si="8"/>
        <v>42344</v>
      </c>
      <c r="B101" s="26" t="str">
        <f t="shared" si="9"/>
        <v>日</v>
      </c>
      <c r="C101" s="20"/>
      <c r="D101" s="24">
        <v>8</v>
      </c>
      <c r="E101" s="18">
        <v>0</v>
      </c>
      <c r="F101" s="21">
        <f t="shared" si="10"/>
        <v>0</v>
      </c>
      <c r="G101" s="21">
        <f t="array" ref="G101">SUM(IF($A101=作業履歴!$C$2:$C$150,IF(設計進捗!$B$33=作業履歴!$D$2:$D$150,作業履歴!$G$2:$G$150,0),0))</f>
        <v>0</v>
      </c>
      <c r="H101" s="21">
        <f t="array" ref="H101">SUM(IF($A101=作業履歴!$C$2:$C$150,IF(設計進捗!$B$33=作業履歴!$D$2:$D$150,作業履歴!$F$2:$F$150,0),0))</f>
        <v>0</v>
      </c>
      <c r="I101" s="21">
        <f>SUM(F$35:F101)</f>
        <v>92.80000000000004</v>
      </c>
      <c r="J101" s="21">
        <f>SUM(G$35:G101)</f>
        <v>68.5</v>
      </c>
      <c r="K101" s="22">
        <f>SUM(H$35:H101)</f>
        <v>99.5</v>
      </c>
      <c r="L101" s="28">
        <f t="shared" si="11"/>
        <v>0.73814655172413757</v>
      </c>
      <c r="M101" s="28">
        <f t="shared" si="12"/>
        <v>0.68844221105527637</v>
      </c>
      <c r="N101" s="28">
        <f t="shared" si="13"/>
        <v>134.79708029197087</v>
      </c>
      <c r="O101" s="28">
        <f t="shared" si="14"/>
        <v>35.297080291970872</v>
      </c>
      <c r="P101" s="28">
        <f t="shared" si="15"/>
        <v>-24.30000000000004</v>
      </c>
      <c r="Q101" s="28">
        <f t="shared" si="16"/>
        <v>-31</v>
      </c>
    </row>
    <row r="102" spans="1:17">
      <c r="A102" s="25">
        <f t="shared" si="8"/>
        <v>42345</v>
      </c>
      <c r="B102" s="26" t="str">
        <f t="shared" si="9"/>
        <v>月</v>
      </c>
      <c r="C102" s="20"/>
      <c r="D102" s="24">
        <v>8</v>
      </c>
      <c r="E102" s="18">
        <v>0</v>
      </c>
      <c r="F102" s="21">
        <f t="shared" si="10"/>
        <v>0</v>
      </c>
      <c r="G102" s="21">
        <f t="array" ref="G102">SUM(IF($A102=作業履歴!$C$2:$C$150,IF(設計進捗!$B$33=作業履歴!$D$2:$D$150,作業履歴!$G$2:$G$150,0),0))</f>
        <v>0</v>
      </c>
      <c r="H102" s="21">
        <f t="array" ref="H102">SUM(IF($A102=作業履歴!$C$2:$C$150,IF(設計進捗!$B$33=作業履歴!$D$2:$D$150,作業履歴!$F$2:$F$150,0),0))</f>
        <v>0</v>
      </c>
      <c r="I102" s="21">
        <f>SUM(F$35:F102)</f>
        <v>92.80000000000004</v>
      </c>
      <c r="J102" s="21">
        <f>SUM(G$35:G102)</f>
        <v>68.5</v>
      </c>
      <c r="K102" s="22">
        <f>SUM(H$35:H102)</f>
        <v>99.5</v>
      </c>
      <c r="L102" s="28">
        <f t="shared" si="11"/>
        <v>0.73814655172413757</v>
      </c>
      <c r="M102" s="28">
        <f t="shared" si="12"/>
        <v>0.68844221105527637</v>
      </c>
      <c r="N102" s="28">
        <f t="shared" si="13"/>
        <v>134.79708029197087</v>
      </c>
      <c r="O102" s="28">
        <f t="shared" si="14"/>
        <v>35.297080291970872</v>
      </c>
      <c r="P102" s="28">
        <f t="shared" si="15"/>
        <v>-24.30000000000004</v>
      </c>
      <c r="Q102" s="28">
        <f t="shared" si="16"/>
        <v>-31</v>
      </c>
    </row>
    <row r="103" spans="1:17">
      <c r="A103" s="25">
        <f t="shared" si="8"/>
        <v>42346</v>
      </c>
      <c r="B103" s="26" t="str">
        <f t="shared" si="9"/>
        <v>火</v>
      </c>
      <c r="C103" s="20"/>
      <c r="D103" s="24">
        <v>8</v>
      </c>
      <c r="E103" s="18">
        <v>0</v>
      </c>
      <c r="F103" s="21">
        <f t="shared" si="10"/>
        <v>0</v>
      </c>
      <c r="G103" s="21">
        <f t="array" ref="G103">SUM(IF($A103=作業履歴!$C$2:$C$150,IF(設計進捗!$B$33=作業履歴!$D$2:$D$150,作業履歴!$G$2:$G$150,0),0))</f>
        <v>0</v>
      </c>
      <c r="H103" s="21">
        <f t="array" ref="H103">SUM(IF($A103=作業履歴!$C$2:$C$150,IF(設計進捗!$B$33=作業履歴!$D$2:$D$150,作業履歴!$F$2:$F$150,0),0))</f>
        <v>0</v>
      </c>
      <c r="I103" s="21">
        <f>SUM(F$35:F103)</f>
        <v>92.80000000000004</v>
      </c>
      <c r="J103" s="21">
        <f>SUM(G$35:G103)</f>
        <v>68.5</v>
      </c>
      <c r="K103" s="22">
        <f>SUM(H$35:H103)</f>
        <v>99.5</v>
      </c>
      <c r="L103" s="28">
        <f t="shared" si="11"/>
        <v>0.73814655172413757</v>
      </c>
      <c r="M103" s="28">
        <f t="shared" si="12"/>
        <v>0.68844221105527637</v>
      </c>
      <c r="N103" s="28">
        <f t="shared" si="13"/>
        <v>134.79708029197087</v>
      </c>
      <c r="O103" s="28">
        <f t="shared" si="14"/>
        <v>35.297080291970872</v>
      </c>
      <c r="P103" s="28">
        <f t="shared" si="15"/>
        <v>-24.30000000000004</v>
      </c>
      <c r="Q103" s="28">
        <f t="shared" si="16"/>
        <v>-31</v>
      </c>
    </row>
    <row r="104" spans="1:17">
      <c r="A104" s="25">
        <f t="shared" si="8"/>
        <v>42347</v>
      </c>
      <c r="B104" s="26" t="str">
        <f t="shared" si="9"/>
        <v>水</v>
      </c>
      <c r="C104" s="20"/>
      <c r="D104" s="24">
        <v>8</v>
      </c>
      <c r="E104" s="18">
        <v>0</v>
      </c>
      <c r="F104" s="21">
        <f t="shared" si="10"/>
        <v>0</v>
      </c>
      <c r="G104" s="21">
        <f t="array" ref="G104">SUM(IF($A104=作業履歴!$C$2:$C$150,IF(設計進捗!$B$33=作業履歴!$D$2:$D$150,作業履歴!$G$2:$G$150,0),0))</f>
        <v>0</v>
      </c>
      <c r="H104" s="21">
        <f t="array" ref="H104">SUM(IF($A104=作業履歴!$C$2:$C$150,IF(設計進捗!$B$33=作業履歴!$D$2:$D$150,作業履歴!$F$2:$F$150,0),0))</f>
        <v>0</v>
      </c>
      <c r="I104" s="21">
        <f>SUM(F$35:F104)</f>
        <v>92.80000000000004</v>
      </c>
      <c r="J104" s="21">
        <f>SUM(G$35:G104)</f>
        <v>68.5</v>
      </c>
      <c r="K104" s="22">
        <f>SUM(H$35:H104)</f>
        <v>99.5</v>
      </c>
      <c r="L104" s="28">
        <f t="shared" si="11"/>
        <v>0.73814655172413757</v>
      </c>
      <c r="M104" s="28">
        <f t="shared" si="12"/>
        <v>0.68844221105527637</v>
      </c>
      <c r="N104" s="28">
        <f t="shared" si="13"/>
        <v>134.79708029197087</v>
      </c>
      <c r="O104" s="28">
        <f t="shared" si="14"/>
        <v>35.297080291970872</v>
      </c>
      <c r="P104" s="28">
        <f t="shared" si="15"/>
        <v>-24.30000000000004</v>
      </c>
      <c r="Q104" s="28">
        <f t="shared" si="16"/>
        <v>-31</v>
      </c>
    </row>
    <row r="105" spans="1:17">
      <c r="A105" s="25">
        <f t="shared" si="8"/>
        <v>42348</v>
      </c>
      <c r="B105" s="26" t="str">
        <f t="shared" si="0"/>
        <v>木</v>
      </c>
      <c r="C105" s="20"/>
      <c r="D105" s="24">
        <v>8</v>
      </c>
      <c r="E105" s="18">
        <v>0</v>
      </c>
      <c r="F105" s="21">
        <f t="shared" si="1"/>
        <v>0</v>
      </c>
      <c r="G105" s="21">
        <f t="array" ref="G105">SUM(IF($A105=作業履歴!$C$2:$C$150,IF(設計進捗!$B$33=作業履歴!$D$2:$D$150,作業履歴!$G$2:$G$150,0),0))</f>
        <v>0</v>
      </c>
      <c r="H105" s="21">
        <f t="array" ref="H105">SUM(IF($A105=作業履歴!$C$2:$C$150,IF(設計進捗!$B$33=作業履歴!$D$2:$D$150,作業履歴!$F$2:$F$150,0),0))</f>
        <v>0</v>
      </c>
      <c r="I105" s="21">
        <f>SUM(F$35:F105)</f>
        <v>92.80000000000004</v>
      </c>
      <c r="J105" s="21">
        <f>SUM(G$35:G105)</f>
        <v>68.5</v>
      </c>
      <c r="K105" s="22">
        <f>SUM(H$35:H105)</f>
        <v>99.5</v>
      </c>
      <c r="L105" s="28">
        <f t="shared" si="2"/>
        <v>0.73814655172413757</v>
      </c>
      <c r="M105" s="28">
        <f t="shared" si="3"/>
        <v>0.68844221105527637</v>
      </c>
      <c r="N105" s="28">
        <f t="shared" si="4"/>
        <v>134.79708029197087</v>
      </c>
      <c r="O105" s="28">
        <f t="shared" si="5"/>
        <v>35.297080291970872</v>
      </c>
      <c r="P105" s="28">
        <f t="shared" si="6"/>
        <v>-24.30000000000004</v>
      </c>
      <c r="Q105" s="28">
        <f t="shared" si="7"/>
        <v>-31</v>
      </c>
    </row>
    <row r="106" spans="1:17">
      <c r="A106" s="25">
        <f t="shared" si="8"/>
        <v>42349</v>
      </c>
      <c r="B106" s="26" t="str">
        <f t="shared" si="0"/>
        <v>金</v>
      </c>
      <c r="C106" s="20"/>
      <c r="D106" s="24">
        <v>8</v>
      </c>
      <c r="E106" s="18">
        <v>0</v>
      </c>
      <c r="F106" s="21">
        <f t="shared" si="1"/>
        <v>0</v>
      </c>
      <c r="G106" s="21">
        <f t="array" ref="G106">SUM(IF($A106=作業履歴!$C$2:$C$150,IF(設計進捗!$B$33=作業履歴!$D$2:$D$150,作業履歴!$G$2:$G$150,0),0))</f>
        <v>0</v>
      </c>
      <c r="H106" s="21">
        <f t="array" ref="H106">SUM(IF($A106=作業履歴!$C$2:$C$150,IF(設計進捗!$B$33=作業履歴!$D$2:$D$150,作業履歴!$F$2:$F$150,0),0))</f>
        <v>0</v>
      </c>
      <c r="I106" s="21">
        <f>SUM(F$35:F106)</f>
        <v>92.80000000000004</v>
      </c>
      <c r="J106" s="21">
        <f>SUM(G$35:G106)</f>
        <v>68.5</v>
      </c>
      <c r="K106" s="22">
        <f>SUM(H$35:H106)</f>
        <v>99.5</v>
      </c>
      <c r="L106" s="28">
        <f t="shared" si="2"/>
        <v>0.73814655172413757</v>
      </c>
      <c r="M106" s="28">
        <f t="shared" si="3"/>
        <v>0.68844221105527637</v>
      </c>
      <c r="N106" s="28">
        <f t="shared" si="4"/>
        <v>134.79708029197087</v>
      </c>
      <c r="O106" s="28">
        <f t="shared" si="5"/>
        <v>35.297080291970872</v>
      </c>
      <c r="P106" s="28">
        <f t="shared" si="6"/>
        <v>-24.30000000000004</v>
      </c>
      <c r="Q106" s="28">
        <f t="shared" si="7"/>
        <v>-31</v>
      </c>
    </row>
    <row r="107" spans="1:17">
      <c r="A107" s="25">
        <f t="shared" si="8"/>
        <v>42350</v>
      </c>
      <c r="B107" s="26" t="str">
        <f t="shared" si="0"/>
        <v>土</v>
      </c>
      <c r="C107" s="20"/>
      <c r="D107" s="24">
        <v>8</v>
      </c>
      <c r="E107" s="18">
        <v>0</v>
      </c>
      <c r="F107" s="21">
        <f t="shared" si="1"/>
        <v>0</v>
      </c>
      <c r="G107" s="21">
        <f t="array" ref="G107">SUM(IF($A107=作業履歴!$C$2:$C$150,IF(設計進捗!$B$33=作業履歴!$D$2:$D$150,作業履歴!$G$2:$G$150,0),0))</f>
        <v>0</v>
      </c>
      <c r="H107" s="21">
        <f t="array" ref="H107">SUM(IF($A107=作業履歴!$C$2:$C$150,IF(設計進捗!$B$33=作業履歴!$D$2:$D$150,作業履歴!$F$2:$F$150,0),0))</f>
        <v>0</v>
      </c>
      <c r="I107" s="21">
        <f>SUM(F$35:F107)</f>
        <v>92.80000000000004</v>
      </c>
      <c r="J107" s="21">
        <f>SUM(G$35:G107)</f>
        <v>68.5</v>
      </c>
      <c r="K107" s="22">
        <f>SUM(H$35:H107)</f>
        <v>99.5</v>
      </c>
      <c r="L107" s="28">
        <f t="shared" si="2"/>
        <v>0.73814655172413757</v>
      </c>
      <c r="M107" s="28">
        <f t="shared" si="3"/>
        <v>0.68844221105527637</v>
      </c>
      <c r="N107" s="28">
        <f t="shared" si="4"/>
        <v>134.79708029197087</v>
      </c>
      <c r="O107" s="28">
        <f t="shared" si="5"/>
        <v>35.297080291970872</v>
      </c>
      <c r="P107" s="28">
        <f t="shared" si="6"/>
        <v>-24.30000000000004</v>
      </c>
      <c r="Q107" s="28">
        <f t="shared" si="7"/>
        <v>-31</v>
      </c>
    </row>
    <row r="108" spans="1:17">
      <c r="A108" s="25">
        <f t="shared" si="8"/>
        <v>42351</v>
      </c>
      <c r="B108" s="26" t="str">
        <f t="shared" si="0"/>
        <v>日</v>
      </c>
      <c r="C108" s="20"/>
      <c r="D108" s="24">
        <v>8</v>
      </c>
      <c r="E108" s="18">
        <v>0</v>
      </c>
      <c r="F108" s="21">
        <f t="shared" si="1"/>
        <v>0</v>
      </c>
      <c r="G108" s="21">
        <f t="array" ref="G108">SUM(IF($A108=作業履歴!$C$2:$C$150,IF(設計進捗!$B$33=作業履歴!$D$2:$D$150,作業履歴!$G$2:$G$150,0),0))</f>
        <v>0</v>
      </c>
      <c r="H108" s="21">
        <f t="array" ref="H108">SUM(IF($A108=作業履歴!$C$2:$C$150,IF(設計進捗!$B$33=作業履歴!$D$2:$D$150,作業履歴!$F$2:$F$150,0),0))</f>
        <v>0</v>
      </c>
      <c r="I108" s="21">
        <f>SUM(F$35:F108)</f>
        <v>92.80000000000004</v>
      </c>
      <c r="J108" s="21">
        <f>SUM(G$35:G108)</f>
        <v>68.5</v>
      </c>
      <c r="K108" s="22">
        <f>SUM(H$35:H108)</f>
        <v>99.5</v>
      </c>
      <c r="L108" s="28">
        <f t="shared" si="2"/>
        <v>0.73814655172413757</v>
      </c>
      <c r="M108" s="28">
        <f t="shared" si="3"/>
        <v>0.68844221105527637</v>
      </c>
      <c r="N108" s="28">
        <f t="shared" si="4"/>
        <v>134.79708029197087</v>
      </c>
      <c r="O108" s="28">
        <f t="shared" si="5"/>
        <v>35.297080291970872</v>
      </c>
      <c r="P108" s="28">
        <f t="shared" si="6"/>
        <v>-24.30000000000004</v>
      </c>
      <c r="Q108" s="28">
        <f t="shared" si="7"/>
        <v>-31</v>
      </c>
    </row>
    <row r="109" spans="1:17">
      <c r="A109" s="25">
        <f t="shared" si="8"/>
        <v>42352</v>
      </c>
      <c r="B109" s="26" t="str">
        <f t="shared" si="0"/>
        <v>月</v>
      </c>
      <c r="C109" s="20"/>
      <c r="D109" s="24">
        <v>8</v>
      </c>
      <c r="E109" s="18">
        <v>0</v>
      </c>
      <c r="F109" s="21">
        <f t="shared" si="1"/>
        <v>0</v>
      </c>
      <c r="G109" s="21">
        <f t="array" ref="G109">SUM(IF($A109=作業履歴!$C$2:$C$150,IF(設計進捗!$B$33=作業履歴!$D$2:$D$150,作業履歴!$G$2:$G$150,0),0))</f>
        <v>0</v>
      </c>
      <c r="H109" s="21">
        <f t="array" ref="H109">SUM(IF($A109=作業履歴!$C$2:$C$150,IF(設計進捗!$B$33=作業履歴!$D$2:$D$150,作業履歴!$F$2:$F$150,0),0))</f>
        <v>0</v>
      </c>
      <c r="I109" s="21">
        <f>SUM(F$35:F109)</f>
        <v>92.80000000000004</v>
      </c>
      <c r="J109" s="21">
        <f>SUM(G$35:G109)</f>
        <v>68.5</v>
      </c>
      <c r="K109" s="22">
        <f>SUM(H$35:H109)</f>
        <v>99.5</v>
      </c>
      <c r="L109" s="28">
        <f t="shared" si="2"/>
        <v>0.73814655172413757</v>
      </c>
      <c r="M109" s="28">
        <f t="shared" si="3"/>
        <v>0.68844221105527637</v>
      </c>
      <c r="N109" s="28">
        <f t="shared" si="4"/>
        <v>134.79708029197087</v>
      </c>
      <c r="O109" s="28">
        <f t="shared" si="5"/>
        <v>35.297080291970872</v>
      </c>
      <c r="P109" s="28">
        <f t="shared" si="6"/>
        <v>-24.30000000000004</v>
      </c>
      <c r="Q109" s="28">
        <f t="shared" si="7"/>
        <v>-31</v>
      </c>
    </row>
    <row r="110" spans="1:17">
      <c r="A110" s="25">
        <f t="shared" si="8"/>
        <v>42353</v>
      </c>
      <c r="B110" s="26" t="str">
        <f t="shared" si="0"/>
        <v>火</v>
      </c>
      <c r="C110" s="20"/>
      <c r="D110" s="24">
        <v>8</v>
      </c>
      <c r="E110" s="18">
        <v>0</v>
      </c>
      <c r="F110" s="21">
        <f t="shared" si="1"/>
        <v>0</v>
      </c>
      <c r="G110" s="21">
        <f t="array" ref="G110">SUM(IF($A110=作業履歴!$C$2:$C$150,IF(設計進捗!$B$33=作業履歴!$D$2:$D$150,作業履歴!$G$2:$G$150,0),0))</f>
        <v>0</v>
      </c>
      <c r="H110" s="21">
        <f t="array" ref="H110">SUM(IF($A110=作業履歴!$C$2:$C$150,IF(設計進捗!$B$33=作業履歴!$D$2:$D$150,作業履歴!$F$2:$F$150,0),0))</f>
        <v>0</v>
      </c>
      <c r="I110" s="21">
        <f>SUM(F$35:F110)</f>
        <v>92.80000000000004</v>
      </c>
      <c r="J110" s="21">
        <f>SUM(G$35:G110)</f>
        <v>68.5</v>
      </c>
      <c r="K110" s="22">
        <f>SUM(H$35:H110)</f>
        <v>99.5</v>
      </c>
      <c r="L110" s="28">
        <f t="shared" si="2"/>
        <v>0.73814655172413757</v>
      </c>
      <c r="M110" s="28">
        <f t="shared" si="3"/>
        <v>0.68844221105527637</v>
      </c>
      <c r="N110" s="28">
        <f t="shared" si="4"/>
        <v>134.79708029197087</v>
      </c>
      <c r="O110" s="28">
        <f t="shared" si="5"/>
        <v>35.297080291970872</v>
      </c>
      <c r="P110" s="28">
        <f t="shared" si="6"/>
        <v>-24.30000000000004</v>
      </c>
      <c r="Q110" s="28">
        <f t="shared" si="7"/>
        <v>-31</v>
      </c>
    </row>
    <row r="111" spans="1:17">
      <c r="A111" s="25">
        <f t="shared" si="8"/>
        <v>42354</v>
      </c>
      <c r="B111" s="26" t="str">
        <f t="shared" si="0"/>
        <v>水</v>
      </c>
      <c r="C111" s="20"/>
      <c r="D111" s="24">
        <v>8</v>
      </c>
      <c r="E111" s="18">
        <v>0</v>
      </c>
      <c r="F111" s="21">
        <f t="shared" si="1"/>
        <v>0</v>
      </c>
      <c r="G111" s="21">
        <f t="array" ref="G111">SUM(IF($A111=作業履歴!$C$2:$C$150,IF(設計進捗!$B$33=作業履歴!$D$2:$D$150,作業履歴!$G$2:$G$150,0),0))</f>
        <v>23.5</v>
      </c>
      <c r="H111" s="21">
        <f t="array" ref="H111">SUM(IF($A111=作業履歴!$C$2:$C$150,IF(設計進捗!$B$33=作業履歴!$D$2:$D$150,作業履歴!$F$2:$F$150,0),0))</f>
        <v>0</v>
      </c>
      <c r="I111" s="21">
        <f>SUM(F$35:F111)</f>
        <v>92.80000000000004</v>
      </c>
      <c r="J111" s="21">
        <f>SUM(G$35:G111)</f>
        <v>92</v>
      </c>
      <c r="K111" s="22">
        <f>SUM(H$35:H111)</f>
        <v>99.5</v>
      </c>
      <c r="L111" s="28">
        <f t="shared" si="2"/>
        <v>0.99137931034482718</v>
      </c>
      <c r="M111" s="28">
        <f t="shared" si="3"/>
        <v>0.92462311557788945</v>
      </c>
      <c r="N111" s="28">
        <f t="shared" si="4"/>
        <v>100.36521739130438</v>
      </c>
      <c r="O111" s="28">
        <f t="shared" si="5"/>
        <v>0.86521739130438391</v>
      </c>
      <c r="P111" s="28">
        <f t="shared" si="6"/>
        <v>-0.80000000000003979</v>
      </c>
      <c r="Q111" s="28">
        <f t="shared" si="7"/>
        <v>-7.5</v>
      </c>
    </row>
    <row r="112" spans="1:17">
      <c r="A112" s="25">
        <f t="shared" si="8"/>
        <v>42355</v>
      </c>
      <c r="B112" s="26" t="str">
        <f t="shared" si="0"/>
        <v>木</v>
      </c>
      <c r="C112" s="20"/>
      <c r="D112" s="24">
        <v>8</v>
      </c>
      <c r="E112" s="18">
        <v>0</v>
      </c>
      <c r="F112" s="21">
        <f t="shared" si="1"/>
        <v>0</v>
      </c>
      <c r="G112" s="21">
        <f t="array" ref="G112">SUM(IF($A112=作業履歴!$C$2:$C$150,IF(設計進捗!$B$33=作業履歴!$D$2:$D$150,作業履歴!$G$2:$G$150,0),0))</f>
        <v>0</v>
      </c>
      <c r="H112" s="21">
        <f t="array" ref="H112">SUM(IF($A112=作業履歴!$C$2:$C$150,IF(設計進捗!$B$33=作業履歴!$D$2:$D$150,作業履歴!$F$2:$F$150,0),0))</f>
        <v>0</v>
      </c>
      <c r="I112" s="21">
        <f>SUM(F$35:F112)</f>
        <v>92.80000000000004</v>
      </c>
      <c r="J112" s="21">
        <f>SUM(G$35:G112)</f>
        <v>92</v>
      </c>
      <c r="K112" s="22">
        <f>SUM(H$35:H112)</f>
        <v>99.5</v>
      </c>
      <c r="L112" s="28">
        <f t="shared" si="2"/>
        <v>0.99137931034482718</v>
      </c>
      <c r="M112" s="28">
        <f t="shared" si="3"/>
        <v>0.92462311557788945</v>
      </c>
      <c r="N112" s="28">
        <f t="shared" si="4"/>
        <v>100.36521739130438</v>
      </c>
      <c r="O112" s="28">
        <f t="shared" si="5"/>
        <v>0.86521739130438391</v>
      </c>
      <c r="P112" s="28">
        <f t="shared" si="6"/>
        <v>-0.80000000000003979</v>
      </c>
      <c r="Q112" s="28">
        <f t="shared" si="7"/>
        <v>-7.5</v>
      </c>
    </row>
    <row r="113" spans="1:17">
      <c r="A113" s="25">
        <f t="shared" si="8"/>
        <v>42356</v>
      </c>
      <c r="B113" s="26" t="str">
        <f t="shared" si="0"/>
        <v>金</v>
      </c>
      <c r="C113" s="20"/>
      <c r="D113" s="24">
        <v>8</v>
      </c>
      <c r="E113" s="18">
        <v>0</v>
      </c>
      <c r="F113" s="21">
        <f t="shared" si="1"/>
        <v>0</v>
      </c>
      <c r="G113" s="21">
        <f t="array" ref="G113">SUM(IF($A113=作業履歴!$C$2:$C$150,IF(設計進捗!$B$33=作業履歴!$D$2:$D$150,作業履歴!$G$2:$G$150,0),0))</f>
        <v>0</v>
      </c>
      <c r="H113" s="21">
        <f t="array" ref="H113">SUM(IF($A113=作業履歴!$C$2:$C$150,IF(設計進捗!$B$33=作業履歴!$D$2:$D$150,作業履歴!$F$2:$F$150,0),0))</f>
        <v>0</v>
      </c>
      <c r="I113" s="21">
        <f>SUM(F$35:F113)</f>
        <v>92.80000000000004</v>
      </c>
      <c r="J113" s="21">
        <f>SUM(G$35:G113)</f>
        <v>92</v>
      </c>
      <c r="K113" s="22">
        <f>SUM(H$35:H113)</f>
        <v>99.5</v>
      </c>
      <c r="L113" s="28">
        <f t="shared" si="2"/>
        <v>0.99137931034482718</v>
      </c>
      <c r="M113" s="28">
        <f t="shared" si="3"/>
        <v>0.92462311557788945</v>
      </c>
      <c r="N113" s="28">
        <f t="shared" si="4"/>
        <v>100.36521739130438</v>
      </c>
      <c r="O113" s="28">
        <f t="shared" si="5"/>
        <v>0.86521739130438391</v>
      </c>
      <c r="P113" s="28">
        <f t="shared" si="6"/>
        <v>-0.80000000000003979</v>
      </c>
      <c r="Q113" s="28">
        <f t="shared" si="7"/>
        <v>-7.5</v>
      </c>
    </row>
    <row r="114" spans="1:17">
      <c r="A114" s="25">
        <f t="shared" si="8"/>
        <v>42357</v>
      </c>
      <c r="B114" s="26" t="str">
        <f t="shared" si="0"/>
        <v>土</v>
      </c>
      <c r="C114" s="20"/>
      <c r="D114" s="24">
        <v>8</v>
      </c>
      <c r="E114" s="18">
        <v>0</v>
      </c>
      <c r="F114" s="21">
        <f t="shared" si="1"/>
        <v>0</v>
      </c>
      <c r="G114" s="21">
        <f t="array" ref="G114">SUM(IF($A114=作業履歴!$C$2:$C$150,IF(設計進捗!$B$33=作業履歴!$D$2:$D$150,作業履歴!$G$2:$G$150,0),0))</f>
        <v>0</v>
      </c>
      <c r="H114" s="21">
        <f t="array" ref="H114">SUM(IF($A114=作業履歴!$C$2:$C$150,IF(設計進捗!$B$33=作業履歴!$D$2:$D$150,作業履歴!$F$2:$F$150,0),0))</f>
        <v>0</v>
      </c>
      <c r="I114" s="21">
        <f>SUM(F$35:F114)</f>
        <v>92.80000000000004</v>
      </c>
      <c r="J114" s="21">
        <f>SUM(G$35:G114)</f>
        <v>92</v>
      </c>
      <c r="K114" s="22">
        <f>SUM(H$35:H114)</f>
        <v>99.5</v>
      </c>
      <c r="L114" s="28">
        <f t="shared" si="2"/>
        <v>0.99137931034482718</v>
      </c>
      <c r="M114" s="28">
        <f t="shared" si="3"/>
        <v>0.92462311557788945</v>
      </c>
      <c r="N114" s="28">
        <f t="shared" si="4"/>
        <v>100.36521739130438</v>
      </c>
      <c r="O114" s="28">
        <f t="shared" si="5"/>
        <v>0.86521739130438391</v>
      </c>
      <c r="P114" s="28">
        <f t="shared" si="6"/>
        <v>-0.80000000000003979</v>
      </c>
      <c r="Q114" s="28">
        <f t="shared" si="7"/>
        <v>-7.5</v>
      </c>
    </row>
    <row r="115" spans="1:17">
      <c r="E115"/>
      <c r="L115"/>
      <c r="M115"/>
      <c r="P115"/>
      <c r="Q115"/>
    </row>
    <row r="116" spans="1:17">
      <c r="E116"/>
      <c r="L116"/>
      <c r="M116"/>
      <c r="P116"/>
      <c r="Q116"/>
    </row>
    <row r="117" spans="1:17">
      <c r="E117"/>
      <c r="L117"/>
      <c r="M117"/>
      <c r="P117"/>
      <c r="Q117"/>
    </row>
    <row r="118" spans="1:17">
      <c r="E118"/>
      <c r="L118"/>
      <c r="M118"/>
      <c r="P118"/>
      <c r="Q118"/>
    </row>
    <row r="119" spans="1:17">
      <c r="L119"/>
      <c r="M119"/>
      <c r="P119"/>
      <c r="Q119"/>
    </row>
    <row r="120" spans="1:17">
      <c r="L120"/>
      <c r="M120"/>
      <c r="P120"/>
      <c r="Q120"/>
    </row>
    <row r="121" spans="1:17">
      <c r="L121"/>
      <c r="M121"/>
      <c r="P121"/>
      <c r="Q121"/>
    </row>
    <row r="122" spans="1:17">
      <c r="L122"/>
      <c r="M122"/>
      <c r="P122"/>
      <c r="Q122"/>
    </row>
    <row r="123" spans="1:17">
      <c r="L123"/>
      <c r="M123"/>
      <c r="P123"/>
      <c r="Q123"/>
    </row>
    <row r="124" spans="1:17">
      <c r="L124"/>
      <c r="M124"/>
      <c r="P124"/>
      <c r="Q124"/>
    </row>
    <row r="125" spans="1:17">
      <c r="L125"/>
      <c r="M125"/>
      <c r="P125"/>
      <c r="Q125"/>
    </row>
    <row r="126" spans="1:17">
      <c r="L126"/>
      <c r="M126"/>
      <c r="P126"/>
      <c r="Q126"/>
    </row>
    <row r="127" spans="1:17">
      <c r="L127"/>
      <c r="M127"/>
      <c r="P127"/>
      <c r="Q127"/>
    </row>
    <row r="128" spans="1:17">
      <c r="L128"/>
      <c r="M128"/>
      <c r="P128"/>
      <c r="Q128"/>
    </row>
    <row r="129" spans="12:17">
      <c r="L129"/>
      <c r="M129"/>
      <c r="P129"/>
      <c r="Q129"/>
    </row>
    <row r="130" spans="12:17">
      <c r="L130"/>
      <c r="M130"/>
      <c r="P130"/>
      <c r="Q130"/>
    </row>
    <row r="131" spans="12:17">
      <c r="L131"/>
      <c r="M131"/>
      <c r="P131"/>
      <c r="Q131"/>
    </row>
    <row r="132" spans="12:17">
      <c r="L132"/>
      <c r="M132"/>
      <c r="P132"/>
      <c r="Q132"/>
    </row>
    <row r="133" spans="12:17">
      <c r="L133"/>
      <c r="M133"/>
      <c r="P133"/>
      <c r="Q133"/>
    </row>
    <row r="134" spans="12:17">
      <c r="L134"/>
      <c r="M134"/>
      <c r="P134"/>
      <c r="Q134"/>
    </row>
    <row r="135" spans="12:17">
      <c r="L135"/>
      <c r="M135"/>
      <c r="P135"/>
      <c r="Q135"/>
    </row>
  </sheetData>
  <customSheetViews>
    <customSheetView guid="{42A525F5-BE93-4A71-B407-DC6F5D49DFBD}" topLeftCell="A13">
      <selection activeCell="P37" sqref="P37"/>
      <pageMargins left="0.7" right="0.7" top="0.75" bottom="0.75" header="0.3" footer="0.3"/>
      <pageSetup paperSize="9" orientation="portrait" r:id="rId1"/>
    </customSheetView>
    <customSheetView guid="{7FB447F9-2B8F-4DD9-BEC3-563D29C49B0A}" topLeftCell="A18">
      <selection activeCell="M35" sqref="M35"/>
      <pageMargins left="0.7" right="0.7" top="0.75" bottom="0.75" header="0.3" footer="0.3"/>
      <pageSetup paperSize="9" orientation="portrait" r:id="rId2"/>
    </customSheetView>
    <customSheetView guid="{B482B997-E7FA-4E40-B12C-85D07B5FD9EE}" topLeftCell="A13">
      <selection activeCell="P37" sqref="P37"/>
      <pageMargins left="0.7" right="0.7" top="0.75" bottom="0.75" header="0.3" footer="0.3"/>
      <pageSetup paperSize="9" orientation="portrait" r:id="rId3"/>
    </customSheetView>
  </customSheetViews>
  <phoneticPr fontId="1"/>
  <dataValidations count="1">
    <dataValidation type="list" allowBlank="1" showInputMessage="1" showErrorMessage="1" sqref="B33">
      <formula1>工程</formula1>
    </dataValidation>
  </dataValidations>
  <pageMargins left="0.7" right="0.7" top="0.75" bottom="0.75" header="0.3" footer="0.3"/>
  <pageSetup paperSize="9" orientation="portrait" r:id="rId4"/>
  <drawing r:id="rId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3:Q141"/>
  <sheetViews>
    <sheetView topLeftCell="A23" workbookViewId="0">
      <selection activeCell="E33" sqref="E33"/>
    </sheetView>
  </sheetViews>
  <sheetFormatPr defaultColWidth="9" defaultRowHeight="15"/>
  <cols>
    <col min="1" max="1" width="13.44140625" style="2" bestFit="1" customWidth="1"/>
    <col min="2" max="2" width="14.33203125" style="2" bestFit="1" customWidth="1"/>
    <col min="3" max="3" width="5.44140625" style="2" bestFit="1" customWidth="1"/>
    <col min="4" max="4" width="6" style="2" bestFit="1" customWidth="1"/>
    <col min="5" max="5" width="17.109375" style="2" bestFit="1" customWidth="1"/>
    <col min="6" max="6" width="10.6640625" style="2" bestFit="1" customWidth="1"/>
    <col min="7" max="7" width="12.77734375" style="2" bestFit="1" customWidth="1"/>
    <col min="8" max="8" width="12.109375" style="2" bestFit="1" customWidth="1"/>
    <col min="9" max="9" width="7.33203125" style="2" bestFit="1" customWidth="1"/>
    <col min="10" max="10" width="4.109375" style="2" bestFit="1" customWidth="1"/>
    <col min="11" max="11" width="4.21875" style="2" bestFit="1" customWidth="1"/>
    <col min="12" max="12" width="14.6640625" style="2" bestFit="1" customWidth="1"/>
    <col min="13" max="13" width="12.6640625" style="2" bestFit="1" customWidth="1"/>
    <col min="14" max="14" width="16.88671875" style="2" bestFit="1" customWidth="1"/>
    <col min="15" max="15" width="17.33203125" style="2" bestFit="1" customWidth="1"/>
    <col min="16" max="16" width="11.77734375" style="2" bestFit="1" customWidth="1"/>
    <col min="17" max="17" width="11.88671875" style="2" bestFit="1" customWidth="1"/>
    <col min="18" max="16384" width="9" style="2"/>
  </cols>
  <sheetData>
    <row r="33" spans="1:17" s="23" customFormat="1" ht="24.6">
      <c r="A33" s="23" t="s">
        <v>32</v>
      </c>
      <c r="B33" s="23" t="s">
        <v>4</v>
      </c>
      <c r="F33" s="23">
        <v>80</v>
      </c>
    </row>
    <row r="34" spans="1:17">
      <c r="A34" s="17" t="s">
        <v>8</v>
      </c>
      <c r="B34" s="18" t="s">
        <v>10</v>
      </c>
      <c r="C34" s="18" t="s">
        <v>11</v>
      </c>
      <c r="D34" s="18" t="s">
        <v>31</v>
      </c>
      <c r="E34" s="18" t="s">
        <v>9</v>
      </c>
      <c r="F34" s="18" t="s">
        <v>34</v>
      </c>
      <c r="G34" s="18" t="s">
        <v>33</v>
      </c>
      <c r="H34" s="18" t="s">
        <v>35</v>
      </c>
      <c r="I34" s="18" t="s">
        <v>36</v>
      </c>
      <c r="J34" s="18" t="s">
        <v>37</v>
      </c>
      <c r="K34" s="19" t="s">
        <v>38</v>
      </c>
      <c r="L34" s="19" t="s">
        <v>39</v>
      </c>
      <c r="M34" s="19" t="s">
        <v>40</v>
      </c>
      <c r="N34" s="19" t="s">
        <v>41</v>
      </c>
      <c r="O34" s="19" t="s">
        <v>42</v>
      </c>
      <c r="P34" s="19" t="s">
        <v>44</v>
      </c>
      <c r="Q34" s="19" t="s">
        <v>45</v>
      </c>
    </row>
    <row r="35" spans="1:17">
      <c r="A35" s="25">
        <v>42278</v>
      </c>
      <c r="B35" s="26" t="str">
        <f>TEXT(A35,"aaa")</f>
        <v>木</v>
      </c>
      <c r="C35" s="20"/>
      <c r="D35" s="24">
        <v>4</v>
      </c>
      <c r="E35" s="18">
        <v>0</v>
      </c>
      <c r="F35" s="21">
        <f>E35*D35</f>
        <v>0</v>
      </c>
      <c r="G35" s="21">
        <f t="array" ref="G35">SUM(IF($A35=作業履歴!$C$2:$C$150,IF(試験作成進捗!$B$33=作業履歴!$D$2:$D$150,作業履歴!$G$2:$G$150,0),0))</f>
        <v>0</v>
      </c>
      <c r="H35" s="21">
        <f t="array" ref="H35">SUM(IF($A35=作業履歴!$C$2:$C$150,IF(試験作成進捗!$B$33=作業履歴!$D$2:$D$150,作業履歴!$F$2:$F$150,0),0))</f>
        <v>0</v>
      </c>
      <c r="I35" s="21">
        <f>SUM(F$35:F35)</f>
        <v>0</v>
      </c>
      <c r="J35" s="21">
        <f>SUM(G$35:G35)</f>
        <v>0</v>
      </c>
      <c r="K35" s="22">
        <f>SUM(H$35:H35)</f>
        <v>0</v>
      </c>
      <c r="L35" s="28" t="e">
        <f>J35/I35</f>
        <v>#DIV/0!</v>
      </c>
      <c r="M35" s="28" t="e">
        <f>J35/K35</f>
        <v>#DIV/0!</v>
      </c>
      <c r="N35" s="28" t="e">
        <f>K35+($F$33-J35)/M35</f>
        <v>#DIV/0!</v>
      </c>
      <c r="O35" s="28" t="e">
        <f>N35-K35</f>
        <v>#DIV/0!</v>
      </c>
      <c r="P35" s="28">
        <f>J35-I35</f>
        <v>0</v>
      </c>
      <c r="Q35" s="28">
        <f>J35-K35</f>
        <v>0</v>
      </c>
    </row>
    <row r="36" spans="1:17">
      <c r="A36" s="25">
        <f>A35+1</f>
        <v>42279</v>
      </c>
      <c r="B36" s="26" t="str">
        <f t="shared" ref="B36:B120" si="0">TEXT(A36,"aaa")</f>
        <v>金</v>
      </c>
      <c r="C36" s="20"/>
      <c r="D36" s="24">
        <v>4</v>
      </c>
      <c r="E36" s="18">
        <v>0</v>
      </c>
      <c r="F36" s="21">
        <f t="shared" ref="F36:F120" si="1">E36*D36</f>
        <v>0</v>
      </c>
      <c r="G36" s="21">
        <f t="array" ref="G36">SUM(IF($A36=作業履歴!$C$2:$C$150,IF(試験作成進捗!$B$33=作業履歴!$D$2:$D$150,作業履歴!$G$2:$G$150,0),0))</f>
        <v>0</v>
      </c>
      <c r="H36" s="21">
        <f t="array" ref="H36">SUM(IF($A36=作業履歴!$C$2:$C$150,IF(試験作成進捗!$B$33=作業履歴!$D$2:$D$150,作業履歴!$F$2:$F$150,0),0))</f>
        <v>0</v>
      </c>
      <c r="I36" s="21">
        <f>SUM(F$35:F36)</f>
        <v>0</v>
      </c>
      <c r="J36" s="21">
        <f>SUM(G$35:G36)</f>
        <v>0</v>
      </c>
      <c r="K36" s="22">
        <f>SUM(H$35:H36)</f>
        <v>0</v>
      </c>
      <c r="L36" s="28" t="e">
        <f t="shared" ref="L36:L120" si="2">J36/I36</f>
        <v>#DIV/0!</v>
      </c>
      <c r="M36" s="28" t="e">
        <f t="shared" ref="M36:M120" si="3">J36/K36</f>
        <v>#DIV/0!</v>
      </c>
      <c r="N36" s="28" t="e">
        <f t="shared" ref="N36:N120" si="4">K36+($F$33-J36)/M36</f>
        <v>#DIV/0!</v>
      </c>
      <c r="O36" s="28" t="e">
        <f t="shared" ref="O36:O120" si="5">N36-K36</f>
        <v>#DIV/0!</v>
      </c>
      <c r="P36" s="28">
        <f t="shared" ref="P36:P120" si="6">J36-I36</f>
        <v>0</v>
      </c>
      <c r="Q36" s="28">
        <f t="shared" ref="Q36:Q120" si="7">J36-K36</f>
        <v>0</v>
      </c>
    </row>
    <row r="37" spans="1:17">
      <c r="A37" s="25">
        <f t="shared" ref="A37:A120" si="8">A36+1</f>
        <v>42280</v>
      </c>
      <c r="B37" s="26" t="str">
        <f t="shared" si="0"/>
        <v>土</v>
      </c>
      <c r="C37" s="20"/>
      <c r="D37" s="24">
        <v>4</v>
      </c>
      <c r="E37" s="18">
        <v>0</v>
      </c>
      <c r="F37" s="21">
        <f t="shared" si="1"/>
        <v>0</v>
      </c>
      <c r="G37" s="21">
        <f t="array" ref="G37">SUM(IF($A37=作業履歴!$C$2:$C$150,IF(試験作成進捗!$B$33=作業履歴!$D$2:$D$150,作業履歴!$G$2:$G$150,0),0))</f>
        <v>0</v>
      </c>
      <c r="H37" s="21">
        <f t="array" ref="H37">SUM(IF($A37=作業履歴!$C$2:$C$150,IF(試験作成進捗!$B$33=作業履歴!$D$2:$D$150,作業履歴!$F$2:$F$150,0),0))</f>
        <v>0</v>
      </c>
      <c r="I37" s="21">
        <f>SUM(F$35:F37)</f>
        <v>0</v>
      </c>
      <c r="J37" s="21">
        <f>SUM(G$35:G37)</f>
        <v>0</v>
      </c>
      <c r="K37" s="22">
        <f>SUM(H$35:H37)</f>
        <v>0</v>
      </c>
      <c r="L37" s="28" t="e">
        <f t="shared" si="2"/>
        <v>#DIV/0!</v>
      </c>
      <c r="M37" s="28" t="e">
        <f t="shared" si="3"/>
        <v>#DIV/0!</v>
      </c>
      <c r="N37" s="28" t="e">
        <f t="shared" si="4"/>
        <v>#DIV/0!</v>
      </c>
      <c r="O37" s="28" t="e">
        <f t="shared" si="5"/>
        <v>#DIV/0!</v>
      </c>
      <c r="P37" s="28">
        <f t="shared" si="6"/>
        <v>0</v>
      </c>
      <c r="Q37" s="28">
        <f t="shared" si="7"/>
        <v>0</v>
      </c>
    </row>
    <row r="38" spans="1:17">
      <c r="A38" s="25">
        <f t="shared" si="8"/>
        <v>42281</v>
      </c>
      <c r="B38" s="26" t="str">
        <f t="shared" si="0"/>
        <v>日</v>
      </c>
      <c r="C38" s="20"/>
      <c r="D38" s="24">
        <v>4</v>
      </c>
      <c r="E38" s="18">
        <v>0</v>
      </c>
      <c r="F38" s="21">
        <f t="shared" si="1"/>
        <v>0</v>
      </c>
      <c r="G38" s="21">
        <f t="array" ref="G38">SUM(IF($A38=作業履歴!$C$2:$C$150,IF(試験作成進捗!$B$33=作業履歴!$D$2:$D$150,作業履歴!$G$2:$G$150,0),0))</f>
        <v>0</v>
      </c>
      <c r="H38" s="21">
        <f t="array" ref="H38">SUM(IF($A38=作業履歴!$C$2:$C$150,IF(試験作成進捗!$B$33=作業履歴!$D$2:$D$150,作業履歴!$F$2:$F$150,0),0))</f>
        <v>0</v>
      </c>
      <c r="I38" s="21">
        <f>SUM(F$35:F38)</f>
        <v>0</v>
      </c>
      <c r="J38" s="21">
        <f>SUM(G$35:G38)</f>
        <v>0</v>
      </c>
      <c r="K38" s="22">
        <f>SUM(H$35:H38)</f>
        <v>0</v>
      </c>
      <c r="L38" s="28" t="e">
        <f t="shared" si="2"/>
        <v>#DIV/0!</v>
      </c>
      <c r="M38" s="28" t="e">
        <f t="shared" si="3"/>
        <v>#DIV/0!</v>
      </c>
      <c r="N38" s="28" t="e">
        <f t="shared" si="4"/>
        <v>#DIV/0!</v>
      </c>
      <c r="O38" s="28" t="e">
        <f t="shared" si="5"/>
        <v>#DIV/0!</v>
      </c>
      <c r="P38" s="28">
        <f t="shared" si="6"/>
        <v>0</v>
      </c>
      <c r="Q38" s="28">
        <f t="shared" si="7"/>
        <v>0</v>
      </c>
    </row>
    <row r="39" spans="1:17">
      <c r="A39" s="25">
        <f t="shared" si="8"/>
        <v>42282</v>
      </c>
      <c r="B39" s="26" t="str">
        <f t="shared" si="0"/>
        <v>月</v>
      </c>
      <c r="C39" s="20"/>
      <c r="D39" s="24">
        <v>4</v>
      </c>
      <c r="E39" s="18">
        <v>0</v>
      </c>
      <c r="F39" s="21">
        <f t="shared" si="1"/>
        <v>0</v>
      </c>
      <c r="G39" s="21">
        <f t="array" ref="G39">SUM(IF($A39=作業履歴!$C$2:$C$150,IF(試験作成進捗!$B$33=作業履歴!$D$2:$D$150,作業履歴!$G$2:$G$150,0),0))</f>
        <v>0</v>
      </c>
      <c r="H39" s="21">
        <f t="array" ref="H39">SUM(IF($A39=作業履歴!$C$2:$C$150,IF(試験作成進捗!$B$33=作業履歴!$D$2:$D$150,作業履歴!$F$2:$F$150,0),0))</f>
        <v>0</v>
      </c>
      <c r="I39" s="21">
        <f>SUM(F$35:F39)</f>
        <v>0</v>
      </c>
      <c r="J39" s="21">
        <f>SUM(G$35:G39)</f>
        <v>0</v>
      </c>
      <c r="K39" s="22">
        <f>SUM(H$35:H39)</f>
        <v>0</v>
      </c>
      <c r="L39" s="28" t="e">
        <f t="shared" si="2"/>
        <v>#DIV/0!</v>
      </c>
      <c r="M39" s="28" t="e">
        <f t="shared" si="3"/>
        <v>#DIV/0!</v>
      </c>
      <c r="N39" s="28" t="e">
        <f t="shared" si="4"/>
        <v>#DIV/0!</v>
      </c>
      <c r="O39" s="28" t="e">
        <f t="shared" si="5"/>
        <v>#DIV/0!</v>
      </c>
      <c r="P39" s="28">
        <f t="shared" si="6"/>
        <v>0</v>
      </c>
      <c r="Q39" s="28">
        <f t="shared" si="7"/>
        <v>0</v>
      </c>
    </row>
    <row r="40" spans="1:17">
      <c r="A40" s="25">
        <f t="shared" si="8"/>
        <v>42283</v>
      </c>
      <c r="B40" s="26" t="str">
        <f t="shared" si="0"/>
        <v>火</v>
      </c>
      <c r="C40" s="20"/>
      <c r="D40" s="24">
        <v>4</v>
      </c>
      <c r="E40" s="18">
        <v>0</v>
      </c>
      <c r="F40" s="21">
        <f t="shared" si="1"/>
        <v>0</v>
      </c>
      <c r="G40" s="21">
        <f t="array" ref="G40">SUM(IF($A40=作業履歴!$C$2:$C$150,IF(試験作成進捗!$B$33=作業履歴!$D$2:$D$150,作業履歴!$G$2:$G$150,0),0))</f>
        <v>0</v>
      </c>
      <c r="H40" s="21">
        <f t="array" ref="H40">SUM(IF($A40=作業履歴!$C$2:$C$150,IF(試験作成進捗!$B$33=作業履歴!$D$2:$D$150,作業履歴!$F$2:$F$150,0),0))</f>
        <v>0</v>
      </c>
      <c r="I40" s="21">
        <f>SUM(F$35:F40)</f>
        <v>0</v>
      </c>
      <c r="J40" s="21">
        <f>SUM(G$35:G40)</f>
        <v>0</v>
      </c>
      <c r="K40" s="22">
        <f>SUM(H$35:H40)</f>
        <v>0</v>
      </c>
      <c r="L40" s="28" t="e">
        <f t="shared" si="2"/>
        <v>#DIV/0!</v>
      </c>
      <c r="M40" s="28" t="e">
        <f t="shared" si="3"/>
        <v>#DIV/0!</v>
      </c>
      <c r="N40" s="28" t="e">
        <f t="shared" si="4"/>
        <v>#DIV/0!</v>
      </c>
      <c r="O40" s="28" t="e">
        <f t="shared" si="5"/>
        <v>#DIV/0!</v>
      </c>
      <c r="P40" s="28">
        <f t="shared" si="6"/>
        <v>0</v>
      </c>
      <c r="Q40" s="28">
        <f t="shared" si="7"/>
        <v>0</v>
      </c>
    </row>
    <row r="41" spans="1:17">
      <c r="A41" s="25">
        <f t="shared" si="8"/>
        <v>42284</v>
      </c>
      <c r="B41" s="26" t="str">
        <f t="shared" si="0"/>
        <v>水</v>
      </c>
      <c r="C41" s="20"/>
      <c r="D41" s="24">
        <v>4</v>
      </c>
      <c r="E41" s="18">
        <v>0</v>
      </c>
      <c r="F41" s="21">
        <f t="shared" si="1"/>
        <v>0</v>
      </c>
      <c r="G41" s="21">
        <f t="array" ref="G41">SUM(IF($A41=作業履歴!$C$2:$C$150,IF(試験作成進捗!$B$33=作業履歴!$D$2:$D$150,作業履歴!$G$2:$G$150,0),0))</f>
        <v>0</v>
      </c>
      <c r="H41" s="21">
        <f t="array" ref="H41">SUM(IF($A41=作業履歴!$C$2:$C$150,IF(試験作成進捗!$B$33=作業履歴!$D$2:$D$150,作業履歴!$F$2:$F$150,0),0))</f>
        <v>0</v>
      </c>
      <c r="I41" s="21">
        <f>SUM(F$35:F41)</f>
        <v>0</v>
      </c>
      <c r="J41" s="21">
        <f>SUM(G$35:G41)</f>
        <v>0</v>
      </c>
      <c r="K41" s="22">
        <f>SUM(H$35:H41)</f>
        <v>0</v>
      </c>
      <c r="L41" s="28" t="e">
        <f t="shared" si="2"/>
        <v>#DIV/0!</v>
      </c>
      <c r="M41" s="28" t="e">
        <f t="shared" si="3"/>
        <v>#DIV/0!</v>
      </c>
      <c r="N41" s="28" t="e">
        <f t="shared" si="4"/>
        <v>#DIV/0!</v>
      </c>
      <c r="O41" s="28" t="e">
        <f t="shared" si="5"/>
        <v>#DIV/0!</v>
      </c>
      <c r="P41" s="28">
        <f t="shared" si="6"/>
        <v>0</v>
      </c>
      <c r="Q41" s="28">
        <f t="shared" si="7"/>
        <v>0</v>
      </c>
    </row>
    <row r="42" spans="1:17">
      <c r="A42" s="25">
        <f t="shared" si="8"/>
        <v>42285</v>
      </c>
      <c r="B42" s="26" t="str">
        <f t="shared" si="0"/>
        <v>木</v>
      </c>
      <c r="C42" s="20"/>
      <c r="D42" s="24">
        <v>4</v>
      </c>
      <c r="E42" s="18">
        <v>0</v>
      </c>
      <c r="F42" s="21">
        <f t="shared" si="1"/>
        <v>0</v>
      </c>
      <c r="G42" s="21">
        <f t="array" ref="G42">SUM(IF($A42=作業履歴!$C$2:$C$150,IF(試験作成進捗!$B$33=作業履歴!$D$2:$D$150,作業履歴!$G$2:$G$150,0),0))</f>
        <v>0</v>
      </c>
      <c r="H42" s="21">
        <f t="array" ref="H42">SUM(IF($A42=作業履歴!$C$2:$C$150,IF(試験作成進捗!$B$33=作業履歴!$D$2:$D$150,作業履歴!$F$2:$F$150,0),0))</f>
        <v>0</v>
      </c>
      <c r="I42" s="21">
        <f>SUM(F$35:F42)</f>
        <v>0</v>
      </c>
      <c r="J42" s="21">
        <f>SUM(G$35:G42)</f>
        <v>0</v>
      </c>
      <c r="K42" s="22">
        <f>SUM(H$35:H42)</f>
        <v>0</v>
      </c>
      <c r="L42" s="28" t="e">
        <f t="shared" si="2"/>
        <v>#DIV/0!</v>
      </c>
      <c r="M42" s="28" t="e">
        <f t="shared" si="3"/>
        <v>#DIV/0!</v>
      </c>
      <c r="N42" s="28" t="e">
        <f t="shared" si="4"/>
        <v>#DIV/0!</v>
      </c>
      <c r="O42" s="28" t="e">
        <f t="shared" si="5"/>
        <v>#DIV/0!</v>
      </c>
      <c r="P42" s="28">
        <f t="shared" si="6"/>
        <v>0</v>
      </c>
      <c r="Q42" s="28">
        <f t="shared" si="7"/>
        <v>0</v>
      </c>
    </row>
    <row r="43" spans="1:17">
      <c r="A43" s="25">
        <f t="shared" si="8"/>
        <v>42286</v>
      </c>
      <c r="B43" s="26" t="str">
        <f t="shared" si="0"/>
        <v>金</v>
      </c>
      <c r="C43" s="20"/>
      <c r="D43" s="24">
        <v>4</v>
      </c>
      <c r="E43" s="18">
        <v>0</v>
      </c>
      <c r="F43" s="21">
        <f t="shared" si="1"/>
        <v>0</v>
      </c>
      <c r="G43" s="21">
        <f t="array" ref="G43">SUM(IF($A43=作業履歴!$C$2:$C$150,IF(試験作成進捗!$B$33=作業履歴!$D$2:$D$150,作業履歴!$G$2:$G$150,0),0))</f>
        <v>0</v>
      </c>
      <c r="H43" s="21">
        <f t="array" ref="H43">SUM(IF($A43=作業履歴!$C$2:$C$150,IF(試験作成進捗!$B$33=作業履歴!$D$2:$D$150,作業履歴!$F$2:$F$150,0),0))</f>
        <v>0</v>
      </c>
      <c r="I43" s="21">
        <f>SUM(F$35:F43)</f>
        <v>0</v>
      </c>
      <c r="J43" s="21">
        <f>SUM(G$35:G43)</f>
        <v>0</v>
      </c>
      <c r="K43" s="22">
        <f>SUM(H$35:H43)</f>
        <v>0</v>
      </c>
      <c r="L43" s="28" t="e">
        <f t="shared" si="2"/>
        <v>#DIV/0!</v>
      </c>
      <c r="M43" s="28" t="e">
        <f t="shared" si="3"/>
        <v>#DIV/0!</v>
      </c>
      <c r="N43" s="28" t="e">
        <f t="shared" si="4"/>
        <v>#DIV/0!</v>
      </c>
      <c r="O43" s="28" t="e">
        <f t="shared" si="5"/>
        <v>#DIV/0!</v>
      </c>
      <c r="P43" s="28">
        <f t="shared" si="6"/>
        <v>0</v>
      </c>
      <c r="Q43" s="28">
        <f t="shared" si="7"/>
        <v>0</v>
      </c>
    </row>
    <row r="44" spans="1:17">
      <c r="A44" s="25">
        <f t="shared" si="8"/>
        <v>42287</v>
      </c>
      <c r="B44" s="26" t="str">
        <f t="shared" si="0"/>
        <v>土</v>
      </c>
      <c r="C44" s="20"/>
      <c r="D44" s="24">
        <v>4</v>
      </c>
      <c r="E44" s="18">
        <v>0</v>
      </c>
      <c r="F44" s="21">
        <f t="shared" si="1"/>
        <v>0</v>
      </c>
      <c r="G44" s="21">
        <f t="array" ref="G44">SUM(IF($A44=作業履歴!$C$2:$C$150,IF(試験作成進捗!$B$33=作業履歴!$D$2:$D$150,作業履歴!$G$2:$G$150,0),0))</f>
        <v>0</v>
      </c>
      <c r="H44" s="21">
        <f t="array" ref="H44">SUM(IF($A44=作業履歴!$C$2:$C$150,IF(試験作成進捗!$B$33=作業履歴!$D$2:$D$150,作業履歴!$F$2:$F$150,0),0))</f>
        <v>0</v>
      </c>
      <c r="I44" s="21">
        <f>SUM(F$35:F44)</f>
        <v>0</v>
      </c>
      <c r="J44" s="21">
        <f>SUM(G$35:G44)</f>
        <v>0</v>
      </c>
      <c r="K44" s="22">
        <f>SUM(H$35:H44)</f>
        <v>0</v>
      </c>
      <c r="L44" s="28" t="e">
        <f t="shared" si="2"/>
        <v>#DIV/0!</v>
      </c>
      <c r="M44" s="28" t="e">
        <f t="shared" si="3"/>
        <v>#DIV/0!</v>
      </c>
      <c r="N44" s="28" t="e">
        <f t="shared" si="4"/>
        <v>#DIV/0!</v>
      </c>
      <c r="O44" s="28" t="e">
        <f t="shared" si="5"/>
        <v>#DIV/0!</v>
      </c>
      <c r="P44" s="28">
        <f t="shared" si="6"/>
        <v>0</v>
      </c>
      <c r="Q44" s="28">
        <f t="shared" si="7"/>
        <v>0</v>
      </c>
    </row>
    <row r="45" spans="1:17">
      <c r="A45" s="25">
        <f t="shared" si="8"/>
        <v>42288</v>
      </c>
      <c r="B45" s="26" t="str">
        <f t="shared" si="0"/>
        <v>日</v>
      </c>
      <c r="C45" s="20"/>
      <c r="D45" s="24">
        <v>4</v>
      </c>
      <c r="E45" s="18">
        <v>0</v>
      </c>
      <c r="F45" s="21">
        <f t="shared" si="1"/>
        <v>0</v>
      </c>
      <c r="G45" s="21">
        <f t="array" ref="G45">SUM(IF($A45=作業履歴!$C$2:$C$150,IF(試験作成進捗!$B$33=作業履歴!$D$2:$D$150,作業履歴!$G$2:$G$150,0),0))</f>
        <v>0</v>
      </c>
      <c r="H45" s="21">
        <f t="array" ref="H45">SUM(IF($A45=作業履歴!$C$2:$C$150,IF(試験作成進捗!$B$33=作業履歴!$D$2:$D$150,作業履歴!$F$2:$F$150,0),0))</f>
        <v>0</v>
      </c>
      <c r="I45" s="21">
        <f>SUM(F$35:F45)</f>
        <v>0</v>
      </c>
      <c r="J45" s="21">
        <f>SUM(G$35:G45)</f>
        <v>0</v>
      </c>
      <c r="K45" s="22">
        <f>SUM(H$35:H45)</f>
        <v>0</v>
      </c>
      <c r="L45" s="28" t="e">
        <f t="shared" si="2"/>
        <v>#DIV/0!</v>
      </c>
      <c r="M45" s="28" t="e">
        <f t="shared" si="3"/>
        <v>#DIV/0!</v>
      </c>
      <c r="N45" s="28" t="e">
        <f t="shared" si="4"/>
        <v>#DIV/0!</v>
      </c>
      <c r="O45" s="28" t="e">
        <f t="shared" si="5"/>
        <v>#DIV/0!</v>
      </c>
      <c r="P45" s="28">
        <f t="shared" si="6"/>
        <v>0</v>
      </c>
      <c r="Q45" s="28">
        <f t="shared" si="7"/>
        <v>0</v>
      </c>
    </row>
    <row r="46" spans="1:17">
      <c r="A46" s="25">
        <f t="shared" si="8"/>
        <v>42289</v>
      </c>
      <c r="B46" s="26" t="str">
        <f t="shared" si="0"/>
        <v>月</v>
      </c>
      <c r="C46" s="20"/>
      <c r="D46" s="24">
        <v>4</v>
      </c>
      <c r="E46" s="18">
        <v>0</v>
      </c>
      <c r="F46" s="21">
        <f t="shared" si="1"/>
        <v>0</v>
      </c>
      <c r="G46" s="21">
        <f t="array" ref="G46">SUM(IF($A46=作業履歴!$C$2:$C$150,IF(試験作成進捗!$B$33=作業履歴!$D$2:$D$150,作業履歴!$G$2:$G$150,0),0))</f>
        <v>0</v>
      </c>
      <c r="H46" s="21">
        <f t="array" ref="H46">SUM(IF($A46=作業履歴!$C$2:$C$150,IF(試験作成進捗!$B$33=作業履歴!$D$2:$D$150,作業履歴!$F$2:$F$150,0),0))</f>
        <v>0</v>
      </c>
      <c r="I46" s="21">
        <f>SUM(F$35:F46)</f>
        <v>0</v>
      </c>
      <c r="J46" s="21">
        <f>SUM(G$35:G46)</f>
        <v>0</v>
      </c>
      <c r="K46" s="22">
        <f>SUM(H$35:H46)</f>
        <v>0</v>
      </c>
      <c r="L46" s="28" t="e">
        <f t="shared" si="2"/>
        <v>#DIV/0!</v>
      </c>
      <c r="M46" s="28" t="e">
        <f t="shared" si="3"/>
        <v>#DIV/0!</v>
      </c>
      <c r="N46" s="28" t="e">
        <f t="shared" si="4"/>
        <v>#DIV/0!</v>
      </c>
      <c r="O46" s="28" t="e">
        <f t="shared" si="5"/>
        <v>#DIV/0!</v>
      </c>
      <c r="P46" s="28">
        <f t="shared" si="6"/>
        <v>0</v>
      </c>
      <c r="Q46" s="28">
        <f t="shared" si="7"/>
        <v>0</v>
      </c>
    </row>
    <row r="47" spans="1:17">
      <c r="A47" s="25">
        <f t="shared" si="8"/>
        <v>42290</v>
      </c>
      <c r="B47" s="26" t="str">
        <f t="shared" si="0"/>
        <v>火</v>
      </c>
      <c r="C47" s="20"/>
      <c r="D47" s="24">
        <v>4</v>
      </c>
      <c r="E47" s="18">
        <v>0</v>
      </c>
      <c r="F47" s="21">
        <f t="shared" si="1"/>
        <v>0</v>
      </c>
      <c r="G47" s="21">
        <f t="array" ref="G47">SUM(IF($A47=作業履歴!$C$2:$C$150,IF(試験作成進捗!$B$33=作業履歴!$D$2:$D$150,作業履歴!$G$2:$G$150,0),0))</f>
        <v>0</v>
      </c>
      <c r="H47" s="21">
        <f t="array" ref="H47">SUM(IF($A47=作業履歴!$C$2:$C$150,IF(試験作成進捗!$B$33=作業履歴!$D$2:$D$150,作業履歴!$F$2:$F$150,0),0))</f>
        <v>0</v>
      </c>
      <c r="I47" s="21">
        <f>SUM(F$35:F47)</f>
        <v>0</v>
      </c>
      <c r="J47" s="21">
        <f>SUM(G$35:G47)</f>
        <v>0</v>
      </c>
      <c r="K47" s="22">
        <f>SUM(H$35:H47)</f>
        <v>0</v>
      </c>
      <c r="L47" s="28" t="e">
        <f t="shared" si="2"/>
        <v>#DIV/0!</v>
      </c>
      <c r="M47" s="28" t="e">
        <f t="shared" si="3"/>
        <v>#DIV/0!</v>
      </c>
      <c r="N47" s="28" t="e">
        <f t="shared" si="4"/>
        <v>#DIV/0!</v>
      </c>
      <c r="O47" s="28" t="e">
        <f t="shared" si="5"/>
        <v>#DIV/0!</v>
      </c>
      <c r="P47" s="28">
        <f t="shared" si="6"/>
        <v>0</v>
      </c>
      <c r="Q47" s="28">
        <f t="shared" si="7"/>
        <v>0</v>
      </c>
    </row>
    <row r="48" spans="1:17">
      <c r="A48" s="25">
        <f t="shared" si="8"/>
        <v>42291</v>
      </c>
      <c r="B48" s="26" t="str">
        <f t="shared" si="0"/>
        <v>水</v>
      </c>
      <c r="C48" s="20"/>
      <c r="D48" s="24">
        <v>4</v>
      </c>
      <c r="E48" s="18">
        <v>0</v>
      </c>
      <c r="F48" s="21">
        <f t="shared" si="1"/>
        <v>0</v>
      </c>
      <c r="G48" s="21">
        <f t="array" ref="G48">SUM(IF($A48=作業履歴!$C$2:$C$150,IF(試験作成進捗!$B$33=作業履歴!$D$2:$D$150,作業履歴!$G$2:$G$150,0),0))</f>
        <v>0</v>
      </c>
      <c r="H48" s="21">
        <f t="array" ref="H48">SUM(IF($A48=作業履歴!$C$2:$C$150,IF(試験作成進捗!$B$33=作業履歴!$D$2:$D$150,作業履歴!$F$2:$F$150,0),0))</f>
        <v>0</v>
      </c>
      <c r="I48" s="21">
        <f>SUM(F$35:F48)</f>
        <v>0</v>
      </c>
      <c r="J48" s="21">
        <f>SUM(G$35:G48)</f>
        <v>0</v>
      </c>
      <c r="K48" s="22">
        <f>SUM(H$35:H48)</f>
        <v>0</v>
      </c>
      <c r="L48" s="28" t="e">
        <f t="shared" si="2"/>
        <v>#DIV/0!</v>
      </c>
      <c r="M48" s="28" t="e">
        <f t="shared" si="3"/>
        <v>#DIV/0!</v>
      </c>
      <c r="N48" s="28" t="e">
        <f t="shared" si="4"/>
        <v>#DIV/0!</v>
      </c>
      <c r="O48" s="28" t="e">
        <f t="shared" si="5"/>
        <v>#DIV/0!</v>
      </c>
      <c r="P48" s="28">
        <f t="shared" si="6"/>
        <v>0</v>
      </c>
      <c r="Q48" s="28">
        <f t="shared" si="7"/>
        <v>0</v>
      </c>
    </row>
    <row r="49" spans="1:17">
      <c r="A49" s="25">
        <f t="shared" si="8"/>
        <v>42292</v>
      </c>
      <c r="B49" s="26" t="str">
        <f t="shared" si="0"/>
        <v>木</v>
      </c>
      <c r="C49" s="20"/>
      <c r="D49" s="24">
        <v>4</v>
      </c>
      <c r="E49" s="18">
        <v>0</v>
      </c>
      <c r="F49" s="21">
        <f t="shared" si="1"/>
        <v>0</v>
      </c>
      <c r="G49" s="21">
        <f t="array" ref="G49">SUM(IF($A49=作業履歴!$C$2:$C$150,IF(試験作成進捗!$B$33=作業履歴!$D$2:$D$150,作業履歴!$G$2:$G$150,0),0))</f>
        <v>0</v>
      </c>
      <c r="H49" s="21">
        <f t="array" ref="H49">SUM(IF($A49=作業履歴!$C$2:$C$150,IF(試験作成進捗!$B$33=作業履歴!$D$2:$D$150,作業履歴!$F$2:$F$150,0),0))</f>
        <v>0</v>
      </c>
      <c r="I49" s="21">
        <f>SUM(F$35:F49)</f>
        <v>0</v>
      </c>
      <c r="J49" s="21">
        <f>SUM(G$35:G49)</f>
        <v>0</v>
      </c>
      <c r="K49" s="22">
        <f>SUM(H$35:H49)</f>
        <v>0</v>
      </c>
      <c r="L49" s="28" t="e">
        <f t="shared" si="2"/>
        <v>#DIV/0!</v>
      </c>
      <c r="M49" s="28" t="e">
        <f t="shared" si="3"/>
        <v>#DIV/0!</v>
      </c>
      <c r="N49" s="28" t="e">
        <f t="shared" si="4"/>
        <v>#DIV/0!</v>
      </c>
      <c r="O49" s="28" t="e">
        <f t="shared" si="5"/>
        <v>#DIV/0!</v>
      </c>
      <c r="P49" s="28">
        <f t="shared" si="6"/>
        <v>0</v>
      </c>
      <c r="Q49" s="28">
        <f t="shared" si="7"/>
        <v>0</v>
      </c>
    </row>
    <row r="50" spans="1:17">
      <c r="A50" s="25">
        <f t="shared" si="8"/>
        <v>42293</v>
      </c>
      <c r="B50" s="26" t="str">
        <f t="shared" si="0"/>
        <v>金</v>
      </c>
      <c r="C50" s="20"/>
      <c r="D50" s="24">
        <v>4</v>
      </c>
      <c r="E50" s="18">
        <v>0</v>
      </c>
      <c r="F50" s="21">
        <f t="shared" si="1"/>
        <v>0</v>
      </c>
      <c r="G50" s="21">
        <f t="array" ref="G50">SUM(IF($A50=作業履歴!$C$2:$C$150,IF(試験作成進捗!$B$33=作業履歴!$D$2:$D$150,作業履歴!$G$2:$G$150,0),0))</f>
        <v>0</v>
      </c>
      <c r="H50" s="21">
        <f t="array" ref="H50">SUM(IF($A50=作業履歴!$C$2:$C$150,IF(試験作成進捗!$B$33=作業履歴!$D$2:$D$150,作業履歴!$F$2:$F$150,0),0))</f>
        <v>0</v>
      </c>
      <c r="I50" s="21">
        <f>SUM(F$35:F50)</f>
        <v>0</v>
      </c>
      <c r="J50" s="21">
        <f>SUM(G$35:G50)</f>
        <v>0</v>
      </c>
      <c r="K50" s="22">
        <f>SUM(H$35:H50)</f>
        <v>0</v>
      </c>
      <c r="L50" s="28" t="e">
        <f t="shared" si="2"/>
        <v>#DIV/0!</v>
      </c>
      <c r="M50" s="28" t="e">
        <f t="shared" si="3"/>
        <v>#DIV/0!</v>
      </c>
      <c r="N50" s="28" t="e">
        <f t="shared" si="4"/>
        <v>#DIV/0!</v>
      </c>
      <c r="O50" s="28" t="e">
        <f t="shared" si="5"/>
        <v>#DIV/0!</v>
      </c>
      <c r="P50" s="28">
        <f t="shared" si="6"/>
        <v>0</v>
      </c>
      <c r="Q50" s="28">
        <f t="shared" si="7"/>
        <v>0</v>
      </c>
    </row>
    <row r="51" spans="1:17">
      <c r="A51" s="25">
        <f t="shared" si="8"/>
        <v>42294</v>
      </c>
      <c r="B51" s="26" t="str">
        <f t="shared" si="0"/>
        <v>土</v>
      </c>
      <c r="C51" s="20"/>
      <c r="D51" s="24">
        <v>4</v>
      </c>
      <c r="E51" s="18">
        <v>0</v>
      </c>
      <c r="F51" s="21">
        <f t="shared" si="1"/>
        <v>0</v>
      </c>
      <c r="G51" s="21">
        <f t="array" ref="G51">SUM(IF($A51=作業履歴!$C$2:$C$150,IF(試験作成進捗!$B$33=作業履歴!$D$2:$D$150,作業履歴!$G$2:$G$150,0),0))</f>
        <v>0</v>
      </c>
      <c r="H51" s="21">
        <f t="array" ref="H51">SUM(IF($A51=作業履歴!$C$2:$C$150,IF(試験作成進捗!$B$33=作業履歴!$D$2:$D$150,作業履歴!$F$2:$F$150,0),0))</f>
        <v>0</v>
      </c>
      <c r="I51" s="21">
        <f>SUM(F$35:F51)</f>
        <v>0</v>
      </c>
      <c r="J51" s="21">
        <f>SUM(G$35:G51)</f>
        <v>0</v>
      </c>
      <c r="K51" s="22">
        <f>SUM(H$35:H51)</f>
        <v>0</v>
      </c>
      <c r="L51" s="28" t="e">
        <f t="shared" si="2"/>
        <v>#DIV/0!</v>
      </c>
      <c r="M51" s="28" t="e">
        <f t="shared" si="3"/>
        <v>#DIV/0!</v>
      </c>
      <c r="N51" s="28" t="e">
        <f t="shared" si="4"/>
        <v>#DIV/0!</v>
      </c>
      <c r="O51" s="28" t="e">
        <f t="shared" si="5"/>
        <v>#DIV/0!</v>
      </c>
      <c r="P51" s="28">
        <f t="shared" si="6"/>
        <v>0</v>
      </c>
      <c r="Q51" s="28">
        <f t="shared" si="7"/>
        <v>0</v>
      </c>
    </row>
    <row r="52" spans="1:17">
      <c r="A52" s="25">
        <f t="shared" si="8"/>
        <v>42295</v>
      </c>
      <c r="B52" s="26" t="str">
        <f t="shared" si="0"/>
        <v>日</v>
      </c>
      <c r="C52" s="20"/>
      <c r="D52" s="24">
        <v>4</v>
      </c>
      <c r="E52" s="18">
        <v>0</v>
      </c>
      <c r="F52" s="21">
        <f t="shared" si="1"/>
        <v>0</v>
      </c>
      <c r="G52" s="21">
        <f t="array" ref="G52">SUM(IF($A52=作業履歴!$C$2:$C$150,IF(試験作成進捗!$B$33=作業履歴!$D$2:$D$150,作業履歴!$G$2:$G$150,0),0))</f>
        <v>0</v>
      </c>
      <c r="H52" s="21">
        <f t="array" ref="H52">SUM(IF($A52=作業履歴!$C$2:$C$150,IF(試験作成進捗!$B$33=作業履歴!$D$2:$D$150,作業履歴!$F$2:$F$150,0),0))</f>
        <v>0</v>
      </c>
      <c r="I52" s="21">
        <f>SUM(F$35:F52)</f>
        <v>0</v>
      </c>
      <c r="J52" s="21">
        <f>SUM(G$35:G52)</f>
        <v>0</v>
      </c>
      <c r="K52" s="22">
        <f>SUM(H$35:H52)</f>
        <v>0</v>
      </c>
      <c r="L52" s="28" t="e">
        <f t="shared" si="2"/>
        <v>#DIV/0!</v>
      </c>
      <c r="M52" s="28" t="e">
        <f t="shared" si="3"/>
        <v>#DIV/0!</v>
      </c>
      <c r="N52" s="28" t="e">
        <f t="shared" si="4"/>
        <v>#DIV/0!</v>
      </c>
      <c r="O52" s="28" t="e">
        <f t="shared" si="5"/>
        <v>#DIV/0!</v>
      </c>
      <c r="P52" s="28">
        <f t="shared" si="6"/>
        <v>0</v>
      </c>
      <c r="Q52" s="28">
        <f t="shared" si="7"/>
        <v>0</v>
      </c>
    </row>
    <row r="53" spans="1:17">
      <c r="A53" s="25">
        <f t="shared" si="8"/>
        <v>42296</v>
      </c>
      <c r="B53" s="26" t="str">
        <f t="shared" si="0"/>
        <v>月</v>
      </c>
      <c r="C53" s="20"/>
      <c r="D53" s="24">
        <v>4</v>
      </c>
      <c r="E53" s="18">
        <v>0</v>
      </c>
      <c r="F53" s="21">
        <f t="shared" si="1"/>
        <v>0</v>
      </c>
      <c r="G53" s="21">
        <f t="array" ref="G53">SUM(IF($A53=作業履歴!$C$2:$C$150,IF(試験作成進捗!$B$33=作業履歴!$D$2:$D$150,作業履歴!$G$2:$G$150,0),0))</f>
        <v>0</v>
      </c>
      <c r="H53" s="21">
        <f t="array" ref="H53">SUM(IF($A53=作業履歴!$C$2:$C$150,IF(試験作成進捗!$B$33=作業履歴!$D$2:$D$150,作業履歴!$F$2:$F$150,0),0))</f>
        <v>0</v>
      </c>
      <c r="I53" s="21">
        <f>SUM(F$35:F53)</f>
        <v>0</v>
      </c>
      <c r="J53" s="21">
        <f>SUM(G$35:G53)</f>
        <v>0</v>
      </c>
      <c r="K53" s="22">
        <f>SUM(H$35:H53)</f>
        <v>0</v>
      </c>
      <c r="L53" s="28" t="e">
        <f t="shared" si="2"/>
        <v>#DIV/0!</v>
      </c>
      <c r="M53" s="28" t="e">
        <f t="shared" si="3"/>
        <v>#DIV/0!</v>
      </c>
      <c r="N53" s="28" t="e">
        <f t="shared" si="4"/>
        <v>#DIV/0!</v>
      </c>
      <c r="O53" s="28" t="e">
        <f t="shared" si="5"/>
        <v>#DIV/0!</v>
      </c>
      <c r="P53" s="28">
        <f t="shared" si="6"/>
        <v>0</v>
      </c>
      <c r="Q53" s="28">
        <f t="shared" si="7"/>
        <v>0</v>
      </c>
    </row>
    <row r="54" spans="1:17">
      <c r="A54" s="25">
        <f t="shared" si="8"/>
        <v>42297</v>
      </c>
      <c r="B54" s="26" t="str">
        <f t="shared" si="0"/>
        <v>火</v>
      </c>
      <c r="C54" s="20"/>
      <c r="D54" s="24">
        <v>4</v>
      </c>
      <c r="E54" s="18">
        <v>0</v>
      </c>
      <c r="F54" s="21">
        <f t="shared" si="1"/>
        <v>0</v>
      </c>
      <c r="G54" s="21">
        <f t="array" ref="G54">SUM(IF($A54=作業履歴!$C$2:$C$150,IF(試験作成進捗!$B$33=作業履歴!$D$2:$D$150,作業履歴!$G$2:$G$150,0),0))</f>
        <v>0</v>
      </c>
      <c r="H54" s="21">
        <f t="array" ref="H54">SUM(IF($A54=作業履歴!$C$2:$C$150,IF(試験作成進捗!$B$33=作業履歴!$D$2:$D$150,作業履歴!$F$2:$F$150,0),0))</f>
        <v>0</v>
      </c>
      <c r="I54" s="21">
        <f>SUM(F$35:F54)</f>
        <v>0</v>
      </c>
      <c r="J54" s="21">
        <f>SUM(G$35:G54)</f>
        <v>0</v>
      </c>
      <c r="K54" s="22">
        <f>SUM(H$35:H54)</f>
        <v>0</v>
      </c>
      <c r="L54" s="28" t="e">
        <f t="shared" si="2"/>
        <v>#DIV/0!</v>
      </c>
      <c r="M54" s="28" t="e">
        <f t="shared" si="3"/>
        <v>#DIV/0!</v>
      </c>
      <c r="N54" s="28" t="e">
        <f t="shared" si="4"/>
        <v>#DIV/0!</v>
      </c>
      <c r="O54" s="28" t="e">
        <f t="shared" si="5"/>
        <v>#DIV/0!</v>
      </c>
      <c r="P54" s="28">
        <f t="shared" si="6"/>
        <v>0</v>
      </c>
      <c r="Q54" s="28">
        <f t="shared" si="7"/>
        <v>0</v>
      </c>
    </row>
    <row r="55" spans="1:17">
      <c r="A55" s="25">
        <f t="shared" si="8"/>
        <v>42298</v>
      </c>
      <c r="B55" s="26" t="str">
        <f t="shared" si="0"/>
        <v>水</v>
      </c>
      <c r="C55" s="20"/>
      <c r="D55" s="24">
        <v>4</v>
      </c>
      <c r="E55" s="18">
        <v>0</v>
      </c>
      <c r="F55" s="21">
        <f t="shared" si="1"/>
        <v>0</v>
      </c>
      <c r="G55" s="21">
        <f t="array" ref="G55">SUM(IF($A55=作業履歴!$C$2:$C$150,IF(試験作成進捗!$B$33=作業履歴!$D$2:$D$150,作業履歴!$G$2:$G$150,0),0))</f>
        <v>0</v>
      </c>
      <c r="H55" s="21">
        <f t="array" ref="H55">SUM(IF($A55=作業履歴!$C$2:$C$150,IF(試験作成進捗!$B$33=作業履歴!$D$2:$D$150,作業履歴!$F$2:$F$150,0),0))</f>
        <v>0</v>
      </c>
      <c r="I55" s="21">
        <f>SUM(F$35:F55)</f>
        <v>0</v>
      </c>
      <c r="J55" s="21">
        <f>SUM(G$35:G55)</f>
        <v>0</v>
      </c>
      <c r="K55" s="22">
        <f>SUM(H$35:H55)</f>
        <v>0</v>
      </c>
      <c r="L55" s="28" t="e">
        <f t="shared" si="2"/>
        <v>#DIV/0!</v>
      </c>
      <c r="M55" s="28" t="e">
        <f t="shared" si="3"/>
        <v>#DIV/0!</v>
      </c>
      <c r="N55" s="28" t="e">
        <f t="shared" si="4"/>
        <v>#DIV/0!</v>
      </c>
      <c r="O55" s="28" t="e">
        <f t="shared" si="5"/>
        <v>#DIV/0!</v>
      </c>
      <c r="P55" s="28">
        <f t="shared" si="6"/>
        <v>0</v>
      </c>
      <c r="Q55" s="28">
        <f t="shared" si="7"/>
        <v>0</v>
      </c>
    </row>
    <row r="56" spans="1:17">
      <c r="A56" s="25">
        <f t="shared" si="8"/>
        <v>42299</v>
      </c>
      <c r="B56" s="26" t="str">
        <f t="shared" si="0"/>
        <v>木</v>
      </c>
      <c r="C56" s="20"/>
      <c r="D56" s="24">
        <v>4</v>
      </c>
      <c r="E56" s="18">
        <v>0</v>
      </c>
      <c r="F56" s="21">
        <f t="shared" si="1"/>
        <v>0</v>
      </c>
      <c r="G56" s="21">
        <f t="array" ref="G56">SUM(IF($A56=作業履歴!$C$2:$C$150,IF(試験作成進捗!$B$33=作業履歴!$D$2:$D$150,作業履歴!$G$2:$G$150,0),0))</f>
        <v>0</v>
      </c>
      <c r="H56" s="21">
        <f t="array" ref="H56">SUM(IF($A56=作業履歴!$C$2:$C$150,IF(試験作成進捗!$B$33=作業履歴!$D$2:$D$150,作業履歴!$F$2:$F$150,0),0))</f>
        <v>0</v>
      </c>
      <c r="I56" s="21">
        <f>SUM(F$35:F56)</f>
        <v>0</v>
      </c>
      <c r="J56" s="21">
        <f>SUM(G$35:G56)</f>
        <v>0</v>
      </c>
      <c r="K56" s="22">
        <f>SUM(H$35:H56)</f>
        <v>0</v>
      </c>
      <c r="L56" s="28" t="e">
        <f t="shared" si="2"/>
        <v>#DIV/0!</v>
      </c>
      <c r="M56" s="28" t="e">
        <f t="shared" si="3"/>
        <v>#DIV/0!</v>
      </c>
      <c r="N56" s="28" t="e">
        <f t="shared" si="4"/>
        <v>#DIV/0!</v>
      </c>
      <c r="O56" s="28" t="e">
        <f t="shared" si="5"/>
        <v>#DIV/0!</v>
      </c>
      <c r="P56" s="28">
        <f t="shared" si="6"/>
        <v>0</v>
      </c>
      <c r="Q56" s="28">
        <f t="shared" si="7"/>
        <v>0</v>
      </c>
    </row>
    <row r="57" spans="1:17">
      <c r="A57" s="25">
        <f t="shared" si="8"/>
        <v>42300</v>
      </c>
      <c r="B57" s="26" t="str">
        <f t="shared" si="0"/>
        <v>金</v>
      </c>
      <c r="C57" s="20"/>
      <c r="D57" s="24">
        <v>4</v>
      </c>
      <c r="E57" s="18">
        <v>0</v>
      </c>
      <c r="F57" s="21">
        <f t="shared" si="1"/>
        <v>0</v>
      </c>
      <c r="G57" s="21">
        <f t="array" ref="G57">SUM(IF($A57=作業履歴!$C$2:$C$150,IF(試験作成進捗!$B$33=作業履歴!$D$2:$D$150,作業履歴!$G$2:$G$150,0),0))</f>
        <v>0</v>
      </c>
      <c r="H57" s="21">
        <f t="array" ref="H57">SUM(IF($A57=作業履歴!$C$2:$C$150,IF(試験作成進捗!$B$33=作業履歴!$D$2:$D$150,作業履歴!$F$2:$F$150,0),0))</f>
        <v>0</v>
      </c>
      <c r="I57" s="21">
        <f>SUM(F$35:F57)</f>
        <v>0</v>
      </c>
      <c r="J57" s="21">
        <f>SUM(G$35:G57)</f>
        <v>0</v>
      </c>
      <c r="K57" s="22">
        <f>SUM(H$35:H57)</f>
        <v>0</v>
      </c>
      <c r="L57" s="28" t="e">
        <f t="shared" si="2"/>
        <v>#DIV/0!</v>
      </c>
      <c r="M57" s="28" t="e">
        <f t="shared" si="3"/>
        <v>#DIV/0!</v>
      </c>
      <c r="N57" s="28" t="e">
        <f t="shared" si="4"/>
        <v>#DIV/0!</v>
      </c>
      <c r="O57" s="28" t="e">
        <f t="shared" si="5"/>
        <v>#DIV/0!</v>
      </c>
      <c r="P57" s="28">
        <f t="shared" si="6"/>
        <v>0</v>
      </c>
      <c r="Q57" s="28">
        <f t="shared" si="7"/>
        <v>0</v>
      </c>
    </row>
    <row r="58" spans="1:17">
      <c r="A58" s="25">
        <f t="shared" si="8"/>
        <v>42301</v>
      </c>
      <c r="B58" s="26" t="str">
        <f t="shared" si="0"/>
        <v>土</v>
      </c>
      <c r="C58" s="20"/>
      <c r="D58" s="24">
        <v>4</v>
      </c>
      <c r="E58" s="18">
        <v>0</v>
      </c>
      <c r="F58" s="21">
        <f t="shared" si="1"/>
        <v>0</v>
      </c>
      <c r="G58" s="21">
        <f t="array" ref="G58">SUM(IF($A58=作業履歴!$C$2:$C$150,IF(試験作成進捗!$B$33=作業履歴!$D$2:$D$150,作業履歴!$G$2:$G$150,0),0))</f>
        <v>0</v>
      </c>
      <c r="H58" s="21">
        <f t="array" ref="H58">SUM(IF($A58=作業履歴!$C$2:$C$150,IF(試験作成進捗!$B$33=作業履歴!$D$2:$D$150,作業履歴!$F$2:$F$150,0),0))</f>
        <v>0</v>
      </c>
      <c r="I58" s="21">
        <f>SUM(F$35:F58)</f>
        <v>0</v>
      </c>
      <c r="J58" s="21">
        <f>SUM(G$35:G58)</f>
        <v>0</v>
      </c>
      <c r="K58" s="22">
        <f>SUM(H$35:H58)</f>
        <v>0</v>
      </c>
      <c r="L58" s="28" t="e">
        <f t="shared" si="2"/>
        <v>#DIV/0!</v>
      </c>
      <c r="M58" s="28" t="e">
        <f t="shared" si="3"/>
        <v>#DIV/0!</v>
      </c>
      <c r="N58" s="28" t="e">
        <f t="shared" si="4"/>
        <v>#DIV/0!</v>
      </c>
      <c r="O58" s="28" t="e">
        <f t="shared" si="5"/>
        <v>#DIV/0!</v>
      </c>
      <c r="P58" s="28">
        <f t="shared" si="6"/>
        <v>0</v>
      </c>
      <c r="Q58" s="28">
        <f t="shared" si="7"/>
        <v>0</v>
      </c>
    </row>
    <row r="59" spans="1:17">
      <c r="A59" s="25">
        <f t="shared" si="8"/>
        <v>42302</v>
      </c>
      <c r="B59" s="26" t="str">
        <f t="shared" si="0"/>
        <v>日</v>
      </c>
      <c r="C59" s="20"/>
      <c r="D59" s="24">
        <v>4</v>
      </c>
      <c r="E59" s="18">
        <v>0</v>
      </c>
      <c r="F59" s="21">
        <f t="shared" si="1"/>
        <v>0</v>
      </c>
      <c r="G59" s="21">
        <f t="array" ref="G59">SUM(IF($A59=作業履歴!$C$2:$C$150,IF(試験作成進捗!$B$33=作業履歴!$D$2:$D$150,作業履歴!$G$2:$G$150,0),0))</f>
        <v>0</v>
      </c>
      <c r="H59" s="21">
        <f t="array" ref="H59">SUM(IF($A59=作業履歴!$C$2:$C$150,IF(試験作成進捗!$B$33=作業履歴!$D$2:$D$150,作業履歴!$F$2:$F$150,0),0))</f>
        <v>0</v>
      </c>
      <c r="I59" s="21">
        <f>SUM(F$35:F59)</f>
        <v>0</v>
      </c>
      <c r="J59" s="21">
        <f>SUM(G$35:G59)</f>
        <v>0</v>
      </c>
      <c r="K59" s="22">
        <f>SUM(H$35:H59)</f>
        <v>0</v>
      </c>
      <c r="L59" s="28" t="e">
        <f t="shared" si="2"/>
        <v>#DIV/0!</v>
      </c>
      <c r="M59" s="28" t="e">
        <f t="shared" si="3"/>
        <v>#DIV/0!</v>
      </c>
      <c r="N59" s="28" t="e">
        <f t="shared" si="4"/>
        <v>#DIV/0!</v>
      </c>
      <c r="O59" s="28" t="e">
        <f t="shared" si="5"/>
        <v>#DIV/0!</v>
      </c>
      <c r="P59" s="28">
        <f t="shared" si="6"/>
        <v>0</v>
      </c>
      <c r="Q59" s="28">
        <f t="shared" si="7"/>
        <v>0</v>
      </c>
    </row>
    <row r="60" spans="1:17">
      <c r="A60" s="25">
        <f t="shared" si="8"/>
        <v>42303</v>
      </c>
      <c r="B60" s="26" t="str">
        <f t="shared" si="0"/>
        <v>月</v>
      </c>
      <c r="C60" s="20"/>
      <c r="D60" s="24">
        <v>4</v>
      </c>
      <c r="E60" s="18">
        <v>0</v>
      </c>
      <c r="F60" s="21">
        <f t="shared" si="1"/>
        <v>0</v>
      </c>
      <c r="G60" s="21">
        <f t="array" ref="G60">SUM(IF($A60=作業履歴!$C$2:$C$150,IF(試験作成進捗!$B$33=作業履歴!$D$2:$D$150,作業履歴!$G$2:$G$150,0),0))</f>
        <v>5</v>
      </c>
      <c r="H60" s="21">
        <f t="array" ref="H60">SUM(IF($A60=作業履歴!$C$2:$C$150,IF(試験作成進捗!$B$33=作業履歴!$D$2:$D$150,作業履歴!$F$2:$F$150,0),0))</f>
        <v>7.5</v>
      </c>
      <c r="I60" s="21">
        <f>SUM(F$35:F60)</f>
        <v>0</v>
      </c>
      <c r="J60" s="21">
        <f>SUM(G$35:G60)</f>
        <v>5</v>
      </c>
      <c r="K60" s="22">
        <f>SUM(H$35:H60)</f>
        <v>7.5</v>
      </c>
      <c r="L60" s="28" t="e">
        <f t="shared" si="2"/>
        <v>#DIV/0!</v>
      </c>
      <c r="M60" s="28">
        <f t="shared" si="3"/>
        <v>0.66666666666666663</v>
      </c>
      <c r="N60" s="28">
        <f t="shared" si="4"/>
        <v>120</v>
      </c>
      <c r="O60" s="28">
        <f t="shared" si="5"/>
        <v>112.5</v>
      </c>
      <c r="P60" s="28">
        <f t="shared" si="6"/>
        <v>5</v>
      </c>
      <c r="Q60" s="28">
        <f t="shared" si="7"/>
        <v>-2.5</v>
      </c>
    </row>
    <row r="61" spans="1:17">
      <c r="A61" s="25">
        <f t="shared" si="8"/>
        <v>42304</v>
      </c>
      <c r="B61" s="26" t="str">
        <f t="shared" si="0"/>
        <v>火</v>
      </c>
      <c r="C61" s="20"/>
      <c r="D61" s="24">
        <v>4</v>
      </c>
      <c r="E61" s="18">
        <v>0</v>
      </c>
      <c r="F61" s="21">
        <f t="shared" si="1"/>
        <v>0</v>
      </c>
      <c r="G61" s="21">
        <f t="array" ref="G61">SUM(IF($A61=作業履歴!$C$2:$C$150,IF(試験作成進捗!$B$33=作業履歴!$D$2:$D$150,作業履歴!$G$2:$G$150,0),0))</f>
        <v>5</v>
      </c>
      <c r="H61" s="21">
        <f t="array" ref="H61">SUM(IF($A61=作業履歴!$C$2:$C$150,IF(試験作成進捗!$B$33=作業履歴!$D$2:$D$150,作業履歴!$F$2:$F$150,0),0))</f>
        <v>7.5</v>
      </c>
      <c r="I61" s="21">
        <f>SUM(F$35:F61)</f>
        <v>0</v>
      </c>
      <c r="J61" s="21">
        <f>SUM(G$35:G61)</f>
        <v>10</v>
      </c>
      <c r="K61" s="22">
        <f>SUM(H$35:H61)</f>
        <v>15</v>
      </c>
      <c r="L61" s="28" t="e">
        <f t="shared" si="2"/>
        <v>#DIV/0!</v>
      </c>
      <c r="M61" s="28">
        <f t="shared" si="3"/>
        <v>0.66666666666666663</v>
      </c>
      <c r="N61" s="28">
        <f t="shared" si="4"/>
        <v>120</v>
      </c>
      <c r="O61" s="28">
        <f t="shared" si="5"/>
        <v>105</v>
      </c>
      <c r="P61" s="28">
        <f t="shared" si="6"/>
        <v>10</v>
      </c>
      <c r="Q61" s="28">
        <f t="shared" si="7"/>
        <v>-5</v>
      </c>
    </row>
    <row r="62" spans="1:17">
      <c r="A62" s="25">
        <f t="shared" si="8"/>
        <v>42305</v>
      </c>
      <c r="B62" s="26" t="str">
        <f t="shared" si="0"/>
        <v>水</v>
      </c>
      <c r="C62" s="20"/>
      <c r="D62" s="24">
        <v>4</v>
      </c>
      <c r="E62" s="18">
        <v>0</v>
      </c>
      <c r="F62" s="21">
        <f t="shared" si="1"/>
        <v>0</v>
      </c>
      <c r="G62" s="21">
        <f t="array" ref="G62">SUM(IF($A62=作業履歴!$C$2:$C$150,IF(試験作成進捗!$B$33=作業履歴!$D$2:$D$150,作業履歴!$G$2:$G$150,0),0))</f>
        <v>5</v>
      </c>
      <c r="H62" s="21">
        <f t="array" ref="H62">SUM(IF($A62=作業履歴!$C$2:$C$150,IF(試験作成進捗!$B$33=作業履歴!$D$2:$D$150,作業履歴!$F$2:$F$150,0),0))</f>
        <v>7.5</v>
      </c>
      <c r="I62" s="21">
        <f>SUM(F$35:F62)</f>
        <v>0</v>
      </c>
      <c r="J62" s="21">
        <f>SUM(G$35:G62)</f>
        <v>15</v>
      </c>
      <c r="K62" s="22">
        <f>SUM(H$35:H62)</f>
        <v>22.5</v>
      </c>
      <c r="L62" s="28" t="e">
        <f t="shared" si="2"/>
        <v>#DIV/0!</v>
      </c>
      <c r="M62" s="28">
        <f t="shared" si="3"/>
        <v>0.66666666666666663</v>
      </c>
      <c r="N62" s="28">
        <f t="shared" si="4"/>
        <v>120</v>
      </c>
      <c r="O62" s="28">
        <f t="shared" si="5"/>
        <v>97.5</v>
      </c>
      <c r="P62" s="28">
        <f t="shared" si="6"/>
        <v>15</v>
      </c>
      <c r="Q62" s="28">
        <f t="shared" si="7"/>
        <v>-7.5</v>
      </c>
    </row>
    <row r="63" spans="1:17">
      <c r="A63" s="25">
        <f t="shared" si="8"/>
        <v>42306</v>
      </c>
      <c r="B63" s="26" t="str">
        <f t="shared" si="0"/>
        <v>木</v>
      </c>
      <c r="C63" s="20"/>
      <c r="D63" s="24">
        <v>4</v>
      </c>
      <c r="E63" s="18">
        <v>0</v>
      </c>
      <c r="F63" s="21">
        <f t="shared" si="1"/>
        <v>0</v>
      </c>
      <c r="G63" s="21">
        <f t="array" ref="G63">SUM(IF($A63=作業履歴!$C$2:$C$150,IF(試験作成進捗!$B$33=作業履歴!$D$2:$D$150,作業履歴!$G$2:$G$150,0),0))</f>
        <v>5</v>
      </c>
      <c r="H63" s="21">
        <f t="array" ref="H63">SUM(IF($A63=作業履歴!$C$2:$C$150,IF(試験作成進捗!$B$33=作業履歴!$D$2:$D$150,作業履歴!$F$2:$F$150,0),0))</f>
        <v>7.5</v>
      </c>
      <c r="I63" s="21">
        <f>SUM(F$35:F63)</f>
        <v>0</v>
      </c>
      <c r="J63" s="21">
        <f>SUM(G$35:G63)</f>
        <v>20</v>
      </c>
      <c r="K63" s="22">
        <f>SUM(H$35:H63)</f>
        <v>30</v>
      </c>
      <c r="L63" s="28" t="e">
        <f t="shared" si="2"/>
        <v>#DIV/0!</v>
      </c>
      <c r="M63" s="28">
        <f t="shared" si="3"/>
        <v>0.66666666666666663</v>
      </c>
      <c r="N63" s="28">
        <f t="shared" si="4"/>
        <v>120</v>
      </c>
      <c r="O63" s="28">
        <f t="shared" si="5"/>
        <v>90</v>
      </c>
      <c r="P63" s="28">
        <f t="shared" si="6"/>
        <v>20</v>
      </c>
      <c r="Q63" s="28">
        <f t="shared" si="7"/>
        <v>-10</v>
      </c>
    </row>
    <row r="64" spans="1:17">
      <c r="A64" s="25">
        <f t="shared" si="8"/>
        <v>42307</v>
      </c>
      <c r="B64" s="26" t="str">
        <f t="shared" si="0"/>
        <v>金</v>
      </c>
      <c r="C64" s="20"/>
      <c r="D64" s="24">
        <v>4</v>
      </c>
      <c r="E64" s="18">
        <v>0</v>
      </c>
      <c r="F64" s="21">
        <f t="shared" si="1"/>
        <v>0</v>
      </c>
      <c r="G64" s="21">
        <f t="array" ref="G64">SUM(IF($A64=作業履歴!$C$2:$C$150,IF(試験作成進捗!$B$33=作業履歴!$D$2:$D$150,作業履歴!$G$2:$G$150,0),0))</f>
        <v>5</v>
      </c>
      <c r="H64" s="21">
        <f t="array" ref="H64">SUM(IF($A64=作業履歴!$C$2:$C$150,IF(試験作成進捗!$B$33=作業履歴!$D$2:$D$150,作業履歴!$F$2:$F$150,0),0))</f>
        <v>7.5</v>
      </c>
      <c r="I64" s="21">
        <f>SUM(F$35:F64)</f>
        <v>0</v>
      </c>
      <c r="J64" s="21">
        <f>SUM(G$35:G64)</f>
        <v>25</v>
      </c>
      <c r="K64" s="22">
        <f>SUM(H$35:H64)</f>
        <v>37.5</v>
      </c>
      <c r="L64" s="28" t="e">
        <f t="shared" si="2"/>
        <v>#DIV/0!</v>
      </c>
      <c r="M64" s="28">
        <f t="shared" si="3"/>
        <v>0.66666666666666663</v>
      </c>
      <c r="N64" s="28">
        <f t="shared" si="4"/>
        <v>120</v>
      </c>
      <c r="O64" s="28">
        <f t="shared" si="5"/>
        <v>82.5</v>
      </c>
      <c r="P64" s="28">
        <f t="shared" si="6"/>
        <v>25</v>
      </c>
      <c r="Q64" s="28">
        <f t="shared" si="7"/>
        <v>-12.5</v>
      </c>
    </row>
    <row r="65" spans="1:17">
      <c r="A65" s="25">
        <f t="shared" si="8"/>
        <v>42308</v>
      </c>
      <c r="B65" s="26" t="str">
        <f t="shared" si="0"/>
        <v>土</v>
      </c>
      <c r="C65" s="20"/>
      <c r="D65" s="24">
        <v>4</v>
      </c>
      <c r="E65" s="18">
        <v>0</v>
      </c>
      <c r="F65" s="21">
        <f t="shared" si="1"/>
        <v>0</v>
      </c>
      <c r="G65" s="21">
        <f t="array" ref="G65">SUM(IF($A65=作業履歴!$C$2:$C$150,IF(試験作成進捗!$B$33=作業履歴!$D$2:$D$150,作業履歴!$G$2:$G$150,0),0))</f>
        <v>0</v>
      </c>
      <c r="H65" s="21">
        <f t="array" ref="H65">SUM(IF($A65=作業履歴!$C$2:$C$150,IF(試験作成進捗!$B$33=作業履歴!$D$2:$D$150,作業履歴!$F$2:$F$150,0),0))</f>
        <v>0</v>
      </c>
      <c r="I65" s="21">
        <f>SUM(F$35:F65)</f>
        <v>0</v>
      </c>
      <c r="J65" s="21">
        <f>SUM(G$35:G65)</f>
        <v>25</v>
      </c>
      <c r="K65" s="22">
        <f>SUM(H$35:H65)</f>
        <v>37.5</v>
      </c>
      <c r="L65" s="28" t="e">
        <f t="shared" si="2"/>
        <v>#DIV/0!</v>
      </c>
      <c r="M65" s="28">
        <f t="shared" si="3"/>
        <v>0.66666666666666663</v>
      </c>
      <c r="N65" s="28">
        <f t="shared" si="4"/>
        <v>120</v>
      </c>
      <c r="O65" s="28">
        <f t="shared" si="5"/>
        <v>82.5</v>
      </c>
      <c r="P65" s="28">
        <f t="shared" si="6"/>
        <v>25</v>
      </c>
      <c r="Q65" s="28">
        <f t="shared" si="7"/>
        <v>-12.5</v>
      </c>
    </row>
    <row r="66" spans="1:17">
      <c r="A66" s="25">
        <f t="shared" si="8"/>
        <v>42309</v>
      </c>
      <c r="B66" s="26" t="str">
        <f t="shared" ref="B66:B92" si="9">TEXT(A66,"aaa")</f>
        <v>日</v>
      </c>
      <c r="C66" s="20"/>
      <c r="D66" s="24">
        <v>4</v>
      </c>
      <c r="E66" s="18">
        <v>0</v>
      </c>
      <c r="F66" s="21">
        <f t="shared" ref="F66:F92" si="10">E66*D66</f>
        <v>0</v>
      </c>
      <c r="G66" s="21">
        <f t="array" ref="G66">SUM(IF($A66=作業履歴!$C$2:$C$150,IF(試験作成進捗!$B$33=作業履歴!$D$2:$D$150,作業履歴!$G$2:$G$150,0),0))</f>
        <v>0</v>
      </c>
      <c r="H66" s="21">
        <f t="array" ref="H66">SUM(IF($A66=作業履歴!$C$2:$C$150,IF(試験作成進捗!$B$33=作業履歴!$D$2:$D$150,作業履歴!$F$2:$F$150,0),0))</f>
        <v>0</v>
      </c>
      <c r="I66" s="21">
        <f>SUM(F$35:F66)</f>
        <v>0</v>
      </c>
      <c r="J66" s="21">
        <f>SUM(G$35:G66)</f>
        <v>25</v>
      </c>
      <c r="K66" s="22">
        <f>SUM(H$35:H66)</f>
        <v>37.5</v>
      </c>
      <c r="L66" s="28" t="e">
        <f t="shared" ref="L66:L92" si="11">J66/I66</f>
        <v>#DIV/0!</v>
      </c>
      <c r="M66" s="28">
        <f t="shared" ref="M66:M92" si="12">J66/K66</f>
        <v>0.66666666666666663</v>
      </c>
      <c r="N66" s="28">
        <f t="shared" ref="N66:N92" si="13">K66+($F$33-J66)/M66</f>
        <v>120</v>
      </c>
      <c r="O66" s="28">
        <f t="shared" ref="O66:O92" si="14">N66-K66</f>
        <v>82.5</v>
      </c>
      <c r="P66" s="28">
        <f t="shared" ref="P66:P92" si="15">J66-I66</f>
        <v>25</v>
      </c>
      <c r="Q66" s="28">
        <f t="shared" ref="Q66:Q92" si="16">J66-K66</f>
        <v>-12.5</v>
      </c>
    </row>
    <row r="67" spans="1:17">
      <c r="A67" s="25">
        <f t="shared" si="8"/>
        <v>42310</v>
      </c>
      <c r="B67" s="26" t="str">
        <f t="shared" si="9"/>
        <v>月</v>
      </c>
      <c r="C67" s="20"/>
      <c r="D67" s="24">
        <v>4</v>
      </c>
      <c r="E67" s="18">
        <v>0.5</v>
      </c>
      <c r="F67" s="21">
        <f t="shared" si="10"/>
        <v>2</v>
      </c>
      <c r="G67" s="21">
        <f t="array" ref="G67">SUM(IF($A67=作業履歴!$C$2:$C$150,IF(試験作成進捗!$B$33=作業履歴!$D$2:$D$150,作業履歴!$G$2:$G$150,0),0))</f>
        <v>5</v>
      </c>
      <c r="H67" s="21">
        <f t="array" ref="H67">SUM(IF($A67=作業履歴!$C$2:$C$150,IF(試験作成進捗!$B$33=作業履歴!$D$2:$D$150,作業履歴!$F$2:$F$150,0),0))</f>
        <v>7.5</v>
      </c>
      <c r="I67" s="21">
        <f>SUM(F$35:F67)</f>
        <v>2</v>
      </c>
      <c r="J67" s="21">
        <f>SUM(G$35:G67)</f>
        <v>30</v>
      </c>
      <c r="K67" s="22">
        <f>SUM(H$35:H67)</f>
        <v>45</v>
      </c>
      <c r="L67" s="28">
        <f t="shared" si="11"/>
        <v>15</v>
      </c>
      <c r="M67" s="28">
        <f t="shared" si="12"/>
        <v>0.66666666666666663</v>
      </c>
      <c r="N67" s="28">
        <f t="shared" si="13"/>
        <v>120</v>
      </c>
      <c r="O67" s="28">
        <f t="shared" si="14"/>
        <v>75</v>
      </c>
      <c r="P67" s="28">
        <f t="shared" si="15"/>
        <v>28</v>
      </c>
      <c r="Q67" s="28">
        <f t="shared" si="16"/>
        <v>-15</v>
      </c>
    </row>
    <row r="68" spans="1:17">
      <c r="A68" s="25">
        <f t="shared" si="8"/>
        <v>42311</v>
      </c>
      <c r="B68" s="26" t="str">
        <f t="shared" si="9"/>
        <v>火</v>
      </c>
      <c r="C68" s="20"/>
      <c r="D68" s="24">
        <v>4</v>
      </c>
      <c r="E68" s="18">
        <v>0.5</v>
      </c>
      <c r="F68" s="21">
        <f t="shared" si="10"/>
        <v>2</v>
      </c>
      <c r="G68" s="21">
        <f t="array" ref="G68">SUM(IF($A68=作業履歴!$C$2:$C$150,IF(試験作成進捗!$B$33=作業履歴!$D$2:$D$150,作業履歴!$G$2:$G$150,0),0))</f>
        <v>0</v>
      </c>
      <c r="H68" s="21">
        <f t="array" ref="H68">SUM(IF($A68=作業履歴!$C$2:$C$150,IF(試験作成進捗!$B$33=作業履歴!$D$2:$D$150,作業履歴!$F$2:$F$150,0),0))</f>
        <v>0</v>
      </c>
      <c r="I68" s="21">
        <f>SUM(F$35:F68)</f>
        <v>4</v>
      </c>
      <c r="J68" s="21">
        <f>SUM(G$35:G68)</f>
        <v>30</v>
      </c>
      <c r="K68" s="22">
        <f>SUM(H$35:H68)</f>
        <v>45</v>
      </c>
      <c r="L68" s="28">
        <f t="shared" si="11"/>
        <v>7.5</v>
      </c>
      <c r="M68" s="28">
        <f t="shared" si="12"/>
        <v>0.66666666666666663</v>
      </c>
      <c r="N68" s="28">
        <f t="shared" si="13"/>
        <v>120</v>
      </c>
      <c r="O68" s="28">
        <f t="shared" si="14"/>
        <v>75</v>
      </c>
      <c r="P68" s="28">
        <f t="shared" si="15"/>
        <v>26</v>
      </c>
      <c r="Q68" s="28">
        <f t="shared" si="16"/>
        <v>-15</v>
      </c>
    </row>
    <row r="69" spans="1:17">
      <c r="A69" s="25">
        <f t="shared" si="8"/>
        <v>42312</v>
      </c>
      <c r="B69" s="26" t="str">
        <f t="shared" si="9"/>
        <v>水</v>
      </c>
      <c r="C69" s="20"/>
      <c r="D69" s="24">
        <v>4</v>
      </c>
      <c r="E69" s="18">
        <v>0.5</v>
      </c>
      <c r="F69" s="21">
        <f t="shared" si="10"/>
        <v>2</v>
      </c>
      <c r="G69" s="21">
        <f t="array" ref="G69">SUM(IF($A69=作業履歴!$C$2:$C$150,IF(試験作成進捗!$B$33=作業履歴!$D$2:$D$150,作業履歴!$G$2:$G$150,0),0))</f>
        <v>5</v>
      </c>
      <c r="H69" s="21">
        <f t="array" ref="H69">SUM(IF($A69=作業履歴!$C$2:$C$150,IF(試験作成進捗!$B$33=作業履歴!$D$2:$D$150,作業履歴!$F$2:$F$150,0),0))</f>
        <v>7.5</v>
      </c>
      <c r="I69" s="21">
        <f>SUM(F$35:F69)</f>
        <v>6</v>
      </c>
      <c r="J69" s="21">
        <f>SUM(G$35:G69)</f>
        <v>35</v>
      </c>
      <c r="K69" s="22">
        <f>SUM(H$35:H69)</f>
        <v>52.5</v>
      </c>
      <c r="L69" s="28">
        <f t="shared" si="11"/>
        <v>5.833333333333333</v>
      </c>
      <c r="M69" s="28">
        <f t="shared" si="12"/>
        <v>0.66666666666666663</v>
      </c>
      <c r="N69" s="28">
        <f t="shared" si="13"/>
        <v>120</v>
      </c>
      <c r="O69" s="28">
        <f t="shared" si="14"/>
        <v>67.5</v>
      </c>
      <c r="P69" s="28">
        <f t="shared" si="15"/>
        <v>29</v>
      </c>
      <c r="Q69" s="28">
        <f t="shared" si="16"/>
        <v>-17.5</v>
      </c>
    </row>
    <row r="70" spans="1:17">
      <c r="A70" s="25">
        <f t="shared" si="8"/>
        <v>42313</v>
      </c>
      <c r="B70" s="26" t="str">
        <f t="shared" si="9"/>
        <v>木</v>
      </c>
      <c r="C70" s="20"/>
      <c r="D70" s="24">
        <v>4</v>
      </c>
      <c r="E70" s="18">
        <v>0.5</v>
      </c>
      <c r="F70" s="21">
        <f t="shared" si="10"/>
        <v>2</v>
      </c>
      <c r="G70" s="21">
        <f t="array" ref="G70">SUM(IF($A70=作業履歴!$C$2:$C$150,IF(試験作成進捗!$B$33=作業履歴!$D$2:$D$150,作業履歴!$G$2:$G$150,0),0))</f>
        <v>5</v>
      </c>
      <c r="H70" s="21">
        <f t="array" ref="H70">SUM(IF($A70=作業履歴!$C$2:$C$150,IF(試験作成進捗!$B$33=作業履歴!$D$2:$D$150,作業履歴!$F$2:$F$150,0),0))</f>
        <v>7.5</v>
      </c>
      <c r="I70" s="21">
        <f>SUM(F$35:F70)</f>
        <v>8</v>
      </c>
      <c r="J70" s="21">
        <f>SUM(G$35:G70)</f>
        <v>40</v>
      </c>
      <c r="K70" s="22">
        <f>SUM(H$35:H70)</f>
        <v>60</v>
      </c>
      <c r="L70" s="28">
        <f t="shared" si="11"/>
        <v>5</v>
      </c>
      <c r="M70" s="28">
        <f t="shared" si="12"/>
        <v>0.66666666666666663</v>
      </c>
      <c r="N70" s="28">
        <f t="shared" si="13"/>
        <v>120</v>
      </c>
      <c r="O70" s="28">
        <f t="shared" si="14"/>
        <v>60</v>
      </c>
      <c r="P70" s="28">
        <f t="shared" si="15"/>
        <v>32</v>
      </c>
      <c r="Q70" s="28">
        <f t="shared" si="16"/>
        <v>-20</v>
      </c>
    </row>
    <row r="71" spans="1:17">
      <c r="A71" s="25">
        <f t="shared" si="8"/>
        <v>42314</v>
      </c>
      <c r="B71" s="26" t="str">
        <f t="shared" si="9"/>
        <v>金</v>
      </c>
      <c r="C71" s="20"/>
      <c r="D71" s="24">
        <v>4</v>
      </c>
      <c r="E71" s="18">
        <v>0.5</v>
      </c>
      <c r="F71" s="21">
        <f t="shared" si="10"/>
        <v>2</v>
      </c>
      <c r="G71" s="21">
        <f t="array" ref="G71">SUM(IF($A71=作業履歴!$C$2:$C$150,IF(試験作成進捗!$B$33=作業履歴!$D$2:$D$150,作業履歴!$G$2:$G$150,0),0))</f>
        <v>5</v>
      </c>
      <c r="H71" s="21">
        <f t="array" ref="H71">SUM(IF($A71=作業履歴!$C$2:$C$150,IF(試験作成進捗!$B$33=作業履歴!$D$2:$D$150,作業履歴!$F$2:$F$150,0),0))</f>
        <v>7.5</v>
      </c>
      <c r="I71" s="21">
        <f>SUM(F$35:F71)</f>
        <v>10</v>
      </c>
      <c r="J71" s="21">
        <f>SUM(G$35:G71)</f>
        <v>45</v>
      </c>
      <c r="K71" s="22">
        <f>SUM(H$35:H71)</f>
        <v>67.5</v>
      </c>
      <c r="L71" s="28">
        <f t="shared" si="11"/>
        <v>4.5</v>
      </c>
      <c r="M71" s="28">
        <f t="shared" si="12"/>
        <v>0.66666666666666663</v>
      </c>
      <c r="N71" s="28">
        <f t="shared" si="13"/>
        <v>120</v>
      </c>
      <c r="O71" s="28">
        <f t="shared" si="14"/>
        <v>52.5</v>
      </c>
      <c r="P71" s="28">
        <f t="shared" si="15"/>
        <v>35</v>
      </c>
      <c r="Q71" s="28">
        <f t="shared" si="16"/>
        <v>-22.5</v>
      </c>
    </row>
    <row r="72" spans="1:17">
      <c r="A72" s="25">
        <f t="shared" si="8"/>
        <v>42315</v>
      </c>
      <c r="B72" s="26" t="str">
        <f t="shared" si="9"/>
        <v>土</v>
      </c>
      <c r="C72" s="20"/>
      <c r="D72" s="24">
        <v>4</v>
      </c>
      <c r="E72" s="18">
        <v>0</v>
      </c>
      <c r="F72" s="21">
        <f t="shared" si="10"/>
        <v>0</v>
      </c>
      <c r="G72" s="21">
        <f t="array" ref="G72">SUM(IF($A72=作業履歴!$C$2:$C$150,IF(試験作成進捗!$B$33=作業履歴!$D$2:$D$150,作業履歴!$G$2:$G$150,0),0))</f>
        <v>0</v>
      </c>
      <c r="H72" s="21">
        <f t="array" ref="H72">SUM(IF($A72=作業履歴!$C$2:$C$150,IF(試験作成進捗!$B$33=作業履歴!$D$2:$D$150,作業履歴!$F$2:$F$150,0),0))</f>
        <v>0</v>
      </c>
      <c r="I72" s="21">
        <f>SUM(F$35:F72)</f>
        <v>10</v>
      </c>
      <c r="J72" s="21">
        <f>SUM(G$35:G72)</f>
        <v>45</v>
      </c>
      <c r="K72" s="22">
        <f>SUM(H$35:H72)</f>
        <v>67.5</v>
      </c>
      <c r="L72" s="28">
        <f t="shared" si="11"/>
        <v>4.5</v>
      </c>
      <c r="M72" s="28">
        <f t="shared" si="12"/>
        <v>0.66666666666666663</v>
      </c>
      <c r="N72" s="28">
        <f t="shared" si="13"/>
        <v>120</v>
      </c>
      <c r="O72" s="28">
        <f t="shared" si="14"/>
        <v>52.5</v>
      </c>
      <c r="P72" s="28">
        <f t="shared" si="15"/>
        <v>35</v>
      </c>
      <c r="Q72" s="28">
        <f t="shared" si="16"/>
        <v>-22.5</v>
      </c>
    </row>
    <row r="73" spans="1:17">
      <c r="A73" s="25">
        <f t="shared" si="8"/>
        <v>42316</v>
      </c>
      <c r="B73" s="26" t="str">
        <f t="shared" si="9"/>
        <v>日</v>
      </c>
      <c r="C73" s="20"/>
      <c r="D73" s="24">
        <v>4</v>
      </c>
      <c r="E73" s="18">
        <v>0</v>
      </c>
      <c r="F73" s="21">
        <f t="shared" si="10"/>
        <v>0</v>
      </c>
      <c r="G73" s="21">
        <f t="array" ref="G73">SUM(IF($A73=作業履歴!$C$2:$C$150,IF(試験作成進捗!$B$33=作業履歴!$D$2:$D$150,作業履歴!$G$2:$G$150,0),0))</f>
        <v>0</v>
      </c>
      <c r="H73" s="21">
        <f t="array" ref="H73">SUM(IF($A73=作業履歴!$C$2:$C$150,IF(試験作成進捗!$B$33=作業履歴!$D$2:$D$150,作業履歴!$F$2:$F$150,0),0))</f>
        <v>0</v>
      </c>
      <c r="I73" s="21">
        <f>SUM(F$35:F73)</f>
        <v>10</v>
      </c>
      <c r="J73" s="21">
        <f>SUM(G$35:G73)</f>
        <v>45</v>
      </c>
      <c r="K73" s="22">
        <f>SUM(H$35:H73)</f>
        <v>67.5</v>
      </c>
      <c r="L73" s="28">
        <f t="shared" si="11"/>
        <v>4.5</v>
      </c>
      <c r="M73" s="28">
        <f t="shared" si="12"/>
        <v>0.66666666666666663</v>
      </c>
      <c r="N73" s="28">
        <f t="shared" si="13"/>
        <v>120</v>
      </c>
      <c r="O73" s="28">
        <f t="shared" si="14"/>
        <v>52.5</v>
      </c>
      <c r="P73" s="28">
        <f t="shared" si="15"/>
        <v>35</v>
      </c>
      <c r="Q73" s="28">
        <f t="shared" si="16"/>
        <v>-22.5</v>
      </c>
    </row>
    <row r="74" spans="1:17">
      <c r="A74" s="25">
        <f t="shared" si="8"/>
        <v>42317</v>
      </c>
      <c r="B74" s="26" t="str">
        <f t="shared" si="9"/>
        <v>月</v>
      </c>
      <c r="C74" s="20"/>
      <c r="D74" s="24">
        <v>4</v>
      </c>
      <c r="E74" s="18">
        <v>0.5</v>
      </c>
      <c r="F74" s="21">
        <f t="shared" si="10"/>
        <v>2</v>
      </c>
      <c r="G74" s="21">
        <f t="array" ref="G74">SUM(IF($A74=作業履歴!$C$2:$C$150,IF(試験作成進捗!$B$33=作業履歴!$D$2:$D$150,作業履歴!$G$2:$G$150,0),0))</f>
        <v>5</v>
      </c>
      <c r="H74" s="21">
        <f t="array" ref="H74">SUM(IF($A74=作業履歴!$C$2:$C$150,IF(試験作成進捗!$B$33=作業履歴!$D$2:$D$150,作業履歴!$F$2:$F$150,0),0))</f>
        <v>7.5</v>
      </c>
      <c r="I74" s="21">
        <f>SUM(F$35:F74)</f>
        <v>12</v>
      </c>
      <c r="J74" s="21">
        <f>SUM(G$35:G74)</f>
        <v>50</v>
      </c>
      <c r="K74" s="22">
        <f>SUM(H$35:H74)</f>
        <v>75</v>
      </c>
      <c r="L74" s="28">
        <f t="shared" si="11"/>
        <v>4.166666666666667</v>
      </c>
      <c r="M74" s="28">
        <f t="shared" si="12"/>
        <v>0.66666666666666663</v>
      </c>
      <c r="N74" s="28">
        <f t="shared" si="13"/>
        <v>120</v>
      </c>
      <c r="O74" s="28">
        <f t="shared" si="14"/>
        <v>45</v>
      </c>
      <c r="P74" s="28">
        <f t="shared" si="15"/>
        <v>38</v>
      </c>
      <c r="Q74" s="28">
        <f t="shared" si="16"/>
        <v>-25</v>
      </c>
    </row>
    <row r="75" spans="1:17">
      <c r="A75" s="25">
        <f t="shared" si="8"/>
        <v>42318</v>
      </c>
      <c r="B75" s="26" t="str">
        <f t="shared" si="9"/>
        <v>火</v>
      </c>
      <c r="C75" s="20"/>
      <c r="D75" s="24">
        <v>4</v>
      </c>
      <c r="E75" s="18">
        <v>0.5</v>
      </c>
      <c r="F75" s="21">
        <f t="shared" si="10"/>
        <v>2</v>
      </c>
      <c r="G75" s="21">
        <f t="array" ref="G75">SUM(IF($A75=作業履歴!$C$2:$C$150,IF(試験作成進捗!$B$33=作業履歴!$D$2:$D$150,作業履歴!$G$2:$G$150,0),0))</f>
        <v>5</v>
      </c>
      <c r="H75" s="21">
        <f t="array" ref="H75">SUM(IF($A75=作業履歴!$C$2:$C$150,IF(試験作成進捗!$B$33=作業履歴!$D$2:$D$150,作業履歴!$F$2:$F$150,0),0))</f>
        <v>7.5</v>
      </c>
      <c r="I75" s="21">
        <f>SUM(F$35:F75)</f>
        <v>14</v>
      </c>
      <c r="J75" s="21">
        <f>SUM(G$35:G75)</f>
        <v>55</v>
      </c>
      <c r="K75" s="22">
        <f>SUM(H$35:H75)</f>
        <v>82.5</v>
      </c>
      <c r="L75" s="28">
        <f t="shared" si="11"/>
        <v>3.9285714285714284</v>
      </c>
      <c r="M75" s="28">
        <f t="shared" si="12"/>
        <v>0.66666666666666663</v>
      </c>
      <c r="N75" s="28">
        <f t="shared" si="13"/>
        <v>120</v>
      </c>
      <c r="O75" s="28">
        <f t="shared" si="14"/>
        <v>37.5</v>
      </c>
      <c r="P75" s="28">
        <f t="shared" si="15"/>
        <v>41</v>
      </c>
      <c r="Q75" s="28">
        <f t="shared" si="16"/>
        <v>-27.5</v>
      </c>
    </row>
    <row r="76" spans="1:17">
      <c r="A76" s="25">
        <f t="shared" si="8"/>
        <v>42319</v>
      </c>
      <c r="B76" s="26" t="str">
        <f t="shared" si="9"/>
        <v>水</v>
      </c>
      <c r="C76" s="20"/>
      <c r="D76" s="24">
        <v>4</v>
      </c>
      <c r="E76" s="18">
        <v>0.5</v>
      </c>
      <c r="F76" s="21">
        <f t="shared" si="10"/>
        <v>2</v>
      </c>
      <c r="G76" s="21">
        <f t="array" ref="G76">SUM(IF($A76=作業履歴!$C$2:$C$150,IF(試験作成進捗!$B$33=作業履歴!$D$2:$D$150,作業履歴!$G$2:$G$150,0),0))</f>
        <v>5</v>
      </c>
      <c r="H76" s="21">
        <f t="array" ref="H76">SUM(IF($A76=作業履歴!$C$2:$C$150,IF(試験作成進捗!$B$33=作業履歴!$D$2:$D$150,作業履歴!$F$2:$F$150,0),0))</f>
        <v>8</v>
      </c>
      <c r="I76" s="21">
        <f>SUM(F$35:F76)</f>
        <v>16</v>
      </c>
      <c r="J76" s="21">
        <f>SUM(G$35:G76)</f>
        <v>60</v>
      </c>
      <c r="K76" s="22">
        <f>SUM(H$35:H76)</f>
        <v>90.5</v>
      </c>
      <c r="L76" s="28">
        <f t="shared" si="11"/>
        <v>3.75</v>
      </c>
      <c r="M76" s="28">
        <f t="shared" si="12"/>
        <v>0.66298342541436461</v>
      </c>
      <c r="N76" s="28">
        <f t="shared" si="13"/>
        <v>120.66666666666667</v>
      </c>
      <c r="O76" s="28">
        <f t="shared" si="14"/>
        <v>30.166666666666671</v>
      </c>
      <c r="P76" s="28">
        <f t="shared" si="15"/>
        <v>44</v>
      </c>
      <c r="Q76" s="28">
        <f t="shared" si="16"/>
        <v>-30.5</v>
      </c>
    </row>
    <row r="77" spans="1:17">
      <c r="A77" s="25">
        <f t="shared" si="8"/>
        <v>42320</v>
      </c>
      <c r="B77" s="26" t="str">
        <f t="shared" si="9"/>
        <v>木</v>
      </c>
      <c r="C77" s="20"/>
      <c r="D77" s="24">
        <v>4</v>
      </c>
      <c r="E77" s="18">
        <v>0.5</v>
      </c>
      <c r="F77" s="21">
        <f t="shared" si="10"/>
        <v>2</v>
      </c>
      <c r="G77" s="21">
        <f t="array" ref="G77">SUM(IF($A77=作業履歴!$C$2:$C$150,IF(試験作成進捗!$B$33=作業履歴!$D$2:$D$150,作業履歴!$G$2:$G$150,0),0))</f>
        <v>15</v>
      </c>
      <c r="H77" s="21">
        <f t="array" ref="H77">SUM(IF($A77=作業履歴!$C$2:$C$150,IF(試験作成進捗!$B$33=作業履歴!$D$2:$D$150,作業履歴!$F$2:$F$150,0),0))</f>
        <v>21</v>
      </c>
      <c r="I77" s="21">
        <f>SUM(F$35:F77)</f>
        <v>18</v>
      </c>
      <c r="J77" s="21">
        <f>SUM(G$35:G77)</f>
        <v>75</v>
      </c>
      <c r="K77" s="22">
        <f>SUM(H$35:H77)</f>
        <v>111.5</v>
      </c>
      <c r="L77" s="28">
        <f t="shared" si="11"/>
        <v>4.166666666666667</v>
      </c>
      <c r="M77" s="28">
        <f t="shared" si="12"/>
        <v>0.67264573991031396</v>
      </c>
      <c r="N77" s="28">
        <f t="shared" si="13"/>
        <v>118.93333333333334</v>
      </c>
      <c r="O77" s="28">
        <f t="shared" si="14"/>
        <v>7.4333333333333371</v>
      </c>
      <c r="P77" s="28">
        <f t="shared" si="15"/>
        <v>57</v>
      </c>
      <c r="Q77" s="28">
        <f t="shared" si="16"/>
        <v>-36.5</v>
      </c>
    </row>
    <row r="78" spans="1:17">
      <c r="A78" s="25">
        <f t="shared" si="8"/>
        <v>42321</v>
      </c>
      <c r="B78" s="26" t="str">
        <f t="shared" si="9"/>
        <v>金</v>
      </c>
      <c r="C78" s="20"/>
      <c r="D78" s="24">
        <v>4</v>
      </c>
      <c r="E78" s="18">
        <v>0.5</v>
      </c>
      <c r="F78" s="21">
        <f t="shared" si="10"/>
        <v>2</v>
      </c>
      <c r="G78" s="21">
        <f t="array" ref="G78">SUM(IF($A78=作業履歴!$C$2:$C$150,IF(試験作成進捗!$B$33=作業履歴!$D$2:$D$150,作業履歴!$G$2:$G$150,0),0))</f>
        <v>-5</v>
      </c>
      <c r="H78" s="21">
        <f t="array" ref="H78">SUM(IF($A78=作業履歴!$C$2:$C$150,IF(試験作成進捗!$B$33=作業履歴!$D$2:$D$150,作業履歴!$F$2:$F$150,0),0))</f>
        <v>12.5</v>
      </c>
      <c r="I78" s="21">
        <f>SUM(F$35:F78)</f>
        <v>20</v>
      </c>
      <c r="J78" s="21">
        <f>SUM(G$35:G78)</f>
        <v>70</v>
      </c>
      <c r="K78" s="22">
        <f>SUM(H$35:H78)</f>
        <v>124</v>
      </c>
      <c r="L78" s="28">
        <f t="shared" si="11"/>
        <v>3.5</v>
      </c>
      <c r="M78" s="28">
        <f t="shared" si="12"/>
        <v>0.56451612903225812</v>
      </c>
      <c r="N78" s="28">
        <f t="shared" si="13"/>
        <v>141.71428571428572</v>
      </c>
      <c r="O78" s="28">
        <f t="shared" si="14"/>
        <v>17.714285714285722</v>
      </c>
      <c r="P78" s="28">
        <f t="shared" si="15"/>
        <v>50</v>
      </c>
      <c r="Q78" s="28">
        <f t="shared" si="16"/>
        <v>-54</v>
      </c>
    </row>
    <row r="79" spans="1:17">
      <c r="A79" s="25">
        <f t="shared" si="8"/>
        <v>42322</v>
      </c>
      <c r="B79" s="26" t="str">
        <f t="shared" si="9"/>
        <v>土</v>
      </c>
      <c r="C79" s="20"/>
      <c r="D79" s="24">
        <v>4</v>
      </c>
      <c r="E79" s="18">
        <v>0</v>
      </c>
      <c r="F79" s="21">
        <f t="shared" si="10"/>
        <v>0</v>
      </c>
      <c r="G79" s="21">
        <f t="array" ref="G79">SUM(IF($A79=作業履歴!$C$2:$C$150,IF(試験作成進捗!$B$33=作業履歴!$D$2:$D$150,作業履歴!$G$2:$G$150,0),0))</f>
        <v>0</v>
      </c>
      <c r="H79" s="21">
        <f t="array" ref="H79">SUM(IF($A79=作業履歴!$C$2:$C$150,IF(試験作成進捗!$B$33=作業履歴!$D$2:$D$150,作業履歴!$F$2:$F$150,0),0))</f>
        <v>0</v>
      </c>
      <c r="I79" s="21">
        <f>SUM(F$35:F79)</f>
        <v>20</v>
      </c>
      <c r="J79" s="21">
        <f>SUM(G$35:G79)</f>
        <v>70</v>
      </c>
      <c r="K79" s="22">
        <f>SUM(H$35:H79)</f>
        <v>124</v>
      </c>
      <c r="L79" s="28">
        <f t="shared" si="11"/>
        <v>3.5</v>
      </c>
      <c r="M79" s="28">
        <f t="shared" si="12"/>
        <v>0.56451612903225812</v>
      </c>
      <c r="N79" s="28">
        <f t="shared" si="13"/>
        <v>141.71428571428572</v>
      </c>
      <c r="O79" s="28">
        <f t="shared" si="14"/>
        <v>17.714285714285722</v>
      </c>
      <c r="P79" s="28">
        <f t="shared" si="15"/>
        <v>50</v>
      </c>
      <c r="Q79" s="28">
        <f t="shared" si="16"/>
        <v>-54</v>
      </c>
    </row>
    <row r="80" spans="1:17">
      <c r="A80" s="25">
        <f t="shared" si="8"/>
        <v>42323</v>
      </c>
      <c r="B80" s="26" t="str">
        <f t="shared" si="9"/>
        <v>日</v>
      </c>
      <c r="C80" s="20"/>
      <c r="D80" s="24">
        <v>4</v>
      </c>
      <c r="E80" s="18">
        <v>0</v>
      </c>
      <c r="F80" s="21">
        <f t="shared" si="10"/>
        <v>0</v>
      </c>
      <c r="G80" s="21">
        <f t="array" ref="G80">SUM(IF($A80=作業履歴!$C$2:$C$150,IF(試験作成進捗!$B$33=作業履歴!$D$2:$D$150,作業履歴!$G$2:$G$150,0),0))</f>
        <v>0</v>
      </c>
      <c r="H80" s="21">
        <f t="array" ref="H80">SUM(IF($A80=作業履歴!$C$2:$C$150,IF(試験作成進捗!$B$33=作業履歴!$D$2:$D$150,作業履歴!$F$2:$F$150,0),0))</f>
        <v>0</v>
      </c>
      <c r="I80" s="21">
        <f>SUM(F$35:F80)</f>
        <v>20</v>
      </c>
      <c r="J80" s="21">
        <f>SUM(G$35:G80)</f>
        <v>70</v>
      </c>
      <c r="K80" s="22">
        <f>SUM(H$35:H80)</f>
        <v>124</v>
      </c>
      <c r="L80" s="28">
        <f t="shared" si="11"/>
        <v>3.5</v>
      </c>
      <c r="M80" s="28">
        <f t="shared" si="12"/>
        <v>0.56451612903225812</v>
      </c>
      <c r="N80" s="28">
        <f t="shared" si="13"/>
        <v>141.71428571428572</v>
      </c>
      <c r="O80" s="28">
        <f t="shared" si="14"/>
        <v>17.714285714285722</v>
      </c>
      <c r="P80" s="28">
        <f t="shared" si="15"/>
        <v>50</v>
      </c>
      <c r="Q80" s="28">
        <f t="shared" si="16"/>
        <v>-54</v>
      </c>
    </row>
    <row r="81" spans="1:17">
      <c r="A81" s="25">
        <f t="shared" si="8"/>
        <v>42324</v>
      </c>
      <c r="B81" s="26" t="str">
        <f t="shared" si="9"/>
        <v>月</v>
      </c>
      <c r="C81" s="20"/>
      <c r="D81" s="24">
        <v>4</v>
      </c>
      <c r="E81" s="18">
        <v>1</v>
      </c>
      <c r="F81" s="21">
        <f t="shared" si="10"/>
        <v>4</v>
      </c>
      <c r="G81" s="21">
        <f t="array" ref="G81">SUM(IF($A81=作業履歴!$C$2:$C$150,IF(試験作成進捗!$B$33=作業履歴!$D$2:$D$150,作業履歴!$G$2:$G$150,0),0))</f>
        <v>-4</v>
      </c>
      <c r="H81" s="21">
        <f t="array" ref="H81">SUM(IF($A81=作業履歴!$C$2:$C$150,IF(試験作成進捗!$B$33=作業履歴!$D$2:$D$150,作業履歴!$F$2:$F$150,0),0))</f>
        <v>15.75</v>
      </c>
      <c r="I81" s="21">
        <f>SUM(F$35:F81)</f>
        <v>24</v>
      </c>
      <c r="J81" s="21">
        <f>SUM(G$35:G81)</f>
        <v>66</v>
      </c>
      <c r="K81" s="22">
        <f>SUM(H$35:H81)</f>
        <v>139.75</v>
      </c>
      <c r="L81" s="28">
        <f t="shared" si="11"/>
        <v>2.75</v>
      </c>
      <c r="M81" s="28">
        <f t="shared" si="12"/>
        <v>0.47227191413237923</v>
      </c>
      <c r="N81" s="28">
        <f t="shared" si="13"/>
        <v>169.39393939393941</v>
      </c>
      <c r="O81" s="28">
        <f t="shared" si="14"/>
        <v>29.643939393939405</v>
      </c>
      <c r="P81" s="28">
        <f t="shared" si="15"/>
        <v>42</v>
      </c>
      <c r="Q81" s="28">
        <f t="shared" si="16"/>
        <v>-73.75</v>
      </c>
    </row>
    <row r="82" spans="1:17">
      <c r="A82" s="25">
        <f t="shared" si="8"/>
        <v>42325</v>
      </c>
      <c r="B82" s="26" t="str">
        <f t="shared" si="9"/>
        <v>火</v>
      </c>
      <c r="C82" s="20"/>
      <c r="D82" s="24">
        <v>4</v>
      </c>
      <c r="E82" s="18">
        <v>1</v>
      </c>
      <c r="F82" s="21">
        <f t="shared" si="10"/>
        <v>4</v>
      </c>
      <c r="G82" s="21">
        <f t="array" ref="G82">SUM(IF($A82=作業履歴!$C$2:$C$150,IF(試験作成進捗!$B$33=作業履歴!$D$2:$D$150,作業履歴!$G$2:$G$150,0),0))</f>
        <v>2</v>
      </c>
      <c r="H82" s="21">
        <f t="array" ref="H82">SUM(IF($A82=作業履歴!$C$2:$C$150,IF(試験作成進捗!$B$33=作業履歴!$D$2:$D$150,作業履歴!$F$2:$F$150,0),0))</f>
        <v>15.5</v>
      </c>
      <c r="I82" s="21">
        <f>SUM(F$35:F82)</f>
        <v>28</v>
      </c>
      <c r="J82" s="21">
        <f>SUM(G$35:G82)</f>
        <v>68</v>
      </c>
      <c r="K82" s="22">
        <f>SUM(H$35:H82)</f>
        <v>155.25</v>
      </c>
      <c r="L82" s="28">
        <f t="shared" si="11"/>
        <v>2.4285714285714284</v>
      </c>
      <c r="M82" s="28">
        <f t="shared" si="12"/>
        <v>0.43800322061191627</v>
      </c>
      <c r="N82" s="28">
        <f t="shared" si="13"/>
        <v>182.64705882352942</v>
      </c>
      <c r="O82" s="28">
        <f t="shared" si="14"/>
        <v>27.39705882352942</v>
      </c>
      <c r="P82" s="28">
        <f t="shared" si="15"/>
        <v>40</v>
      </c>
      <c r="Q82" s="28">
        <f t="shared" si="16"/>
        <v>-87.25</v>
      </c>
    </row>
    <row r="83" spans="1:17">
      <c r="A83" s="25">
        <f t="shared" si="8"/>
        <v>42326</v>
      </c>
      <c r="B83" s="26" t="str">
        <f t="shared" si="9"/>
        <v>水</v>
      </c>
      <c r="C83" s="20"/>
      <c r="D83" s="24">
        <v>4</v>
      </c>
      <c r="E83" s="18">
        <v>1</v>
      </c>
      <c r="F83" s="21">
        <f t="shared" si="10"/>
        <v>4</v>
      </c>
      <c r="G83" s="21">
        <f t="array" ref="G83">SUM(IF($A83=作業履歴!$C$2:$C$150,IF(試験作成進捗!$B$33=作業履歴!$D$2:$D$150,作業履歴!$G$2:$G$150,0),0))</f>
        <v>-1</v>
      </c>
      <c r="H83" s="21">
        <f t="array" ref="H83">SUM(IF($A83=作業履歴!$C$2:$C$150,IF(試験作成進捗!$B$33=作業履歴!$D$2:$D$150,作業履歴!$F$2:$F$150,0),0))</f>
        <v>15.75</v>
      </c>
      <c r="I83" s="21">
        <f>SUM(F$35:F83)</f>
        <v>32</v>
      </c>
      <c r="J83" s="21">
        <f>SUM(G$35:G83)</f>
        <v>67</v>
      </c>
      <c r="K83" s="22">
        <f>SUM(H$35:H83)</f>
        <v>171</v>
      </c>
      <c r="L83" s="28">
        <f t="shared" si="11"/>
        <v>2.09375</v>
      </c>
      <c r="M83" s="28">
        <f t="shared" si="12"/>
        <v>0.391812865497076</v>
      </c>
      <c r="N83" s="28">
        <f t="shared" si="13"/>
        <v>204.17910447761193</v>
      </c>
      <c r="O83" s="28">
        <f t="shared" si="14"/>
        <v>33.179104477611929</v>
      </c>
      <c r="P83" s="28">
        <f t="shared" si="15"/>
        <v>35</v>
      </c>
      <c r="Q83" s="28">
        <f t="shared" si="16"/>
        <v>-104</v>
      </c>
    </row>
    <row r="84" spans="1:17">
      <c r="A84" s="25">
        <f t="shared" si="8"/>
        <v>42327</v>
      </c>
      <c r="B84" s="26" t="str">
        <f t="shared" si="9"/>
        <v>木</v>
      </c>
      <c r="C84" s="20"/>
      <c r="D84" s="24">
        <v>4</v>
      </c>
      <c r="E84" s="18">
        <v>1</v>
      </c>
      <c r="F84" s="21">
        <f t="shared" si="10"/>
        <v>4</v>
      </c>
      <c r="G84" s="21">
        <f t="array" ref="G84">SUM(IF($A84=作業履歴!$C$2:$C$150,IF(試験作成進捗!$B$33=作業履歴!$D$2:$D$150,作業履歴!$G$2:$G$150,0),0))</f>
        <v>1</v>
      </c>
      <c r="H84" s="21">
        <f t="array" ref="H84">SUM(IF($A84=作業履歴!$C$2:$C$150,IF(試験作成進捗!$B$33=作業履歴!$D$2:$D$150,作業履歴!$F$2:$F$150,0),0))</f>
        <v>15.25</v>
      </c>
      <c r="I84" s="21">
        <f>SUM(F$35:F84)</f>
        <v>36</v>
      </c>
      <c r="J84" s="21">
        <f>SUM(G$35:G84)</f>
        <v>68</v>
      </c>
      <c r="K84" s="22">
        <f>SUM(H$35:H84)</f>
        <v>186.25</v>
      </c>
      <c r="L84" s="28">
        <f t="shared" si="11"/>
        <v>1.8888888888888888</v>
      </c>
      <c r="M84" s="28">
        <f t="shared" si="12"/>
        <v>0.36510067114093958</v>
      </c>
      <c r="N84" s="28">
        <f t="shared" si="13"/>
        <v>219.11764705882354</v>
      </c>
      <c r="O84" s="28">
        <f t="shared" si="14"/>
        <v>32.867647058823536</v>
      </c>
      <c r="P84" s="28">
        <f t="shared" si="15"/>
        <v>32</v>
      </c>
      <c r="Q84" s="28">
        <f t="shared" si="16"/>
        <v>-118.25</v>
      </c>
    </row>
    <row r="85" spans="1:17">
      <c r="A85" s="25">
        <f t="shared" si="8"/>
        <v>42328</v>
      </c>
      <c r="B85" s="26" t="str">
        <f t="shared" si="9"/>
        <v>金</v>
      </c>
      <c r="C85" s="20"/>
      <c r="D85" s="24">
        <v>4</v>
      </c>
      <c r="E85" s="18">
        <v>1</v>
      </c>
      <c r="F85" s="21">
        <f t="shared" si="10"/>
        <v>4</v>
      </c>
      <c r="G85" s="21">
        <f t="array" ref="G85">SUM(IF($A85=作業履歴!$C$2:$C$150,IF(試験作成進捗!$B$33=作業履歴!$D$2:$D$150,作業履歴!$G$2:$G$150,0),0))</f>
        <v>3</v>
      </c>
      <c r="H85" s="21">
        <f t="array" ref="H85">SUM(IF($A85=作業履歴!$C$2:$C$150,IF(試験作成進捗!$B$33=作業履歴!$D$2:$D$150,作業履歴!$F$2:$F$150,0),0))</f>
        <v>15.5</v>
      </c>
      <c r="I85" s="21">
        <f>SUM(F$35:F85)</f>
        <v>40</v>
      </c>
      <c r="J85" s="21">
        <f>SUM(G$35:G85)</f>
        <v>71</v>
      </c>
      <c r="K85" s="22">
        <f>SUM(H$35:H85)</f>
        <v>201.75</v>
      </c>
      <c r="L85" s="28">
        <f t="shared" si="11"/>
        <v>1.7749999999999999</v>
      </c>
      <c r="M85" s="28">
        <f t="shared" si="12"/>
        <v>0.35192069392812886</v>
      </c>
      <c r="N85" s="28">
        <f t="shared" si="13"/>
        <v>227.32394366197184</v>
      </c>
      <c r="O85" s="28">
        <f t="shared" si="14"/>
        <v>25.573943661971839</v>
      </c>
      <c r="P85" s="28">
        <f t="shared" si="15"/>
        <v>31</v>
      </c>
      <c r="Q85" s="28">
        <f t="shared" si="16"/>
        <v>-130.75</v>
      </c>
    </row>
    <row r="86" spans="1:17">
      <c r="A86" s="25">
        <f t="shared" si="8"/>
        <v>42329</v>
      </c>
      <c r="B86" s="26" t="str">
        <f t="shared" si="9"/>
        <v>土</v>
      </c>
      <c r="C86" s="20"/>
      <c r="D86" s="24">
        <v>4</v>
      </c>
      <c r="E86" s="18">
        <v>0</v>
      </c>
      <c r="F86" s="21">
        <f t="shared" si="10"/>
        <v>0</v>
      </c>
      <c r="G86" s="21">
        <f t="array" ref="G86">SUM(IF($A86=作業履歴!$C$2:$C$150,IF(試験作成進捗!$B$33=作業履歴!$D$2:$D$150,作業履歴!$G$2:$G$150,0),0))</f>
        <v>0</v>
      </c>
      <c r="H86" s="21">
        <f t="array" ref="H86">SUM(IF($A86=作業履歴!$C$2:$C$150,IF(試験作成進捗!$B$33=作業履歴!$D$2:$D$150,作業履歴!$F$2:$F$150,0),0))</f>
        <v>0</v>
      </c>
      <c r="I86" s="21">
        <f>SUM(F$35:F86)</f>
        <v>40</v>
      </c>
      <c r="J86" s="21">
        <f>SUM(G$35:G86)</f>
        <v>71</v>
      </c>
      <c r="K86" s="22">
        <f>SUM(H$35:H86)</f>
        <v>201.75</v>
      </c>
      <c r="L86" s="28">
        <f t="shared" si="11"/>
        <v>1.7749999999999999</v>
      </c>
      <c r="M86" s="28">
        <f t="shared" si="12"/>
        <v>0.35192069392812886</v>
      </c>
      <c r="N86" s="28">
        <f t="shared" si="13"/>
        <v>227.32394366197184</v>
      </c>
      <c r="O86" s="28">
        <f t="shared" si="14"/>
        <v>25.573943661971839</v>
      </c>
      <c r="P86" s="28">
        <f t="shared" si="15"/>
        <v>31</v>
      </c>
      <c r="Q86" s="28">
        <f t="shared" si="16"/>
        <v>-130.75</v>
      </c>
    </row>
    <row r="87" spans="1:17">
      <c r="A87" s="25">
        <f t="shared" si="8"/>
        <v>42330</v>
      </c>
      <c r="B87" s="26" t="str">
        <f t="shared" si="9"/>
        <v>日</v>
      </c>
      <c r="C87" s="20"/>
      <c r="D87" s="24">
        <v>4</v>
      </c>
      <c r="E87" s="18">
        <v>0</v>
      </c>
      <c r="F87" s="21">
        <f t="shared" si="10"/>
        <v>0</v>
      </c>
      <c r="G87" s="21">
        <f t="array" ref="G87">SUM(IF($A87=作業履歴!$C$2:$C$150,IF(試験作成進捗!$B$33=作業履歴!$D$2:$D$150,作業履歴!$G$2:$G$150,0),0))</f>
        <v>0</v>
      </c>
      <c r="H87" s="21">
        <f t="array" ref="H87">SUM(IF($A87=作業履歴!$C$2:$C$150,IF(試験作成進捗!$B$33=作業履歴!$D$2:$D$150,作業履歴!$F$2:$F$150,0),0))</f>
        <v>0</v>
      </c>
      <c r="I87" s="21">
        <f>SUM(F$35:F87)</f>
        <v>40</v>
      </c>
      <c r="J87" s="21">
        <f>SUM(G$35:G87)</f>
        <v>71</v>
      </c>
      <c r="K87" s="22">
        <f>SUM(H$35:H87)</f>
        <v>201.75</v>
      </c>
      <c r="L87" s="28">
        <f t="shared" si="11"/>
        <v>1.7749999999999999</v>
      </c>
      <c r="M87" s="28">
        <f t="shared" si="12"/>
        <v>0.35192069392812886</v>
      </c>
      <c r="N87" s="28">
        <f t="shared" si="13"/>
        <v>227.32394366197184</v>
      </c>
      <c r="O87" s="28">
        <f t="shared" si="14"/>
        <v>25.573943661971839</v>
      </c>
      <c r="P87" s="28">
        <f t="shared" si="15"/>
        <v>31</v>
      </c>
      <c r="Q87" s="28">
        <f t="shared" si="16"/>
        <v>-130.75</v>
      </c>
    </row>
    <row r="88" spans="1:17">
      <c r="A88" s="25">
        <f t="shared" si="8"/>
        <v>42331</v>
      </c>
      <c r="B88" s="26" t="str">
        <f t="shared" si="9"/>
        <v>月</v>
      </c>
      <c r="C88" s="20"/>
      <c r="D88" s="24">
        <v>4</v>
      </c>
      <c r="E88" s="18">
        <v>0</v>
      </c>
      <c r="F88" s="21">
        <f t="shared" si="10"/>
        <v>0</v>
      </c>
      <c r="G88" s="21">
        <f t="array" ref="G88">SUM(IF($A88=作業履歴!$C$2:$C$150,IF(試験作成進捗!$B$33=作業履歴!$D$2:$D$150,作業履歴!$G$2:$G$150,0),0))</f>
        <v>0</v>
      </c>
      <c r="H88" s="21">
        <f t="array" ref="H88">SUM(IF($A88=作業履歴!$C$2:$C$150,IF(試験作成進捗!$B$33=作業履歴!$D$2:$D$150,作業履歴!$F$2:$F$150,0),0))</f>
        <v>0</v>
      </c>
      <c r="I88" s="21">
        <f>SUM(F$35:F88)</f>
        <v>40</v>
      </c>
      <c r="J88" s="21">
        <f>SUM(G$35:G88)</f>
        <v>71</v>
      </c>
      <c r="K88" s="22">
        <f>SUM(H$35:H88)</f>
        <v>201.75</v>
      </c>
      <c r="L88" s="28">
        <f t="shared" si="11"/>
        <v>1.7749999999999999</v>
      </c>
      <c r="M88" s="28">
        <f t="shared" si="12"/>
        <v>0.35192069392812886</v>
      </c>
      <c r="N88" s="28">
        <f t="shared" si="13"/>
        <v>227.32394366197184</v>
      </c>
      <c r="O88" s="28">
        <f t="shared" si="14"/>
        <v>25.573943661971839</v>
      </c>
      <c r="P88" s="28">
        <f t="shared" si="15"/>
        <v>31</v>
      </c>
      <c r="Q88" s="28">
        <f t="shared" si="16"/>
        <v>-130.75</v>
      </c>
    </row>
    <row r="89" spans="1:17">
      <c r="A89" s="25">
        <f t="shared" si="8"/>
        <v>42332</v>
      </c>
      <c r="B89" s="26" t="str">
        <f t="shared" si="9"/>
        <v>火</v>
      </c>
      <c r="C89" s="20"/>
      <c r="D89" s="24">
        <v>4</v>
      </c>
      <c r="E89" s="18">
        <v>0</v>
      </c>
      <c r="F89" s="21">
        <f t="shared" si="10"/>
        <v>0</v>
      </c>
      <c r="G89" s="21">
        <f t="array" ref="G89">SUM(IF($A89=作業履歴!$C$2:$C$150,IF(試験作成進捗!$B$33=作業履歴!$D$2:$D$150,作業履歴!$G$2:$G$150,0),0))</f>
        <v>0</v>
      </c>
      <c r="H89" s="21">
        <f t="array" ref="H89">SUM(IF($A89=作業履歴!$C$2:$C$150,IF(試験作成進捗!$B$33=作業履歴!$D$2:$D$150,作業履歴!$F$2:$F$150,0),0))</f>
        <v>7.5</v>
      </c>
      <c r="I89" s="21">
        <f>SUM(F$35:F89)</f>
        <v>40</v>
      </c>
      <c r="J89" s="21">
        <f>SUM(G$35:G89)</f>
        <v>71</v>
      </c>
      <c r="K89" s="22">
        <f>SUM(H$35:H89)</f>
        <v>209.25</v>
      </c>
      <c r="L89" s="28">
        <f t="shared" si="11"/>
        <v>1.7749999999999999</v>
      </c>
      <c r="M89" s="28">
        <f t="shared" si="12"/>
        <v>0.33930704898446834</v>
      </c>
      <c r="N89" s="28">
        <f t="shared" si="13"/>
        <v>235.77464788732394</v>
      </c>
      <c r="O89" s="28">
        <f t="shared" si="14"/>
        <v>26.524647887323937</v>
      </c>
      <c r="P89" s="28">
        <f t="shared" si="15"/>
        <v>31</v>
      </c>
      <c r="Q89" s="28">
        <f t="shared" si="16"/>
        <v>-138.25</v>
      </c>
    </row>
    <row r="90" spans="1:17">
      <c r="A90" s="25">
        <f t="shared" si="8"/>
        <v>42333</v>
      </c>
      <c r="B90" s="26" t="str">
        <f t="shared" si="9"/>
        <v>水</v>
      </c>
      <c r="C90" s="20"/>
      <c r="D90" s="24">
        <v>4</v>
      </c>
      <c r="E90" s="18">
        <v>0</v>
      </c>
      <c r="F90" s="21">
        <f t="shared" si="10"/>
        <v>0</v>
      </c>
      <c r="G90" s="21">
        <f t="array" ref="G90">SUM(IF($A90=作業履歴!$C$2:$C$150,IF(試験作成進捗!$B$33=作業履歴!$D$2:$D$150,作業履歴!$G$2:$G$150,0),0))</f>
        <v>0</v>
      </c>
      <c r="H90" s="21">
        <f t="array" ref="H90">SUM(IF($A90=作業履歴!$C$2:$C$150,IF(試験作成進捗!$B$33=作業履歴!$D$2:$D$150,作業履歴!$F$2:$F$150,0),0))</f>
        <v>0</v>
      </c>
      <c r="I90" s="21">
        <f>SUM(F$35:F90)</f>
        <v>40</v>
      </c>
      <c r="J90" s="21">
        <f>SUM(G$35:G90)</f>
        <v>71</v>
      </c>
      <c r="K90" s="22">
        <f>SUM(H$35:H90)</f>
        <v>209.25</v>
      </c>
      <c r="L90" s="28">
        <f t="shared" si="11"/>
        <v>1.7749999999999999</v>
      </c>
      <c r="M90" s="28">
        <f t="shared" si="12"/>
        <v>0.33930704898446834</v>
      </c>
      <c r="N90" s="28">
        <f t="shared" si="13"/>
        <v>235.77464788732394</v>
      </c>
      <c r="O90" s="28">
        <f t="shared" si="14"/>
        <v>26.524647887323937</v>
      </c>
      <c r="P90" s="28">
        <f t="shared" si="15"/>
        <v>31</v>
      </c>
      <c r="Q90" s="28">
        <f t="shared" si="16"/>
        <v>-138.25</v>
      </c>
    </row>
    <row r="91" spans="1:17">
      <c r="A91" s="25">
        <f t="shared" si="8"/>
        <v>42334</v>
      </c>
      <c r="B91" s="26" t="str">
        <f t="shared" si="9"/>
        <v>木</v>
      </c>
      <c r="C91" s="20"/>
      <c r="D91" s="24">
        <v>4</v>
      </c>
      <c r="E91" s="18">
        <v>0</v>
      </c>
      <c r="F91" s="21">
        <f t="shared" si="10"/>
        <v>0</v>
      </c>
      <c r="G91" s="21">
        <f t="array" ref="G91">SUM(IF($A91=作業履歴!$C$2:$C$150,IF(試験作成進捗!$B$33=作業履歴!$D$2:$D$150,作業履歴!$G$2:$G$150,0),0))</f>
        <v>0</v>
      </c>
      <c r="H91" s="21">
        <f t="array" ref="H91">SUM(IF($A91=作業履歴!$C$2:$C$150,IF(試験作成進捗!$B$33=作業履歴!$D$2:$D$150,作業履歴!$F$2:$F$150,0),0))</f>
        <v>0</v>
      </c>
      <c r="I91" s="21">
        <f>SUM(F$35:F91)</f>
        <v>40</v>
      </c>
      <c r="J91" s="21">
        <f>SUM(G$35:G91)</f>
        <v>71</v>
      </c>
      <c r="K91" s="22">
        <f>SUM(H$35:H91)</f>
        <v>209.25</v>
      </c>
      <c r="L91" s="28">
        <f t="shared" si="11"/>
        <v>1.7749999999999999</v>
      </c>
      <c r="M91" s="28">
        <f t="shared" si="12"/>
        <v>0.33930704898446834</v>
      </c>
      <c r="N91" s="28">
        <f t="shared" si="13"/>
        <v>235.77464788732394</v>
      </c>
      <c r="O91" s="28">
        <f t="shared" si="14"/>
        <v>26.524647887323937</v>
      </c>
      <c r="P91" s="28">
        <f t="shared" si="15"/>
        <v>31</v>
      </c>
      <c r="Q91" s="28">
        <f t="shared" si="16"/>
        <v>-138.25</v>
      </c>
    </row>
    <row r="92" spans="1:17">
      <c r="A92" s="25">
        <f t="shared" si="8"/>
        <v>42335</v>
      </c>
      <c r="B92" s="26" t="str">
        <f t="shared" si="9"/>
        <v>金</v>
      </c>
      <c r="C92" s="20"/>
      <c r="D92" s="24">
        <v>4</v>
      </c>
      <c r="E92" s="18">
        <v>0</v>
      </c>
      <c r="F92" s="21">
        <f t="shared" si="10"/>
        <v>0</v>
      </c>
      <c r="G92" s="21">
        <f t="array" ref="G92">SUM(IF($A92=作業履歴!$C$2:$C$150,IF(試験作成進捗!$B$33=作業履歴!$D$2:$D$150,作業履歴!$G$2:$G$150,0),0))</f>
        <v>-1</v>
      </c>
      <c r="H92" s="21">
        <f t="array" ref="H92">SUM(IF($A92=作業履歴!$C$2:$C$150,IF(試験作成進捗!$B$33=作業履歴!$D$2:$D$150,作業履歴!$F$2:$F$150,0),0))</f>
        <v>7.75</v>
      </c>
      <c r="I92" s="21">
        <f>SUM(F$35:F92)</f>
        <v>40</v>
      </c>
      <c r="J92" s="21">
        <f>SUM(G$35:G92)</f>
        <v>70</v>
      </c>
      <c r="K92" s="22">
        <f>SUM(H$35:H92)</f>
        <v>217</v>
      </c>
      <c r="L92" s="28">
        <f t="shared" si="11"/>
        <v>1.75</v>
      </c>
      <c r="M92" s="28">
        <f t="shared" si="12"/>
        <v>0.32258064516129031</v>
      </c>
      <c r="N92" s="28">
        <f t="shared" si="13"/>
        <v>248</v>
      </c>
      <c r="O92" s="28">
        <f t="shared" si="14"/>
        <v>31</v>
      </c>
      <c r="P92" s="28">
        <f t="shared" si="15"/>
        <v>30</v>
      </c>
      <c r="Q92" s="28">
        <f t="shared" si="16"/>
        <v>-147</v>
      </c>
    </row>
    <row r="93" spans="1:17">
      <c r="A93" s="25">
        <f t="shared" si="8"/>
        <v>42336</v>
      </c>
      <c r="B93" s="26" t="str">
        <f t="shared" si="0"/>
        <v>土</v>
      </c>
      <c r="C93" s="20"/>
      <c r="D93" s="24">
        <v>4</v>
      </c>
      <c r="E93" s="18">
        <v>0</v>
      </c>
      <c r="F93" s="21">
        <f t="shared" si="1"/>
        <v>0</v>
      </c>
      <c r="G93" s="21">
        <f t="array" ref="G93">SUM(IF($A93=作業履歴!$C$2:$C$150,IF(試験作成進捗!$B$33=作業履歴!$D$2:$D$150,作業履歴!$G$2:$G$150,0),0))</f>
        <v>0</v>
      </c>
      <c r="H93" s="21">
        <f t="array" ref="H93">SUM(IF($A93=作業履歴!$C$2:$C$150,IF(試験作成進捗!$B$33=作業履歴!$D$2:$D$150,作業履歴!$F$2:$F$150,0),0))</f>
        <v>0</v>
      </c>
      <c r="I93" s="21">
        <f>SUM(F$35:F93)</f>
        <v>40</v>
      </c>
      <c r="J93" s="21">
        <f>SUM(G$35:G93)</f>
        <v>70</v>
      </c>
      <c r="K93" s="22">
        <f>SUM(H$35:H93)</f>
        <v>217</v>
      </c>
      <c r="L93" s="28">
        <f t="shared" si="2"/>
        <v>1.75</v>
      </c>
      <c r="M93" s="28">
        <f t="shared" si="3"/>
        <v>0.32258064516129031</v>
      </c>
      <c r="N93" s="28">
        <f t="shared" si="4"/>
        <v>248</v>
      </c>
      <c r="O93" s="28">
        <f t="shared" si="5"/>
        <v>31</v>
      </c>
      <c r="P93" s="28">
        <f t="shared" si="6"/>
        <v>30</v>
      </c>
      <c r="Q93" s="28">
        <f t="shared" si="7"/>
        <v>-147</v>
      </c>
    </row>
    <row r="94" spans="1:17">
      <c r="A94" s="25">
        <f t="shared" si="8"/>
        <v>42337</v>
      </c>
      <c r="B94" s="26" t="str">
        <f t="shared" si="0"/>
        <v>日</v>
      </c>
      <c r="C94" s="20"/>
      <c r="D94" s="24">
        <v>4</v>
      </c>
      <c r="E94" s="18">
        <v>0.5</v>
      </c>
      <c r="F94" s="21">
        <f t="shared" si="1"/>
        <v>2</v>
      </c>
      <c r="G94" s="21">
        <f t="array" ref="G94">SUM(IF($A94=作業履歴!$C$2:$C$150,IF(試験作成進捗!$B$33=作業履歴!$D$2:$D$150,作業履歴!$G$2:$G$150,0),0))</f>
        <v>0</v>
      </c>
      <c r="H94" s="21">
        <f t="array" ref="H94">SUM(IF($A94=作業履歴!$C$2:$C$150,IF(試験作成進捗!$B$33=作業履歴!$D$2:$D$150,作業履歴!$F$2:$F$150,0),0))</f>
        <v>0</v>
      </c>
      <c r="I94" s="21">
        <f>SUM(F$35:F94)</f>
        <v>42</v>
      </c>
      <c r="J94" s="21">
        <f>SUM(G$35:G94)</f>
        <v>70</v>
      </c>
      <c r="K94" s="22">
        <f>SUM(H$35:H94)</f>
        <v>217</v>
      </c>
      <c r="L94" s="28">
        <f t="shared" si="2"/>
        <v>1.6666666666666667</v>
      </c>
      <c r="M94" s="28">
        <f t="shared" si="3"/>
        <v>0.32258064516129031</v>
      </c>
      <c r="N94" s="28">
        <f t="shared" si="4"/>
        <v>248</v>
      </c>
      <c r="O94" s="28">
        <f t="shared" si="5"/>
        <v>31</v>
      </c>
      <c r="P94" s="28">
        <f t="shared" si="6"/>
        <v>28</v>
      </c>
      <c r="Q94" s="28">
        <f t="shared" si="7"/>
        <v>-147</v>
      </c>
    </row>
    <row r="95" spans="1:17">
      <c r="A95" s="25">
        <f t="shared" si="8"/>
        <v>42338</v>
      </c>
      <c r="B95" s="26" t="str">
        <f t="shared" si="0"/>
        <v>月</v>
      </c>
      <c r="C95" s="20"/>
      <c r="D95" s="24">
        <v>4</v>
      </c>
      <c r="E95" s="18">
        <v>0.5</v>
      </c>
      <c r="F95" s="21">
        <f t="shared" si="1"/>
        <v>2</v>
      </c>
      <c r="G95" s="21">
        <f t="array" ref="G95">SUM(IF($A95=作業履歴!$C$2:$C$150,IF(試験作成進捗!$B$33=作業履歴!$D$2:$D$150,作業履歴!$G$2:$G$150,0),0))</f>
        <v>0</v>
      </c>
      <c r="H95" s="21">
        <f t="array" ref="H95">SUM(IF($A95=作業履歴!$C$2:$C$150,IF(試験作成進捗!$B$33=作業履歴!$D$2:$D$150,作業履歴!$F$2:$F$150,0),0))</f>
        <v>0</v>
      </c>
      <c r="I95" s="21">
        <f>SUM(F$35:F95)</f>
        <v>44</v>
      </c>
      <c r="J95" s="21">
        <f>SUM(G$35:G95)</f>
        <v>70</v>
      </c>
      <c r="K95" s="22">
        <f>SUM(H$35:H95)</f>
        <v>217</v>
      </c>
      <c r="L95" s="28">
        <f t="shared" si="2"/>
        <v>1.5909090909090908</v>
      </c>
      <c r="M95" s="28">
        <f t="shared" si="3"/>
        <v>0.32258064516129031</v>
      </c>
      <c r="N95" s="28">
        <f t="shared" si="4"/>
        <v>248</v>
      </c>
      <c r="O95" s="28">
        <f t="shared" si="5"/>
        <v>31</v>
      </c>
      <c r="P95" s="28">
        <f t="shared" si="6"/>
        <v>26</v>
      </c>
      <c r="Q95" s="28">
        <f t="shared" si="7"/>
        <v>-147</v>
      </c>
    </row>
    <row r="96" spans="1:17">
      <c r="A96" s="25">
        <f t="shared" si="8"/>
        <v>42339</v>
      </c>
      <c r="B96" s="26" t="str">
        <f t="shared" si="0"/>
        <v>火</v>
      </c>
      <c r="C96" s="20"/>
      <c r="D96" s="24">
        <v>4</v>
      </c>
      <c r="E96" s="18">
        <v>0.5</v>
      </c>
      <c r="F96" s="21">
        <f t="shared" si="1"/>
        <v>2</v>
      </c>
      <c r="G96" s="21">
        <f t="array" ref="G96">SUM(IF($A96=作業履歴!$C$2:$C$150,IF(試験作成進捗!$B$33=作業履歴!$D$2:$D$150,作業履歴!$G$2:$G$150,0),0))</f>
        <v>0</v>
      </c>
      <c r="H96" s="21">
        <f t="array" ref="H96">SUM(IF($A96=作業履歴!$C$2:$C$150,IF(試験作成進捗!$B$33=作業履歴!$D$2:$D$150,作業履歴!$F$2:$F$150,0),0))</f>
        <v>0</v>
      </c>
      <c r="I96" s="21">
        <f>SUM(F$35:F96)</f>
        <v>46</v>
      </c>
      <c r="J96" s="21">
        <f>SUM(G$35:G96)</f>
        <v>70</v>
      </c>
      <c r="K96" s="22">
        <f>SUM(H$35:H96)</f>
        <v>217</v>
      </c>
      <c r="L96" s="28">
        <f t="shared" si="2"/>
        <v>1.5217391304347827</v>
      </c>
      <c r="M96" s="28">
        <f t="shared" si="3"/>
        <v>0.32258064516129031</v>
      </c>
      <c r="N96" s="28">
        <f t="shared" si="4"/>
        <v>248</v>
      </c>
      <c r="O96" s="28">
        <f t="shared" si="5"/>
        <v>31</v>
      </c>
      <c r="P96" s="28">
        <f t="shared" si="6"/>
        <v>24</v>
      </c>
      <c r="Q96" s="28">
        <f t="shared" si="7"/>
        <v>-147</v>
      </c>
    </row>
    <row r="97" spans="1:17">
      <c r="A97" s="25">
        <f t="shared" si="8"/>
        <v>42340</v>
      </c>
      <c r="B97" s="26" t="str">
        <f t="shared" si="0"/>
        <v>水</v>
      </c>
      <c r="C97" s="20"/>
      <c r="D97" s="24">
        <v>4</v>
      </c>
      <c r="E97" s="18">
        <v>0.5</v>
      </c>
      <c r="F97" s="21">
        <f t="shared" si="1"/>
        <v>2</v>
      </c>
      <c r="G97" s="21">
        <f t="array" ref="G97">SUM(IF($A97=作業履歴!$C$2:$C$150,IF(試験作成進捗!$B$33=作業履歴!$D$2:$D$150,作業履歴!$G$2:$G$150,0),0))</f>
        <v>0</v>
      </c>
      <c r="H97" s="21">
        <f t="array" ref="H97">SUM(IF($A97=作業履歴!$C$2:$C$150,IF(試験作成進捗!$B$33=作業履歴!$D$2:$D$150,作業履歴!$F$2:$F$150,0),0))</f>
        <v>0</v>
      </c>
      <c r="I97" s="21">
        <f>SUM(F$35:F97)</f>
        <v>48</v>
      </c>
      <c r="J97" s="21">
        <f>SUM(G$35:G97)</f>
        <v>70</v>
      </c>
      <c r="K97" s="22">
        <f>SUM(H$35:H97)</f>
        <v>217</v>
      </c>
      <c r="L97" s="28">
        <f t="shared" si="2"/>
        <v>1.4583333333333333</v>
      </c>
      <c r="M97" s="28">
        <f t="shared" si="3"/>
        <v>0.32258064516129031</v>
      </c>
      <c r="N97" s="28">
        <f t="shared" si="4"/>
        <v>248</v>
      </c>
      <c r="O97" s="28">
        <f t="shared" si="5"/>
        <v>31</v>
      </c>
      <c r="P97" s="28">
        <f t="shared" si="6"/>
        <v>22</v>
      </c>
      <c r="Q97" s="28">
        <f t="shared" si="7"/>
        <v>-147</v>
      </c>
    </row>
    <row r="98" spans="1:17">
      <c r="A98" s="25">
        <f t="shared" si="8"/>
        <v>42341</v>
      </c>
      <c r="B98" s="26" t="str">
        <f t="shared" si="0"/>
        <v>木</v>
      </c>
      <c r="C98" s="20"/>
      <c r="D98" s="24">
        <v>4</v>
      </c>
      <c r="E98" s="18">
        <v>0.5</v>
      </c>
      <c r="F98" s="21">
        <f t="shared" si="1"/>
        <v>2</v>
      </c>
      <c r="G98" s="21">
        <f t="array" ref="G98">SUM(IF($A98=作業履歴!$C$2:$C$150,IF(試験作成進捗!$B$33=作業履歴!$D$2:$D$150,作業履歴!$G$2:$G$150,0),0))</f>
        <v>0</v>
      </c>
      <c r="H98" s="21">
        <f t="array" ref="H98">SUM(IF($A98=作業履歴!$C$2:$C$150,IF(試験作成進捗!$B$33=作業履歴!$D$2:$D$150,作業履歴!$F$2:$F$150,0),0))</f>
        <v>0</v>
      </c>
      <c r="I98" s="21">
        <f>SUM(F$35:F98)</f>
        <v>50</v>
      </c>
      <c r="J98" s="21">
        <f>SUM(G$35:G98)</f>
        <v>70</v>
      </c>
      <c r="K98" s="22">
        <f>SUM(H$35:H98)</f>
        <v>217</v>
      </c>
      <c r="L98" s="28">
        <f t="shared" si="2"/>
        <v>1.4</v>
      </c>
      <c r="M98" s="28">
        <f t="shared" si="3"/>
        <v>0.32258064516129031</v>
      </c>
      <c r="N98" s="28">
        <f t="shared" si="4"/>
        <v>248</v>
      </c>
      <c r="O98" s="28">
        <f t="shared" si="5"/>
        <v>31</v>
      </c>
      <c r="P98" s="28">
        <f t="shared" si="6"/>
        <v>20</v>
      </c>
      <c r="Q98" s="28">
        <f t="shared" si="7"/>
        <v>-147</v>
      </c>
    </row>
    <row r="99" spans="1:17">
      <c r="A99" s="25">
        <f t="shared" si="8"/>
        <v>42342</v>
      </c>
      <c r="B99" s="26" t="str">
        <f t="shared" si="0"/>
        <v>金</v>
      </c>
      <c r="C99" s="20"/>
      <c r="D99" s="24">
        <v>4</v>
      </c>
      <c r="E99" s="18">
        <v>0</v>
      </c>
      <c r="F99" s="21">
        <f t="shared" si="1"/>
        <v>0</v>
      </c>
      <c r="G99" s="21">
        <f t="array" ref="G99">SUM(IF($A99=作業履歴!$C$2:$C$150,IF(試験作成進捗!$B$33=作業履歴!$D$2:$D$150,作業履歴!$G$2:$G$150,0),0))</f>
        <v>0</v>
      </c>
      <c r="H99" s="21">
        <f t="array" ref="H99">SUM(IF($A99=作業履歴!$C$2:$C$150,IF(試験作成進捗!$B$33=作業履歴!$D$2:$D$150,作業履歴!$F$2:$F$150,0),0))</f>
        <v>0</v>
      </c>
      <c r="I99" s="21">
        <f>SUM(F$35:F99)</f>
        <v>50</v>
      </c>
      <c r="J99" s="21">
        <f>SUM(G$35:G99)</f>
        <v>70</v>
      </c>
      <c r="K99" s="22">
        <f>SUM(H$35:H99)</f>
        <v>217</v>
      </c>
      <c r="L99" s="28">
        <f t="shared" si="2"/>
        <v>1.4</v>
      </c>
      <c r="M99" s="28">
        <f t="shared" si="3"/>
        <v>0.32258064516129031</v>
      </c>
      <c r="N99" s="28">
        <f t="shared" si="4"/>
        <v>248</v>
      </c>
      <c r="O99" s="28">
        <f t="shared" si="5"/>
        <v>31</v>
      </c>
      <c r="P99" s="28">
        <f t="shared" si="6"/>
        <v>20</v>
      </c>
      <c r="Q99" s="28">
        <f t="shared" si="7"/>
        <v>-147</v>
      </c>
    </row>
    <row r="100" spans="1:17">
      <c r="A100" s="25">
        <f t="shared" si="8"/>
        <v>42343</v>
      </c>
      <c r="B100" s="26" t="str">
        <f t="shared" si="0"/>
        <v>土</v>
      </c>
      <c r="C100" s="20"/>
      <c r="D100" s="24">
        <v>4</v>
      </c>
      <c r="E100" s="18">
        <v>0</v>
      </c>
      <c r="F100" s="21">
        <f t="shared" si="1"/>
        <v>0</v>
      </c>
      <c r="G100" s="21">
        <f t="array" ref="G100">SUM(IF($A100=作業履歴!$C$2:$C$150,IF(試験作成進捗!$B$33=作業履歴!$D$2:$D$150,作業履歴!$G$2:$G$150,0),0))</f>
        <v>0</v>
      </c>
      <c r="H100" s="21">
        <f t="array" ref="H100">SUM(IF($A100=作業履歴!$C$2:$C$150,IF(試験作成進捗!$B$33=作業履歴!$D$2:$D$150,作業履歴!$F$2:$F$150,0),0))</f>
        <v>0</v>
      </c>
      <c r="I100" s="21">
        <f>SUM(F$35:F100)</f>
        <v>50</v>
      </c>
      <c r="J100" s="21">
        <f>SUM(G$35:G100)</f>
        <v>70</v>
      </c>
      <c r="K100" s="22">
        <f>SUM(H$35:H100)</f>
        <v>217</v>
      </c>
      <c r="L100" s="28">
        <f t="shared" si="2"/>
        <v>1.4</v>
      </c>
      <c r="M100" s="28">
        <f t="shared" si="3"/>
        <v>0.32258064516129031</v>
      </c>
      <c r="N100" s="28">
        <f t="shared" si="4"/>
        <v>248</v>
      </c>
      <c r="O100" s="28">
        <f t="shared" si="5"/>
        <v>31</v>
      </c>
      <c r="P100" s="28">
        <f t="shared" si="6"/>
        <v>20</v>
      </c>
      <c r="Q100" s="28">
        <f t="shared" si="7"/>
        <v>-147</v>
      </c>
    </row>
    <row r="101" spans="1:17">
      <c r="A101" s="25">
        <f t="shared" si="8"/>
        <v>42344</v>
      </c>
      <c r="B101" s="26" t="str">
        <f t="shared" si="0"/>
        <v>日</v>
      </c>
      <c r="C101" s="20"/>
      <c r="D101" s="24">
        <v>4</v>
      </c>
      <c r="E101" s="18">
        <v>0.5</v>
      </c>
      <c r="F101" s="21">
        <f t="shared" si="1"/>
        <v>2</v>
      </c>
      <c r="G101" s="21">
        <f t="array" ref="G101">SUM(IF($A101=作業履歴!$C$2:$C$150,IF(試験作成進捗!$B$33=作業履歴!$D$2:$D$150,作業履歴!$G$2:$G$150,0),0))</f>
        <v>0</v>
      </c>
      <c r="H101" s="21">
        <f t="array" ref="H101">SUM(IF($A101=作業履歴!$C$2:$C$150,IF(試験作成進捗!$B$33=作業履歴!$D$2:$D$150,作業履歴!$F$2:$F$150,0),0))</f>
        <v>0</v>
      </c>
      <c r="I101" s="21">
        <f>SUM(F$35:F101)</f>
        <v>52</v>
      </c>
      <c r="J101" s="21">
        <f>SUM(G$35:G101)</f>
        <v>70</v>
      </c>
      <c r="K101" s="22">
        <f>SUM(H$35:H101)</f>
        <v>217</v>
      </c>
      <c r="L101" s="28">
        <f t="shared" si="2"/>
        <v>1.3461538461538463</v>
      </c>
      <c r="M101" s="28">
        <f t="shared" si="3"/>
        <v>0.32258064516129031</v>
      </c>
      <c r="N101" s="28">
        <f t="shared" si="4"/>
        <v>248</v>
      </c>
      <c r="O101" s="28">
        <f t="shared" si="5"/>
        <v>31</v>
      </c>
      <c r="P101" s="28">
        <f t="shared" si="6"/>
        <v>18</v>
      </c>
      <c r="Q101" s="28">
        <f t="shared" si="7"/>
        <v>-147</v>
      </c>
    </row>
    <row r="102" spans="1:17">
      <c r="A102" s="25">
        <f t="shared" si="8"/>
        <v>42345</v>
      </c>
      <c r="B102" s="26" t="str">
        <f t="shared" si="0"/>
        <v>月</v>
      </c>
      <c r="C102" s="20"/>
      <c r="D102" s="24">
        <v>4</v>
      </c>
      <c r="E102" s="18">
        <v>0.5</v>
      </c>
      <c r="F102" s="21">
        <f t="shared" si="1"/>
        <v>2</v>
      </c>
      <c r="G102" s="21">
        <f t="array" ref="G102">SUM(IF($A102=作業履歴!$C$2:$C$150,IF(試験作成進捗!$B$33=作業履歴!$D$2:$D$150,作業履歴!$G$2:$G$150,0),0))</f>
        <v>0</v>
      </c>
      <c r="H102" s="21">
        <f t="array" ref="H102">SUM(IF($A102=作業履歴!$C$2:$C$150,IF(試験作成進捗!$B$33=作業履歴!$D$2:$D$150,作業履歴!$F$2:$F$150,0),0))</f>
        <v>0</v>
      </c>
      <c r="I102" s="21">
        <f>SUM(F$35:F102)</f>
        <v>54</v>
      </c>
      <c r="J102" s="21">
        <f>SUM(G$35:G102)</f>
        <v>70</v>
      </c>
      <c r="K102" s="22">
        <f>SUM(H$35:H102)</f>
        <v>217</v>
      </c>
      <c r="L102" s="28">
        <f t="shared" si="2"/>
        <v>1.2962962962962963</v>
      </c>
      <c r="M102" s="28">
        <f t="shared" si="3"/>
        <v>0.32258064516129031</v>
      </c>
      <c r="N102" s="28">
        <f t="shared" si="4"/>
        <v>248</v>
      </c>
      <c r="O102" s="28">
        <f t="shared" si="5"/>
        <v>31</v>
      </c>
      <c r="P102" s="28">
        <f t="shared" si="6"/>
        <v>16</v>
      </c>
      <c r="Q102" s="28">
        <f t="shared" si="7"/>
        <v>-147</v>
      </c>
    </row>
    <row r="103" spans="1:17">
      <c r="A103" s="25">
        <f t="shared" si="8"/>
        <v>42346</v>
      </c>
      <c r="B103" s="26" t="str">
        <f t="shared" si="0"/>
        <v>火</v>
      </c>
      <c r="C103" s="20"/>
      <c r="D103" s="24">
        <v>4</v>
      </c>
      <c r="E103" s="18">
        <v>0.5</v>
      </c>
      <c r="F103" s="21">
        <f t="shared" si="1"/>
        <v>2</v>
      </c>
      <c r="G103" s="21">
        <f t="array" ref="G103">SUM(IF($A103=作業履歴!$C$2:$C$150,IF(試験作成進捗!$B$33=作業履歴!$D$2:$D$150,作業履歴!$G$2:$G$150,0),0))</f>
        <v>0</v>
      </c>
      <c r="H103" s="21">
        <f t="array" ref="H103">SUM(IF($A103=作業履歴!$C$2:$C$150,IF(試験作成進捗!$B$33=作業履歴!$D$2:$D$150,作業履歴!$F$2:$F$150,0),0))</f>
        <v>0</v>
      </c>
      <c r="I103" s="21">
        <f>SUM(F$35:F103)</f>
        <v>56</v>
      </c>
      <c r="J103" s="21">
        <f>SUM(G$35:G103)</f>
        <v>70</v>
      </c>
      <c r="K103" s="22">
        <f>SUM(H$35:H103)</f>
        <v>217</v>
      </c>
      <c r="L103" s="28">
        <f t="shared" si="2"/>
        <v>1.25</v>
      </c>
      <c r="M103" s="28">
        <f t="shared" si="3"/>
        <v>0.32258064516129031</v>
      </c>
      <c r="N103" s="28">
        <f t="shared" si="4"/>
        <v>248</v>
      </c>
      <c r="O103" s="28">
        <f t="shared" si="5"/>
        <v>31</v>
      </c>
      <c r="P103" s="28">
        <f t="shared" si="6"/>
        <v>14</v>
      </c>
      <c r="Q103" s="28">
        <f t="shared" si="7"/>
        <v>-147</v>
      </c>
    </row>
    <row r="104" spans="1:17">
      <c r="A104" s="25">
        <f t="shared" si="8"/>
        <v>42347</v>
      </c>
      <c r="B104" s="26" t="str">
        <f t="shared" si="0"/>
        <v>水</v>
      </c>
      <c r="C104" s="20"/>
      <c r="D104" s="24">
        <v>4</v>
      </c>
      <c r="E104" s="18">
        <v>0.5</v>
      </c>
      <c r="F104" s="21">
        <f t="shared" si="1"/>
        <v>2</v>
      </c>
      <c r="G104" s="21">
        <f t="array" ref="G104">SUM(IF($A104=作業履歴!$C$2:$C$150,IF(試験作成進捗!$B$33=作業履歴!$D$2:$D$150,作業履歴!$G$2:$G$150,0),0))</f>
        <v>0</v>
      </c>
      <c r="H104" s="21">
        <f t="array" ref="H104">SUM(IF($A104=作業履歴!$C$2:$C$150,IF(試験作成進捗!$B$33=作業履歴!$D$2:$D$150,作業履歴!$F$2:$F$150,0),0))</f>
        <v>0</v>
      </c>
      <c r="I104" s="21">
        <f>SUM(F$35:F104)</f>
        <v>58</v>
      </c>
      <c r="J104" s="21">
        <f>SUM(G$35:G104)</f>
        <v>70</v>
      </c>
      <c r="K104" s="22">
        <f>SUM(H$35:H104)</f>
        <v>217</v>
      </c>
      <c r="L104" s="28">
        <f t="shared" si="2"/>
        <v>1.2068965517241379</v>
      </c>
      <c r="M104" s="28">
        <f t="shared" si="3"/>
        <v>0.32258064516129031</v>
      </c>
      <c r="N104" s="28">
        <f t="shared" si="4"/>
        <v>248</v>
      </c>
      <c r="O104" s="28">
        <f t="shared" si="5"/>
        <v>31</v>
      </c>
      <c r="P104" s="28">
        <f t="shared" si="6"/>
        <v>12</v>
      </c>
      <c r="Q104" s="28">
        <f t="shared" si="7"/>
        <v>-147</v>
      </c>
    </row>
    <row r="105" spans="1:17">
      <c r="A105" s="25">
        <f t="shared" si="8"/>
        <v>42348</v>
      </c>
      <c r="B105" s="26" t="str">
        <f t="shared" si="0"/>
        <v>木</v>
      </c>
      <c r="C105" s="20"/>
      <c r="D105" s="24">
        <v>4</v>
      </c>
      <c r="E105" s="18">
        <v>0.5</v>
      </c>
      <c r="F105" s="21">
        <f t="shared" si="1"/>
        <v>2</v>
      </c>
      <c r="G105" s="21">
        <f t="array" ref="G105">SUM(IF($A105=作業履歴!$C$2:$C$150,IF(試験作成進捗!$B$33=作業履歴!$D$2:$D$150,作業履歴!$G$2:$G$150,0),0))</f>
        <v>0</v>
      </c>
      <c r="H105" s="21">
        <f t="array" ref="H105">SUM(IF($A105=作業履歴!$C$2:$C$150,IF(試験作成進捗!$B$33=作業履歴!$D$2:$D$150,作業履歴!$F$2:$F$150,0),0))</f>
        <v>0</v>
      </c>
      <c r="I105" s="21">
        <f>SUM(F$35:F105)</f>
        <v>60</v>
      </c>
      <c r="J105" s="21">
        <f>SUM(G$35:G105)</f>
        <v>70</v>
      </c>
      <c r="K105" s="22">
        <f>SUM(H$35:H105)</f>
        <v>217</v>
      </c>
      <c r="L105" s="28">
        <f t="shared" si="2"/>
        <v>1.1666666666666667</v>
      </c>
      <c r="M105" s="28">
        <f t="shared" si="3"/>
        <v>0.32258064516129031</v>
      </c>
      <c r="N105" s="28">
        <f t="shared" si="4"/>
        <v>248</v>
      </c>
      <c r="O105" s="28">
        <f t="shared" si="5"/>
        <v>31</v>
      </c>
      <c r="P105" s="28">
        <f t="shared" si="6"/>
        <v>10</v>
      </c>
      <c r="Q105" s="28">
        <f t="shared" si="7"/>
        <v>-147</v>
      </c>
    </row>
    <row r="106" spans="1:17">
      <c r="A106" s="25">
        <f t="shared" si="8"/>
        <v>42349</v>
      </c>
      <c r="B106" s="26" t="str">
        <f t="shared" si="0"/>
        <v>金</v>
      </c>
      <c r="C106" s="20"/>
      <c r="D106" s="24">
        <v>4</v>
      </c>
      <c r="E106" s="18">
        <v>0</v>
      </c>
      <c r="F106" s="21">
        <f t="shared" si="1"/>
        <v>0</v>
      </c>
      <c r="G106" s="21">
        <f t="array" ref="G106">SUM(IF($A106=作業履歴!$C$2:$C$150,IF(試験作成進捗!$B$33=作業履歴!$D$2:$D$150,作業履歴!$G$2:$G$150,0),0))</f>
        <v>0</v>
      </c>
      <c r="H106" s="21">
        <f t="array" ref="H106">SUM(IF($A106=作業履歴!$C$2:$C$150,IF(試験作成進捗!$B$33=作業履歴!$D$2:$D$150,作業履歴!$F$2:$F$150,0),0))</f>
        <v>0</v>
      </c>
      <c r="I106" s="21">
        <f>SUM(F$35:F106)</f>
        <v>60</v>
      </c>
      <c r="J106" s="21">
        <f>SUM(G$35:G106)</f>
        <v>70</v>
      </c>
      <c r="K106" s="22">
        <f>SUM(H$35:H106)</f>
        <v>217</v>
      </c>
      <c r="L106" s="28">
        <f t="shared" si="2"/>
        <v>1.1666666666666667</v>
      </c>
      <c r="M106" s="28">
        <f t="shared" si="3"/>
        <v>0.32258064516129031</v>
      </c>
      <c r="N106" s="28">
        <f t="shared" si="4"/>
        <v>248</v>
      </c>
      <c r="O106" s="28">
        <f t="shared" si="5"/>
        <v>31</v>
      </c>
      <c r="P106" s="28">
        <f t="shared" si="6"/>
        <v>10</v>
      </c>
      <c r="Q106" s="28">
        <f t="shared" si="7"/>
        <v>-147</v>
      </c>
    </row>
    <row r="107" spans="1:17">
      <c r="A107" s="25">
        <f t="shared" si="8"/>
        <v>42350</v>
      </c>
      <c r="B107" s="26" t="str">
        <f t="shared" si="0"/>
        <v>土</v>
      </c>
      <c r="C107" s="20"/>
      <c r="D107" s="24">
        <v>4</v>
      </c>
      <c r="E107" s="18">
        <v>0</v>
      </c>
      <c r="F107" s="21">
        <f t="shared" si="1"/>
        <v>0</v>
      </c>
      <c r="G107" s="21">
        <f t="array" ref="G107">SUM(IF($A107=作業履歴!$C$2:$C$150,IF(試験作成進捗!$B$33=作業履歴!$D$2:$D$150,作業履歴!$G$2:$G$150,0),0))</f>
        <v>0</v>
      </c>
      <c r="H107" s="21">
        <f t="array" ref="H107">SUM(IF($A107=作業履歴!$C$2:$C$150,IF(試験作成進捗!$B$33=作業履歴!$D$2:$D$150,作業履歴!$F$2:$F$150,0),0))</f>
        <v>0</v>
      </c>
      <c r="I107" s="21">
        <f>SUM(F$35:F107)</f>
        <v>60</v>
      </c>
      <c r="J107" s="21">
        <f>SUM(G$35:G107)</f>
        <v>70</v>
      </c>
      <c r="K107" s="22">
        <f>SUM(H$35:H107)</f>
        <v>217</v>
      </c>
      <c r="L107" s="28">
        <f t="shared" si="2"/>
        <v>1.1666666666666667</v>
      </c>
      <c r="M107" s="28">
        <f t="shared" si="3"/>
        <v>0.32258064516129031</v>
      </c>
      <c r="N107" s="28">
        <f t="shared" si="4"/>
        <v>248</v>
      </c>
      <c r="O107" s="28">
        <f t="shared" si="5"/>
        <v>31</v>
      </c>
      <c r="P107" s="28">
        <f t="shared" si="6"/>
        <v>10</v>
      </c>
      <c r="Q107" s="28">
        <f t="shared" si="7"/>
        <v>-147</v>
      </c>
    </row>
    <row r="108" spans="1:17">
      <c r="A108" s="25">
        <f t="shared" si="8"/>
        <v>42351</v>
      </c>
      <c r="B108" s="26" t="str">
        <f t="shared" si="0"/>
        <v>日</v>
      </c>
      <c r="C108" s="20"/>
      <c r="D108" s="24">
        <v>4</v>
      </c>
      <c r="E108" s="18">
        <v>1</v>
      </c>
      <c r="F108" s="21">
        <f t="shared" si="1"/>
        <v>4</v>
      </c>
      <c r="G108" s="21">
        <f t="array" ref="G108">SUM(IF($A108=作業履歴!$C$2:$C$150,IF(試験作成進捗!$B$33=作業履歴!$D$2:$D$150,作業履歴!$G$2:$G$150,0),0))</f>
        <v>0</v>
      </c>
      <c r="H108" s="21">
        <f t="array" ref="H108">SUM(IF($A108=作業履歴!$C$2:$C$150,IF(試験作成進捗!$B$33=作業履歴!$D$2:$D$150,作業履歴!$F$2:$F$150,0),0))</f>
        <v>0</v>
      </c>
      <c r="I108" s="21">
        <f>SUM(F$35:F108)</f>
        <v>64</v>
      </c>
      <c r="J108" s="21">
        <f>SUM(G$35:G108)</f>
        <v>70</v>
      </c>
      <c r="K108" s="22">
        <f>SUM(H$35:H108)</f>
        <v>217</v>
      </c>
      <c r="L108" s="28">
        <f t="shared" si="2"/>
        <v>1.09375</v>
      </c>
      <c r="M108" s="28">
        <f t="shared" si="3"/>
        <v>0.32258064516129031</v>
      </c>
      <c r="N108" s="28">
        <f t="shared" si="4"/>
        <v>248</v>
      </c>
      <c r="O108" s="28">
        <f t="shared" si="5"/>
        <v>31</v>
      </c>
      <c r="P108" s="28">
        <f t="shared" si="6"/>
        <v>6</v>
      </c>
      <c r="Q108" s="28">
        <f t="shared" si="7"/>
        <v>-147</v>
      </c>
    </row>
    <row r="109" spans="1:17">
      <c r="A109" s="25">
        <f t="shared" si="8"/>
        <v>42352</v>
      </c>
      <c r="B109" s="26" t="str">
        <f t="shared" si="0"/>
        <v>月</v>
      </c>
      <c r="C109" s="20"/>
      <c r="D109" s="24">
        <v>4</v>
      </c>
      <c r="E109" s="18">
        <v>1</v>
      </c>
      <c r="F109" s="21">
        <f t="shared" si="1"/>
        <v>4</v>
      </c>
      <c r="G109" s="21">
        <f t="array" ref="G109">SUM(IF($A109=作業履歴!$C$2:$C$150,IF(試験作成進捗!$B$33=作業履歴!$D$2:$D$150,作業履歴!$G$2:$G$150,0),0))</f>
        <v>0</v>
      </c>
      <c r="H109" s="21">
        <f t="array" ref="H109">SUM(IF($A109=作業履歴!$C$2:$C$150,IF(試験作成進捗!$B$33=作業履歴!$D$2:$D$150,作業履歴!$F$2:$F$150,0),0))</f>
        <v>0</v>
      </c>
      <c r="I109" s="21">
        <f>SUM(F$35:F109)</f>
        <v>68</v>
      </c>
      <c r="J109" s="21">
        <f>SUM(G$35:G109)</f>
        <v>70</v>
      </c>
      <c r="K109" s="22">
        <f>SUM(H$35:H109)</f>
        <v>217</v>
      </c>
      <c r="L109" s="28">
        <f t="shared" si="2"/>
        <v>1.0294117647058822</v>
      </c>
      <c r="M109" s="28">
        <f t="shared" si="3"/>
        <v>0.32258064516129031</v>
      </c>
      <c r="N109" s="28">
        <f t="shared" si="4"/>
        <v>248</v>
      </c>
      <c r="O109" s="28">
        <f t="shared" si="5"/>
        <v>31</v>
      </c>
      <c r="P109" s="28">
        <f t="shared" si="6"/>
        <v>2</v>
      </c>
      <c r="Q109" s="28">
        <f t="shared" si="7"/>
        <v>-147</v>
      </c>
    </row>
    <row r="110" spans="1:17">
      <c r="A110" s="25">
        <f t="shared" si="8"/>
        <v>42353</v>
      </c>
      <c r="B110" s="26" t="str">
        <f t="shared" si="0"/>
        <v>火</v>
      </c>
      <c r="C110" s="20"/>
      <c r="D110" s="24">
        <v>4</v>
      </c>
      <c r="E110" s="18">
        <v>1</v>
      </c>
      <c r="F110" s="21">
        <f t="shared" si="1"/>
        <v>4</v>
      </c>
      <c r="G110" s="21">
        <f t="array" ref="G110">SUM(IF($A110=作業履歴!$C$2:$C$150,IF(試験作成進捗!$B$33=作業履歴!$D$2:$D$150,作業履歴!$G$2:$G$150,0),0))</f>
        <v>0</v>
      </c>
      <c r="H110" s="21">
        <f t="array" ref="H110">SUM(IF($A110=作業履歴!$C$2:$C$150,IF(試験作成進捗!$B$33=作業履歴!$D$2:$D$150,作業履歴!$F$2:$F$150,0),0))</f>
        <v>0</v>
      </c>
      <c r="I110" s="21">
        <f>SUM(F$35:F110)</f>
        <v>72</v>
      </c>
      <c r="J110" s="21">
        <f>SUM(G$35:G110)</f>
        <v>70</v>
      </c>
      <c r="K110" s="22">
        <f>SUM(H$35:H110)</f>
        <v>217</v>
      </c>
      <c r="L110" s="28">
        <f t="shared" si="2"/>
        <v>0.97222222222222221</v>
      </c>
      <c r="M110" s="28">
        <f t="shared" si="3"/>
        <v>0.32258064516129031</v>
      </c>
      <c r="N110" s="28">
        <f t="shared" si="4"/>
        <v>248</v>
      </c>
      <c r="O110" s="28">
        <f t="shared" si="5"/>
        <v>31</v>
      </c>
      <c r="P110" s="28">
        <f t="shared" si="6"/>
        <v>-2</v>
      </c>
      <c r="Q110" s="28">
        <f t="shared" si="7"/>
        <v>-147</v>
      </c>
    </row>
    <row r="111" spans="1:17">
      <c r="A111" s="25">
        <f t="shared" si="8"/>
        <v>42354</v>
      </c>
      <c r="B111" s="26" t="str">
        <f t="shared" si="0"/>
        <v>水</v>
      </c>
      <c r="C111" s="20"/>
      <c r="D111" s="24">
        <v>4</v>
      </c>
      <c r="E111" s="18">
        <v>1</v>
      </c>
      <c r="F111" s="21">
        <f t="shared" si="1"/>
        <v>4</v>
      </c>
      <c r="G111" s="21">
        <f t="array" ref="G111">SUM(IF($A111=作業履歴!$C$2:$C$150,IF(試験作成進捗!$B$33=作業履歴!$D$2:$D$150,作業履歴!$G$2:$G$150,0),0))</f>
        <v>10</v>
      </c>
      <c r="H111" s="21">
        <f t="array" ref="H111">SUM(IF($A111=作業履歴!$C$2:$C$150,IF(試験作成進捗!$B$33=作業履歴!$D$2:$D$150,作業履歴!$F$2:$F$150,0),0))</f>
        <v>0</v>
      </c>
      <c r="I111" s="21">
        <f>SUM(F$35:F111)</f>
        <v>76</v>
      </c>
      <c r="J111" s="21">
        <f>SUM(G$35:G111)</f>
        <v>80</v>
      </c>
      <c r="K111" s="22">
        <f>SUM(H$35:H111)</f>
        <v>217</v>
      </c>
      <c r="L111" s="28">
        <f t="shared" si="2"/>
        <v>1.0526315789473684</v>
      </c>
      <c r="M111" s="28">
        <f t="shared" si="3"/>
        <v>0.3686635944700461</v>
      </c>
      <c r="N111" s="28">
        <f t="shared" si="4"/>
        <v>217</v>
      </c>
      <c r="O111" s="28">
        <f t="shared" si="5"/>
        <v>0</v>
      </c>
      <c r="P111" s="28">
        <f t="shared" si="6"/>
        <v>4</v>
      </c>
      <c r="Q111" s="28">
        <f t="shared" si="7"/>
        <v>-137</v>
      </c>
    </row>
    <row r="112" spans="1:17">
      <c r="A112" s="25">
        <f t="shared" si="8"/>
        <v>42355</v>
      </c>
      <c r="B112" s="26" t="str">
        <f t="shared" si="0"/>
        <v>木</v>
      </c>
      <c r="C112" s="20"/>
      <c r="D112" s="24">
        <v>4</v>
      </c>
      <c r="E112" s="18">
        <v>1</v>
      </c>
      <c r="F112" s="21">
        <f t="shared" si="1"/>
        <v>4</v>
      </c>
      <c r="G112" s="21">
        <f t="array" ref="G112">SUM(IF($A112=作業履歴!$C$2:$C$150,IF(試験作成進捗!$B$33=作業履歴!$D$2:$D$150,作業履歴!$G$2:$G$150,0),0))</f>
        <v>0</v>
      </c>
      <c r="H112" s="21">
        <f t="array" ref="H112">SUM(IF($A112=作業履歴!$C$2:$C$150,IF(試験作成進捗!$B$33=作業履歴!$D$2:$D$150,作業履歴!$F$2:$F$150,0),0))</f>
        <v>0</v>
      </c>
      <c r="I112" s="21">
        <f>SUM(F$35:F112)</f>
        <v>80</v>
      </c>
      <c r="J112" s="21">
        <f>SUM(G$35:G112)</f>
        <v>80</v>
      </c>
      <c r="K112" s="22">
        <f>SUM(H$35:H112)</f>
        <v>217</v>
      </c>
      <c r="L112" s="28">
        <f t="shared" si="2"/>
        <v>1</v>
      </c>
      <c r="M112" s="28">
        <f t="shared" si="3"/>
        <v>0.3686635944700461</v>
      </c>
      <c r="N112" s="28">
        <f t="shared" si="4"/>
        <v>217</v>
      </c>
      <c r="O112" s="28">
        <f t="shared" si="5"/>
        <v>0</v>
      </c>
      <c r="P112" s="28">
        <f t="shared" si="6"/>
        <v>0</v>
      </c>
      <c r="Q112" s="28">
        <f t="shared" si="7"/>
        <v>-137</v>
      </c>
    </row>
    <row r="113" spans="1:17">
      <c r="A113" s="25">
        <f t="shared" si="8"/>
        <v>42356</v>
      </c>
      <c r="B113" s="26" t="str">
        <f t="shared" si="0"/>
        <v>金</v>
      </c>
      <c r="C113" s="20"/>
      <c r="D113" s="24">
        <v>4</v>
      </c>
      <c r="E113" s="18">
        <v>0</v>
      </c>
      <c r="F113" s="21">
        <f t="shared" si="1"/>
        <v>0</v>
      </c>
      <c r="G113" s="21">
        <f t="array" ref="G113">SUM(IF($A113=作業履歴!$C$2:$C$150,IF(試験作成進捗!$B$33=作業履歴!$D$2:$D$150,作業履歴!$G$2:$G$150,0),0))</f>
        <v>0</v>
      </c>
      <c r="H113" s="21">
        <f t="array" ref="H113">SUM(IF($A113=作業履歴!$C$2:$C$150,IF(試験作成進捗!$B$33=作業履歴!$D$2:$D$150,作業履歴!$F$2:$F$150,0),0))</f>
        <v>0</v>
      </c>
      <c r="I113" s="21">
        <f>SUM(F$35:F113)</f>
        <v>80</v>
      </c>
      <c r="J113" s="21">
        <f>SUM(G$35:G113)</f>
        <v>80</v>
      </c>
      <c r="K113" s="22">
        <f>SUM(H$35:H113)</f>
        <v>217</v>
      </c>
      <c r="L113" s="28">
        <f t="shared" si="2"/>
        <v>1</v>
      </c>
      <c r="M113" s="28">
        <f t="shared" si="3"/>
        <v>0.3686635944700461</v>
      </c>
      <c r="N113" s="28">
        <f t="shared" si="4"/>
        <v>217</v>
      </c>
      <c r="O113" s="28">
        <f t="shared" si="5"/>
        <v>0</v>
      </c>
      <c r="P113" s="28">
        <f t="shared" si="6"/>
        <v>0</v>
      </c>
      <c r="Q113" s="28">
        <f t="shared" si="7"/>
        <v>-137</v>
      </c>
    </row>
    <row r="114" spans="1:17">
      <c r="A114" s="25">
        <f t="shared" si="8"/>
        <v>42357</v>
      </c>
      <c r="B114" s="26" t="str">
        <f t="shared" si="0"/>
        <v>土</v>
      </c>
      <c r="C114" s="20"/>
      <c r="D114" s="24">
        <v>4</v>
      </c>
      <c r="E114" s="18">
        <v>0</v>
      </c>
      <c r="F114" s="21">
        <f t="shared" si="1"/>
        <v>0</v>
      </c>
      <c r="G114" s="21">
        <f t="array" ref="G114">SUM(IF($A114=作業履歴!$C$2:$C$150,IF(試験作成進捗!$B$33=作業履歴!$D$2:$D$150,作業履歴!$G$2:$G$150,0),0))</f>
        <v>0</v>
      </c>
      <c r="H114" s="21">
        <f t="array" ref="H114">SUM(IF($A114=作業履歴!$C$2:$C$150,IF(試験作成進捗!$B$33=作業履歴!$D$2:$D$150,作業履歴!$F$2:$F$150,0),0))</f>
        <v>0</v>
      </c>
      <c r="I114" s="21">
        <f>SUM(F$35:F114)</f>
        <v>80</v>
      </c>
      <c r="J114" s="21">
        <f>SUM(G$35:G114)</f>
        <v>80</v>
      </c>
      <c r="K114" s="22">
        <f>SUM(H$35:H114)</f>
        <v>217</v>
      </c>
      <c r="L114" s="28">
        <f t="shared" si="2"/>
        <v>1</v>
      </c>
      <c r="M114" s="28">
        <f t="shared" si="3"/>
        <v>0.3686635944700461</v>
      </c>
      <c r="N114" s="28">
        <f t="shared" si="4"/>
        <v>217</v>
      </c>
      <c r="O114" s="28">
        <f t="shared" si="5"/>
        <v>0</v>
      </c>
      <c r="P114" s="28">
        <f t="shared" si="6"/>
        <v>0</v>
      </c>
      <c r="Q114" s="28">
        <f t="shared" si="7"/>
        <v>-137</v>
      </c>
    </row>
    <row r="115" spans="1:17">
      <c r="A115" s="25">
        <f t="shared" si="8"/>
        <v>42358</v>
      </c>
      <c r="B115" s="26" t="str">
        <f t="shared" si="0"/>
        <v>日</v>
      </c>
      <c r="C115" s="20"/>
      <c r="D115" s="24">
        <v>4</v>
      </c>
      <c r="E115" s="18">
        <v>0</v>
      </c>
      <c r="F115" s="21">
        <f t="shared" si="1"/>
        <v>0</v>
      </c>
      <c r="G115" s="21">
        <f t="array" ref="G115">SUM(IF($A115=作業履歴!$C$2:$C$150,IF(試験作成進捗!$B$33=作業履歴!$D$2:$D$150,作業履歴!$G$2:$G$150,0),0))</f>
        <v>0</v>
      </c>
      <c r="H115" s="21">
        <f t="array" ref="H115">SUM(IF($A115=作業履歴!$C$2:$C$150,IF(試験作成進捗!$B$33=作業履歴!$D$2:$D$150,作業履歴!$F$2:$F$150,0),0))</f>
        <v>0</v>
      </c>
      <c r="I115" s="21">
        <f>SUM(F$35:F115)</f>
        <v>80</v>
      </c>
      <c r="J115" s="21">
        <f>SUM(G$35:G115)</f>
        <v>80</v>
      </c>
      <c r="K115" s="22">
        <f>SUM(H$35:H115)</f>
        <v>217</v>
      </c>
      <c r="L115" s="28">
        <f t="shared" si="2"/>
        <v>1</v>
      </c>
      <c r="M115" s="28">
        <f t="shared" si="3"/>
        <v>0.3686635944700461</v>
      </c>
      <c r="N115" s="28">
        <f t="shared" si="4"/>
        <v>217</v>
      </c>
      <c r="O115" s="28">
        <f t="shared" si="5"/>
        <v>0</v>
      </c>
      <c r="P115" s="28">
        <f t="shared" si="6"/>
        <v>0</v>
      </c>
      <c r="Q115" s="28">
        <f t="shared" si="7"/>
        <v>-137</v>
      </c>
    </row>
    <row r="116" spans="1:17">
      <c r="A116" s="25">
        <f t="shared" si="8"/>
        <v>42359</v>
      </c>
      <c r="B116" s="26" t="str">
        <f t="shared" si="0"/>
        <v>月</v>
      </c>
      <c r="C116" s="20"/>
      <c r="D116" s="24">
        <v>4</v>
      </c>
      <c r="E116" s="18">
        <v>0</v>
      </c>
      <c r="F116" s="21">
        <f t="shared" si="1"/>
        <v>0</v>
      </c>
      <c r="G116" s="21">
        <f t="array" ref="G116">SUM(IF($A116=作業履歴!$C$2:$C$150,IF(試験作成進捗!$B$33=作業履歴!$D$2:$D$150,作業履歴!$G$2:$G$150,0),0))</f>
        <v>0</v>
      </c>
      <c r="H116" s="21">
        <f t="array" ref="H116">SUM(IF($A116=作業履歴!$C$2:$C$150,IF(試験作成進捗!$B$33=作業履歴!$D$2:$D$150,作業履歴!$F$2:$F$150,0),0))</f>
        <v>0</v>
      </c>
      <c r="I116" s="21">
        <f>SUM(F$35:F116)</f>
        <v>80</v>
      </c>
      <c r="J116" s="21">
        <f>SUM(G$35:G116)</f>
        <v>80</v>
      </c>
      <c r="K116" s="22">
        <f>SUM(H$35:H116)</f>
        <v>217</v>
      </c>
      <c r="L116" s="28">
        <f t="shared" si="2"/>
        <v>1</v>
      </c>
      <c r="M116" s="28">
        <f t="shared" si="3"/>
        <v>0.3686635944700461</v>
      </c>
      <c r="N116" s="28">
        <f t="shared" si="4"/>
        <v>217</v>
      </c>
      <c r="O116" s="28">
        <f t="shared" si="5"/>
        <v>0</v>
      </c>
      <c r="P116" s="28">
        <f t="shared" si="6"/>
        <v>0</v>
      </c>
      <c r="Q116" s="28">
        <f t="shared" si="7"/>
        <v>-137</v>
      </c>
    </row>
    <row r="117" spans="1:17">
      <c r="A117" s="25">
        <f t="shared" si="8"/>
        <v>42360</v>
      </c>
      <c r="B117" s="26" t="str">
        <f t="shared" si="0"/>
        <v>火</v>
      </c>
      <c r="C117" s="20"/>
      <c r="D117" s="24">
        <v>4</v>
      </c>
      <c r="E117" s="18">
        <v>0</v>
      </c>
      <c r="F117" s="21">
        <f t="shared" si="1"/>
        <v>0</v>
      </c>
      <c r="G117" s="21">
        <f t="array" ref="G117">SUM(IF($A117=作業履歴!$C$2:$C$150,IF(試験作成進捗!$B$33=作業履歴!$D$2:$D$150,作業履歴!$G$2:$G$150,0),0))</f>
        <v>0</v>
      </c>
      <c r="H117" s="21">
        <f t="array" ref="H117">SUM(IF($A117=作業履歴!$C$2:$C$150,IF(試験作成進捗!$B$33=作業履歴!$D$2:$D$150,作業履歴!$F$2:$F$150,0),0))</f>
        <v>0</v>
      </c>
      <c r="I117" s="21">
        <f>SUM(F$35:F117)</f>
        <v>80</v>
      </c>
      <c r="J117" s="21">
        <f>SUM(G$35:G117)</f>
        <v>80</v>
      </c>
      <c r="K117" s="22">
        <f>SUM(H$35:H117)</f>
        <v>217</v>
      </c>
      <c r="L117" s="28">
        <f t="shared" si="2"/>
        <v>1</v>
      </c>
      <c r="M117" s="28">
        <f t="shared" si="3"/>
        <v>0.3686635944700461</v>
      </c>
      <c r="N117" s="28">
        <f t="shared" si="4"/>
        <v>217</v>
      </c>
      <c r="O117" s="28">
        <f t="shared" si="5"/>
        <v>0</v>
      </c>
      <c r="P117" s="28">
        <f t="shared" si="6"/>
        <v>0</v>
      </c>
      <c r="Q117" s="28">
        <f t="shared" si="7"/>
        <v>-137</v>
      </c>
    </row>
    <row r="118" spans="1:17">
      <c r="A118" s="25">
        <f t="shared" si="8"/>
        <v>42361</v>
      </c>
      <c r="B118" s="26" t="str">
        <f t="shared" si="0"/>
        <v>水</v>
      </c>
      <c r="C118" s="20"/>
      <c r="D118" s="24">
        <v>4</v>
      </c>
      <c r="E118" s="18">
        <v>0</v>
      </c>
      <c r="F118" s="21">
        <f t="shared" si="1"/>
        <v>0</v>
      </c>
      <c r="G118" s="21">
        <f t="array" ref="G118">SUM(IF($A118=作業履歴!$C$2:$C$150,IF(試験作成進捗!$B$33=作業履歴!$D$2:$D$150,作業履歴!$G$2:$G$150,0),0))</f>
        <v>0</v>
      </c>
      <c r="H118" s="21">
        <f t="array" ref="H118">SUM(IF($A118=作業履歴!$C$2:$C$150,IF(試験作成進捗!$B$33=作業履歴!$D$2:$D$150,作業履歴!$F$2:$F$150,0),0))</f>
        <v>0</v>
      </c>
      <c r="I118" s="21">
        <f>SUM(F$35:F118)</f>
        <v>80</v>
      </c>
      <c r="J118" s="21">
        <f>SUM(G$35:G118)</f>
        <v>80</v>
      </c>
      <c r="K118" s="22">
        <f>SUM(H$35:H118)</f>
        <v>217</v>
      </c>
      <c r="L118" s="28">
        <f t="shared" si="2"/>
        <v>1</v>
      </c>
      <c r="M118" s="28">
        <f t="shared" si="3"/>
        <v>0.3686635944700461</v>
      </c>
      <c r="N118" s="28">
        <f t="shared" si="4"/>
        <v>217</v>
      </c>
      <c r="O118" s="28">
        <f t="shared" si="5"/>
        <v>0</v>
      </c>
      <c r="P118" s="28">
        <f t="shared" si="6"/>
        <v>0</v>
      </c>
      <c r="Q118" s="28">
        <f t="shared" si="7"/>
        <v>-137</v>
      </c>
    </row>
    <row r="119" spans="1:17">
      <c r="A119" s="25">
        <f t="shared" si="8"/>
        <v>42362</v>
      </c>
      <c r="B119" s="26" t="str">
        <f t="shared" si="0"/>
        <v>木</v>
      </c>
      <c r="C119" s="20"/>
      <c r="D119" s="24">
        <v>4</v>
      </c>
      <c r="E119" s="18">
        <v>0</v>
      </c>
      <c r="F119" s="21">
        <f t="shared" si="1"/>
        <v>0</v>
      </c>
      <c r="G119" s="21">
        <f t="array" ref="G119">SUM(IF($A119=作業履歴!$C$2:$C$150,IF(試験作成進捗!$B$33=作業履歴!$D$2:$D$150,作業履歴!$G$2:$G$150,0),0))</f>
        <v>0</v>
      </c>
      <c r="H119" s="21">
        <f t="array" ref="H119">SUM(IF($A119=作業履歴!$C$2:$C$150,IF(試験作成進捗!$B$33=作業履歴!$D$2:$D$150,作業履歴!$F$2:$F$150,0),0))</f>
        <v>0</v>
      </c>
      <c r="I119" s="21">
        <f>SUM(F$35:F119)</f>
        <v>80</v>
      </c>
      <c r="J119" s="21">
        <f>SUM(G$35:G119)</f>
        <v>80</v>
      </c>
      <c r="K119" s="22">
        <f>SUM(H$35:H119)</f>
        <v>217</v>
      </c>
      <c r="L119" s="28">
        <f t="shared" si="2"/>
        <v>1</v>
      </c>
      <c r="M119" s="28">
        <f t="shared" si="3"/>
        <v>0.3686635944700461</v>
      </c>
      <c r="N119" s="28">
        <f t="shared" si="4"/>
        <v>217</v>
      </c>
      <c r="O119" s="28">
        <f t="shared" si="5"/>
        <v>0</v>
      </c>
      <c r="P119" s="28">
        <f t="shared" si="6"/>
        <v>0</v>
      </c>
      <c r="Q119" s="28">
        <f t="shared" si="7"/>
        <v>-137</v>
      </c>
    </row>
    <row r="120" spans="1:17">
      <c r="A120" s="25">
        <f t="shared" si="8"/>
        <v>42363</v>
      </c>
      <c r="B120" s="26" t="str">
        <f t="shared" si="0"/>
        <v>金</v>
      </c>
      <c r="C120" s="20"/>
      <c r="D120" s="24">
        <v>4</v>
      </c>
      <c r="E120" s="18">
        <v>0</v>
      </c>
      <c r="F120" s="21">
        <f t="shared" si="1"/>
        <v>0</v>
      </c>
      <c r="G120" s="21">
        <f t="array" ref="G120">SUM(IF($A120=作業履歴!$C$2:$C$150,IF(試験作成進捗!$B$33=作業履歴!$D$2:$D$150,作業履歴!$G$2:$G$150,0),0))</f>
        <v>0</v>
      </c>
      <c r="H120" s="21">
        <f t="array" ref="H120">SUM(IF($A120=作業履歴!$C$2:$C$150,IF(試験作成進捗!$B$33=作業履歴!$D$2:$D$150,作業履歴!$F$2:$F$150,0),0))</f>
        <v>0</v>
      </c>
      <c r="I120" s="21">
        <f>SUM(F$35:F120)</f>
        <v>80</v>
      </c>
      <c r="J120" s="21">
        <f>SUM(G$35:G120)</f>
        <v>80</v>
      </c>
      <c r="K120" s="22">
        <f>SUM(H$35:H120)</f>
        <v>217</v>
      </c>
      <c r="L120" s="28">
        <f t="shared" si="2"/>
        <v>1</v>
      </c>
      <c r="M120" s="28">
        <f t="shared" si="3"/>
        <v>0.3686635944700461</v>
      </c>
      <c r="N120" s="28">
        <f t="shared" si="4"/>
        <v>217</v>
      </c>
      <c r="O120" s="28">
        <f t="shared" si="5"/>
        <v>0</v>
      </c>
      <c r="P120" s="28">
        <f t="shared" si="6"/>
        <v>0</v>
      </c>
      <c r="Q120" s="28">
        <f t="shared" si="7"/>
        <v>-137</v>
      </c>
    </row>
    <row r="121" spans="1:17">
      <c r="E121"/>
      <c r="L121"/>
      <c r="M121"/>
      <c r="P121"/>
      <c r="Q121"/>
    </row>
    <row r="122" spans="1:17">
      <c r="E122"/>
      <c r="L122"/>
      <c r="M122"/>
      <c r="P122"/>
      <c r="Q122"/>
    </row>
    <row r="123" spans="1:17">
      <c r="E123"/>
      <c r="L123"/>
      <c r="M123"/>
      <c r="P123"/>
      <c r="Q123"/>
    </row>
    <row r="124" spans="1:17">
      <c r="E124"/>
      <c r="L124"/>
      <c r="M124"/>
      <c r="P124"/>
      <c r="Q124"/>
    </row>
    <row r="125" spans="1:17">
      <c r="L125"/>
      <c r="M125"/>
      <c r="P125"/>
      <c r="Q125"/>
    </row>
    <row r="126" spans="1:17">
      <c r="L126"/>
      <c r="M126"/>
      <c r="P126"/>
      <c r="Q126"/>
    </row>
    <row r="127" spans="1:17">
      <c r="L127"/>
      <c r="M127"/>
      <c r="P127"/>
      <c r="Q127"/>
    </row>
    <row r="128" spans="1:17">
      <c r="L128"/>
      <c r="M128"/>
      <c r="P128"/>
      <c r="Q128"/>
    </row>
    <row r="129" spans="12:17">
      <c r="L129"/>
      <c r="M129"/>
      <c r="P129"/>
      <c r="Q129"/>
    </row>
    <row r="130" spans="12:17">
      <c r="L130"/>
      <c r="M130"/>
      <c r="P130"/>
      <c r="Q130"/>
    </row>
    <row r="131" spans="12:17">
      <c r="L131"/>
      <c r="M131"/>
      <c r="P131"/>
      <c r="Q131"/>
    </row>
    <row r="132" spans="12:17">
      <c r="L132"/>
      <c r="M132"/>
      <c r="P132"/>
      <c r="Q132"/>
    </row>
    <row r="133" spans="12:17">
      <c r="L133"/>
      <c r="M133"/>
      <c r="P133"/>
      <c r="Q133"/>
    </row>
    <row r="134" spans="12:17">
      <c r="L134"/>
      <c r="M134"/>
      <c r="P134"/>
      <c r="Q134"/>
    </row>
    <row r="135" spans="12:17">
      <c r="L135"/>
      <c r="M135"/>
      <c r="P135"/>
      <c r="Q135"/>
    </row>
    <row r="136" spans="12:17">
      <c r="L136"/>
      <c r="M136"/>
      <c r="P136"/>
      <c r="Q136"/>
    </row>
    <row r="137" spans="12:17">
      <c r="L137"/>
      <c r="M137"/>
      <c r="P137"/>
      <c r="Q137"/>
    </row>
    <row r="138" spans="12:17">
      <c r="L138"/>
      <c r="M138"/>
      <c r="P138"/>
      <c r="Q138"/>
    </row>
    <row r="139" spans="12:17">
      <c r="L139"/>
      <c r="M139"/>
      <c r="P139"/>
      <c r="Q139"/>
    </row>
    <row r="140" spans="12:17">
      <c r="L140"/>
      <c r="M140"/>
      <c r="P140"/>
      <c r="Q140"/>
    </row>
    <row r="141" spans="12:17">
      <c r="L141"/>
      <c r="M141"/>
      <c r="P141"/>
      <c r="Q141"/>
    </row>
  </sheetData>
  <customSheetViews>
    <customSheetView guid="{42A525F5-BE93-4A71-B407-DC6F5D49DFBD}" topLeftCell="A7">
      <selection activeCell="P36" sqref="P36"/>
      <pageMargins left="0.7" right="0.7" top="0.75" bottom="0.75" header="0.3" footer="0.3"/>
      <pageSetup paperSize="9" orientation="portrait" verticalDpi="0" r:id="rId1"/>
    </customSheetView>
    <customSheetView guid="{7FB447F9-2B8F-4DD9-BEC3-563D29C49B0A}" topLeftCell="A18">
      <selection activeCell="N34" sqref="N34:O93"/>
      <pageMargins left="0.7" right="0.7" top="0.75" bottom="0.75" header="0.3" footer="0.3"/>
      <pageSetup paperSize="9" orientation="portrait" verticalDpi="0" r:id="rId2"/>
    </customSheetView>
    <customSheetView guid="{B482B997-E7FA-4E40-B12C-85D07B5FD9EE}" topLeftCell="A7">
      <selection activeCell="P36" sqref="P36"/>
      <pageMargins left="0.7" right="0.7" top="0.75" bottom="0.75" header="0.3" footer="0.3"/>
      <pageSetup paperSize="9" orientation="portrait" verticalDpi="0" r:id="rId3"/>
    </customSheetView>
  </customSheetViews>
  <phoneticPr fontId="1"/>
  <dataValidations count="1">
    <dataValidation type="list" allowBlank="1" showInputMessage="1" showErrorMessage="1" sqref="B33">
      <formula1>工程</formula1>
    </dataValidation>
  </dataValidations>
  <pageMargins left="0.7" right="0.7" top="0.75" bottom="0.75" header="0.3" footer="0.3"/>
  <pageSetup paperSize="9" orientation="portrait" verticalDpi="0" r:id="rId4"/>
  <drawing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3:Q139"/>
  <sheetViews>
    <sheetView topLeftCell="A23" workbookViewId="0">
      <selection activeCell="G34" sqref="G34"/>
    </sheetView>
  </sheetViews>
  <sheetFormatPr defaultColWidth="9" defaultRowHeight="15"/>
  <cols>
    <col min="1" max="1" width="13.44140625" style="2" bestFit="1" customWidth="1"/>
    <col min="2" max="2" width="14.33203125" style="2" bestFit="1" customWidth="1"/>
    <col min="3" max="3" width="5.44140625" style="2" bestFit="1" customWidth="1"/>
    <col min="4" max="4" width="6" style="2" bestFit="1" customWidth="1"/>
    <col min="5" max="5" width="17.109375" style="2" bestFit="1" customWidth="1"/>
    <col min="6" max="6" width="10.6640625" style="2" bestFit="1" customWidth="1"/>
    <col min="7" max="7" width="12.77734375" style="2" bestFit="1" customWidth="1"/>
    <col min="8" max="8" width="12.109375" style="2" bestFit="1" customWidth="1"/>
    <col min="9" max="9" width="7.33203125" style="2" bestFit="1" customWidth="1"/>
    <col min="10" max="10" width="4.109375" style="2" bestFit="1" customWidth="1"/>
    <col min="11" max="11" width="4.21875" style="2" bestFit="1" customWidth="1"/>
    <col min="12" max="12" width="14.6640625" style="2" bestFit="1" customWidth="1"/>
    <col min="13" max="13" width="12.6640625" style="2" bestFit="1" customWidth="1"/>
    <col min="14" max="14" width="16.88671875" style="2" bestFit="1" customWidth="1"/>
    <col min="15" max="15" width="17.33203125" style="2" bestFit="1" customWidth="1"/>
    <col min="16" max="16" width="11.77734375" style="2" bestFit="1" customWidth="1"/>
    <col min="17" max="17" width="11.88671875" style="2" bestFit="1" customWidth="1"/>
    <col min="18" max="16384" width="9" style="2"/>
  </cols>
  <sheetData>
    <row r="33" spans="1:17" s="23" customFormat="1" ht="24.6">
      <c r="A33" s="23" t="s">
        <v>32</v>
      </c>
      <c r="B33" s="23" t="s">
        <v>13</v>
      </c>
      <c r="F33" s="23">
        <v>160</v>
      </c>
    </row>
    <row r="34" spans="1:17">
      <c r="A34" s="17" t="s">
        <v>8</v>
      </c>
      <c r="B34" s="18" t="s">
        <v>10</v>
      </c>
      <c r="C34" s="18" t="s">
        <v>11</v>
      </c>
      <c r="D34" s="18" t="s">
        <v>31</v>
      </c>
      <c r="E34" s="18" t="s">
        <v>9</v>
      </c>
      <c r="F34" s="18" t="s">
        <v>34</v>
      </c>
      <c r="G34" s="18" t="s">
        <v>33</v>
      </c>
      <c r="H34" s="18" t="s">
        <v>35</v>
      </c>
      <c r="I34" s="18" t="s">
        <v>36</v>
      </c>
      <c r="J34" s="18" t="s">
        <v>37</v>
      </c>
      <c r="K34" s="19" t="s">
        <v>38</v>
      </c>
      <c r="L34" s="19" t="s">
        <v>39</v>
      </c>
      <c r="M34" s="19" t="s">
        <v>40</v>
      </c>
      <c r="N34" s="19" t="s">
        <v>41</v>
      </c>
      <c r="O34" s="19" t="s">
        <v>42</v>
      </c>
      <c r="P34" s="19" t="s">
        <v>44</v>
      </c>
      <c r="Q34" s="19" t="s">
        <v>45</v>
      </c>
    </row>
    <row r="35" spans="1:17">
      <c r="A35" s="25">
        <v>42278</v>
      </c>
      <c r="B35" s="26" t="str">
        <f>TEXT(A35,"aaa")</f>
        <v>木</v>
      </c>
      <c r="C35" s="20"/>
      <c r="D35" s="24">
        <v>5.5</v>
      </c>
      <c r="E35" s="18">
        <v>0</v>
      </c>
      <c r="F35" s="21">
        <f>E35*D35</f>
        <v>0</v>
      </c>
      <c r="G35" s="21">
        <f t="array" ref="G35">SUM(IF($A35=作業履歴!$C$2:$C$150,IF(製造単体進捗!$B$33=作業履歴!$D$2:$D$150,作業履歴!$G$2:$G$150,0),0))</f>
        <v>0</v>
      </c>
      <c r="H35" s="21">
        <f t="array" ref="H35">SUM(IF($A35=作業履歴!$C$2:$C$150,IF(製造単体進捗!$B$33=作業履歴!$D$2:$D$150,作業履歴!$F$2:$F$150,0),0))</f>
        <v>0</v>
      </c>
      <c r="I35" s="21">
        <f>SUM(F$35:F35)</f>
        <v>0</v>
      </c>
      <c r="J35" s="21">
        <f>SUM(G$35:G35)</f>
        <v>0</v>
      </c>
      <c r="K35" s="22">
        <f>SUM(H$35:H35)</f>
        <v>0</v>
      </c>
      <c r="L35" s="28" t="e">
        <f>J35/I35</f>
        <v>#DIV/0!</v>
      </c>
      <c r="M35" s="28" t="e">
        <f>J35/K35</f>
        <v>#DIV/0!</v>
      </c>
      <c r="N35" s="28" t="e">
        <f>K35+($F$33-J35)/M35</f>
        <v>#DIV/0!</v>
      </c>
      <c r="O35" s="28" t="e">
        <f>N35-K35</f>
        <v>#DIV/0!</v>
      </c>
      <c r="P35" s="28">
        <f>J35-I35</f>
        <v>0</v>
      </c>
      <c r="Q35" s="28">
        <f>J35-K35</f>
        <v>0</v>
      </c>
    </row>
    <row r="36" spans="1:17">
      <c r="A36" s="25">
        <f>A35+1</f>
        <v>42279</v>
      </c>
      <c r="B36" s="26" t="str">
        <f t="shared" ref="B36:B118" si="0">TEXT(A36,"aaa")</f>
        <v>金</v>
      </c>
      <c r="C36" s="20"/>
      <c r="D36" s="24">
        <v>5.5</v>
      </c>
      <c r="E36" s="18">
        <v>0</v>
      </c>
      <c r="F36" s="21">
        <f t="shared" ref="F36:F118" si="1">E36*D36</f>
        <v>0</v>
      </c>
      <c r="G36" s="21">
        <f t="array" ref="G36">SUM(IF($A36=作業履歴!$C$2:$C$150,IF(製造単体進捗!$B$33=作業履歴!$D$2:$D$150,作業履歴!$G$2:$G$150,0),0))</f>
        <v>0</v>
      </c>
      <c r="H36" s="21">
        <f t="array" ref="H36">SUM(IF($A36=作業履歴!$C$2:$C$150,IF(製造単体進捗!$B$33=作業履歴!$D$2:$D$150,作業履歴!$F$2:$F$150,0),0))</f>
        <v>0</v>
      </c>
      <c r="I36" s="21">
        <f>SUM(F$35:F36)</f>
        <v>0</v>
      </c>
      <c r="J36" s="21">
        <f>SUM(G$35:G36)</f>
        <v>0</v>
      </c>
      <c r="K36" s="22">
        <f>SUM(H$35:H36)</f>
        <v>0</v>
      </c>
      <c r="L36" s="28" t="e">
        <f t="shared" ref="L36:L118" si="2">J36/I36</f>
        <v>#DIV/0!</v>
      </c>
      <c r="M36" s="28" t="e">
        <f t="shared" ref="M36:M118" si="3">J36/K36</f>
        <v>#DIV/0!</v>
      </c>
      <c r="N36" s="28" t="e">
        <f t="shared" ref="N36:N118" si="4">K36+($F$33-J36)/M36</f>
        <v>#DIV/0!</v>
      </c>
      <c r="O36" s="28" t="e">
        <f t="shared" ref="O36:O118" si="5">N36-K36</f>
        <v>#DIV/0!</v>
      </c>
      <c r="P36" s="28">
        <f t="shared" ref="P36:P118" si="6">J36-I36</f>
        <v>0</v>
      </c>
      <c r="Q36" s="28">
        <f t="shared" ref="Q36:Q118" si="7">J36-K36</f>
        <v>0</v>
      </c>
    </row>
    <row r="37" spans="1:17">
      <c r="A37" s="25">
        <f t="shared" ref="A37:A118" si="8">A36+1</f>
        <v>42280</v>
      </c>
      <c r="B37" s="26" t="str">
        <f t="shared" si="0"/>
        <v>土</v>
      </c>
      <c r="C37" s="20"/>
      <c r="D37" s="24">
        <v>5.5</v>
      </c>
      <c r="E37" s="18">
        <v>0</v>
      </c>
      <c r="F37" s="21">
        <f t="shared" si="1"/>
        <v>0</v>
      </c>
      <c r="G37" s="21">
        <f t="array" ref="G37">SUM(IF($A37=作業履歴!$C$2:$C$150,IF(製造単体進捗!$B$33=作業履歴!$D$2:$D$150,作業履歴!$G$2:$G$150,0),0))</f>
        <v>0</v>
      </c>
      <c r="H37" s="21">
        <f t="array" ref="H37">SUM(IF($A37=作業履歴!$C$2:$C$150,IF(製造単体進捗!$B$33=作業履歴!$D$2:$D$150,作業履歴!$F$2:$F$150,0),0))</f>
        <v>0</v>
      </c>
      <c r="I37" s="21">
        <f>SUM(F$35:F37)</f>
        <v>0</v>
      </c>
      <c r="J37" s="21">
        <f>SUM(G$35:G37)</f>
        <v>0</v>
      </c>
      <c r="K37" s="22">
        <f>SUM(H$35:H37)</f>
        <v>0</v>
      </c>
      <c r="L37" s="28" t="e">
        <f t="shared" si="2"/>
        <v>#DIV/0!</v>
      </c>
      <c r="M37" s="28" t="e">
        <f t="shared" si="3"/>
        <v>#DIV/0!</v>
      </c>
      <c r="N37" s="28" t="e">
        <f t="shared" si="4"/>
        <v>#DIV/0!</v>
      </c>
      <c r="O37" s="28" t="e">
        <f t="shared" si="5"/>
        <v>#DIV/0!</v>
      </c>
      <c r="P37" s="28">
        <f t="shared" si="6"/>
        <v>0</v>
      </c>
      <c r="Q37" s="28">
        <f t="shared" si="7"/>
        <v>0</v>
      </c>
    </row>
    <row r="38" spans="1:17">
      <c r="A38" s="25">
        <f t="shared" si="8"/>
        <v>42281</v>
      </c>
      <c r="B38" s="26" t="str">
        <f t="shared" si="0"/>
        <v>日</v>
      </c>
      <c r="C38" s="20"/>
      <c r="D38" s="24">
        <v>5.5</v>
      </c>
      <c r="E38" s="18">
        <v>0</v>
      </c>
      <c r="F38" s="21">
        <f t="shared" si="1"/>
        <v>0</v>
      </c>
      <c r="G38" s="21">
        <f t="array" ref="G38">SUM(IF($A38=作業履歴!$C$2:$C$150,IF(製造単体進捗!$B$33=作業履歴!$D$2:$D$150,作業履歴!$G$2:$G$150,0),0))</f>
        <v>0</v>
      </c>
      <c r="H38" s="21">
        <f t="array" ref="H38">SUM(IF($A38=作業履歴!$C$2:$C$150,IF(製造単体進捗!$B$33=作業履歴!$D$2:$D$150,作業履歴!$F$2:$F$150,0),0))</f>
        <v>0</v>
      </c>
      <c r="I38" s="21">
        <f>SUM(F$35:F38)</f>
        <v>0</v>
      </c>
      <c r="J38" s="21">
        <f>SUM(G$35:G38)</f>
        <v>0</v>
      </c>
      <c r="K38" s="22">
        <f>SUM(H$35:H38)</f>
        <v>0</v>
      </c>
      <c r="L38" s="28" t="e">
        <f t="shared" si="2"/>
        <v>#DIV/0!</v>
      </c>
      <c r="M38" s="28" t="e">
        <f t="shared" si="3"/>
        <v>#DIV/0!</v>
      </c>
      <c r="N38" s="28" t="e">
        <f t="shared" si="4"/>
        <v>#DIV/0!</v>
      </c>
      <c r="O38" s="28" t="e">
        <f t="shared" si="5"/>
        <v>#DIV/0!</v>
      </c>
      <c r="P38" s="28">
        <f t="shared" si="6"/>
        <v>0</v>
      </c>
      <c r="Q38" s="28">
        <f t="shared" si="7"/>
        <v>0</v>
      </c>
    </row>
    <row r="39" spans="1:17">
      <c r="A39" s="25">
        <f t="shared" si="8"/>
        <v>42282</v>
      </c>
      <c r="B39" s="26" t="str">
        <f t="shared" si="0"/>
        <v>月</v>
      </c>
      <c r="C39" s="20"/>
      <c r="D39" s="24">
        <v>5.5</v>
      </c>
      <c r="E39" s="18">
        <v>0</v>
      </c>
      <c r="F39" s="21">
        <f t="shared" si="1"/>
        <v>0</v>
      </c>
      <c r="G39" s="21">
        <f t="array" ref="G39">SUM(IF($A39=作業履歴!$C$2:$C$150,IF(製造単体進捗!$B$33=作業履歴!$D$2:$D$150,作業履歴!$G$2:$G$150,0),0))</f>
        <v>0</v>
      </c>
      <c r="H39" s="21">
        <f t="array" ref="H39">SUM(IF($A39=作業履歴!$C$2:$C$150,IF(製造単体進捗!$B$33=作業履歴!$D$2:$D$150,作業履歴!$F$2:$F$150,0),0))</f>
        <v>0</v>
      </c>
      <c r="I39" s="21">
        <f>SUM(F$35:F39)</f>
        <v>0</v>
      </c>
      <c r="J39" s="21">
        <f>SUM(G$35:G39)</f>
        <v>0</v>
      </c>
      <c r="K39" s="22">
        <f>SUM(H$35:H39)</f>
        <v>0</v>
      </c>
      <c r="L39" s="28" t="e">
        <f t="shared" si="2"/>
        <v>#DIV/0!</v>
      </c>
      <c r="M39" s="28" t="e">
        <f t="shared" si="3"/>
        <v>#DIV/0!</v>
      </c>
      <c r="N39" s="28" t="e">
        <f t="shared" si="4"/>
        <v>#DIV/0!</v>
      </c>
      <c r="O39" s="28" t="e">
        <f t="shared" si="5"/>
        <v>#DIV/0!</v>
      </c>
      <c r="P39" s="28">
        <f t="shared" si="6"/>
        <v>0</v>
      </c>
      <c r="Q39" s="28">
        <f t="shared" si="7"/>
        <v>0</v>
      </c>
    </row>
    <row r="40" spans="1:17">
      <c r="A40" s="25">
        <f t="shared" si="8"/>
        <v>42283</v>
      </c>
      <c r="B40" s="26" t="str">
        <f t="shared" si="0"/>
        <v>火</v>
      </c>
      <c r="C40" s="20"/>
      <c r="D40" s="24">
        <v>5.5</v>
      </c>
      <c r="E40" s="18">
        <v>0</v>
      </c>
      <c r="F40" s="21">
        <f t="shared" si="1"/>
        <v>0</v>
      </c>
      <c r="G40" s="21">
        <f t="array" ref="G40">SUM(IF($A40=作業履歴!$C$2:$C$150,IF(製造単体進捗!$B$33=作業履歴!$D$2:$D$150,作業履歴!$G$2:$G$150,0),0))</f>
        <v>10</v>
      </c>
      <c r="H40" s="21">
        <f t="array" ref="H40">SUM(IF($A40=作業履歴!$C$2:$C$150,IF(製造単体進捗!$B$33=作業履歴!$D$2:$D$150,作業履歴!$F$2:$F$150,0),0))</f>
        <v>9</v>
      </c>
      <c r="I40" s="21">
        <f>SUM(F$35:F40)</f>
        <v>0</v>
      </c>
      <c r="J40" s="21">
        <f>SUM(G$35:G40)</f>
        <v>10</v>
      </c>
      <c r="K40" s="22">
        <f>SUM(H$35:H40)</f>
        <v>9</v>
      </c>
      <c r="L40" s="28" t="e">
        <f t="shared" si="2"/>
        <v>#DIV/0!</v>
      </c>
      <c r="M40" s="28">
        <f t="shared" si="3"/>
        <v>1.1111111111111112</v>
      </c>
      <c r="N40" s="28">
        <f t="shared" si="4"/>
        <v>144</v>
      </c>
      <c r="O40" s="28">
        <f t="shared" si="5"/>
        <v>135</v>
      </c>
      <c r="P40" s="28">
        <f t="shared" si="6"/>
        <v>10</v>
      </c>
      <c r="Q40" s="28">
        <f t="shared" si="7"/>
        <v>1</v>
      </c>
    </row>
    <row r="41" spans="1:17">
      <c r="A41" s="25">
        <f t="shared" si="8"/>
        <v>42284</v>
      </c>
      <c r="B41" s="26" t="str">
        <f t="shared" si="0"/>
        <v>水</v>
      </c>
      <c r="C41" s="20"/>
      <c r="D41" s="24">
        <v>5.5</v>
      </c>
      <c r="E41" s="18">
        <v>0</v>
      </c>
      <c r="F41" s="21">
        <f t="shared" si="1"/>
        <v>0</v>
      </c>
      <c r="G41" s="21">
        <f t="array" ref="G41">SUM(IF($A41=作業履歴!$C$2:$C$150,IF(製造単体進捗!$B$33=作業履歴!$D$2:$D$150,作業履歴!$G$2:$G$150,0),0))</f>
        <v>0</v>
      </c>
      <c r="H41" s="21">
        <f t="array" ref="H41">SUM(IF($A41=作業履歴!$C$2:$C$150,IF(製造単体進捗!$B$33=作業履歴!$D$2:$D$150,作業履歴!$F$2:$F$150,0),0))</f>
        <v>0</v>
      </c>
      <c r="I41" s="21">
        <f>SUM(F$35:F41)</f>
        <v>0</v>
      </c>
      <c r="J41" s="21">
        <f>SUM(G$35:G41)</f>
        <v>10</v>
      </c>
      <c r="K41" s="22">
        <f>SUM(H$35:H41)</f>
        <v>9</v>
      </c>
      <c r="L41" s="28" t="e">
        <f t="shared" si="2"/>
        <v>#DIV/0!</v>
      </c>
      <c r="M41" s="28">
        <f t="shared" si="3"/>
        <v>1.1111111111111112</v>
      </c>
      <c r="N41" s="28">
        <f t="shared" si="4"/>
        <v>144</v>
      </c>
      <c r="O41" s="28">
        <f t="shared" si="5"/>
        <v>135</v>
      </c>
      <c r="P41" s="28">
        <f t="shared" si="6"/>
        <v>10</v>
      </c>
      <c r="Q41" s="28">
        <f t="shared" si="7"/>
        <v>1</v>
      </c>
    </row>
    <row r="42" spans="1:17">
      <c r="A42" s="25">
        <f t="shared" si="8"/>
        <v>42285</v>
      </c>
      <c r="B42" s="26" t="str">
        <f t="shared" si="0"/>
        <v>木</v>
      </c>
      <c r="C42" s="20"/>
      <c r="D42" s="24">
        <v>5.5</v>
      </c>
      <c r="E42" s="18">
        <v>0</v>
      </c>
      <c r="F42" s="21">
        <f t="shared" si="1"/>
        <v>0</v>
      </c>
      <c r="G42" s="21">
        <f t="array" ref="G42">SUM(IF($A42=作業履歴!$C$2:$C$150,IF(製造単体進捗!$B$33=作業履歴!$D$2:$D$150,作業履歴!$G$2:$G$150,0),0))</f>
        <v>0</v>
      </c>
      <c r="H42" s="21">
        <f t="array" ref="H42">SUM(IF($A42=作業履歴!$C$2:$C$150,IF(製造単体進捗!$B$33=作業履歴!$D$2:$D$150,作業履歴!$F$2:$F$150,0),0))</f>
        <v>0</v>
      </c>
      <c r="I42" s="21">
        <f>SUM(F$35:F42)</f>
        <v>0</v>
      </c>
      <c r="J42" s="21">
        <f>SUM(G$35:G42)</f>
        <v>10</v>
      </c>
      <c r="K42" s="22">
        <f>SUM(H$35:H42)</f>
        <v>9</v>
      </c>
      <c r="L42" s="28" t="e">
        <f t="shared" si="2"/>
        <v>#DIV/0!</v>
      </c>
      <c r="M42" s="28">
        <f t="shared" si="3"/>
        <v>1.1111111111111112</v>
      </c>
      <c r="N42" s="28">
        <f t="shared" si="4"/>
        <v>144</v>
      </c>
      <c r="O42" s="28">
        <f t="shared" si="5"/>
        <v>135</v>
      </c>
      <c r="P42" s="28">
        <f t="shared" si="6"/>
        <v>10</v>
      </c>
      <c r="Q42" s="28">
        <f t="shared" si="7"/>
        <v>1</v>
      </c>
    </row>
    <row r="43" spans="1:17">
      <c r="A43" s="25">
        <f t="shared" si="8"/>
        <v>42286</v>
      </c>
      <c r="B43" s="26" t="str">
        <f t="shared" si="0"/>
        <v>金</v>
      </c>
      <c r="C43" s="20"/>
      <c r="D43" s="24">
        <v>5.5</v>
      </c>
      <c r="E43" s="18">
        <v>0</v>
      </c>
      <c r="F43" s="21">
        <f t="shared" si="1"/>
        <v>0</v>
      </c>
      <c r="G43" s="21">
        <f t="array" ref="G43">SUM(IF($A43=作業履歴!$C$2:$C$150,IF(製造単体進捗!$B$33=作業履歴!$D$2:$D$150,作業履歴!$G$2:$G$150,0),0))</f>
        <v>0</v>
      </c>
      <c r="H43" s="21">
        <f t="array" ref="H43">SUM(IF($A43=作業履歴!$C$2:$C$150,IF(製造単体進捗!$B$33=作業履歴!$D$2:$D$150,作業履歴!$F$2:$F$150,0),0))</f>
        <v>0</v>
      </c>
      <c r="I43" s="21">
        <f>SUM(F$35:F43)</f>
        <v>0</v>
      </c>
      <c r="J43" s="21">
        <f>SUM(G$35:G43)</f>
        <v>10</v>
      </c>
      <c r="K43" s="22">
        <f>SUM(H$35:H43)</f>
        <v>9</v>
      </c>
      <c r="L43" s="28" t="e">
        <f t="shared" si="2"/>
        <v>#DIV/0!</v>
      </c>
      <c r="M43" s="28">
        <f t="shared" si="3"/>
        <v>1.1111111111111112</v>
      </c>
      <c r="N43" s="28">
        <f t="shared" si="4"/>
        <v>144</v>
      </c>
      <c r="O43" s="28">
        <f t="shared" si="5"/>
        <v>135</v>
      </c>
      <c r="P43" s="28">
        <f t="shared" si="6"/>
        <v>10</v>
      </c>
      <c r="Q43" s="28">
        <f t="shared" si="7"/>
        <v>1</v>
      </c>
    </row>
    <row r="44" spans="1:17">
      <c r="A44" s="25">
        <f t="shared" si="8"/>
        <v>42287</v>
      </c>
      <c r="B44" s="26" t="str">
        <f t="shared" si="0"/>
        <v>土</v>
      </c>
      <c r="C44" s="20"/>
      <c r="D44" s="24">
        <v>5.5</v>
      </c>
      <c r="E44" s="18">
        <v>0</v>
      </c>
      <c r="F44" s="21">
        <f t="shared" si="1"/>
        <v>0</v>
      </c>
      <c r="G44" s="21">
        <f t="array" ref="G44">SUM(IF($A44=作業履歴!$C$2:$C$150,IF(製造単体進捗!$B$33=作業履歴!$D$2:$D$150,作業履歴!$G$2:$G$150,0),0))</f>
        <v>0</v>
      </c>
      <c r="H44" s="21">
        <f t="array" ref="H44">SUM(IF($A44=作業履歴!$C$2:$C$150,IF(製造単体進捗!$B$33=作業履歴!$D$2:$D$150,作業履歴!$F$2:$F$150,0),0))</f>
        <v>0</v>
      </c>
      <c r="I44" s="21">
        <f>SUM(F$35:F44)</f>
        <v>0</v>
      </c>
      <c r="J44" s="21">
        <f>SUM(G$35:G44)</f>
        <v>10</v>
      </c>
      <c r="K44" s="22">
        <f>SUM(H$35:H44)</f>
        <v>9</v>
      </c>
      <c r="L44" s="28" t="e">
        <f t="shared" si="2"/>
        <v>#DIV/0!</v>
      </c>
      <c r="M44" s="28">
        <f t="shared" si="3"/>
        <v>1.1111111111111112</v>
      </c>
      <c r="N44" s="28">
        <f t="shared" si="4"/>
        <v>144</v>
      </c>
      <c r="O44" s="28">
        <f t="shared" si="5"/>
        <v>135</v>
      </c>
      <c r="P44" s="28">
        <f t="shared" si="6"/>
        <v>10</v>
      </c>
      <c r="Q44" s="28">
        <f t="shared" si="7"/>
        <v>1</v>
      </c>
    </row>
    <row r="45" spans="1:17">
      <c r="A45" s="25">
        <f t="shared" si="8"/>
        <v>42288</v>
      </c>
      <c r="B45" s="26" t="str">
        <f t="shared" si="0"/>
        <v>日</v>
      </c>
      <c r="C45" s="20"/>
      <c r="D45" s="24">
        <v>5.5</v>
      </c>
      <c r="E45" s="18">
        <v>0</v>
      </c>
      <c r="F45" s="21">
        <f t="shared" si="1"/>
        <v>0</v>
      </c>
      <c r="G45" s="21">
        <f t="array" ref="G45">SUM(IF($A45=作業履歴!$C$2:$C$150,IF(製造単体進捗!$B$33=作業履歴!$D$2:$D$150,作業履歴!$G$2:$G$150,0),0))</f>
        <v>0</v>
      </c>
      <c r="H45" s="21">
        <f t="array" ref="H45">SUM(IF($A45=作業履歴!$C$2:$C$150,IF(製造単体進捗!$B$33=作業履歴!$D$2:$D$150,作業履歴!$F$2:$F$150,0),0))</f>
        <v>0</v>
      </c>
      <c r="I45" s="21">
        <f>SUM(F$35:F45)</f>
        <v>0</v>
      </c>
      <c r="J45" s="21">
        <f>SUM(G$35:G45)</f>
        <v>10</v>
      </c>
      <c r="K45" s="22">
        <f>SUM(H$35:H45)</f>
        <v>9</v>
      </c>
      <c r="L45" s="28" t="e">
        <f t="shared" si="2"/>
        <v>#DIV/0!</v>
      </c>
      <c r="M45" s="28">
        <f t="shared" si="3"/>
        <v>1.1111111111111112</v>
      </c>
      <c r="N45" s="28">
        <f t="shared" si="4"/>
        <v>144</v>
      </c>
      <c r="O45" s="28">
        <f t="shared" si="5"/>
        <v>135</v>
      </c>
      <c r="P45" s="28">
        <f t="shared" si="6"/>
        <v>10</v>
      </c>
      <c r="Q45" s="28">
        <f t="shared" si="7"/>
        <v>1</v>
      </c>
    </row>
    <row r="46" spans="1:17">
      <c r="A46" s="25">
        <f t="shared" si="8"/>
        <v>42289</v>
      </c>
      <c r="B46" s="26" t="str">
        <f t="shared" si="0"/>
        <v>月</v>
      </c>
      <c r="C46" s="20"/>
      <c r="D46" s="24">
        <v>5.5</v>
      </c>
      <c r="E46" s="18">
        <v>0</v>
      </c>
      <c r="F46" s="21">
        <f t="shared" si="1"/>
        <v>0</v>
      </c>
      <c r="G46" s="21">
        <f t="array" ref="G46">SUM(IF($A46=作業履歴!$C$2:$C$150,IF(製造単体進捗!$B$33=作業履歴!$D$2:$D$150,作業履歴!$G$2:$G$150,0),0))</f>
        <v>0</v>
      </c>
      <c r="H46" s="21">
        <f t="array" ref="H46">SUM(IF($A46=作業履歴!$C$2:$C$150,IF(製造単体進捗!$B$33=作業履歴!$D$2:$D$150,作業履歴!$F$2:$F$150,0),0))</f>
        <v>0</v>
      </c>
      <c r="I46" s="21">
        <f>SUM(F$35:F46)</f>
        <v>0</v>
      </c>
      <c r="J46" s="21">
        <f>SUM(G$35:G46)</f>
        <v>10</v>
      </c>
      <c r="K46" s="22">
        <f>SUM(H$35:H46)</f>
        <v>9</v>
      </c>
      <c r="L46" s="28" t="e">
        <f t="shared" si="2"/>
        <v>#DIV/0!</v>
      </c>
      <c r="M46" s="28">
        <f t="shared" si="3"/>
        <v>1.1111111111111112</v>
      </c>
      <c r="N46" s="28">
        <f t="shared" si="4"/>
        <v>144</v>
      </c>
      <c r="O46" s="28">
        <f t="shared" si="5"/>
        <v>135</v>
      </c>
      <c r="P46" s="28">
        <f t="shared" si="6"/>
        <v>10</v>
      </c>
      <c r="Q46" s="28">
        <f t="shared" si="7"/>
        <v>1</v>
      </c>
    </row>
    <row r="47" spans="1:17">
      <c r="A47" s="25">
        <f t="shared" si="8"/>
        <v>42290</v>
      </c>
      <c r="B47" s="26" t="str">
        <f t="shared" si="0"/>
        <v>火</v>
      </c>
      <c r="C47" s="20"/>
      <c r="D47" s="24">
        <v>5.5</v>
      </c>
      <c r="E47" s="18">
        <v>0.9</v>
      </c>
      <c r="F47" s="21">
        <f t="shared" si="1"/>
        <v>4.95</v>
      </c>
      <c r="G47" s="21">
        <f t="array" ref="G47">SUM(IF($A47=作業履歴!$C$2:$C$150,IF(製造単体進捗!$B$33=作業履歴!$D$2:$D$150,作業履歴!$G$2:$G$150,0),0))</f>
        <v>0</v>
      </c>
      <c r="H47" s="21">
        <f t="array" ref="H47">SUM(IF($A47=作業履歴!$C$2:$C$150,IF(製造単体進捗!$B$33=作業履歴!$D$2:$D$150,作業履歴!$F$2:$F$150,0),0))</f>
        <v>0</v>
      </c>
      <c r="I47" s="21">
        <f>SUM(F$35:F47)</f>
        <v>4.95</v>
      </c>
      <c r="J47" s="21">
        <f>SUM(G$35:G47)</f>
        <v>10</v>
      </c>
      <c r="K47" s="22">
        <f>SUM(H$35:H47)</f>
        <v>9</v>
      </c>
      <c r="L47" s="28">
        <f t="shared" si="2"/>
        <v>2.0202020202020203</v>
      </c>
      <c r="M47" s="28">
        <f t="shared" si="3"/>
        <v>1.1111111111111112</v>
      </c>
      <c r="N47" s="28">
        <f t="shared" si="4"/>
        <v>144</v>
      </c>
      <c r="O47" s="28">
        <f t="shared" si="5"/>
        <v>135</v>
      </c>
      <c r="P47" s="28">
        <f t="shared" si="6"/>
        <v>5.05</v>
      </c>
      <c r="Q47" s="28">
        <f t="shared" si="7"/>
        <v>1</v>
      </c>
    </row>
    <row r="48" spans="1:17">
      <c r="A48" s="25">
        <f t="shared" si="8"/>
        <v>42291</v>
      </c>
      <c r="B48" s="26" t="str">
        <f t="shared" si="0"/>
        <v>水</v>
      </c>
      <c r="C48" s="20"/>
      <c r="D48" s="24">
        <v>5.5</v>
      </c>
      <c r="E48" s="18">
        <v>0.9</v>
      </c>
      <c r="F48" s="21">
        <f t="shared" si="1"/>
        <v>4.95</v>
      </c>
      <c r="G48" s="21">
        <f t="array" ref="G48">SUM(IF($A48=作業履歴!$C$2:$C$150,IF(製造単体進捗!$B$33=作業履歴!$D$2:$D$150,作業履歴!$G$2:$G$150,0),0))</f>
        <v>0</v>
      </c>
      <c r="H48" s="21">
        <f t="array" ref="H48">SUM(IF($A48=作業履歴!$C$2:$C$150,IF(製造単体進捗!$B$33=作業履歴!$D$2:$D$150,作業履歴!$F$2:$F$150,0),0))</f>
        <v>0</v>
      </c>
      <c r="I48" s="21">
        <f>SUM(F$35:F48)</f>
        <v>9.9</v>
      </c>
      <c r="J48" s="21">
        <f>SUM(G$35:G48)</f>
        <v>10</v>
      </c>
      <c r="K48" s="22">
        <f>SUM(H$35:H48)</f>
        <v>9</v>
      </c>
      <c r="L48" s="28">
        <f t="shared" si="2"/>
        <v>1.0101010101010102</v>
      </c>
      <c r="M48" s="28">
        <f t="shared" si="3"/>
        <v>1.1111111111111112</v>
      </c>
      <c r="N48" s="28">
        <f t="shared" si="4"/>
        <v>144</v>
      </c>
      <c r="O48" s="28">
        <f t="shared" si="5"/>
        <v>135</v>
      </c>
      <c r="P48" s="28">
        <f t="shared" si="6"/>
        <v>9.9999999999999645E-2</v>
      </c>
      <c r="Q48" s="28">
        <f t="shared" si="7"/>
        <v>1</v>
      </c>
    </row>
    <row r="49" spans="1:17">
      <c r="A49" s="25">
        <f t="shared" si="8"/>
        <v>42292</v>
      </c>
      <c r="B49" s="26" t="str">
        <f t="shared" si="0"/>
        <v>木</v>
      </c>
      <c r="C49" s="20"/>
      <c r="D49" s="24">
        <v>5.5</v>
      </c>
      <c r="E49" s="18">
        <v>0.9</v>
      </c>
      <c r="F49" s="21">
        <f t="shared" si="1"/>
        <v>4.95</v>
      </c>
      <c r="G49" s="21">
        <f t="array" ref="G49">SUM(IF($A49=作業履歴!$C$2:$C$150,IF(製造単体進捗!$B$33=作業履歴!$D$2:$D$150,作業履歴!$G$2:$G$150,0),0))</f>
        <v>30</v>
      </c>
      <c r="H49" s="21">
        <f t="array" ref="H49">SUM(IF($A49=作業履歴!$C$2:$C$150,IF(製造単体進捗!$B$33=作業履歴!$D$2:$D$150,作業履歴!$F$2:$F$150,0),0))</f>
        <v>4</v>
      </c>
      <c r="I49" s="21">
        <f>SUM(F$35:F49)</f>
        <v>14.850000000000001</v>
      </c>
      <c r="J49" s="21">
        <f>SUM(G$35:G49)</f>
        <v>40</v>
      </c>
      <c r="K49" s="22">
        <f>SUM(H$35:H49)</f>
        <v>13</v>
      </c>
      <c r="L49" s="28">
        <f t="shared" si="2"/>
        <v>2.6936026936026933</v>
      </c>
      <c r="M49" s="28">
        <f t="shared" si="3"/>
        <v>3.0769230769230771</v>
      </c>
      <c r="N49" s="28">
        <f t="shared" si="4"/>
        <v>52</v>
      </c>
      <c r="O49" s="28">
        <f t="shared" si="5"/>
        <v>39</v>
      </c>
      <c r="P49" s="28">
        <f t="shared" si="6"/>
        <v>25.15</v>
      </c>
      <c r="Q49" s="28">
        <f t="shared" si="7"/>
        <v>27</v>
      </c>
    </row>
    <row r="50" spans="1:17">
      <c r="A50" s="25">
        <f t="shared" si="8"/>
        <v>42293</v>
      </c>
      <c r="B50" s="26" t="str">
        <f t="shared" si="0"/>
        <v>金</v>
      </c>
      <c r="C50" s="20"/>
      <c r="D50" s="24">
        <v>5.5</v>
      </c>
      <c r="E50" s="18">
        <v>0.9</v>
      </c>
      <c r="F50" s="21">
        <f t="shared" si="1"/>
        <v>4.95</v>
      </c>
      <c r="G50" s="21">
        <f t="array" ref="G50">SUM(IF($A50=作業履歴!$C$2:$C$150,IF(製造単体進捗!$B$33=作業履歴!$D$2:$D$150,作業履歴!$G$2:$G$150,0),0))</f>
        <v>15</v>
      </c>
      <c r="H50" s="21">
        <f t="array" ref="H50">SUM(IF($A50=作業履歴!$C$2:$C$150,IF(製造単体進捗!$B$33=作業履歴!$D$2:$D$150,作業履歴!$F$2:$F$150,0),0))</f>
        <v>18</v>
      </c>
      <c r="I50" s="21">
        <f>SUM(F$35:F50)</f>
        <v>19.8</v>
      </c>
      <c r="J50" s="21">
        <f>SUM(G$35:G50)</f>
        <v>55</v>
      </c>
      <c r="K50" s="22">
        <f>SUM(H$35:H50)</f>
        <v>31</v>
      </c>
      <c r="L50" s="28">
        <f t="shared" si="2"/>
        <v>2.7777777777777777</v>
      </c>
      <c r="M50" s="28">
        <f t="shared" si="3"/>
        <v>1.7741935483870968</v>
      </c>
      <c r="N50" s="28">
        <f t="shared" si="4"/>
        <v>90.181818181818187</v>
      </c>
      <c r="O50" s="28">
        <f t="shared" si="5"/>
        <v>59.181818181818187</v>
      </c>
      <c r="P50" s="28">
        <f t="shared" si="6"/>
        <v>35.200000000000003</v>
      </c>
      <c r="Q50" s="28">
        <f t="shared" si="7"/>
        <v>24</v>
      </c>
    </row>
    <row r="51" spans="1:17">
      <c r="A51" s="25">
        <f t="shared" si="8"/>
        <v>42294</v>
      </c>
      <c r="B51" s="26" t="str">
        <f t="shared" si="0"/>
        <v>土</v>
      </c>
      <c r="C51" s="20"/>
      <c r="D51" s="24">
        <v>5.5</v>
      </c>
      <c r="E51" s="18">
        <v>0</v>
      </c>
      <c r="F51" s="21">
        <f t="shared" si="1"/>
        <v>0</v>
      </c>
      <c r="G51" s="21">
        <f t="array" ref="G51">SUM(IF($A51=作業履歴!$C$2:$C$150,IF(製造単体進捗!$B$33=作業履歴!$D$2:$D$150,作業履歴!$G$2:$G$150,0),0))</f>
        <v>5</v>
      </c>
      <c r="H51" s="21">
        <f t="array" ref="H51">SUM(IF($A51=作業履歴!$C$2:$C$150,IF(製造単体進捗!$B$33=作業履歴!$D$2:$D$150,作業履歴!$F$2:$F$150,0),0))</f>
        <v>9</v>
      </c>
      <c r="I51" s="21">
        <f>SUM(F$35:F51)</f>
        <v>19.8</v>
      </c>
      <c r="J51" s="21">
        <f>SUM(G$35:G51)</f>
        <v>60</v>
      </c>
      <c r="K51" s="22">
        <f>SUM(H$35:H51)</f>
        <v>40</v>
      </c>
      <c r="L51" s="28">
        <f t="shared" si="2"/>
        <v>3.0303030303030303</v>
      </c>
      <c r="M51" s="28">
        <f t="shared" si="3"/>
        <v>1.5</v>
      </c>
      <c r="N51" s="28">
        <f t="shared" si="4"/>
        <v>106.66666666666667</v>
      </c>
      <c r="O51" s="28">
        <f t="shared" si="5"/>
        <v>66.666666666666671</v>
      </c>
      <c r="P51" s="28">
        <f t="shared" si="6"/>
        <v>40.200000000000003</v>
      </c>
      <c r="Q51" s="28">
        <f t="shared" si="7"/>
        <v>20</v>
      </c>
    </row>
    <row r="52" spans="1:17">
      <c r="A52" s="25">
        <f t="shared" si="8"/>
        <v>42295</v>
      </c>
      <c r="B52" s="26" t="str">
        <f t="shared" si="0"/>
        <v>日</v>
      </c>
      <c r="C52" s="20"/>
      <c r="D52" s="24">
        <v>5.5</v>
      </c>
      <c r="E52" s="18">
        <v>0</v>
      </c>
      <c r="F52" s="21">
        <f t="shared" si="1"/>
        <v>0</v>
      </c>
      <c r="G52" s="21">
        <f t="array" ref="G52">SUM(IF($A52=作業履歴!$C$2:$C$150,IF(製造単体進捗!$B$33=作業履歴!$D$2:$D$150,作業履歴!$G$2:$G$150,0),0))</f>
        <v>10</v>
      </c>
      <c r="H52" s="21">
        <f t="array" ref="H52">SUM(IF($A52=作業履歴!$C$2:$C$150,IF(製造単体進捗!$B$33=作業履歴!$D$2:$D$150,作業履歴!$F$2:$F$150,0),0))</f>
        <v>4</v>
      </c>
      <c r="I52" s="21">
        <f>SUM(F$35:F52)</f>
        <v>19.8</v>
      </c>
      <c r="J52" s="21">
        <f>SUM(G$35:G52)</f>
        <v>70</v>
      </c>
      <c r="K52" s="22">
        <f>SUM(H$35:H52)</f>
        <v>44</v>
      </c>
      <c r="L52" s="28">
        <f t="shared" si="2"/>
        <v>3.535353535353535</v>
      </c>
      <c r="M52" s="28">
        <f t="shared" si="3"/>
        <v>1.5909090909090908</v>
      </c>
      <c r="N52" s="28">
        <f t="shared" si="4"/>
        <v>100.57142857142858</v>
      </c>
      <c r="O52" s="28">
        <f t="shared" si="5"/>
        <v>56.571428571428584</v>
      </c>
      <c r="P52" s="28">
        <f t="shared" si="6"/>
        <v>50.2</v>
      </c>
      <c r="Q52" s="28">
        <f t="shared" si="7"/>
        <v>26</v>
      </c>
    </row>
    <row r="53" spans="1:17">
      <c r="A53" s="25">
        <f t="shared" si="8"/>
        <v>42296</v>
      </c>
      <c r="B53" s="26" t="str">
        <f t="shared" si="0"/>
        <v>月</v>
      </c>
      <c r="C53" s="20"/>
      <c r="D53" s="24">
        <v>5.5</v>
      </c>
      <c r="E53" s="18">
        <v>0.75</v>
      </c>
      <c r="F53" s="21">
        <f t="shared" si="1"/>
        <v>4.125</v>
      </c>
      <c r="G53" s="21">
        <f t="array" ref="G53">SUM(IF($A53=作業履歴!$C$2:$C$150,IF(製造単体進捗!$B$33=作業履歴!$D$2:$D$150,作業履歴!$G$2:$G$150,0),0))</f>
        <v>15</v>
      </c>
      <c r="H53" s="21">
        <f t="array" ref="H53">SUM(IF($A53=作業履歴!$C$2:$C$150,IF(製造単体進捗!$B$33=作業履歴!$D$2:$D$150,作業履歴!$F$2:$F$150,0),0))</f>
        <v>18.5</v>
      </c>
      <c r="I53" s="21">
        <f>SUM(F$35:F53)</f>
        <v>23.925000000000001</v>
      </c>
      <c r="J53" s="21">
        <f>SUM(G$35:G53)</f>
        <v>85</v>
      </c>
      <c r="K53" s="22">
        <f>SUM(H$35:H53)</f>
        <v>62.5</v>
      </c>
      <c r="L53" s="28">
        <f t="shared" si="2"/>
        <v>3.5527690700104491</v>
      </c>
      <c r="M53" s="28">
        <f t="shared" si="3"/>
        <v>1.36</v>
      </c>
      <c r="N53" s="28">
        <f t="shared" si="4"/>
        <v>117.64705882352941</v>
      </c>
      <c r="O53" s="28">
        <f t="shared" si="5"/>
        <v>55.147058823529406</v>
      </c>
      <c r="P53" s="28">
        <f t="shared" si="6"/>
        <v>61.075000000000003</v>
      </c>
      <c r="Q53" s="28">
        <f t="shared" si="7"/>
        <v>22.5</v>
      </c>
    </row>
    <row r="54" spans="1:17">
      <c r="A54" s="25">
        <f t="shared" si="8"/>
        <v>42297</v>
      </c>
      <c r="B54" s="26" t="str">
        <f t="shared" si="0"/>
        <v>火</v>
      </c>
      <c r="C54" s="20"/>
      <c r="D54" s="24">
        <v>5.5</v>
      </c>
      <c r="E54" s="18">
        <v>0.75</v>
      </c>
      <c r="F54" s="21">
        <f t="shared" si="1"/>
        <v>4.125</v>
      </c>
      <c r="G54" s="21">
        <f t="array" ref="G54">SUM(IF($A54=作業履歴!$C$2:$C$150,IF(製造単体進捗!$B$33=作業履歴!$D$2:$D$150,作業履歴!$G$2:$G$150,0),0))</f>
        <v>10</v>
      </c>
      <c r="H54" s="21">
        <f t="array" ref="H54">SUM(IF($A54=作業履歴!$C$2:$C$150,IF(製造単体進捗!$B$33=作業履歴!$D$2:$D$150,作業履歴!$F$2:$F$150,0),0))</f>
        <v>18</v>
      </c>
      <c r="I54" s="21">
        <f>SUM(F$35:F54)</f>
        <v>28.05</v>
      </c>
      <c r="J54" s="21">
        <f>SUM(G$35:G54)</f>
        <v>95</v>
      </c>
      <c r="K54" s="22">
        <f>SUM(H$35:H54)</f>
        <v>80.5</v>
      </c>
      <c r="L54" s="28">
        <f t="shared" si="2"/>
        <v>3.3868092691622103</v>
      </c>
      <c r="M54" s="28">
        <f t="shared" si="3"/>
        <v>1.1801242236024845</v>
      </c>
      <c r="N54" s="28">
        <f t="shared" si="4"/>
        <v>135.57894736842104</v>
      </c>
      <c r="O54" s="28">
        <f t="shared" si="5"/>
        <v>55.078947368421041</v>
      </c>
      <c r="P54" s="28">
        <f t="shared" si="6"/>
        <v>66.95</v>
      </c>
      <c r="Q54" s="28">
        <f t="shared" si="7"/>
        <v>14.5</v>
      </c>
    </row>
    <row r="55" spans="1:17">
      <c r="A55" s="25">
        <f t="shared" si="8"/>
        <v>42298</v>
      </c>
      <c r="B55" s="26" t="str">
        <f t="shared" si="0"/>
        <v>水</v>
      </c>
      <c r="C55" s="20"/>
      <c r="D55" s="24">
        <v>5.5</v>
      </c>
      <c r="E55" s="18">
        <v>0.75</v>
      </c>
      <c r="F55" s="21">
        <f t="shared" si="1"/>
        <v>4.125</v>
      </c>
      <c r="G55" s="21">
        <f t="array" ref="G55">SUM(IF($A55=作業履歴!$C$2:$C$150,IF(製造単体進捗!$B$33=作業履歴!$D$2:$D$150,作業履歴!$G$2:$G$150,0),0))</f>
        <v>10</v>
      </c>
      <c r="H55" s="21">
        <f t="array" ref="H55">SUM(IF($A55=作業履歴!$C$2:$C$150,IF(製造単体進捗!$B$33=作業履歴!$D$2:$D$150,作業履歴!$F$2:$F$150,0),0))</f>
        <v>17</v>
      </c>
      <c r="I55" s="21">
        <f>SUM(F$35:F55)</f>
        <v>32.174999999999997</v>
      </c>
      <c r="J55" s="21">
        <f>SUM(G$35:G55)</f>
        <v>105</v>
      </c>
      <c r="K55" s="22">
        <f>SUM(H$35:H55)</f>
        <v>97.5</v>
      </c>
      <c r="L55" s="28">
        <f t="shared" si="2"/>
        <v>3.2634032634032635</v>
      </c>
      <c r="M55" s="28">
        <f t="shared" si="3"/>
        <v>1.0769230769230769</v>
      </c>
      <c r="N55" s="28">
        <f t="shared" si="4"/>
        <v>148.57142857142858</v>
      </c>
      <c r="O55" s="28">
        <f t="shared" si="5"/>
        <v>51.071428571428584</v>
      </c>
      <c r="P55" s="28">
        <f t="shared" si="6"/>
        <v>72.825000000000003</v>
      </c>
      <c r="Q55" s="28">
        <f t="shared" si="7"/>
        <v>7.5</v>
      </c>
    </row>
    <row r="56" spans="1:17">
      <c r="A56" s="25">
        <f t="shared" si="8"/>
        <v>42299</v>
      </c>
      <c r="B56" s="26" t="str">
        <f t="shared" si="0"/>
        <v>木</v>
      </c>
      <c r="C56" s="20"/>
      <c r="D56" s="24">
        <v>5.5</v>
      </c>
      <c r="E56" s="18">
        <v>0.75</v>
      </c>
      <c r="F56" s="21">
        <f t="shared" si="1"/>
        <v>4.125</v>
      </c>
      <c r="G56" s="21">
        <f t="array" ref="G56">SUM(IF($A56=作業履歴!$C$2:$C$150,IF(製造単体進捗!$B$33=作業履歴!$D$2:$D$150,作業履歴!$G$2:$G$150,0),0))</f>
        <v>5</v>
      </c>
      <c r="H56" s="21">
        <f t="array" ref="H56">SUM(IF($A56=作業履歴!$C$2:$C$150,IF(製造単体進捗!$B$33=作業履歴!$D$2:$D$150,作業履歴!$F$2:$F$150,0),0))</f>
        <v>19.5</v>
      </c>
      <c r="I56" s="21">
        <f>SUM(F$35:F56)</f>
        <v>36.299999999999997</v>
      </c>
      <c r="J56" s="21">
        <f>SUM(G$35:G56)</f>
        <v>110</v>
      </c>
      <c r="K56" s="22">
        <f>SUM(H$35:H56)</f>
        <v>117</v>
      </c>
      <c r="L56" s="28">
        <f t="shared" si="2"/>
        <v>3.0303030303030307</v>
      </c>
      <c r="M56" s="28">
        <f t="shared" si="3"/>
        <v>0.94017094017094016</v>
      </c>
      <c r="N56" s="28">
        <f t="shared" si="4"/>
        <v>170.18181818181819</v>
      </c>
      <c r="O56" s="28">
        <f t="shared" si="5"/>
        <v>53.181818181818187</v>
      </c>
      <c r="P56" s="28">
        <f t="shared" si="6"/>
        <v>73.7</v>
      </c>
      <c r="Q56" s="28">
        <f t="shared" si="7"/>
        <v>-7</v>
      </c>
    </row>
    <row r="57" spans="1:17">
      <c r="A57" s="25">
        <f t="shared" si="8"/>
        <v>42300</v>
      </c>
      <c r="B57" s="26" t="str">
        <f t="shared" si="0"/>
        <v>金</v>
      </c>
      <c r="C57" s="20"/>
      <c r="D57" s="24">
        <v>5.5</v>
      </c>
      <c r="E57" s="18">
        <v>0.75</v>
      </c>
      <c r="F57" s="21">
        <f t="shared" si="1"/>
        <v>4.125</v>
      </c>
      <c r="G57" s="21">
        <f t="array" ref="G57">SUM(IF($A57=作業履歴!$C$2:$C$150,IF(製造単体進捗!$B$33=作業履歴!$D$2:$D$150,作業履歴!$G$2:$G$150,0),0))</f>
        <v>10</v>
      </c>
      <c r="H57" s="21">
        <f t="array" ref="H57">SUM(IF($A57=作業履歴!$C$2:$C$150,IF(製造単体進捗!$B$33=作業履歴!$D$2:$D$150,作業履歴!$F$2:$F$150,0),0))</f>
        <v>14.5</v>
      </c>
      <c r="I57" s="21">
        <f>SUM(F$35:F57)</f>
        <v>40.424999999999997</v>
      </c>
      <c r="J57" s="21">
        <f>SUM(G$35:G57)</f>
        <v>120</v>
      </c>
      <c r="K57" s="22">
        <f>SUM(H$35:H57)</f>
        <v>131.5</v>
      </c>
      <c r="L57" s="28">
        <f t="shared" si="2"/>
        <v>2.9684601113172544</v>
      </c>
      <c r="M57" s="28">
        <f t="shared" si="3"/>
        <v>0.9125475285171103</v>
      </c>
      <c r="N57" s="28">
        <f t="shared" si="4"/>
        <v>175.33333333333331</v>
      </c>
      <c r="O57" s="28">
        <f t="shared" si="5"/>
        <v>43.833333333333314</v>
      </c>
      <c r="P57" s="28">
        <f t="shared" si="6"/>
        <v>79.575000000000003</v>
      </c>
      <c r="Q57" s="28">
        <f t="shared" si="7"/>
        <v>-11.5</v>
      </c>
    </row>
    <row r="58" spans="1:17">
      <c r="A58" s="25">
        <f t="shared" si="8"/>
        <v>42301</v>
      </c>
      <c r="B58" s="26" t="str">
        <f t="shared" si="0"/>
        <v>土</v>
      </c>
      <c r="C58" s="20"/>
      <c r="D58" s="24">
        <v>5.5</v>
      </c>
      <c r="E58" s="18">
        <v>0</v>
      </c>
      <c r="F58" s="21">
        <f t="shared" si="1"/>
        <v>0</v>
      </c>
      <c r="G58" s="21">
        <f t="array" ref="G58">SUM(IF($A58=作業履歴!$C$2:$C$150,IF(製造単体進捗!$B$33=作業履歴!$D$2:$D$150,作業履歴!$G$2:$G$150,0),0))</f>
        <v>0</v>
      </c>
      <c r="H58" s="21">
        <f t="array" ref="H58">SUM(IF($A58=作業履歴!$C$2:$C$150,IF(製造単体進捗!$B$33=作業履歴!$D$2:$D$150,作業履歴!$F$2:$F$150,0),0))</f>
        <v>0</v>
      </c>
      <c r="I58" s="21">
        <f>SUM(F$35:F58)</f>
        <v>40.424999999999997</v>
      </c>
      <c r="J58" s="21">
        <f>SUM(G$35:G58)</f>
        <v>120</v>
      </c>
      <c r="K58" s="22">
        <f>SUM(H$35:H58)</f>
        <v>131.5</v>
      </c>
      <c r="L58" s="28">
        <f t="shared" si="2"/>
        <v>2.9684601113172544</v>
      </c>
      <c r="M58" s="28">
        <f t="shared" si="3"/>
        <v>0.9125475285171103</v>
      </c>
      <c r="N58" s="28">
        <f t="shared" si="4"/>
        <v>175.33333333333331</v>
      </c>
      <c r="O58" s="28">
        <f t="shared" si="5"/>
        <v>43.833333333333314</v>
      </c>
      <c r="P58" s="28">
        <f t="shared" si="6"/>
        <v>79.575000000000003</v>
      </c>
      <c r="Q58" s="28">
        <f t="shared" si="7"/>
        <v>-11.5</v>
      </c>
    </row>
    <row r="59" spans="1:17">
      <c r="A59" s="25">
        <f t="shared" si="8"/>
        <v>42302</v>
      </c>
      <c r="B59" s="26" t="str">
        <f t="shared" si="0"/>
        <v>日</v>
      </c>
      <c r="C59" s="20"/>
      <c r="D59" s="24">
        <v>5.5</v>
      </c>
      <c r="E59" s="18">
        <v>0</v>
      </c>
      <c r="F59" s="21">
        <f t="shared" si="1"/>
        <v>0</v>
      </c>
      <c r="G59" s="21">
        <f t="array" ref="G59">SUM(IF($A59=作業履歴!$C$2:$C$150,IF(製造単体進捗!$B$33=作業履歴!$D$2:$D$150,作業履歴!$G$2:$G$150,0),0))</f>
        <v>0</v>
      </c>
      <c r="H59" s="21">
        <f t="array" ref="H59">SUM(IF($A59=作業履歴!$C$2:$C$150,IF(製造単体進捗!$B$33=作業履歴!$D$2:$D$150,作業履歴!$F$2:$F$150,0),0))</f>
        <v>0</v>
      </c>
      <c r="I59" s="21">
        <f>SUM(F$35:F59)</f>
        <v>40.424999999999997</v>
      </c>
      <c r="J59" s="21">
        <f>SUM(G$35:G59)</f>
        <v>120</v>
      </c>
      <c r="K59" s="22">
        <f>SUM(H$35:H59)</f>
        <v>131.5</v>
      </c>
      <c r="L59" s="28">
        <f t="shared" si="2"/>
        <v>2.9684601113172544</v>
      </c>
      <c r="M59" s="28">
        <f t="shared" si="3"/>
        <v>0.9125475285171103</v>
      </c>
      <c r="N59" s="28">
        <f t="shared" si="4"/>
        <v>175.33333333333331</v>
      </c>
      <c r="O59" s="28">
        <f t="shared" si="5"/>
        <v>43.833333333333314</v>
      </c>
      <c r="P59" s="28">
        <f t="shared" si="6"/>
        <v>79.575000000000003</v>
      </c>
      <c r="Q59" s="28">
        <f t="shared" si="7"/>
        <v>-11.5</v>
      </c>
    </row>
    <row r="60" spans="1:17">
      <c r="A60" s="25">
        <f t="shared" si="8"/>
        <v>42303</v>
      </c>
      <c r="B60" s="26" t="str">
        <f t="shared" si="0"/>
        <v>月</v>
      </c>
      <c r="C60" s="20"/>
      <c r="D60" s="24">
        <v>5.5</v>
      </c>
      <c r="E60" s="18">
        <v>0.75</v>
      </c>
      <c r="F60" s="21">
        <f t="shared" si="1"/>
        <v>4.125</v>
      </c>
      <c r="G60" s="21">
        <f t="array" ref="G60">SUM(IF($A60=作業履歴!$C$2:$C$150,IF(製造単体進捗!$B$33=作業履歴!$D$2:$D$150,作業履歴!$G$2:$G$150,0),0))</f>
        <v>5</v>
      </c>
      <c r="H60" s="21">
        <f t="array" ref="H60">SUM(IF($A60=作業履歴!$C$2:$C$150,IF(製造単体進捗!$B$33=作業履歴!$D$2:$D$150,作業履歴!$F$2:$F$150,0),0))</f>
        <v>6.5</v>
      </c>
      <c r="I60" s="21">
        <f>SUM(F$35:F60)</f>
        <v>44.55</v>
      </c>
      <c r="J60" s="21">
        <f>SUM(G$35:G60)</f>
        <v>125</v>
      </c>
      <c r="K60" s="22">
        <f>SUM(H$35:H60)</f>
        <v>138</v>
      </c>
      <c r="L60" s="28">
        <f t="shared" si="2"/>
        <v>2.8058361391694726</v>
      </c>
      <c r="M60" s="28">
        <f t="shared" si="3"/>
        <v>0.90579710144927539</v>
      </c>
      <c r="N60" s="28">
        <f t="shared" si="4"/>
        <v>176.64</v>
      </c>
      <c r="O60" s="28">
        <f t="shared" si="5"/>
        <v>38.639999999999986</v>
      </c>
      <c r="P60" s="28">
        <f t="shared" si="6"/>
        <v>80.45</v>
      </c>
      <c r="Q60" s="28">
        <f t="shared" si="7"/>
        <v>-13</v>
      </c>
    </row>
    <row r="61" spans="1:17">
      <c r="A61" s="25">
        <f t="shared" si="8"/>
        <v>42304</v>
      </c>
      <c r="B61" s="26" t="str">
        <f t="shared" si="0"/>
        <v>火</v>
      </c>
      <c r="C61" s="20"/>
      <c r="D61" s="24">
        <v>5.5</v>
      </c>
      <c r="E61" s="18">
        <v>0.75</v>
      </c>
      <c r="F61" s="21">
        <f t="shared" si="1"/>
        <v>4.125</v>
      </c>
      <c r="G61" s="21">
        <f t="array" ref="G61">SUM(IF($A61=作業履歴!$C$2:$C$150,IF(製造単体進捗!$B$33=作業履歴!$D$2:$D$150,作業履歴!$G$2:$G$150,0),0))</f>
        <v>5</v>
      </c>
      <c r="H61" s="21">
        <f t="array" ref="H61">SUM(IF($A61=作業履歴!$C$2:$C$150,IF(製造単体進捗!$B$33=作業履歴!$D$2:$D$150,作業履歴!$F$2:$F$150,0),0))</f>
        <v>8.5</v>
      </c>
      <c r="I61" s="21">
        <f>SUM(F$35:F61)</f>
        <v>48.674999999999997</v>
      </c>
      <c r="J61" s="21">
        <f>SUM(G$35:G61)</f>
        <v>130</v>
      </c>
      <c r="K61" s="22">
        <f>SUM(H$35:H61)</f>
        <v>146.5</v>
      </c>
      <c r="L61" s="28">
        <f t="shared" si="2"/>
        <v>2.6707755521314844</v>
      </c>
      <c r="M61" s="28">
        <f t="shared" si="3"/>
        <v>0.88737201365187712</v>
      </c>
      <c r="N61" s="28">
        <f t="shared" si="4"/>
        <v>180.30769230769232</v>
      </c>
      <c r="O61" s="28">
        <f t="shared" si="5"/>
        <v>33.807692307692321</v>
      </c>
      <c r="P61" s="28">
        <f t="shared" si="6"/>
        <v>81.325000000000003</v>
      </c>
      <c r="Q61" s="28">
        <f t="shared" si="7"/>
        <v>-16.5</v>
      </c>
    </row>
    <row r="62" spans="1:17">
      <c r="A62" s="25">
        <f t="shared" si="8"/>
        <v>42305</v>
      </c>
      <c r="B62" s="26" t="str">
        <f t="shared" si="0"/>
        <v>水</v>
      </c>
      <c r="C62" s="20"/>
      <c r="D62" s="24">
        <v>5.5</v>
      </c>
      <c r="E62" s="18">
        <v>0.75</v>
      </c>
      <c r="F62" s="21">
        <f t="shared" si="1"/>
        <v>4.125</v>
      </c>
      <c r="G62" s="21">
        <f t="array" ref="G62">SUM(IF($A62=作業履歴!$C$2:$C$150,IF(製造単体進捗!$B$33=作業履歴!$D$2:$D$150,作業履歴!$G$2:$G$150,0),0))</f>
        <v>5</v>
      </c>
      <c r="H62" s="21">
        <f t="array" ref="H62">SUM(IF($A62=作業履歴!$C$2:$C$150,IF(製造単体進捗!$B$33=作業履歴!$D$2:$D$150,作業履歴!$F$2:$F$150,0),0))</f>
        <v>8</v>
      </c>
      <c r="I62" s="21">
        <f>SUM(F$35:F62)</f>
        <v>52.8</v>
      </c>
      <c r="J62" s="21">
        <f>SUM(G$35:G62)</f>
        <v>135</v>
      </c>
      <c r="K62" s="22">
        <f>SUM(H$35:H62)</f>
        <v>154.5</v>
      </c>
      <c r="L62" s="28">
        <f t="shared" si="2"/>
        <v>2.5568181818181821</v>
      </c>
      <c r="M62" s="28">
        <f t="shared" si="3"/>
        <v>0.87378640776699024</v>
      </c>
      <c r="N62" s="28">
        <f t="shared" si="4"/>
        <v>183.11111111111111</v>
      </c>
      <c r="O62" s="28">
        <f t="shared" si="5"/>
        <v>28.611111111111114</v>
      </c>
      <c r="P62" s="28">
        <f t="shared" si="6"/>
        <v>82.2</v>
      </c>
      <c r="Q62" s="28">
        <f t="shared" si="7"/>
        <v>-19.5</v>
      </c>
    </row>
    <row r="63" spans="1:17">
      <c r="A63" s="25">
        <f t="shared" si="8"/>
        <v>42306</v>
      </c>
      <c r="B63" s="26" t="str">
        <f t="shared" si="0"/>
        <v>木</v>
      </c>
      <c r="C63" s="20"/>
      <c r="D63" s="24">
        <v>5.5</v>
      </c>
      <c r="E63" s="18">
        <v>0.75</v>
      </c>
      <c r="F63" s="21">
        <f t="shared" si="1"/>
        <v>4.125</v>
      </c>
      <c r="G63" s="21">
        <f t="array" ref="G63">SUM(IF($A63=作業履歴!$C$2:$C$150,IF(製造単体進捗!$B$33=作業履歴!$D$2:$D$150,作業履歴!$G$2:$G$150,0),0))</f>
        <v>0</v>
      </c>
      <c r="H63" s="21">
        <f t="array" ref="H63">SUM(IF($A63=作業履歴!$C$2:$C$150,IF(製造単体進捗!$B$33=作業履歴!$D$2:$D$150,作業履歴!$F$2:$F$150,0),0))</f>
        <v>0</v>
      </c>
      <c r="I63" s="21">
        <f>SUM(F$35:F63)</f>
        <v>56.924999999999997</v>
      </c>
      <c r="J63" s="21">
        <f>SUM(G$35:G63)</f>
        <v>135</v>
      </c>
      <c r="K63" s="22">
        <f>SUM(H$35:H63)</f>
        <v>154.5</v>
      </c>
      <c r="L63" s="28">
        <f t="shared" si="2"/>
        <v>2.3715415019762847</v>
      </c>
      <c r="M63" s="28">
        <f t="shared" si="3"/>
        <v>0.87378640776699024</v>
      </c>
      <c r="N63" s="28">
        <f t="shared" si="4"/>
        <v>183.11111111111111</v>
      </c>
      <c r="O63" s="28">
        <f t="shared" si="5"/>
        <v>28.611111111111114</v>
      </c>
      <c r="P63" s="28">
        <f t="shared" si="6"/>
        <v>78.075000000000003</v>
      </c>
      <c r="Q63" s="28">
        <f t="shared" si="7"/>
        <v>-19.5</v>
      </c>
    </row>
    <row r="64" spans="1:17">
      <c r="A64" s="25">
        <f t="shared" si="8"/>
        <v>42307</v>
      </c>
      <c r="B64" s="26" t="str">
        <f t="shared" si="0"/>
        <v>金</v>
      </c>
      <c r="C64" s="20"/>
      <c r="D64" s="24">
        <v>5.5</v>
      </c>
      <c r="E64" s="18">
        <v>0.75</v>
      </c>
      <c r="F64" s="21">
        <f t="shared" si="1"/>
        <v>4.125</v>
      </c>
      <c r="G64" s="21">
        <f t="array" ref="G64">SUM(IF($A64=作業履歴!$C$2:$C$150,IF(製造単体進捗!$B$33=作業履歴!$D$2:$D$150,作業履歴!$G$2:$G$150,0),0))</f>
        <v>0</v>
      </c>
      <c r="H64" s="21">
        <f t="array" ref="H64">SUM(IF($A64=作業履歴!$C$2:$C$150,IF(製造単体進捗!$B$33=作業履歴!$D$2:$D$150,作業履歴!$F$2:$F$150,0),0))</f>
        <v>0</v>
      </c>
      <c r="I64" s="21">
        <f>SUM(F$35:F64)</f>
        <v>61.05</v>
      </c>
      <c r="J64" s="21">
        <f>SUM(G$35:G64)</f>
        <v>135</v>
      </c>
      <c r="K64" s="22">
        <f>SUM(H$35:H64)</f>
        <v>154.5</v>
      </c>
      <c r="L64" s="28">
        <f t="shared" si="2"/>
        <v>2.2113022113022116</v>
      </c>
      <c r="M64" s="28">
        <f t="shared" si="3"/>
        <v>0.87378640776699024</v>
      </c>
      <c r="N64" s="28">
        <f t="shared" si="4"/>
        <v>183.11111111111111</v>
      </c>
      <c r="O64" s="28">
        <f t="shared" si="5"/>
        <v>28.611111111111114</v>
      </c>
      <c r="P64" s="28">
        <f t="shared" si="6"/>
        <v>73.95</v>
      </c>
      <c r="Q64" s="28">
        <f t="shared" si="7"/>
        <v>-19.5</v>
      </c>
    </row>
    <row r="65" spans="1:17">
      <c r="A65" s="25">
        <f t="shared" si="8"/>
        <v>42308</v>
      </c>
      <c r="B65" s="26" t="str">
        <f t="shared" si="0"/>
        <v>土</v>
      </c>
      <c r="C65" s="20"/>
      <c r="D65" s="24">
        <v>5.5</v>
      </c>
      <c r="E65" s="18">
        <v>0</v>
      </c>
      <c r="F65" s="21">
        <f t="shared" si="1"/>
        <v>0</v>
      </c>
      <c r="G65" s="21">
        <f t="array" ref="G65">SUM(IF($A65=作業履歴!$C$2:$C$150,IF(製造単体進捗!$B$33=作業履歴!$D$2:$D$150,作業履歴!$G$2:$G$150,0),0))</f>
        <v>0</v>
      </c>
      <c r="H65" s="21">
        <f t="array" ref="H65">SUM(IF($A65=作業履歴!$C$2:$C$150,IF(製造単体進捗!$B$33=作業履歴!$D$2:$D$150,作業履歴!$F$2:$F$150,0),0))</f>
        <v>0</v>
      </c>
      <c r="I65" s="21">
        <f>SUM(F$35:F65)</f>
        <v>61.05</v>
      </c>
      <c r="J65" s="21">
        <f>SUM(G$35:G65)</f>
        <v>135</v>
      </c>
      <c r="K65" s="22">
        <f>SUM(H$35:H65)</f>
        <v>154.5</v>
      </c>
      <c r="L65" s="28">
        <f t="shared" si="2"/>
        <v>2.2113022113022116</v>
      </c>
      <c r="M65" s="28">
        <f t="shared" si="3"/>
        <v>0.87378640776699024</v>
      </c>
      <c r="N65" s="28">
        <f t="shared" si="4"/>
        <v>183.11111111111111</v>
      </c>
      <c r="O65" s="28">
        <f t="shared" si="5"/>
        <v>28.611111111111114</v>
      </c>
      <c r="P65" s="28">
        <f t="shared" si="6"/>
        <v>73.95</v>
      </c>
      <c r="Q65" s="28">
        <f t="shared" si="7"/>
        <v>-19.5</v>
      </c>
    </row>
    <row r="66" spans="1:17">
      <c r="A66" s="25">
        <f t="shared" si="8"/>
        <v>42309</v>
      </c>
      <c r="B66" s="26" t="str">
        <f t="shared" ref="B66:B90" si="9">TEXT(A66,"aaa")</f>
        <v>日</v>
      </c>
      <c r="C66" s="20"/>
      <c r="D66" s="24">
        <v>5.5</v>
      </c>
      <c r="E66" s="18">
        <v>0</v>
      </c>
      <c r="F66" s="21">
        <f t="shared" ref="F66:F90" si="10">E66*D66</f>
        <v>0</v>
      </c>
      <c r="G66" s="21">
        <f t="array" ref="G66">SUM(IF($A66=作業履歴!$C$2:$C$150,IF(製造単体進捗!$B$33=作業履歴!$D$2:$D$150,作業履歴!$G$2:$G$150,0),0))</f>
        <v>0</v>
      </c>
      <c r="H66" s="21">
        <f t="array" ref="H66">SUM(IF($A66=作業履歴!$C$2:$C$150,IF(製造単体進捗!$B$33=作業履歴!$D$2:$D$150,作業履歴!$F$2:$F$150,0),0))</f>
        <v>0</v>
      </c>
      <c r="I66" s="21">
        <f>SUM(F$35:F66)</f>
        <v>61.05</v>
      </c>
      <c r="J66" s="21">
        <f>SUM(G$35:G66)</f>
        <v>135</v>
      </c>
      <c r="K66" s="22">
        <f>SUM(H$35:H66)</f>
        <v>154.5</v>
      </c>
      <c r="L66" s="28">
        <f t="shared" ref="L66:L90" si="11">J66/I66</f>
        <v>2.2113022113022116</v>
      </c>
      <c r="M66" s="28">
        <f t="shared" ref="M66:M90" si="12">J66/K66</f>
        <v>0.87378640776699024</v>
      </c>
      <c r="N66" s="28">
        <f t="shared" ref="N66:N90" si="13">K66+($F$33-J66)/M66</f>
        <v>183.11111111111111</v>
      </c>
      <c r="O66" s="28">
        <f t="shared" ref="O66:O90" si="14">N66-K66</f>
        <v>28.611111111111114</v>
      </c>
      <c r="P66" s="28">
        <f t="shared" ref="P66:P90" si="15">J66-I66</f>
        <v>73.95</v>
      </c>
      <c r="Q66" s="28">
        <f t="shared" ref="Q66:Q90" si="16">J66-K66</f>
        <v>-19.5</v>
      </c>
    </row>
    <row r="67" spans="1:17">
      <c r="A67" s="25">
        <f t="shared" si="8"/>
        <v>42310</v>
      </c>
      <c r="B67" s="26" t="str">
        <f t="shared" si="9"/>
        <v>月</v>
      </c>
      <c r="C67" s="20"/>
      <c r="D67" s="24">
        <v>5.5</v>
      </c>
      <c r="E67" s="18">
        <v>0.75</v>
      </c>
      <c r="F67" s="21">
        <f t="shared" si="10"/>
        <v>4.125</v>
      </c>
      <c r="G67" s="21">
        <f t="array" ref="G67">SUM(IF($A67=作業履歴!$C$2:$C$150,IF(製造単体進捗!$B$33=作業履歴!$D$2:$D$150,作業履歴!$G$2:$G$150,0),0))</f>
        <v>0</v>
      </c>
      <c r="H67" s="21">
        <f t="array" ref="H67">SUM(IF($A67=作業履歴!$C$2:$C$150,IF(製造単体進捗!$B$33=作業履歴!$D$2:$D$150,作業履歴!$F$2:$F$150,0),0))</f>
        <v>0</v>
      </c>
      <c r="I67" s="21">
        <f>SUM(F$35:F67)</f>
        <v>65.174999999999997</v>
      </c>
      <c r="J67" s="21">
        <f>SUM(G$35:G67)</f>
        <v>135</v>
      </c>
      <c r="K67" s="22">
        <f>SUM(H$35:H67)</f>
        <v>154.5</v>
      </c>
      <c r="L67" s="28">
        <f t="shared" si="11"/>
        <v>2.0713463751438437</v>
      </c>
      <c r="M67" s="28">
        <f t="shared" si="12"/>
        <v>0.87378640776699024</v>
      </c>
      <c r="N67" s="28">
        <f t="shared" si="13"/>
        <v>183.11111111111111</v>
      </c>
      <c r="O67" s="28">
        <f t="shared" si="14"/>
        <v>28.611111111111114</v>
      </c>
      <c r="P67" s="28">
        <f t="shared" si="15"/>
        <v>69.825000000000003</v>
      </c>
      <c r="Q67" s="28">
        <f t="shared" si="16"/>
        <v>-19.5</v>
      </c>
    </row>
    <row r="68" spans="1:17">
      <c r="A68" s="25">
        <f t="shared" si="8"/>
        <v>42311</v>
      </c>
      <c r="B68" s="26" t="str">
        <f t="shared" si="9"/>
        <v>火</v>
      </c>
      <c r="C68" s="20"/>
      <c r="D68" s="24">
        <v>5.5</v>
      </c>
      <c r="E68" s="18">
        <v>0.75</v>
      </c>
      <c r="F68" s="21">
        <f t="shared" si="10"/>
        <v>4.125</v>
      </c>
      <c r="G68" s="21">
        <f t="array" ref="G68">SUM(IF($A68=作業履歴!$C$2:$C$150,IF(製造単体進捗!$B$33=作業履歴!$D$2:$D$150,作業履歴!$G$2:$G$150,0),0))</f>
        <v>0</v>
      </c>
      <c r="H68" s="21">
        <f t="array" ref="H68">SUM(IF($A68=作業履歴!$C$2:$C$150,IF(製造単体進捗!$B$33=作業履歴!$D$2:$D$150,作業履歴!$F$2:$F$150,0),0))</f>
        <v>0</v>
      </c>
      <c r="I68" s="21">
        <f>SUM(F$35:F68)</f>
        <v>69.3</v>
      </c>
      <c r="J68" s="21">
        <f>SUM(G$35:G68)</f>
        <v>135</v>
      </c>
      <c r="K68" s="22">
        <f>SUM(H$35:H68)</f>
        <v>154.5</v>
      </c>
      <c r="L68" s="28">
        <f t="shared" si="11"/>
        <v>1.948051948051948</v>
      </c>
      <c r="M68" s="28">
        <f t="shared" si="12"/>
        <v>0.87378640776699024</v>
      </c>
      <c r="N68" s="28">
        <f t="shared" si="13"/>
        <v>183.11111111111111</v>
      </c>
      <c r="O68" s="28">
        <f t="shared" si="14"/>
        <v>28.611111111111114</v>
      </c>
      <c r="P68" s="28">
        <f t="shared" si="15"/>
        <v>65.7</v>
      </c>
      <c r="Q68" s="28">
        <f t="shared" si="16"/>
        <v>-19.5</v>
      </c>
    </row>
    <row r="69" spans="1:17">
      <c r="A69" s="25">
        <f t="shared" si="8"/>
        <v>42312</v>
      </c>
      <c r="B69" s="26" t="str">
        <f t="shared" si="9"/>
        <v>水</v>
      </c>
      <c r="C69" s="20"/>
      <c r="D69" s="24">
        <v>5.5</v>
      </c>
      <c r="E69" s="18">
        <v>0.75</v>
      </c>
      <c r="F69" s="21">
        <f t="shared" si="10"/>
        <v>4.125</v>
      </c>
      <c r="G69" s="21">
        <f t="array" ref="G69">SUM(IF($A69=作業履歴!$C$2:$C$150,IF(製造単体進捗!$B$33=作業履歴!$D$2:$D$150,作業履歴!$G$2:$G$150,0),0))</f>
        <v>0</v>
      </c>
      <c r="H69" s="21">
        <f t="array" ref="H69">SUM(IF($A69=作業履歴!$C$2:$C$150,IF(製造単体進捗!$B$33=作業履歴!$D$2:$D$150,作業履歴!$F$2:$F$150,0),0))</f>
        <v>0</v>
      </c>
      <c r="I69" s="21">
        <f>SUM(F$35:F69)</f>
        <v>73.424999999999997</v>
      </c>
      <c r="J69" s="21">
        <f>SUM(G$35:G69)</f>
        <v>135</v>
      </c>
      <c r="K69" s="22">
        <f>SUM(H$35:H69)</f>
        <v>154.5</v>
      </c>
      <c r="L69" s="28">
        <f t="shared" si="11"/>
        <v>1.8386108273748725</v>
      </c>
      <c r="M69" s="28">
        <f t="shared" si="12"/>
        <v>0.87378640776699024</v>
      </c>
      <c r="N69" s="28">
        <f t="shared" si="13"/>
        <v>183.11111111111111</v>
      </c>
      <c r="O69" s="28">
        <f t="shared" si="14"/>
        <v>28.611111111111114</v>
      </c>
      <c r="P69" s="28">
        <f t="shared" si="15"/>
        <v>61.575000000000003</v>
      </c>
      <c r="Q69" s="28">
        <f t="shared" si="16"/>
        <v>-19.5</v>
      </c>
    </row>
    <row r="70" spans="1:17">
      <c r="A70" s="25">
        <f t="shared" si="8"/>
        <v>42313</v>
      </c>
      <c r="B70" s="26" t="str">
        <f t="shared" si="9"/>
        <v>木</v>
      </c>
      <c r="C70" s="20"/>
      <c r="D70" s="24">
        <v>5.5</v>
      </c>
      <c r="E70" s="18">
        <v>0.75</v>
      </c>
      <c r="F70" s="21">
        <f t="shared" si="10"/>
        <v>4.125</v>
      </c>
      <c r="G70" s="21">
        <f t="array" ref="G70">SUM(IF($A70=作業履歴!$C$2:$C$150,IF(製造単体進捗!$B$33=作業履歴!$D$2:$D$150,作業履歴!$G$2:$G$150,0),0))</f>
        <v>0</v>
      </c>
      <c r="H70" s="21">
        <f t="array" ref="H70">SUM(IF($A70=作業履歴!$C$2:$C$150,IF(製造単体進捗!$B$33=作業履歴!$D$2:$D$150,作業履歴!$F$2:$F$150,0),0))</f>
        <v>0</v>
      </c>
      <c r="I70" s="21">
        <f>SUM(F$35:F70)</f>
        <v>77.55</v>
      </c>
      <c r="J70" s="21">
        <f>SUM(G$35:G70)</f>
        <v>135</v>
      </c>
      <c r="K70" s="22">
        <f>SUM(H$35:H70)</f>
        <v>154.5</v>
      </c>
      <c r="L70" s="28">
        <f t="shared" si="11"/>
        <v>1.7408123791102514</v>
      </c>
      <c r="M70" s="28">
        <f t="shared" si="12"/>
        <v>0.87378640776699024</v>
      </c>
      <c r="N70" s="28">
        <f t="shared" si="13"/>
        <v>183.11111111111111</v>
      </c>
      <c r="O70" s="28">
        <f t="shared" si="14"/>
        <v>28.611111111111114</v>
      </c>
      <c r="P70" s="28">
        <f t="shared" si="15"/>
        <v>57.45</v>
      </c>
      <c r="Q70" s="28">
        <f t="shared" si="16"/>
        <v>-19.5</v>
      </c>
    </row>
    <row r="71" spans="1:17">
      <c r="A71" s="25">
        <f t="shared" si="8"/>
        <v>42314</v>
      </c>
      <c r="B71" s="26" t="str">
        <f t="shared" si="9"/>
        <v>金</v>
      </c>
      <c r="C71" s="20"/>
      <c r="D71" s="24">
        <v>5.5</v>
      </c>
      <c r="E71" s="18">
        <v>0.75</v>
      </c>
      <c r="F71" s="21">
        <f t="shared" si="10"/>
        <v>4.125</v>
      </c>
      <c r="G71" s="21">
        <f t="array" ref="G71">SUM(IF($A71=作業履歴!$C$2:$C$150,IF(製造単体進捗!$B$33=作業履歴!$D$2:$D$150,作業履歴!$G$2:$G$150,0),0))</f>
        <v>0</v>
      </c>
      <c r="H71" s="21">
        <f t="array" ref="H71">SUM(IF($A71=作業履歴!$C$2:$C$150,IF(製造単体進捗!$B$33=作業履歴!$D$2:$D$150,作業履歴!$F$2:$F$150,0),0))</f>
        <v>0</v>
      </c>
      <c r="I71" s="21">
        <f>SUM(F$35:F71)</f>
        <v>81.674999999999997</v>
      </c>
      <c r="J71" s="21">
        <f>SUM(G$35:G71)</f>
        <v>135</v>
      </c>
      <c r="K71" s="22">
        <f>SUM(H$35:H71)</f>
        <v>154.5</v>
      </c>
      <c r="L71" s="28">
        <f t="shared" si="11"/>
        <v>1.6528925619834711</v>
      </c>
      <c r="M71" s="28">
        <f t="shared" si="12"/>
        <v>0.87378640776699024</v>
      </c>
      <c r="N71" s="28">
        <f t="shared" si="13"/>
        <v>183.11111111111111</v>
      </c>
      <c r="O71" s="28">
        <f t="shared" si="14"/>
        <v>28.611111111111114</v>
      </c>
      <c r="P71" s="28">
        <f t="shared" si="15"/>
        <v>53.325000000000003</v>
      </c>
      <c r="Q71" s="28">
        <f t="shared" si="16"/>
        <v>-19.5</v>
      </c>
    </row>
    <row r="72" spans="1:17">
      <c r="A72" s="25">
        <f t="shared" si="8"/>
        <v>42315</v>
      </c>
      <c r="B72" s="26" t="str">
        <f t="shared" si="9"/>
        <v>土</v>
      </c>
      <c r="C72" s="20"/>
      <c r="D72" s="24">
        <v>5.5</v>
      </c>
      <c r="E72" s="18">
        <v>0</v>
      </c>
      <c r="F72" s="21">
        <f t="shared" si="10"/>
        <v>0</v>
      </c>
      <c r="G72" s="21">
        <f t="array" ref="G72">SUM(IF($A72=作業履歴!$C$2:$C$150,IF(製造単体進捗!$B$33=作業履歴!$D$2:$D$150,作業履歴!$G$2:$G$150,0),0))</f>
        <v>0</v>
      </c>
      <c r="H72" s="21">
        <f t="array" ref="H72">SUM(IF($A72=作業履歴!$C$2:$C$150,IF(製造単体進捗!$B$33=作業履歴!$D$2:$D$150,作業履歴!$F$2:$F$150,0),0))</f>
        <v>0</v>
      </c>
      <c r="I72" s="21">
        <f>SUM(F$35:F72)</f>
        <v>81.674999999999997</v>
      </c>
      <c r="J72" s="21">
        <f>SUM(G$35:G72)</f>
        <v>135</v>
      </c>
      <c r="K72" s="22">
        <f>SUM(H$35:H72)</f>
        <v>154.5</v>
      </c>
      <c r="L72" s="28">
        <f t="shared" si="11"/>
        <v>1.6528925619834711</v>
      </c>
      <c r="M72" s="28">
        <f t="shared" si="12"/>
        <v>0.87378640776699024</v>
      </c>
      <c r="N72" s="28">
        <f t="shared" si="13"/>
        <v>183.11111111111111</v>
      </c>
      <c r="O72" s="28">
        <f t="shared" si="14"/>
        <v>28.611111111111114</v>
      </c>
      <c r="P72" s="28">
        <f t="shared" si="15"/>
        <v>53.325000000000003</v>
      </c>
      <c r="Q72" s="28">
        <f t="shared" si="16"/>
        <v>-19.5</v>
      </c>
    </row>
    <row r="73" spans="1:17">
      <c r="A73" s="25">
        <f t="shared" si="8"/>
        <v>42316</v>
      </c>
      <c r="B73" s="26" t="str">
        <f t="shared" si="9"/>
        <v>日</v>
      </c>
      <c r="C73" s="20"/>
      <c r="D73" s="24">
        <v>5.5</v>
      </c>
      <c r="E73" s="18">
        <v>0</v>
      </c>
      <c r="F73" s="21">
        <f t="shared" si="10"/>
        <v>0</v>
      </c>
      <c r="G73" s="21">
        <f t="array" ref="G73">SUM(IF($A73=作業履歴!$C$2:$C$150,IF(製造単体進捗!$B$33=作業履歴!$D$2:$D$150,作業履歴!$G$2:$G$150,0),0))</f>
        <v>0</v>
      </c>
      <c r="H73" s="21">
        <f t="array" ref="H73">SUM(IF($A73=作業履歴!$C$2:$C$150,IF(製造単体進捗!$B$33=作業履歴!$D$2:$D$150,作業履歴!$F$2:$F$150,0),0))</f>
        <v>0</v>
      </c>
      <c r="I73" s="21">
        <f>SUM(F$35:F73)</f>
        <v>81.674999999999997</v>
      </c>
      <c r="J73" s="21">
        <f>SUM(G$35:G73)</f>
        <v>135</v>
      </c>
      <c r="K73" s="22">
        <f>SUM(H$35:H73)</f>
        <v>154.5</v>
      </c>
      <c r="L73" s="28">
        <f t="shared" si="11"/>
        <v>1.6528925619834711</v>
      </c>
      <c r="M73" s="28">
        <f t="shared" si="12"/>
        <v>0.87378640776699024</v>
      </c>
      <c r="N73" s="28">
        <f t="shared" si="13"/>
        <v>183.11111111111111</v>
      </c>
      <c r="O73" s="28">
        <f t="shared" si="14"/>
        <v>28.611111111111114</v>
      </c>
      <c r="P73" s="28">
        <f t="shared" si="15"/>
        <v>53.325000000000003</v>
      </c>
      <c r="Q73" s="28">
        <f t="shared" si="16"/>
        <v>-19.5</v>
      </c>
    </row>
    <row r="74" spans="1:17">
      <c r="A74" s="25">
        <f t="shared" si="8"/>
        <v>42317</v>
      </c>
      <c r="B74" s="26" t="str">
        <f t="shared" si="9"/>
        <v>月</v>
      </c>
      <c r="C74" s="20"/>
      <c r="D74" s="24">
        <v>5.5</v>
      </c>
      <c r="E74" s="18">
        <v>1</v>
      </c>
      <c r="F74" s="21">
        <f t="shared" si="10"/>
        <v>5.5</v>
      </c>
      <c r="G74" s="21">
        <f t="array" ref="G74">SUM(IF($A74=作業履歴!$C$2:$C$150,IF(製造単体進捗!$B$33=作業履歴!$D$2:$D$150,作業履歴!$G$2:$G$150,0),0))</f>
        <v>0</v>
      </c>
      <c r="H74" s="21">
        <f t="array" ref="H74">SUM(IF($A74=作業履歴!$C$2:$C$150,IF(製造単体進捗!$B$33=作業履歴!$D$2:$D$150,作業履歴!$F$2:$F$150,0),0))</f>
        <v>12.25</v>
      </c>
      <c r="I74" s="21">
        <f>SUM(F$35:F74)</f>
        <v>87.174999999999997</v>
      </c>
      <c r="J74" s="21">
        <f>SUM(G$35:G74)</f>
        <v>135</v>
      </c>
      <c r="K74" s="22">
        <f>SUM(H$35:H74)</f>
        <v>166.75</v>
      </c>
      <c r="L74" s="28">
        <f t="shared" si="11"/>
        <v>1.5486091195870375</v>
      </c>
      <c r="M74" s="28">
        <f t="shared" si="12"/>
        <v>0.80959520239880056</v>
      </c>
      <c r="N74" s="28">
        <f t="shared" si="13"/>
        <v>197.62962962962962</v>
      </c>
      <c r="O74" s="28">
        <f t="shared" si="14"/>
        <v>30.879629629629619</v>
      </c>
      <c r="P74" s="28">
        <f t="shared" si="15"/>
        <v>47.825000000000003</v>
      </c>
      <c r="Q74" s="28">
        <f t="shared" si="16"/>
        <v>-31.75</v>
      </c>
    </row>
    <row r="75" spans="1:17">
      <c r="A75" s="25">
        <f t="shared" si="8"/>
        <v>42318</v>
      </c>
      <c r="B75" s="26" t="str">
        <f t="shared" si="9"/>
        <v>火</v>
      </c>
      <c r="C75" s="20"/>
      <c r="D75" s="24">
        <v>5.5</v>
      </c>
      <c r="E75" s="18">
        <v>1</v>
      </c>
      <c r="F75" s="21">
        <f t="shared" si="10"/>
        <v>5.5</v>
      </c>
      <c r="G75" s="21">
        <f t="array" ref="G75">SUM(IF($A75=作業履歴!$C$2:$C$150,IF(製造単体進捗!$B$33=作業履歴!$D$2:$D$150,作業履歴!$G$2:$G$150,0),0))</f>
        <v>0</v>
      </c>
      <c r="H75" s="21">
        <f t="array" ref="H75">SUM(IF($A75=作業履歴!$C$2:$C$150,IF(製造単体進捗!$B$33=作業履歴!$D$2:$D$150,作業履歴!$F$2:$F$150,0),0))</f>
        <v>13</v>
      </c>
      <c r="I75" s="21">
        <f>SUM(F$35:F75)</f>
        <v>92.674999999999997</v>
      </c>
      <c r="J75" s="21">
        <f>SUM(G$35:G75)</f>
        <v>135</v>
      </c>
      <c r="K75" s="22">
        <f>SUM(H$35:H75)</f>
        <v>179.75</v>
      </c>
      <c r="L75" s="28">
        <f t="shared" si="11"/>
        <v>1.4567035338548693</v>
      </c>
      <c r="M75" s="28">
        <f t="shared" si="12"/>
        <v>0.75104311543810853</v>
      </c>
      <c r="N75" s="28">
        <f t="shared" si="13"/>
        <v>213.03703703703704</v>
      </c>
      <c r="O75" s="28">
        <f t="shared" si="14"/>
        <v>33.287037037037038</v>
      </c>
      <c r="P75" s="28">
        <f t="shared" si="15"/>
        <v>42.325000000000003</v>
      </c>
      <c r="Q75" s="28">
        <f t="shared" si="16"/>
        <v>-44.75</v>
      </c>
    </row>
    <row r="76" spans="1:17">
      <c r="A76" s="25">
        <f t="shared" si="8"/>
        <v>42319</v>
      </c>
      <c r="B76" s="26" t="str">
        <f t="shared" si="9"/>
        <v>水</v>
      </c>
      <c r="C76" s="20"/>
      <c r="D76" s="24">
        <v>5.5</v>
      </c>
      <c r="E76" s="18">
        <v>1</v>
      </c>
      <c r="F76" s="21">
        <f t="shared" si="10"/>
        <v>5.5</v>
      </c>
      <c r="G76" s="21">
        <f t="array" ref="G76">SUM(IF($A76=作業履歴!$C$2:$C$150,IF(製造単体進捗!$B$33=作業履歴!$D$2:$D$150,作業履歴!$G$2:$G$150,0),0))</f>
        <v>0</v>
      </c>
      <c r="H76" s="21">
        <f t="array" ref="H76">SUM(IF($A76=作業履歴!$C$2:$C$150,IF(製造単体進捗!$B$33=作業履歴!$D$2:$D$150,作業履歴!$F$2:$F$150,0),0))</f>
        <v>13</v>
      </c>
      <c r="I76" s="21">
        <f>SUM(F$35:F76)</f>
        <v>98.174999999999997</v>
      </c>
      <c r="J76" s="21">
        <f>SUM(G$35:G76)</f>
        <v>135</v>
      </c>
      <c r="K76" s="22">
        <f>SUM(H$35:H76)</f>
        <v>192.75</v>
      </c>
      <c r="L76" s="28">
        <f t="shared" si="11"/>
        <v>1.3750954927425516</v>
      </c>
      <c r="M76" s="28">
        <f t="shared" si="12"/>
        <v>0.70038910505836571</v>
      </c>
      <c r="N76" s="28">
        <f t="shared" si="13"/>
        <v>228.44444444444446</v>
      </c>
      <c r="O76" s="28">
        <f t="shared" si="14"/>
        <v>35.694444444444457</v>
      </c>
      <c r="P76" s="28">
        <f t="shared" si="15"/>
        <v>36.825000000000003</v>
      </c>
      <c r="Q76" s="28">
        <f t="shared" si="16"/>
        <v>-57.75</v>
      </c>
    </row>
    <row r="77" spans="1:17">
      <c r="A77" s="25">
        <f t="shared" si="8"/>
        <v>42320</v>
      </c>
      <c r="B77" s="26" t="str">
        <f t="shared" si="9"/>
        <v>木</v>
      </c>
      <c r="C77" s="20"/>
      <c r="D77" s="24">
        <v>5.5</v>
      </c>
      <c r="E77" s="18">
        <v>1</v>
      </c>
      <c r="F77" s="21">
        <f t="shared" si="10"/>
        <v>5.5</v>
      </c>
      <c r="G77" s="21">
        <f t="array" ref="G77">SUM(IF($A77=作業履歴!$C$2:$C$150,IF(製造単体進捗!$B$33=作業履歴!$D$2:$D$150,作業履歴!$G$2:$G$150,0),0))</f>
        <v>0</v>
      </c>
      <c r="H77" s="21">
        <f t="array" ref="H77">SUM(IF($A77=作業履歴!$C$2:$C$150,IF(製造単体進捗!$B$33=作業履歴!$D$2:$D$150,作業履歴!$F$2:$F$150,0),0))</f>
        <v>0</v>
      </c>
      <c r="I77" s="21">
        <f>SUM(F$35:F77)</f>
        <v>103.675</v>
      </c>
      <c r="J77" s="21">
        <f>SUM(G$35:G77)</f>
        <v>135</v>
      </c>
      <c r="K77" s="22">
        <f>SUM(H$35:H77)</f>
        <v>192.75</v>
      </c>
      <c r="L77" s="28">
        <f t="shared" si="11"/>
        <v>1.3021461297323367</v>
      </c>
      <c r="M77" s="28">
        <f t="shared" si="12"/>
        <v>0.70038910505836571</v>
      </c>
      <c r="N77" s="28">
        <f t="shared" si="13"/>
        <v>228.44444444444446</v>
      </c>
      <c r="O77" s="28">
        <f t="shared" si="14"/>
        <v>35.694444444444457</v>
      </c>
      <c r="P77" s="28">
        <f t="shared" si="15"/>
        <v>31.325000000000003</v>
      </c>
      <c r="Q77" s="28">
        <f t="shared" si="16"/>
        <v>-57.75</v>
      </c>
    </row>
    <row r="78" spans="1:17">
      <c r="A78" s="25">
        <f t="shared" si="8"/>
        <v>42321</v>
      </c>
      <c r="B78" s="26" t="str">
        <f t="shared" si="9"/>
        <v>金</v>
      </c>
      <c r="C78" s="20"/>
      <c r="D78" s="24">
        <v>5.5</v>
      </c>
      <c r="E78" s="18">
        <v>1</v>
      </c>
      <c r="F78" s="21">
        <f t="shared" si="10"/>
        <v>5.5</v>
      </c>
      <c r="G78" s="21">
        <f t="array" ref="G78">SUM(IF($A78=作業履歴!$C$2:$C$150,IF(製造単体進捗!$B$33=作業履歴!$D$2:$D$150,作業履歴!$G$2:$G$150,0),0))</f>
        <v>0</v>
      </c>
      <c r="H78" s="21">
        <f t="array" ref="H78">SUM(IF($A78=作業履歴!$C$2:$C$150,IF(製造単体進捗!$B$33=作業履歴!$D$2:$D$150,作業履歴!$F$2:$F$150,0),0))</f>
        <v>0</v>
      </c>
      <c r="I78" s="21">
        <f>SUM(F$35:F78)</f>
        <v>109.175</v>
      </c>
      <c r="J78" s="21">
        <f>SUM(G$35:G78)</f>
        <v>135</v>
      </c>
      <c r="K78" s="22">
        <f>SUM(H$35:H78)</f>
        <v>192.75</v>
      </c>
      <c r="L78" s="28">
        <f t="shared" si="11"/>
        <v>1.2365468284863752</v>
      </c>
      <c r="M78" s="28">
        <f t="shared" si="12"/>
        <v>0.70038910505836571</v>
      </c>
      <c r="N78" s="28">
        <f t="shared" si="13"/>
        <v>228.44444444444446</v>
      </c>
      <c r="O78" s="28">
        <f t="shared" si="14"/>
        <v>35.694444444444457</v>
      </c>
      <c r="P78" s="28">
        <f t="shared" si="15"/>
        <v>25.825000000000003</v>
      </c>
      <c r="Q78" s="28">
        <f t="shared" si="16"/>
        <v>-57.75</v>
      </c>
    </row>
    <row r="79" spans="1:17">
      <c r="A79" s="25">
        <f t="shared" si="8"/>
        <v>42322</v>
      </c>
      <c r="B79" s="26" t="str">
        <f t="shared" si="9"/>
        <v>土</v>
      </c>
      <c r="C79" s="20"/>
      <c r="D79" s="24">
        <v>5.5</v>
      </c>
      <c r="E79" s="18">
        <v>0</v>
      </c>
      <c r="F79" s="21">
        <f t="shared" si="10"/>
        <v>0</v>
      </c>
      <c r="G79" s="21">
        <f t="array" ref="G79">SUM(IF($A79=作業履歴!$C$2:$C$150,IF(製造単体進捗!$B$33=作業履歴!$D$2:$D$150,作業履歴!$G$2:$G$150,0),0))</f>
        <v>0</v>
      </c>
      <c r="H79" s="21">
        <f t="array" ref="H79">SUM(IF($A79=作業履歴!$C$2:$C$150,IF(製造単体進捗!$B$33=作業履歴!$D$2:$D$150,作業履歴!$F$2:$F$150,0),0))</f>
        <v>0</v>
      </c>
      <c r="I79" s="21">
        <f>SUM(F$35:F79)</f>
        <v>109.175</v>
      </c>
      <c r="J79" s="21">
        <f>SUM(G$35:G79)</f>
        <v>135</v>
      </c>
      <c r="K79" s="22">
        <f>SUM(H$35:H79)</f>
        <v>192.75</v>
      </c>
      <c r="L79" s="28">
        <f t="shared" si="11"/>
        <v>1.2365468284863752</v>
      </c>
      <c r="M79" s="28">
        <f t="shared" si="12"/>
        <v>0.70038910505836571</v>
      </c>
      <c r="N79" s="28">
        <f t="shared" si="13"/>
        <v>228.44444444444446</v>
      </c>
      <c r="O79" s="28">
        <f t="shared" si="14"/>
        <v>35.694444444444457</v>
      </c>
      <c r="P79" s="28">
        <f t="shared" si="15"/>
        <v>25.825000000000003</v>
      </c>
      <c r="Q79" s="28">
        <f t="shared" si="16"/>
        <v>-57.75</v>
      </c>
    </row>
    <row r="80" spans="1:17">
      <c r="A80" s="25">
        <f t="shared" si="8"/>
        <v>42323</v>
      </c>
      <c r="B80" s="26" t="str">
        <f t="shared" si="9"/>
        <v>日</v>
      </c>
      <c r="C80" s="20"/>
      <c r="D80" s="24">
        <v>5.5</v>
      </c>
      <c r="E80" s="18">
        <v>0</v>
      </c>
      <c r="F80" s="21">
        <f t="shared" si="10"/>
        <v>0</v>
      </c>
      <c r="G80" s="21">
        <f t="array" ref="G80">SUM(IF($A80=作業履歴!$C$2:$C$150,IF(製造単体進捗!$B$33=作業履歴!$D$2:$D$150,作業履歴!$G$2:$G$150,0),0))</f>
        <v>0</v>
      </c>
      <c r="H80" s="21">
        <f t="array" ref="H80">SUM(IF($A80=作業履歴!$C$2:$C$150,IF(製造単体進捗!$B$33=作業履歴!$D$2:$D$150,作業履歴!$F$2:$F$150,0),0))</f>
        <v>0</v>
      </c>
      <c r="I80" s="21">
        <f>SUM(F$35:F80)</f>
        <v>109.175</v>
      </c>
      <c r="J80" s="21">
        <f>SUM(G$35:G80)</f>
        <v>135</v>
      </c>
      <c r="K80" s="22">
        <f>SUM(H$35:H80)</f>
        <v>192.75</v>
      </c>
      <c r="L80" s="28">
        <f t="shared" si="11"/>
        <v>1.2365468284863752</v>
      </c>
      <c r="M80" s="28">
        <f t="shared" si="12"/>
        <v>0.70038910505836571</v>
      </c>
      <c r="N80" s="28">
        <f t="shared" si="13"/>
        <v>228.44444444444446</v>
      </c>
      <c r="O80" s="28">
        <f t="shared" si="14"/>
        <v>35.694444444444457</v>
      </c>
      <c r="P80" s="28">
        <f t="shared" si="15"/>
        <v>25.825000000000003</v>
      </c>
      <c r="Q80" s="28">
        <f t="shared" si="16"/>
        <v>-57.75</v>
      </c>
    </row>
    <row r="81" spans="1:17">
      <c r="A81" s="25">
        <f t="shared" si="8"/>
        <v>42324</v>
      </c>
      <c r="B81" s="26" t="str">
        <f t="shared" si="9"/>
        <v>月</v>
      </c>
      <c r="C81" s="20"/>
      <c r="D81" s="24">
        <v>5.5</v>
      </c>
      <c r="E81" s="18">
        <v>0</v>
      </c>
      <c r="F81" s="21">
        <f t="shared" si="10"/>
        <v>0</v>
      </c>
      <c r="G81" s="21">
        <f t="array" ref="G81">SUM(IF($A81=作業履歴!$C$2:$C$150,IF(製造単体進捗!$B$33=作業履歴!$D$2:$D$150,作業履歴!$G$2:$G$150,0),0))</f>
        <v>0</v>
      </c>
      <c r="H81" s="21">
        <f t="array" ref="H81">SUM(IF($A81=作業履歴!$C$2:$C$150,IF(製造単体進捗!$B$33=作業履歴!$D$2:$D$150,作業履歴!$F$2:$F$150,0),0))</f>
        <v>0</v>
      </c>
      <c r="I81" s="21">
        <f>SUM(F$35:F81)</f>
        <v>109.175</v>
      </c>
      <c r="J81" s="21">
        <f>SUM(G$35:G81)</f>
        <v>135</v>
      </c>
      <c r="K81" s="22">
        <f>SUM(H$35:H81)</f>
        <v>192.75</v>
      </c>
      <c r="L81" s="28">
        <f t="shared" si="11"/>
        <v>1.2365468284863752</v>
      </c>
      <c r="M81" s="28">
        <f t="shared" si="12"/>
        <v>0.70038910505836571</v>
      </c>
      <c r="N81" s="28">
        <f t="shared" si="13"/>
        <v>228.44444444444446</v>
      </c>
      <c r="O81" s="28">
        <f t="shared" si="14"/>
        <v>35.694444444444457</v>
      </c>
      <c r="P81" s="28">
        <f t="shared" si="15"/>
        <v>25.825000000000003</v>
      </c>
      <c r="Q81" s="28">
        <f t="shared" si="16"/>
        <v>-57.75</v>
      </c>
    </row>
    <row r="82" spans="1:17">
      <c r="A82" s="25">
        <f t="shared" si="8"/>
        <v>42325</v>
      </c>
      <c r="B82" s="26" t="str">
        <f t="shared" si="9"/>
        <v>火</v>
      </c>
      <c r="C82" s="20"/>
      <c r="D82" s="24">
        <v>5.5</v>
      </c>
      <c r="E82" s="18">
        <v>0</v>
      </c>
      <c r="F82" s="21">
        <f t="shared" si="10"/>
        <v>0</v>
      </c>
      <c r="G82" s="21">
        <f t="array" ref="G82">SUM(IF($A82=作業履歴!$C$2:$C$150,IF(製造単体進捗!$B$33=作業履歴!$D$2:$D$150,作業履歴!$G$2:$G$150,0),0))</f>
        <v>0</v>
      </c>
      <c r="H82" s="21">
        <f t="array" ref="H82">SUM(IF($A82=作業履歴!$C$2:$C$150,IF(製造単体進捗!$B$33=作業履歴!$D$2:$D$150,作業履歴!$F$2:$F$150,0),0))</f>
        <v>0</v>
      </c>
      <c r="I82" s="21">
        <f>SUM(F$35:F82)</f>
        <v>109.175</v>
      </c>
      <c r="J82" s="21">
        <f>SUM(G$35:G82)</f>
        <v>135</v>
      </c>
      <c r="K82" s="22">
        <f>SUM(H$35:H82)</f>
        <v>192.75</v>
      </c>
      <c r="L82" s="28">
        <f t="shared" si="11"/>
        <v>1.2365468284863752</v>
      </c>
      <c r="M82" s="28">
        <f t="shared" si="12"/>
        <v>0.70038910505836571</v>
      </c>
      <c r="N82" s="28">
        <f t="shared" si="13"/>
        <v>228.44444444444446</v>
      </c>
      <c r="O82" s="28">
        <f t="shared" si="14"/>
        <v>35.694444444444457</v>
      </c>
      <c r="P82" s="28">
        <f t="shared" si="15"/>
        <v>25.825000000000003</v>
      </c>
      <c r="Q82" s="28">
        <f t="shared" si="16"/>
        <v>-57.75</v>
      </c>
    </row>
    <row r="83" spans="1:17">
      <c r="A83" s="25">
        <f t="shared" si="8"/>
        <v>42326</v>
      </c>
      <c r="B83" s="26" t="str">
        <f t="shared" si="9"/>
        <v>水</v>
      </c>
      <c r="C83" s="20"/>
      <c r="D83" s="24">
        <v>5.5</v>
      </c>
      <c r="E83" s="18">
        <v>0</v>
      </c>
      <c r="F83" s="21">
        <f t="shared" si="10"/>
        <v>0</v>
      </c>
      <c r="G83" s="21">
        <f t="array" ref="G83">SUM(IF($A83=作業履歴!$C$2:$C$150,IF(製造単体進捗!$B$33=作業履歴!$D$2:$D$150,作業履歴!$G$2:$G$150,0),0))</f>
        <v>0</v>
      </c>
      <c r="H83" s="21">
        <f t="array" ref="H83">SUM(IF($A83=作業履歴!$C$2:$C$150,IF(製造単体進捗!$B$33=作業履歴!$D$2:$D$150,作業履歴!$F$2:$F$150,0),0))</f>
        <v>0</v>
      </c>
      <c r="I83" s="21">
        <f>SUM(F$35:F83)</f>
        <v>109.175</v>
      </c>
      <c r="J83" s="21">
        <f>SUM(G$35:G83)</f>
        <v>135</v>
      </c>
      <c r="K83" s="22">
        <f>SUM(H$35:H83)</f>
        <v>192.75</v>
      </c>
      <c r="L83" s="28">
        <f t="shared" si="11"/>
        <v>1.2365468284863752</v>
      </c>
      <c r="M83" s="28">
        <f t="shared" si="12"/>
        <v>0.70038910505836571</v>
      </c>
      <c r="N83" s="28">
        <f t="shared" si="13"/>
        <v>228.44444444444446</v>
      </c>
      <c r="O83" s="28">
        <f t="shared" si="14"/>
        <v>35.694444444444457</v>
      </c>
      <c r="P83" s="28">
        <f t="shared" si="15"/>
        <v>25.825000000000003</v>
      </c>
      <c r="Q83" s="28">
        <f t="shared" si="16"/>
        <v>-57.75</v>
      </c>
    </row>
    <row r="84" spans="1:17">
      <c r="A84" s="25">
        <f t="shared" si="8"/>
        <v>42327</v>
      </c>
      <c r="B84" s="26" t="str">
        <f t="shared" si="9"/>
        <v>木</v>
      </c>
      <c r="C84" s="20"/>
      <c r="D84" s="24">
        <v>5.5</v>
      </c>
      <c r="E84" s="18">
        <v>0</v>
      </c>
      <c r="F84" s="21">
        <f t="shared" si="10"/>
        <v>0</v>
      </c>
      <c r="G84" s="21">
        <f t="array" ref="G84">SUM(IF($A84=作業履歴!$C$2:$C$150,IF(製造単体進捗!$B$33=作業履歴!$D$2:$D$150,作業履歴!$G$2:$G$150,0),0))</f>
        <v>0</v>
      </c>
      <c r="H84" s="21">
        <f t="array" ref="H84">SUM(IF($A84=作業履歴!$C$2:$C$150,IF(製造単体進捗!$B$33=作業履歴!$D$2:$D$150,作業履歴!$F$2:$F$150,0),0))</f>
        <v>0</v>
      </c>
      <c r="I84" s="21">
        <f>SUM(F$35:F84)</f>
        <v>109.175</v>
      </c>
      <c r="J84" s="21">
        <f>SUM(G$35:G84)</f>
        <v>135</v>
      </c>
      <c r="K84" s="22">
        <f>SUM(H$35:H84)</f>
        <v>192.75</v>
      </c>
      <c r="L84" s="28">
        <f t="shared" si="11"/>
        <v>1.2365468284863752</v>
      </c>
      <c r="M84" s="28">
        <f t="shared" si="12"/>
        <v>0.70038910505836571</v>
      </c>
      <c r="N84" s="28">
        <f t="shared" si="13"/>
        <v>228.44444444444446</v>
      </c>
      <c r="O84" s="28">
        <f t="shared" si="14"/>
        <v>35.694444444444457</v>
      </c>
      <c r="P84" s="28">
        <f t="shared" si="15"/>
        <v>25.825000000000003</v>
      </c>
      <c r="Q84" s="28">
        <f t="shared" si="16"/>
        <v>-57.75</v>
      </c>
    </row>
    <row r="85" spans="1:17">
      <c r="A85" s="25">
        <f t="shared" si="8"/>
        <v>42328</v>
      </c>
      <c r="B85" s="26" t="str">
        <f t="shared" si="9"/>
        <v>金</v>
      </c>
      <c r="C85" s="20"/>
      <c r="D85" s="24">
        <v>5.5</v>
      </c>
      <c r="E85" s="18">
        <v>0</v>
      </c>
      <c r="F85" s="21">
        <f t="shared" si="10"/>
        <v>0</v>
      </c>
      <c r="G85" s="21">
        <f t="array" ref="G85">SUM(IF($A85=作業履歴!$C$2:$C$150,IF(製造単体進捗!$B$33=作業履歴!$D$2:$D$150,作業履歴!$G$2:$G$150,0),0))</f>
        <v>0</v>
      </c>
      <c r="H85" s="21">
        <f t="array" ref="H85">SUM(IF($A85=作業履歴!$C$2:$C$150,IF(製造単体進捗!$B$33=作業履歴!$D$2:$D$150,作業履歴!$F$2:$F$150,0),0))</f>
        <v>0</v>
      </c>
      <c r="I85" s="21">
        <f>SUM(F$35:F85)</f>
        <v>109.175</v>
      </c>
      <c r="J85" s="21">
        <f>SUM(G$35:G85)</f>
        <v>135</v>
      </c>
      <c r="K85" s="22">
        <f>SUM(H$35:H85)</f>
        <v>192.75</v>
      </c>
      <c r="L85" s="28">
        <f t="shared" si="11"/>
        <v>1.2365468284863752</v>
      </c>
      <c r="M85" s="28">
        <f t="shared" si="12"/>
        <v>0.70038910505836571</v>
      </c>
      <c r="N85" s="28">
        <f t="shared" si="13"/>
        <v>228.44444444444446</v>
      </c>
      <c r="O85" s="28">
        <f t="shared" si="14"/>
        <v>35.694444444444457</v>
      </c>
      <c r="P85" s="28">
        <f t="shared" si="15"/>
        <v>25.825000000000003</v>
      </c>
      <c r="Q85" s="28">
        <f t="shared" si="16"/>
        <v>-57.75</v>
      </c>
    </row>
    <row r="86" spans="1:17">
      <c r="A86" s="25">
        <f t="shared" si="8"/>
        <v>42329</v>
      </c>
      <c r="B86" s="26" t="str">
        <f t="shared" si="9"/>
        <v>土</v>
      </c>
      <c r="C86" s="20"/>
      <c r="D86" s="24">
        <v>5.5</v>
      </c>
      <c r="E86" s="18">
        <v>0</v>
      </c>
      <c r="F86" s="21">
        <f t="shared" si="10"/>
        <v>0</v>
      </c>
      <c r="G86" s="21">
        <f t="array" ref="G86">SUM(IF($A86=作業履歴!$C$2:$C$150,IF(製造単体進捗!$B$33=作業履歴!$D$2:$D$150,作業履歴!$G$2:$G$150,0),0))</f>
        <v>0</v>
      </c>
      <c r="H86" s="21">
        <f t="array" ref="H86">SUM(IF($A86=作業履歴!$C$2:$C$150,IF(製造単体進捗!$B$33=作業履歴!$D$2:$D$150,作業履歴!$F$2:$F$150,0),0))</f>
        <v>0</v>
      </c>
      <c r="I86" s="21">
        <f>SUM(F$35:F86)</f>
        <v>109.175</v>
      </c>
      <c r="J86" s="21">
        <f>SUM(G$35:G86)</f>
        <v>135</v>
      </c>
      <c r="K86" s="22">
        <f>SUM(H$35:H86)</f>
        <v>192.75</v>
      </c>
      <c r="L86" s="28">
        <f t="shared" si="11"/>
        <v>1.2365468284863752</v>
      </c>
      <c r="M86" s="28">
        <f t="shared" si="12"/>
        <v>0.70038910505836571</v>
      </c>
      <c r="N86" s="28">
        <f t="shared" si="13"/>
        <v>228.44444444444446</v>
      </c>
      <c r="O86" s="28">
        <f t="shared" si="14"/>
        <v>35.694444444444457</v>
      </c>
      <c r="P86" s="28">
        <f t="shared" si="15"/>
        <v>25.825000000000003</v>
      </c>
      <c r="Q86" s="28">
        <f t="shared" si="16"/>
        <v>-57.75</v>
      </c>
    </row>
    <row r="87" spans="1:17">
      <c r="A87" s="25">
        <f t="shared" si="8"/>
        <v>42330</v>
      </c>
      <c r="B87" s="26" t="str">
        <f t="shared" si="9"/>
        <v>日</v>
      </c>
      <c r="C87" s="20"/>
      <c r="D87" s="24">
        <v>5.5</v>
      </c>
      <c r="E87" s="18">
        <v>0</v>
      </c>
      <c r="F87" s="21">
        <f t="shared" si="10"/>
        <v>0</v>
      </c>
      <c r="G87" s="21">
        <f t="array" ref="G87">SUM(IF($A87=作業履歴!$C$2:$C$150,IF(製造単体進捗!$B$33=作業履歴!$D$2:$D$150,作業履歴!$G$2:$G$150,0),0))</f>
        <v>0</v>
      </c>
      <c r="H87" s="21">
        <f t="array" ref="H87">SUM(IF($A87=作業履歴!$C$2:$C$150,IF(製造単体進捗!$B$33=作業履歴!$D$2:$D$150,作業履歴!$F$2:$F$150,0),0))</f>
        <v>0</v>
      </c>
      <c r="I87" s="21">
        <f>SUM(F$35:F87)</f>
        <v>109.175</v>
      </c>
      <c r="J87" s="21">
        <f>SUM(G$35:G87)</f>
        <v>135</v>
      </c>
      <c r="K87" s="22">
        <f>SUM(H$35:H87)</f>
        <v>192.75</v>
      </c>
      <c r="L87" s="28">
        <f t="shared" si="11"/>
        <v>1.2365468284863752</v>
      </c>
      <c r="M87" s="28">
        <f t="shared" si="12"/>
        <v>0.70038910505836571</v>
      </c>
      <c r="N87" s="28">
        <f t="shared" si="13"/>
        <v>228.44444444444446</v>
      </c>
      <c r="O87" s="28">
        <f t="shared" si="14"/>
        <v>35.694444444444457</v>
      </c>
      <c r="P87" s="28">
        <f t="shared" si="15"/>
        <v>25.825000000000003</v>
      </c>
      <c r="Q87" s="28">
        <f t="shared" si="16"/>
        <v>-57.75</v>
      </c>
    </row>
    <row r="88" spans="1:17">
      <c r="A88" s="25">
        <f t="shared" si="8"/>
        <v>42331</v>
      </c>
      <c r="B88" s="26" t="str">
        <f t="shared" si="9"/>
        <v>月</v>
      </c>
      <c r="C88" s="20"/>
      <c r="D88" s="24">
        <v>5.5</v>
      </c>
      <c r="E88" s="18">
        <v>0</v>
      </c>
      <c r="F88" s="21">
        <f t="shared" si="10"/>
        <v>0</v>
      </c>
      <c r="G88" s="21">
        <f t="array" ref="G88">SUM(IF($A88=作業履歴!$C$2:$C$150,IF(製造単体進捗!$B$33=作業履歴!$D$2:$D$150,作業履歴!$G$2:$G$150,0),0))</f>
        <v>0</v>
      </c>
      <c r="H88" s="21">
        <f t="array" ref="H88">SUM(IF($A88=作業履歴!$C$2:$C$150,IF(製造単体進捗!$B$33=作業履歴!$D$2:$D$150,作業履歴!$F$2:$F$150,0),0))</f>
        <v>0</v>
      </c>
      <c r="I88" s="21">
        <f>SUM(F$35:F88)</f>
        <v>109.175</v>
      </c>
      <c r="J88" s="21">
        <f>SUM(G$35:G88)</f>
        <v>135</v>
      </c>
      <c r="K88" s="22">
        <f>SUM(H$35:H88)</f>
        <v>192.75</v>
      </c>
      <c r="L88" s="28">
        <f t="shared" si="11"/>
        <v>1.2365468284863752</v>
      </c>
      <c r="M88" s="28">
        <f t="shared" si="12"/>
        <v>0.70038910505836571</v>
      </c>
      <c r="N88" s="28">
        <f t="shared" si="13"/>
        <v>228.44444444444446</v>
      </c>
      <c r="O88" s="28">
        <f t="shared" si="14"/>
        <v>35.694444444444457</v>
      </c>
      <c r="P88" s="28">
        <f t="shared" si="15"/>
        <v>25.825000000000003</v>
      </c>
      <c r="Q88" s="28">
        <f t="shared" si="16"/>
        <v>-57.75</v>
      </c>
    </row>
    <row r="89" spans="1:17">
      <c r="A89" s="25">
        <f t="shared" si="8"/>
        <v>42332</v>
      </c>
      <c r="B89" s="26" t="str">
        <f t="shared" si="9"/>
        <v>火</v>
      </c>
      <c r="C89" s="20"/>
      <c r="D89" s="24">
        <v>5.5</v>
      </c>
      <c r="E89" s="18">
        <v>0</v>
      </c>
      <c r="F89" s="21">
        <f t="shared" si="10"/>
        <v>0</v>
      </c>
      <c r="G89" s="21">
        <f t="array" ref="G89">SUM(IF($A89=作業履歴!$C$2:$C$150,IF(製造単体進捗!$B$33=作業履歴!$D$2:$D$150,作業履歴!$G$2:$G$150,0),0))</f>
        <v>0</v>
      </c>
      <c r="H89" s="21">
        <f t="array" ref="H89">SUM(IF($A89=作業履歴!$C$2:$C$150,IF(製造単体進捗!$B$33=作業履歴!$D$2:$D$150,作業履歴!$F$2:$F$150,0),0))</f>
        <v>0</v>
      </c>
      <c r="I89" s="21">
        <f>SUM(F$35:F89)</f>
        <v>109.175</v>
      </c>
      <c r="J89" s="21">
        <f>SUM(G$35:G89)</f>
        <v>135</v>
      </c>
      <c r="K89" s="22">
        <f>SUM(H$35:H89)</f>
        <v>192.75</v>
      </c>
      <c r="L89" s="28">
        <f t="shared" si="11"/>
        <v>1.2365468284863752</v>
      </c>
      <c r="M89" s="28">
        <f t="shared" si="12"/>
        <v>0.70038910505836571</v>
      </c>
      <c r="N89" s="28">
        <f t="shared" si="13"/>
        <v>228.44444444444446</v>
      </c>
      <c r="O89" s="28">
        <f t="shared" si="14"/>
        <v>35.694444444444457</v>
      </c>
      <c r="P89" s="28">
        <f t="shared" si="15"/>
        <v>25.825000000000003</v>
      </c>
      <c r="Q89" s="28">
        <f t="shared" si="16"/>
        <v>-57.75</v>
      </c>
    </row>
    <row r="90" spans="1:17">
      <c r="A90" s="25">
        <f t="shared" si="8"/>
        <v>42333</v>
      </c>
      <c r="B90" s="26" t="str">
        <f t="shared" si="9"/>
        <v>水</v>
      </c>
      <c r="C90" s="20"/>
      <c r="D90" s="24">
        <v>5.5</v>
      </c>
      <c r="E90" s="18">
        <v>0</v>
      </c>
      <c r="F90" s="21">
        <f t="shared" si="10"/>
        <v>0</v>
      </c>
      <c r="G90" s="21">
        <f t="array" ref="G90">SUM(IF($A90=作業履歴!$C$2:$C$150,IF(製造単体進捗!$B$33=作業履歴!$D$2:$D$150,作業履歴!$G$2:$G$150,0),0))</f>
        <v>-16</v>
      </c>
      <c r="H90" s="21">
        <f t="array" ref="H90">SUM(IF($A90=作業履歴!$C$2:$C$150,IF(製造単体進捗!$B$33=作業履歴!$D$2:$D$150,作業履歴!$F$2:$F$150,0),0))</f>
        <v>4.5</v>
      </c>
      <c r="I90" s="21">
        <f>SUM(F$35:F90)</f>
        <v>109.175</v>
      </c>
      <c r="J90" s="21">
        <f>SUM(G$35:G90)</f>
        <v>119</v>
      </c>
      <c r="K90" s="22">
        <f>SUM(H$35:H90)</f>
        <v>197.25</v>
      </c>
      <c r="L90" s="28">
        <f t="shared" si="11"/>
        <v>1.0899931302953973</v>
      </c>
      <c r="M90" s="28">
        <f t="shared" si="12"/>
        <v>0.60329531051964513</v>
      </c>
      <c r="N90" s="28">
        <f t="shared" si="13"/>
        <v>265.21008403361344</v>
      </c>
      <c r="O90" s="28">
        <f t="shared" si="14"/>
        <v>67.960084033613441</v>
      </c>
      <c r="P90" s="28">
        <f t="shared" si="15"/>
        <v>9.8250000000000028</v>
      </c>
      <c r="Q90" s="28">
        <f t="shared" si="16"/>
        <v>-78.25</v>
      </c>
    </row>
    <row r="91" spans="1:17">
      <c r="A91" s="25">
        <f t="shared" si="8"/>
        <v>42334</v>
      </c>
      <c r="B91" s="26" t="str">
        <f t="shared" si="0"/>
        <v>木</v>
      </c>
      <c r="C91" s="20"/>
      <c r="D91" s="24">
        <v>5.5</v>
      </c>
      <c r="E91" s="18">
        <v>0</v>
      </c>
      <c r="F91" s="21">
        <f t="shared" si="1"/>
        <v>0</v>
      </c>
      <c r="G91" s="21">
        <f t="array" ref="G91">SUM(IF($A91=作業履歴!$C$2:$C$150,IF(製造単体進捗!$B$33=作業履歴!$D$2:$D$150,作業履歴!$G$2:$G$150,0),0))</f>
        <v>0</v>
      </c>
      <c r="H91" s="21">
        <f t="array" ref="H91">SUM(IF($A91=作業履歴!$C$2:$C$150,IF(製造単体進捗!$B$33=作業履歴!$D$2:$D$150,作業履歴!$F$2:$F$150,0),0))</f>
        <v>0</v>
      </c>
      <c r="I91" s="21">
        <f>SUM(F$35:F91)</f>
        <v>109.175</v>
      </c>
      <c r="J91" s="21">
        <f>SUM(G$35:G91)</f>
        <v>119</v>
      </c>
      <c r="K91" s="22">
        <f>SUM(H$35:H91)</f>
        <v>197.25</v>
      </c>
      <c r="L91" s="28">
        <f t="shared" si="2"/>
        <v>1.0899931302953973</v>
      </c>
      <c r="M91" s="28">
        <f t="shared" si="3"/>
        <v>0.60329531051964513</v>
      </c>
      <c r="N91" s="28">
        <f t="shared" si="4"/>
        <v>265.21008403361344</v>
      </c>
      <c r="O91" s="28">
        <f t="shared" si="5"/>
        <v>67.960084033613441</v>
      </c>
      <c r="P91" s="28">
        <f t="shared" si="6"/>
        <v>9.8250000000000028</v>
      </c>
      <c r="Q91" s="28">
        <f t="shared" si="7"/>
        <v>-78.25</v>
      </c>
    </row>
    <row r="92" spans="1:17">
      <c r="A92" s="25">
        <f t="shared" si="8"/>
        <v>42335</v>
      </c>
      <c r="B92" s="26" t="str">
        <f t="shared" si="0"/>
        <v>金</v>
      </c>
      <c r="C92" s="20"/>
      <c r="D92" s="24">
        <v>5.5</v>
      </c>
      <c r="E92" s="18">
        <v>0.75</v>
      </c>
      <c r="F92" s="21">
        <f t="shared" si="1"/>
        <v>4.125</v>
      </c>
      <c r="G92" s="21">
        <f t="array" ref="G92">SUM(IF($A92=作業履歴!$C$2:$C$150,IF(製造単体進捗!$B$33=作業履歴!$D$2:$D$150,作業履歴!$G$2:$G$150,0),0))</f>
        <v>0</v>
      </c>
      <c r="H92" s="21">
        <f t="array" ref="H92">SUM(IF($A92=作業履歴!$C$2:$C$150,IF(製造単体進捗!$B$33=作業履歴!$D$2:$D$150,作業履歴!$F$2:$F$150,0),0))</f>
        <v>0</v>
      </c>
      <c r="I92" s="21">
        <f>SUM(F$35:F92)</f>
        <v>113.3</v>
      </c>
      <c r="J92" s="21">
        <f>SUM(G$35:G92)</f>
        <v>119</v>
      </c>
      <c r="K92" s="22">
        <f>SUM(H$35:H92)</f>
        <v>197.25</v>
      </c>
      <c r="L92" s="28">
        <f t="shared" si="2"/>
        <v>1.0503089143865842</v>
      </c>
      <c r="M92" s="28">
        <f t="shared" si="3"/>
        <v>0.60329531051964513</v>
      </c>
      <c r="N92" s="28">
        <f t="shared" si="4"/>
        <v>265.21008403361344</v>
      </c>
      <c r="O92" s="28">
        <f t="shared" si="5"/>
        <v>67.960084033613441</v>
      </c>
      <c r="P92" s="28">
        <f t="shared" si="6"/>
        <v>5.7000000000000028</v>
      </c>
      <c r="Q92" s="28">
        <f t="shared" si="7"/>
        <v>-78.25</v>
      </c>
    </row>
    <row r="93" spans="1:17">
      <c r="A93" s="25">
        <f t="shared" si="8"/>
        <v>42336</v>
      </c>
      <c r="B93" s="26" t="str">
        <f t="shared" si="0"/>
        <v>土</v>
      </c>
      <c r="C93" s="20"/>
      <c r="D93" s="24">
        <v>5.5</v>
      </c>
      <c r="E93" s="18">
        <v>0.75</v>
      </c>
      <c r="F93" s="21">
        <f t="shared" si="1"/>
        <v>4.125</v>
      </c>
      <c r="G93" s="21">
        <f t="array" ref="G93">SUM(IF($A93=作業履歴!$C$2:$C$150,IF(製造単体進捗!$B$33=作業履歴!$D$2:$D$150,作業履歴!$G$2:$G$150,0),0))</f>
        <v>0</v>
      </c>
      <c r="H93" s="21">
        <f t="array" ref="H93">SUM(IF($A93=作業履歴!$C$2:$C$150,IF(製造単体進捗!$B$33=作業履歴!$D$2:$D$150,作業履歴!$F$2:$F$150,0),0))</f>
        <v>0</v>
      </c>
      <c r="I93" s="21">
        <f>SUM(F$35:F93)</f>
        <v>117.425</v>
      </c>
      <c r="J93" s="21">
        <f>SUM(G$35:G93)</f>
        <v>119</v>
      </c>
      <c r="K93" s="22">
        <f>SUM(H$35:H93)</f>
        <v>197.25</v>
      </c>
      <c r="L93" s="28">
        <f t="shared" si="2"/>
        <v>1.0134128166915053</v>
      </c>
      <c r="M93" s="28">
        <f t="shared" si="3"/>
        <v>0.60329531051964513</v>
      </c>
      <c r="N93" s="28">
        <f t="shared" si="4"/>
        <v>265.21008403361344</v>
      </c>
      <c r="O93" s="28">
        <f t="shared" si="5"/>
        <v>67.960084033613441</v>
      </c>
      <c r="P93" s="28">
        <f t="shared" si="6"/>
        <v>1.5750000000000028</v>
      </c>
      <c r="Q93" s="28">
        <f t="shared" si="7"/>
        <v>-78.25</v>
      </c>
    </row>
    <row r="94" spans="1:17">
      <c r="A94" s="25">
        <f t="shared" si="8"/>
        <v>42337</v>
      </c>
      <c r="B94" s="26" t="str">
        <f t="shared" si="0"/>
        <v>日</v>
      </c>
      <c r="C94" s="20"/>
      <c r="D94" s="24">
        <v>5.5</v>
      </c>
      <c r="E94" s="18">
        <v>0.75</v>
      </c>
      <c r="F94" s="21">
        <f t="shared" si="1"/>
        <v>4.125</v>
      </c>
      <c r="G94" s="21">
        <f t="array" ref="G94">SUM(IF($A94=作業履歴!$C$2:$C$150,IF(製造単体進捗!$B$33=作業履歴!$D$2:$D$150,作業履歴!$G$2:$G$150,0),0))</f>
        <v>0</v>
      </c>
      <c r="H94" s="21">
        <f t="array" ref="H94">SUM(IF($A94=作業履歴!$C$2:$C$150,IF(製造単体進捗!$B$33=作業履歴!$D$2:$D$150,作業履歴!$F$2:$F$150,0),0))</f>
        <v>0</v>
      </c>
      <c r="I94" s="21">
        <f>SUM(F$35:F94)</f>
        <v>121.55</v>
      </c>
      <c r="J94" s="21">
        <f>SUM(G$35:G94)</f>
        <v>119</v>
      </c>
      <c r="K94" s="22">
        <f>SUM(H$35:H94)</f>
        <v>197.25</v>
      </c>
      <c r="L94" s="28">
        <f t="shared" si="2"/>
        <v>0.97902097902097907</v>
      </c>
      <c r="M94" s="28">
        <f t="shared" si="3"/>
        <v>0.60329531051964513</v>
      </c>
      <c r="N94" s="28">
        <f t="shared" si="4"/>
        <v>265.21008403361344</v>
      </c>
      <c r="O94" s="28">
        <f t="shared" si="5"/>
        <v>67.960084033613441</v>
      </c>
      <c r="P94" s="28">
        <f t="shared" si="6"/>
        <v>-2.5499999999999972</v>
      </c>
      <c r="Q94" s="28">
        <f t="shared" si="7"/>
        <v>-78.25</v>
      </c>
    </row>
    <row r="95" spans="1:17">
      <c r="A95" s="25">
        <f t="shared" si="8"/>
        <v>42338</v>
      </c>
      <c r="B95" s="26" t="str">
        <f t="shared" si="0"/>
        <v>月</v>
      </c>
      <c r="C95" s="20"/>
      <c r="D95" s="24">
        <v>5.5</v>
      </c>
      <c r="E95" s="18">
        <v>0.75</v>
      </c>
      <c r="F95" s="21">
        <f t="shared" si="1"/>
        <v>4.125</v>
      </c>
      <c r="G95" s="21">
        <f t="array" ref="G95">SUM(IF($A95=作業履歴!$C$2:$C$150,IF(製造単体進捗!$B$33=作業履歴!$D$2:$D$150,作業履歴!$G$2:$G$150,0),0))</f>
        <v>0</v>
      </c>
      <c r="H95" s="21">
        <f t="array" ref="H95">SUM(IF($A95=作業履歴!$C$2:$C$150,IF(製造単体進捗!$B$33=作業履歴!$D$2:$D$150,作業履歴!$F$2:$F$150,0),0))</f>
        <v>6.18</v>
      </c>
      <c r="I95" s="21">
        <f>SUM(F$35:F95)</f>
        <v>125.675</v>
      </c>
      <c r="J95" s="21">
        <f>SUM(G$35:G95)</f>
        <v>119</v>
      </c>
      <c r="K95" s="22">
        <f>SUM(H$35:H95)</f>
        <v>203.43</v>
      </c>
      <c r="L95" s="28">
        <f t="shared" si="2"/>
        <v>0.9468868112194152</v>
      </c>
      <c r="M95" s="28">
        <f t="shared" si="3"/>
        <v>0.5849678021924003</v>
      </c>
      <c r="N95" s="28">
        <f t="shared" si="4"/>
        <v>273.51932773109246</v>
      </c>
      <c r="O95" s="28">
        <f t="shared" si="5"/>
        <v>70.089327731092453</v>
      </c>
      <c r="P95" s="28">
        <f t="shared" si="6"/>
        <v>-6.6749999999999972</v>
      </c>
      <c r="Q95" s="28">
        <f t="shared" si="7"/>
        <v>-84.43</v>
      </c>
    </row>
    <row r="96" spans="1:17">
      <c r="A96" s="25">
        <f t="shared" si="8"/>
        <v>42339</v>
      </c>
      <c r="B96" s="26" t="str">
        <f t="shared" si="0"/>
        <v>火</v>
      </c>
      <c r="C96" s="20"/>
      <c r="D96" s="24">
        <v>5.5</v>
      </c>
      <c r="E96" s="18">
        <v>0.75</v>
      </c>
      <c r="F96" s="21">
        <f t="shared" si="1"/>
        <v>4.125</v>
      </c>
      <c r="G96" s="21">
        <f t="array" ref="G96">SUM(IF($A96=作業履歴!$C$2:$C$150,IF(製造単体進捗!$B$33=作業履歴!$D$2:$D$150,作業履歴!$G$2:$G$150,0),0))</f>
        <v>0</v>
      </c>
      <c r="H96" s="21">
        <f t="array" ref="H96">SUM(IF($A96=作業履歴!$C$2:$C$150,IF(製造単体進捗!$B$33=作業履歴!$D$2:$D$150,作業履歴!$F$2:$F$150,0),0))</f>
        <v>9.75</v>
      </c>
      <c r="I96" s="21">
        <f>SUM(F$35:F96)</f>
        <v>129.80000000000001</v>
      </c>
      <c r="J96" s="21">
        <f>SUM(G$35:G96)</f>
        <v>119</v>
      </c>
      <c r="K96" s="22">
        <f>SUM(H$35:H96)</f>
        <v>213.18</v>
      </c>
      <c r="L96" s="28">
        <f t="shared" si="2"/>
        <v>0.91679506933744215</v>
      </c>
      <c r="M96" s="28">
        <f t="shared" si="3"/>
        <v>0.55821371610845294</v>
      </c>
      <c r="N96" s="28">
        <f t="shared" si="4"/>
        <v>286.62857142857143</v>
      </c>
      <c r="O96" s="28">
        <f t="shared" si="5"/>
        <v>73.448571428571427</v>
      </c>
      <c r="P96" s="28">
        <f t="shared" si="6"/>
        <v>-10.800000000000011</v>
      </c>
      <c r="Q96" s="28">
        <f t="shared" si="7"/>
        <v>-94.18</v>
      </c>
    </row>
    <row r="97" spans="1:17">
      <c r="A97" s="25">
        <f t="shared" si="8"/>
        <v>42340</v>
      </c>
      <c r="B97" s="26" t="str">
        <f t="shared" si="0"/>
        <v>水</v>
      </c>
      <c r="C97" s="20"/>
      <c r="D97" s="24">
        <v>5.5</v>
      </c>
      <c r="E97" s="18">
        <v>0</v>
      </c>
      <c r="F97" s="21">
        <f t="shared" si="1"/>
        <v>0</v>
      </c>
      <c r="G97" s="21">
        <f t="array" ref="G97">SUM(IF($A97=作業履歴!$C$2:$C$150,IF(製造単体進捗!$B$33=作業履歴!$D$2:$D$150,作業履歴!$G$2:$G$150,0),0))</f>
        <v>0</v>
      </c>
      <c r="H97" s="21">
        <f t="array" ref="H97">SUM(IF($A97=作業履歴!$C$2:$C$150,IF(製造単体進捗!$B$33=作業履歴!$D$2:$D$150,作業履歴!$F$2:$F$150,0),0))</f>
        <v>11.25</v>
      </c>
      <c r="I97" s="21">
        <f>SUM(F$35:F97)</f>
        <v>129.80000000000001</v>
      </c>
      <c r="J97" s="21">
        <f>SUM(G$35:G97)</f>
        <v>119</v>
      </c>
      <c r="K97" s="22">
        <f>SUM(H$35:H97)</f>
        <v>224.43</v>
      </c>
      <c r="L97" s="28">
        <f t="shared" si="2"/>
        <v>0.91679506933744215</v>
      </c>
      <c r="M97" s="28">
        <f t="shared" si="3"/>
        <v>0.53023214365280935</v>
      </c>
      <c r="N97" s="28">
        <f t="shared" si="4"/>
        <v>301.75462184873948</v>
      </c>
      <c r="O97" s="28">
        <f t="shared" si="5"/>
        <v>77.324621848739469</v>
      </c>
      <c r="P97" s="28">
        <f t="shared" si="6"/>
        <v>-10.800000000000011</v>
      </c>
      <c r="Q97" s="28">
        <f t="shared" si="7"/>
        <v>-105.43</v>
      </c>
    </row>
    <row r="98" spans="1:17">
      <c r="A98" s="25">
        <f t="shared" si="8"/>
        <v>42341</v>
      </c>
      <c r="B98" s="26" t="str">
        <f t="shared" si="0"/>
        <v>木</v>
      </c>
      <c r="C98" s="20"/>
      <c r="D98" s="24">
        <v>5.5</v>
      </c>
      <c r="E98" s="18">
        <v>0</v>
      </c>
      <c r="F98" s="21">
        <f t="shared" si="1"/>
        <v>0</v>
      </c>
      <c r="G98" s="21">
        <f t="array" ref="G98">SUM(IF($A98=作業履歴!$C$2:$C$150,IF(製造単体進捗!$B$33=作業履歴!$D$2:$D$150,作業履歴!$G$2:$G$150,0),0))</f>
        <v>0</v>
      </c>
      <c r="H98" s="21">
        <f t="array" ref="H98">SUM(IF($A98=作業履歴!$C$2:$C$150,IF(製造単体進捗!$B$33=作業履歴!$D$2:$D$150,作業履歴!$F$2:$F$150,0),0))</f>
        <v>11.5</v>
      </c>
      <c r="I98" s="21">
        <f>SUM(F$35:F98)</f>
        <v>129.80000000000001</v>
      </c>
      <c r="J98" s="21">
        <f>SUM(G$35:G98)</f>
        <v>119</v>
      </c>
      <c r="K98" s="22">
        <f>SUM(H$35:H98)</f>
        <v>235.93</v>
      </c>
      <c r="L98" s="28">
        <f t="shared" si="2"/>
        <v>0.91679506933744215</v>
      </c>
      <c r="M98" s="28">
        <f t="shared" si="3"/>
        <v>0.5043868944178358</v>
      </c>
      <c r="N98" s="28">
        <f t="shared" si="4"/>
        <v>317.21680672268906</v>
      </c>
      <c r="O98" s="28">
        <f t="shared" si="5"/>
        <v>81.28680672268905</v>
      </c>
      <c r="P98" s="28">
        <f t="shared" si="6"/>
        <v>-10.800000000000011</v>
      </c>
      <c r="Q98" s="28">
        <f t="shared" si="7"/>
        <v>-116.93</v>
      </c>
    </row>
    <row r="99" spans="1:17">
      <c r="A99" s="25">
        <f t="shared" si="8"/>
        <v>42342</v>
      </c>
      <c r="B99" s="26" t="str">
        <f t="shared" si="0"/>
        <v>金</v>
      </c>
      <c r="C99" s="20"/>
      <c r="D99" s="24">
        <v>5.5</v>
      </c>
      <c r="E99" s="18">
        <v>1</v>
      </c>
      <c r="F99" s="21">
        <f t="shared" si="1"/>
        <v>5.5</v>
      </c>
      <c r="G99" s="21">
        <f t="array" ref="G99">SUM(IF($A99=作業履歴!$C$2:$C$150,IF(製造単体進捗!$B$33=作業履歴!$D$2:$D$150,作業履歴!$G$2:$G$150,0),0))</f>
        <v>0</v>
      </c>
      <c r="H99" s="21">
        <f t="array" ref="H99">SUM(IF($A99=作業履歴!$C$2:$C$150,IF(製造単体進捗!$B$33=作業履歴!$D$2:$D$150,作業履歴!$F$2:$F$150,0),0))</f>
        <v>7.25</v>
      </c>
      <c r="I99" s="21">
        <f>SUM(F$35:F99)</f>
        <v>135.30000000000001</v>
      </c>
      <c r="J99" s="21">
        <f>SUM(G$35:G99)</f>
        <v>119</v>
      </c>
      <c r="K99" s="22">
        <f>SUM(H$35:H99)</f>
        <v>243.18</v>
      </c>
      <c r="L99" s="28">
        <f t="shared" si="2"/>
        <v>0.87952697708795258</v>
      </c>
      <c r="M99" s="28">
        <f t="shared" si="3"/>
        <v>0.48934945308002303</v>
      </c>
      <c r="N99" s="28">
        <f t="shared" si="4"/>
        <v>326.96470588235297</v>
      </c>
      <c r="O99" s="28">
        <f t="shared" si="5"/>
        <v>83.784705882352966</v>
      </c>
      <c r="P99" s="28">
        <f t="shared" si="6"/>
        <v>-16.300000000000011</v>
      </c>
      <c r="Q99" s="28">
        <f t="shared" si="7"/>
        <v>-124.18</v>
      </c>
    </row>
    <row r="100" spans="1:17">
      <c r="A100" s="25">
        <f t="shared" si="8"/>
        <v>42343</v>
      </c>
      <c r="B100" s="26" t="str">
        <f t="shared" si="0"/>
        <v>土</v>
      </c>
      <c r="C100" s="20"/>
      <c r="D100" s="24">
        <v>5.5</v>
      </c>
      <c r="E100" s="18">
        <v>1</v>
      </c>
      <c r="F100" s="21">
        <f t="shared" si="1"/>
        <v>5.5</v>
      </c>
      <c r="G100" s="21">
        <f t="array" ref="G100">SUM(IF($A100=作業履歴!$C$2:$C$150,IF(製造単体進捗!$B$33=作業履歴!$D$2:$D$150,作業履歴!$G$2:$G$150,0),0))</f>
        <v>0</v>
      </c>
      <c r="H100" s="21">
        <f t="array" ref="H100">SUM(IF($A100=作業履歴!$C$2:$C$150,IF(製造単体進捗!$B$33=作業履歴!$D$2:$D$150,作業履歴!$F$2:$F$150,0),0))</f>
        <v>0</v>
      </c>
      <c r="I100" s="21">
        <f>SUM(F$35:F100)</f>
        <v>140.80000000000001</v>
      </c>
      <c r="J100" s="21">
        <f>SUM(G$35:G100)</f>
        <v>119</v>
      </c>
      <c r="K100" s="22">
        <f>SUM(H$35:H100)</f>
        <v>243.18</v>
      </c>
      <c r="L100" s="28">
        <f t="shared" si="2"/>
        <v>0.84517045454545447</v>
      </c>
      <c r="M100" s="28">
        <f t="shared" si="3"/>
        <v>0.48934945308002303</v>
      </c>
      <c r="N100" s="28">
        <f t="shared" si="4"/>
        <v>326.96470588235297</v>
      </c>
      <c r="O100" s="28">
        <f t="shared" si="5"/>
        <v>83.784705882352966</v>
      </c>
      <c r="P100" s="28">
        <f t="shared" si="6"/>
        <v>-21.800000000000011</v>
      </c>
      <c r="Q100" s="28">
        <f t="shared" si="7"/>
        <v>-124.18</v>
      </c>
    </row>
    <row r="101" spans="1:17">
      <c r="A101" s="25">
        <f t="shared" si="8"/>
        <v>42344</v>
      </c>
      <c r="B101" s="26" t="str">
        <f t="shared" si="0"/>
        <v>日</v>
      </c>
      <c r="C101" s="20"/>
      <c r="D101" s="24">
        <v>5.5</v>
      </c>
      <c r="E101" s="18">
        <v>1</v>
      </c>
      <c r="F101" s="21">
        <f t="shared" si="1"/>
        <v>5.5</v>
      </c>
      <c r="G101" s="21">
        <f t="array" ref="G101">SUM(IF($A101=作業履歴!$C$2:$C$150,IF(製造単体進捗!$B$33=作業履歴!$D$2:$D$150,作業履歴!$G$2:$G$150,0),0))</f>
        <v>0</v>
      </c>
      <c r="H101" s="21">
        <f t="array" ref="H101">SUM(IF($A101=作業履歴!$C$2:$C$150,IF(製造単体進捗!$B$33=作業履歴!$D$2:$D$150,作業履歴!$F$2:$F$150,0),0))</f>
        <v>6.25</v>
      </c>
      <c r="I101" s="21">
        <f>SUM(F$35:F101)</f>
        <v>146.30000000000001</v>
      </c>
      <c r="J101" s="21">
        <f>SUM(G$35:G101)</f>
        <v>119</v>
      </c>
      <c r="K101" s="22">
        <f>SUM(H$35:H101)</f>
        <v>249.43</v>
      </c>
      <c r="L101" s="28">
        <f t="shared" si="2"/>
        <v>0.81339712918660279</v>
      </c>
      <c r="M101" s="28">
        <f t="shared" si="3"/>
        <v>0.47708776009301207</v>
      </c>
      <c r="N101" s="28">
        <f t="shared" si="4"/>
        <v>335.36806722689073</v>
      </c>
      <c r="O101" s="28">
        <f t="shared" si="5"/>
        <v>85.938067226890723</v>
      </c>
      <c r="P101" s="28">
        <f t="shared" si="6"/>
        <v>-27.300000000000011</v>
      </c>
      <c r="Q101" s="28">
        <f t="shared" si="7"/>
        <v>-130.43</v>
      </c>
    </row>
    <row r="102" spans="1:17">
      <c r="A102" s="25">
        <f t="shared" si="8"/>
        <v>42345</v>
      </c>
      <c r="B102" s="26" t="str">
        <f t="shared" si="0"/>
        <v>月</v>
      </c>
      <c r="C102" s="20"/>
      <c r="D102" s="24">
        <v>5.5</v>
      </c>
      <c r="E102" s="18">
        <v>1</v>
      </c>
      <c r="F102" s="21">
        <f t="shared" si="1"/>
        <v>5.5</v>
      </c>
      <c r="G102" s="21">
        <f t="array" ref="G102">SUM(IF($A102=作業履歴!$C$2:$C$150,IF(製造単体進捗!$B$33=作業履歴!$D$2:$D$150,作業履歴!$G$2:$G$150,0),0))</f>
        <v>0</v>
      </c>
      <c r="H102" s="21">
        <f t="array" ref="H102">SUM(IF($A102=作業履歴!$C$2:$C$150,IF(製造単体進捗!$B$33=作業履歴!$D$2:$D$150,作業履歴!$F$2:$F$150,0),0))</f>
        <v>12</v>
      </c>
      <c r="I102" s="21">
        <f>SUM(F$35:F102)</f>
        <v>151.80000000000001</v>
      </c>
      <c r="J102" s="21">
        <f>SUM(G$35:G102)</f>
        <v>119</v>
      </c>
      <c r="K102" s="22">
        <f>SUM(H$35:H102)</f>
        <v>261.43</v>
      </c>
      <c r="L102" s="28">
        <f t="shared" si="2"/>
        <v>0.78392621870882739</v>
      </c>
      <c r="M102" s="28">
        <f t="shared" si="3"/>
        <v>0.45518876946027614</v>
      </c>
      <c r="N102" s="28">
        <f t="shared" si="4"/>
        <v>351.50252100840339</v>
      </c>
      <c r="O102" s="28">
        <f t="shared" si="5"/>
        <v>90.072521008403385</v>
      </c>
      <c r="P102" s="28">
        <f t="shared" si="6"/>
        <v>-32.800000000000011</v>
      </c>
      <c r="Q102" s="28">
        <f t="shared" si="7"/>
        <v>-142.43</v>
      </c>
    </row>
    <row r="103" spans="1:17">
      <c r="A103" s="25">
        <f t="shared" si="8"/>
        <v>42346</v>
      </c>
      <c r="B103" s="26" t="str">
        <f t="shared" si="0"/>
        <v>火</v>
      </c>
      <c r="C103" s="20"/>
      <c r="D103" s="24">
        <v>5.5</v>
      </c>
      <c r="E103" s="18">
        <v>1</v>
      </c>
      <c r="F103" s="21">
        <f t="shared" si="1"/>
        <v>5.5</v>
      </c>
      <c r="G103" s="21">
        <f t="array" ref="G103">SUM(IF($A103=作業履歴!$C$2:$C$150,IF(製造単体進捗!$B$33=作業履歴!$D$2:$D$150,作業履歴!$G$2:$G$150,0),0))</f>
        <v>0</v>
      </c>
      <c r="H103" s="21">
        <f t="array" ref="H103">SUM(IF($A103=作業履歴!$C$2:$C$150,IF(製造単体進捗!$B$33=作業履歴!$D$2:$D$150,作業履歴!$F$2:$F$150,0),0))</f>
        <v>12.5</v>
      </c>
      <c r="I103" s="21">
        <f>SUM(F$35:F103)</f>
        <v>157.30000000000001</v>
      </c>
      <c r="J103" s="21">
        <f>SUM(G$35:G103)</f>
        <v>119</v>
      </c>
      <c r="K103" s="22">
        <f>SUM(H$35:H103)</f>
        <v>273.93</v>
      </c>
      <c r="L103" s="28">
        <f t="shared" si="2"/>
        <v>0.75651621106166556</v>
      </c>
      <c r="M103" s="28">
        <f t="shared" si="3"/>
        <v>0.43441755192932502</v>
      </c>
      <c r="N103" s="28">
        <f t="shared" si="4"/>
        <v>368.30924369747902</v>
      </c>
      <c r="O103" s="28">
        <f t="shared" si="5"/>
        <v>94.379243697479012</v>
      </c>
      <c r="P103" s="28">
        <f t="shared" si="6"/>
        <v>-38.300000000000011</v>
      </c>
      <c r="Q103" s="28">
        <f t="shared" si="7"/>
        <v>-154.93</v>
      </c>
    </row>
    <row r="104" spans="1:17">
      <c r="A104" s="25">
        <f t="shared" si="8"/>
        <v>42347</v>
      </c>
      <c r="B104" s="26" t="str">
        <f t="shared" si="0"/>
        <v>水</v>
      </c>
      <c r="C104" s="20"/>
      <c r="D104" s="24">
        <v>5.5</v>
      </c>
      <c r="E104" s="18">
        <v>0</v>
      </c>
      <c r="F104" s="21">
        <f t="shared" si="1"/>
        <v>0</v>
      </c>
      <c r="G104" s="21">
        <f t="array" ref="G104">SUM(IF($A104=作業履歴!$C$2:$C$150,IF(製造単体進捗!$B$33=作業履歴!$D$2:$D$150,作業履歴!$G$2:$G$150,0),0))</f>
        <v>0</v>
      </c>
      <c r="H104" s="21">
        <f t="array" ref="H104">SUM(IF($A104=作業履歴!$C$2:$C$150,IF(製造単体進捗!$B$33=作業履歴!$D$2:$D$150,作業履歴!$F$2:$F$150,0),0))</f>
        <v>11.25</v>
      </c>
      <c r="I104" s="21">
        <f>SUM(F$35:F104)</f>
        <v>157.30000000000001</v>
      </c>
      <c r="J104" s="21">
        <f>SUM(G$35:G104)</f>
        <v>119</v>
      </c>
      <c r="K104" s="22">
        <f>SUM(H$35:H104)</f>
        <v>285.18</v>
      </c>
      <c r="L104" s="28">
        <f t="shared" si="2"/>
        <v>0.75651621106166556</v>
      </c>
      <c r="M104" s="28">
        <f t="shared" si="3"/>
        <v>0.4172803141875307</v>
      </c>
      <c r="N104" s="28">
        <f t="shared" si="4"/>
        <v>383.43529411764706</v>
      </c>
      <c r="O104" s="28">
        <f t="shared" si="5"/>
        <v>98.255294117647054</v>
      </c>
      <c r="P104" s="28">
        <f t="shared" si="6"/>
        <v>-38.300000000000011</v>
      </c>
      <c r="Q104" s="28">
        <f t="shared" si="7"/>
        <v>-166.18</v>
      </c>
    </row>
    <row r="105" spans="1:17">
      <c r="A105" s="25">
        <f t="shared" si="8"/>
        <v>42348</v>
      </c>
      <c r="B105" s="26" t="str">
        <f t="shared" si="0"/>
        <v>木</v>
      </c>
      <c r="C105" s="20"/>
      <c r="D105" s="24">
        <v>5.5</v>
      </c>
      <c r="E105" s="18">
        <v>0</v>
      </c>
      <c r="F105" s="21">
        <f t="shared" si="1"/>
        <v>0</v>
      </c>
      <c r="G105" s="21">
        <f t="array" ref="G105">SUM(IF($A105=作業履歴!$C$2:$C$150,IF(製造単体進捗!$B$33=作業履歴!$D$2:$D$150,作業履歴!$G$2:$G$150,0),0))</f>
        <v>0</v>
      </c>
      <c r="H105" s="21">
        <f t="array" ref="H105">SUM(IF($A105=作業履歴!$C$2:$C$150,IF(製造単体進捗!$B$33=作業履歴!$D$2:$D$150,作業履歴!$F$2:$F$150,0),0))</f>
        <v>0</v>
      </c>
      <c r="I105" s="21">
        <f>SUM(F$35:F105)</f>
        <v>157.30000000000001</v>
      </c>
      <c r="J105" s="21">
        <f>SUM(G$35:G105)</f>
        <v>119</v>
      </c>
      <c r="K105" s="22">
        <f>SUM(H$35:H105)</f>
        <v>285.18</v>
      </c>
      <c r="L105" s="28">
        <f t="shared" si="2"/>
        <v>0.75651621106166556</v>
      </c>
      <c r="M105" s="28">
        <f t="shared" si="3"/>
        <v>0.4172803141875307</v>
      </c>
      <c r="N105" s="28">
        <f t="shared" si="4"/>
        <v>383.43529411764706</v>
      </c>
      <c r="O105" s="28">
        <f t="shared" si="5"/>
        <v>98.255294117647054</v>
      </c>
      <c r="P105" s="28">
        <f t="shared" si="6"/>
        <v>-38.300000000000011</v>
      </c>
      <c r="Q105" s="28">
        <f t="shared" si="7"/>
        <v>-166.18</v>
      </c>
    </row>
    <row r="106" spans="1:17">
      <c r="A106" s="25">
        <f t="shared" si="8"/>
        <v>42349</v>
      </c>
      <c r="B106" s="26" t="str">
        <f t="shared" si="0"/>
        <v>金</v>
      </c>
      <c r="C106" s="20"/>
      <c r="D106" s="24">
        <v>5.5</v>
      </c>
      <c r="E106" s="18">
        <v>0</v>
      </c>
      <c r="F106" s="21">
        <f t="shared" si="1"/>
        <v>0</v>
      </c>
      <c r="G106" s="21">
        <f t="array" ref="G106">SUM(IF($A106=作業履歴!$C$2:$C$150,IF(製造単体進捗!$B$33=作業履歴!$D$2:$D$150,作業履歴!$G$2:$G$150,0),0))</f>
        <v>0</v>
      </c>
      <c r="H106" s="21">
        <f t="array" ref="H106">SUM(IF($A106=作業履歴!$C$2:$C$150,IF(製造単体進捗!$B$33=作業履歴!$D$2:$D$150,作業履歴!$F$2:$F$150,0),0))</f>
        <v>0</v>
      </c>
      <c r="I106" s="21">
        <f>SUM(F$35:F106)</f>
        <v>157.30000000000001</v>
      </c>
      <c r="J106" s="21">
        <f>SUM(G$35:G106)</f>
        <v>119</v>
      </c>
      <c r="K106" s="22">
        <f>SUM(H$35:H106)</f>
        <v>285.18</v>
      </c>
      <c r="L106" s="28">
        <f t="shared" si="2"/>
        <v>0.75651621106166556</v>
      </c>
      <c r="M106" s="28">
        <f t="shared" si="3"/>
        <v>0.4172803141875307</v>
      </c>
      <c r="N106" s="28">
        <f t="shared" si="4"/>
        <v>383.43529411764706</v>
      </c>
      <c r="O106" s="28">
        <f t="shared" si="5"/>
        <v>98.255294117647054</v>
      </c>
      <c r="P106" s="28">
        <f t="shared" si="6"/>
        <v>-38.300000000000011</v>
      </c>
      <c r="Q106" s="28">
        <f t="shared" si="7"/>
        <v>-166.18</v>
      </c>
    </row>
    <row r="107" spans="1:17">
      <c r="A107" s="25">
        <f t="shared" si="8"/>
        <v>42350</v>
      </c>
      <c r="B107" s="26" t="str">
        <f t="shared" si="0"/>
        <v>土</v>
      </c>
      <c r="C107" s="20"/>
      <c r="D107" s="24">
        <v>5.5</v>
      </c>
      <c r="E107" s="18">
        <v>0</v>
      </c>
      <c r="F107" s="21">
        <f t="shared" si="1"/>
        <v>0</v>
      </c>
      <c r="G107" s="21">
        <f t="array" ref="G107">SUM(IF($A107=作業履歴!$C$2:$C$150,IF(製造単体進捗!$B$33=作業履歴!$D$2:$D$150,作業履歴!$G$2:$G$150,0),0))</f>
        <v>0</v>
      </c>
      <c r="H107" s="21">
        <f t="array" ref="H107">SUM(IF($A107=作業履歴!$C$2:$C$150,IF(製造単体進捗!$B$33=作業履歴!$D$2:$D$150,作業履歴!$F$2:$F$150,0),0))</f>
        <v>0</v>
      </c>
      <c r="I107" s="21">
        <f>SUM(F$35:F107)</f>
        <v>157.30000000000001</v>
      </c>
      <c r="J107" s="21">
        <f>SUM(G$35:G107)</f>
        <v>119</v>
      </c>
      <c r="K107" s="22">
        <f>SUM(H$35:H107)</f>
        <v>285.18</v>
      </c>
      <c r="L107" s="28">
        <f t="shared" si="2"/>
        <v>0.75651621106166556</v>
      </c>
      <c r="M107" s="28">
        <f t="shared" si="3"/>
        <v>0.4172803141875307</v>
      </c>
      <c r="N107" s="28">
        <f t="shared" si="4"/>
        <v>383.43529411764706</v>
      </c>
      <c r="O107" s="28">
        <f t="shared" si="5"/>
        <v>98.255294117647054</v>
      </c>
      <c r="P107" s="28">
        <f t="shared" si="6"/>
        <v>-38.300000000000011</v>
      </c>
      <c r="Q107" s="28">
        <f t="shared" si="7"/>
        <v>-166.18</v>
      </c>
    </row>
    <row r="108" spans="1:17">
      <c r="A108" s="25">
        <f t="shared" si="8"/>
        <v>42351</v>
      </c>
      <c r="B108" s="26" t="str">
        <f t="shared" si="0"/>
        <v>日</v>
      </c>
      <c r="C108" s="20"/>
      <c r="D108" s="24">
        <v>5.5</v>
      </c>
      <c r="E108" s="18">
        <v>0</v>
      </c>
      <c r="F108" s="21">
        <f t="shared" si="1"/>
        <v>0</v>
      </c>
      <c r="G108" s="21">
        <f t="array" ref="G108">SUM(IF($A108=作業履歴!$C$2:$C$150,IF(製造単体進捗!$B$33=作業履歴!$D$2:$D$150,作業履歴!$G$2:$G$150,0),0))</f>
        <v>0</v>
      </c>
      <c r="H108" s="21">
        <f t="array" ref="H108">SUM(IF($A108=作業履歴!$C$2:$C$150,IF(製造単体進捗!$B$33=作業履歴!$D$2:$D$150,作業履歴!$F$2:$F$150,0),0))</f>
        <v>0</v>
      </c>
      <c r="I108" s="21">
        <f>SUM(F$35:F108)</f>
        <v>157.30000000000001</v>
      </c>
      <c r="J108" s="21">
        <f>SUM(G$35:G108)</f>
        <v>119</v>
      </c>
      <c r="K108" s="22">
        <f>SUM(H$35:H108)</f>
        <v>285.18</v>
      </c>
      <c r="L108" s="28">
        <f t="shared" si="2"/>
        <v>0.75651621106166556</v>
      </c>
      <c r="M108" s="28">
        <f t="shared" si="3"/>
        <v>0.4172803141875307</v>
      </c>
      <c r="N108" s="28">
        <f t="shared" si="4"/>
        <v>383.43529411764706</v>
      </c>
      <c r="O108" s="28">
        <f t="shared" si="5"/>
        <v>98.255294117647054</v>
      </c>
      <c r="P108" s="28">
        <f t="shared" si="6"/>
        <v>-38.300000000000011</v>
      </c>
      <c r="Q108" s="28">
        <f t="shared" si="7"/>
        <v>-166.18</v>
      </c>
    </row>
    <row r="109" spans="1:17">
      <c r="A109" s="25">
        <f t="shared" si="8"/>
        <v>42352</v>
      </c>
      <c r="B109" s="26" t="str">
        <f t="shared" si="0"/>
        <v>月</v>
      </c>
      <c r="C109" s="20"/>
      <c r="D109" s="24">
        <v>5.5</v>
      </c>
      <c r="E109" s="18">
        <v>0</v>
      </c>
      <c r="F109" s="21">
        <f t="shared" si="1"/>
        <v>0</v>
      </c>
      <c r="G109" s="21">
        <f t="array" ref="G109">SUM(IF($A109=作業履歴!$C$2:$C$150,IF(製造単体進捗!$B$33=作業履歴!$D$2:$D$150,作業履歴!$G$2:$G$150,0),0))</f>
        <v>0</v>
      </c>
      <c r="H109" s="21">
        <f t="array" ref="H109">SUM(IF($A109=作業履歴!$C$2:$C$150,IF(製造単体進捗!$B$33=作業履歴!$D$2:$D$150,作業履歴!$F$2:$F$150,0),0))</f>
        <v>0</v>
      </c>
      <c r="I109" s="21">
        <f>SUM(F$35:F109)</f>
        <v>157.30000000000001</v>
      </c>
      <c r="J109" s="21">
        <f>SUM(G$35:G109)</f>
        <v>119</v>
      </c>
      <c r="K109" s="22">
        <f>SUM(H$35:H109)</f>
        <v>285.18</v>
      </c>
      <c r="L109" s="28">
        <f t="shared" si="2"/>
        <v>0.75651621106166556</v>
      </c>
      <c r="M109" s="28">
        <f t="shared" si="3"/>
        <v>0.4172803141875307</v>
      </c>
      <c r="N109" s="28">
        <f t="shared" si="4"/>
        <v>383.43529411764706</v>
      </c>
      <c r="O109" s="28">
        <f t="shared" si="5"/>
        <v>98.255294117647054</v>
      </c>
      <c r="P109" s="28">
        <f t="shared" si="6"/>
        <v>-38.300000000000011</v>
      </c>
      <c r="Q109" s="28">
        <f t="shared" si="7"/>
        <v>-166.18</v>
      </c>
    </row>
    <row r="110" spans="1:17">
      <c r="A110" s="25">
        <f t="shared" si="8"/>
        <v>42353</v>
      </c>
      <c r="B110" s="26" t="str">
        <f t="shared" si="0"/>
        <v>火</v>
      </c>
      <c r="C110" s="20"/>
      <c r="D110" s="24">
        <v>5.5</v>
      </c>
      <c r="E110" s="18">
        <v>0</v>
      </c>
      <c r="F110" s="21">
        <f t="shared" si="1"/>
        <v>0</v>
      </c>
      <c r="G110" s="21">
        <f t="array" ref="G110">SUM(IF($A110=作業履歴!$C$2:$C$150,IF(製造単体進捗!$B$33=作業履歴!$D$2:$D$150,作業履歴!$G$2:$G$150,0),0))</f>
        <v>0</v>
      </c>
      <c r="H110" s="21">
        <f t="array" ref="H110">SUM(IF($A110=作業履歴!$C$2:$C$150,IF(製造単体進捗!$B$33=作業履歴!$D$2:$D$150,作業履歴!$F$2:$F$150,0),0))</f>
        <v>0</v>
      </c>
      <c r="I110" s="21">
        <f>SUM(F$35:F110)</f>
        <v>157.30000000000001</v>
      </c>
      <c r="J110" s="21">
        <f>SUM(G$35:G110)</f>
        <v>119</v>
      </c>
      <c r="K110" s="22">
        <f>SUM(H$35:H110)</f>
        <v>285.18</v>
      </c>
      <c r="L110" s="28">
        <f t="shared" si="2"/>
        <v>0.75651621106166556</v>
      </c>
      <c r="M110" s="28">
        <f t="shared" si="3"/>
        <v>0.4172803141875307</v>
      </c>
      <c r="N110" s="28">
        <f t="shared" si="4"/>
        <v>383.43529411764706</v>
      </c>
      <c r="O110" s="28">
        <f t="shared" si="5"/>
        <v>98.255294117647054</v>
      </c>
      <c r="P110" s="28">
        <f t="shared" si="6"/>
        <v>-38.300000000000011</v>
      </c>
      <c r="Q110" s="28">
        <f t="shared" si="7"/>
        <v>-166.18</v>
      </c>
    </row>
    <row r="111" spans="1:17">
      <c r="A111" s="25">
        <f t="shared" si="8"/>
        <v>42354</v>
      </c>
      <c r="B111" s="26" t="str">
        <f t="shared" si="0"/>
        <v>水</v>
      </c>
      <c r="C111" s="20"/>
      <c r="D111" s="24">
        <v>5.5</v>
      </c>
      <c r="E111" s="18">
        <v>0</v>
      </c>
      <c r="F111" s="21">
        <f t="shared" si="1"/>
        <v>0</v>
      </c>
      <c r="G111" s="21">
        <f t="array" ref="G111">SUM(IF($A111=作業履歴!$C$2:$C$150,IF(製造単体進捗!$B$33=作業履歴!$D$2:$D$150,作業履歴!$G$2:$G$150,0),0))</f>
        <v>41</v>
      </c>
      <c r="H111" s="21">
        <f t="array" ref="H111">SUM(IF($A111=作業履歴!$C$2:$C$150,IF(製造単体進捗!$B$33=作業履歴!$D$2:$D$150,作業履歴!$F$2:$F$150,0),0))</f>
        <v>0</v>
      </c>
      <c r="I111" s="21">
        <f>SUM(F$35:F111)</f>
        <v>157.30000000000001</v>
      </c>
      <c r="J111" s="21">
        <f>SUM(G$35:G111)</f>
        <v>160</v>
      </c>
      <c r="K111" s="22">
        <f>SUM(H$35:H111)</f>
        <v>285.18</v>
      </c>
      <c r="L111" s="28">
        <f t="shared" si="2"/>
        <v>1.0171646535282899</v>
      </c>
      <c r="M111" s="28">
        <f t="shared" si="3"/>
        <v>0.5610491619328144</v>
      </c>
      <c r="N111" s="28">
        <f t="shared" si="4"/>
        <v>285.18</v>
      </c>
      <c r="O111" s="28">
        <f t="shared" si="5"/>
        <v>0</v>
      </c>
      <c r="P111" s="28">
        <f t="shared" si="6"/>
        <v>2.6999999999999886</v>
      </c>
      <c r="Q111" s="28">
        <f t="shared" si="7"/>
        <v>-125.18</v>
      </c>
    </row>
    <row r="112" spans="1:17">
      <c r="A112" s="25">
        <f t="shared" si="8"/>
        <v>42355</v>
      </c>
      <c r="B112" s="26" t="str">
        <f t="shared" si="0"/>
        <v>木</v>
      </c>
      <c r="C112" s="20"/>
      <c r="D112" s="24">
        <v>5.5</v>
      </c>
      <c r="E112" s="18">
        <v>0</v>
      </c>
      <c r="F112" s="21">
        <f t="shared" si="1"/>
        <v>0</v>
      </c>
      <c r="G112" s="21">
        <f t="array" ref="G112">SUM(IF($A112=作業履歴!$C$2:$C$150,IF(製造単体進捗!$B$33=作業履歴!$D$2:$D$150,作業履歴!$G$2:$G$150,0),0))</f>
        <v>0</v>
      </c>
      <c r="H112" s="21">
        <f t="array" ref="H112">SUM(IF($A112=作業履歴!$C$2:$C$150,IF(製造単体進捗!$B$33=作業履歴!$D$2:$D$150,作業履歴!$F$2:$F$150,0),0))</f>
        <v>0</v>
      </c>
      <c r="I112" s="21">
        <f>SUM(F$35:F112)</f>
        <v>157.30000000000001</v>
      </c>
      <c r="J112" s="21">
        <f>SUM(G$35:G112)</f>
        <v>160</v>
      </c>
      <c r="K112" s="22">
        <f>SUM(H$35:H112)</f>
        <v>285.18</v>
      </c>
      <c r="L112" s="28">
        <f t="shared" si="2"/>
        <v>1.0171646535282899</v>
      </c>
      <c r="M112" s="28">
        <f t="shared" si="3"/>
        <v>0.5610491619328144</v>
      </c>
      <c r="N112" s="28">
        <f t="shared" si="4"/>
        <v>285.18</v>
      </c>
      <c r="O112" s="28">
        <f t="shared" si="5"/>
        <v>0</v>
      </c>
      <c r="P112" s="28">
        <f t="shared" si="6"/>
        <v>2.6999999999999886</v>
      </c>
      <c r="Q112" s="28">
        <f t="shared" si="7"/>
        <v>-125.18</v>
      </c>
    </row>
    <row r="113" spans="1:17">
      <c r="A113" s="25">
        <f t="shared" si="8"/>
        <v>42356</v>
      </c>
      <c r="B113" s="26" t="str">
        <f t="shared" si="0"/>
        <v>金</v>
      </c>
      <c r="C113" s="20"/>
      <c r="D113" s="24">
        <v>5.5</v>
      </c>
      <c r="E113" s="18">
        <v>0</v>
      </c>
      <c r="F113" s="21">
        <f t="shared" si="1"/>
        <v>0</v>
      </c>
      <c r="G113" s="21">
        <f t="array" ref="G113">SUM(IF($A113=作業履歴!$C$2:$C$150,IF(製造単体進捗!$B$33=作業履歴!$D$2:$D$150,作業履歴!$G$2:$G$150,0),0))</f>
        <v>0</v>
      </c>
      <c r="H113" s="21">
        <f t="array" ref="H113">SUM(IF($A113=作業履歴!$C$2:$C$150,IF(製造単体進捗!$B$33=作業履歴!$D$2:$D$150,作業履歴!$F$2:$F$150,0),0))</f>
        <v>0</v>
      </c>
      <c r="I113" s="21">
        <f>SUM(F$35:F113)</f>
        <v>157.30000000000001</v>
      </c>
      <c r="J113" s="21">
        <f>SUM(G$35:G113)</f>
        <v>160</v>
      </c>
      <c r="K113" s="22">
        <f>SUM(H$35:H113)</f>
        <v>285.18</v>
      </c>
      <c r="L113" s="28">
        <f t="shared" si="2"/>
        <v>1.0171646535282899</v>
      </c>
      <c r="M113" s="28">
        <f t="shared" si="3"/>
        <v>0.5610491619328144</v>
      </c>
      <c r="N113" s="28">
        <f t="shared" si="4"/>
        <v>285.18</v>
      </c>
      <c r="O113" s="28">
        <f t="shared" si="5"/>
        <v>0</v>
      </c>
      <c r="P113" s="28">
        <f t="shared" si="6"/>
        <v>2.6999999999999886</v>
      </c>
      <c r="Q113" s="28">
        <f t="shared" si="7"/>
        <v>-125.18</v>
      </c>
    </row>
    <row r="114" spans="1:17">
      <c r="A114" s="25">
        <f t="shared" si="8"/>
        <v>42357</v>
      </c>
      <c r="B114" s="26" t="str">
        <f t="shared" si="0"/>
        <v>土</v>
      </c>
      <c r="C114" s="20"/>
      <c r="D114" s="24">
        <v>5.5</v>
      </c>
      <c r="E114" s="18">
        <v>0</v>
      </c>
      <c r="F114" s="21">
        <f t="shared" si="1"/>
        <v>0</v>
      </c>
      <c r="G114" s="21">
        <f t="array" ref="G114">SUM(IF($A114=作業履歴!$C$2:$C$150,IF(製造単体進捗!$B$33=作業履歴!$D$2:$D$150,作業履歴!$G$2:$G$150,0),0))</f>
        <v>0</v>
      </c>
      <c r="H114" s="21">
        <f t="array" ref="H114">SUM(IF($A114=作業履歴!$C$2:$C$150,IF(製造単体進捗!$B$33=作業履歴!$D$2:$D$150,作業履歴!$F$2:$F$150,0),0))</f>
        <v>0</v>
      </c>
      <c r="I114" s="21">
        <f>SUM(F$35:F114)</f>
        <v>157.30000000000001</v>
      </c>
      <c r="J114" s="21">
        <f>SUM(G$35:G114)</f>
        <v>160</v>
      </c>
      <c r="K114" s="22">
        <f>SUM(H$35:H114)</f>
        <v>285.18</v>
      </c>
      <c r="L114" s="28">
        <f t="shared" si="2"/>
        <v>1.0171646535282899</v>
      </c>
      <c r="M114" s="28">
        <f t="shared" si="3"/>
        <v>0.5610491619328144</v>
      </c>
      <c r="N114" s="28">
        <f t="shared" si="4"/>
        <v>285.18</v>
      </c>
      <c r="O114" s="28">
        <f t="shared" si="5"/>
        <v>0</v>
      </c>
      <c r="P114" s="28">
        <f t="shared" si="6"/>
        <v>2.6999999999999886</v>
      </c>
      <c r="Q114" s="28">
        <f t="shared" si="7"/>
        <v>-125.18</v>
      </c>
    </row>
    <row r="115" spans="1:17">
      <c r="A115" s="25">
        <f t="shared" si="8"/>
        <v>42358</v>
      </c>
      <c r="B115" s="26" t="str">
        <f t="shared" si="0"/>
        <v>日</v>
      </c>
      <c r="C115" s="20"/>
      <c r="D115" s="24">
        <v>5.5</v>
      </c>
      <c r="E115" s="18">
        <v>0</v>
      </c>
      <c r="F115" s="21">
        <f t="shared" si="1"/>
        <v>0</v>
      </c>
      <c r="G115" s="21">
        <f t="array" ref="G115">SUM(IF($A115=作業履歴!$C$2:$C$150,IF(製造単体進捗!$B$33=作業履歴!$D$2:$D$150,作業履歴!$G$2:$G$150,0),0))</f>
        <v>0</v>
      </c>
      <c r="H115" s="21">
        <f t="array" ref="H115">SUM(IF($A115=作業履歴!$C$2:$C$150,IF(製造単体進捗!$B$33=作業履歴!$D$2:$D$150,作業履歴!$F$2:$F$150,0),0))</f>
        <v>0</v>
      </c>
      <c r="I115" s="21">
        <f>SUM(F$35:F115)</f>
        <v>157.30000000000001</v>
      </c>
      <c r="J115" s="21">
        <f>SUM(G$35:G115)</f>
        <v>160</v>
      </c>
      <c r="K115" s="22">
        <f>SUM(H$35:H115)</f>
        <v>285.18</v>
      </c>
      <c r="L115" s="28">
        <f t="shared" si="2"/>
        <v>1.0171646535282899</v>
      </c>
      <c r="M115" s="28">
        <f t="shared" si="3"/>
        <v>0.5610491619328144</v>
      </c>
      <c r="N115" s="28">
        <f t="shared" si="4"/>
        <v>285.18</v>
      </c>
      <c r="O115" s="28">
        <f t="shared" si="5"/>
        <v>0</v>
      </c>
      <c r="P115" s="28">
        <f t="shared" si="6"/>
        <v>2.6999999999999886</v>
      </c>
      <c r="Q115" s="28">
        <f t="shared" si="7"/>
        <v>-125.18</v>
      </c>
    </row>
    <row r="116" spans="1:17">
      <c r="A116" s="25">
        <f t="shared" si="8"/>
        <v>42359</v>
      </c>
      <c r="B116" s="26" t="str">
        <f t="shared" si="0"/>
        <v>月</v>
      </c>
      <c r="C116" s="20"/>
      <c r="D116" s="24">
        <v>5.5</v>
      </c>
      <c r="E116" s="18">
        <v>0</v>
      </c>
      <c r="F116" s="21">
        <f t="shared" si="1"/>
        <v>0</v>
      </c>
      <c r="G116" s="21">
        <f t="array" ref="G116">SUM(IF($A116=作業履歴!$C$2:$C$150,IF(製造単体進捗!$B$33=作業履歴!$D$2:$D$150,作業履歴!$G$2:$G$150,0),0))</f>
        <v>0</v>
      </c>
      <c r="H116" s="21">
        <f t="array" ref="H116">SUM(IF($A116=作業履歴!$C$2:$C$150,IF(製造単体進捗!$B$33=作業履歴!$D$2:$D$150,作業履歴!$F$2:$F$150,0),0))</f>
        <v>0</v>
      </c>
      <c r="I116" s="21">
        <f>SUM(F$35:F116)</f>
        <v>157.30000000000001</v>
      </c>
      <c r="J116" s="21">
        <f>SUM(G$35:G116)</f>
        <v>160</v>
      </c>
      <c r="K116" s="22">
        <f>SUM(H$35:H116)</f>
        <v>285.18</v>
      </c>
      <c r="L116" s="28">
        <f t="shared" si="2"/>
        <v>1.0171646535282899</v>
      </c>
      <c r="M116" s="28">
        <f t="shared" si="3"/>
        <v>0.5610491619328144</v>
      </c>
      <c r="N116" s="28">
        <f t="shared" si="4"/>
        <v>285.18</v>
      </c>
      <c r="O116" s="28">
        <f t="shared" si="5"/>
        <v>0</v>
      </c>
      <c r="P116" s="28">
        <f t="shared" si="6"/>
        <v>2.6999999999999886</v>
      </c>
      <c r="Q116" s="28">
        <f t="shared" si="7"/>
        <v>-125.18</v>
      </c>
    </row>
    <row r="117" spans="1:17">
      <c r="A117" s="25">
        <f t="shared" si="8"/>
        <v>42360</v>
      </c>
      <c r="B117" s="26" t="str">
        <f t="shared" si="0"/>
        <v>火</v>
      </c>
      <c r="C117" s="20"/>
      <c r="D117" s="24">
        <v>5.5</v>
      </c>
      <c r="E117" s="18">
        <v>0</v>
      </c>
      <c r="F117" s="21">
        <f t="shared" si="1"/>
        <v>0</v>
      </c>
      <c r="G117" s="21">
        <f t="array" ref="G117">SUM(IF($A117=作業履歴!$C$2:$C$150,IF(製造単体進捗!$B$33=作業履歴!$D$2:$D$150,作業履歴!$G$2:$G$150,0),0))</f>
        <v>0</v>
      </c>
      <c r="H117" s="21">
        <f t="array" ref="H117">SUM(IF($A117=作業履歴!$C$2:$C$150,IF(製造単体進捗!$B$33=作業履歴!$D$2:$D$150,作業履歴!$F$2:$F$150,0),0))</f>
        <v>0</v>
      </c>
      <c r="I117" s="21">
        <f>SUM(F$35:F117)</f>
        <v>157.30000000000001</v>
      </c>
      <c r="J117" s="21">
        <f>SUM(G$35:G117)</f>
        <v>160</v>
      </c>
      <c r="K117" s="22">
        <f>SUM(H$35:H117)</f>
        <v>285.18</v>
      </c>
      <c r="L117" s="28">
        <f t="shared" si="2"/>
        <v>1.0171646535282899</v>
      </c>
      <c r="M117" s="28">
        <f t="shared" si="3"/>
        <v>0.5610491619328144</v>
      </c>
      <c r="N117" s="28">
        <f t="shared" si="4"/>
        <v>285.18</v>
      </c>
      <c r="O117" s="28">
        <f t="shared" si="5"/>
        <v>0</v>
      </c>
      <c r="P117" s="28">
        <f t="shared" si="6"/>
        <v>2.6999999999999886</v>
      </c>
      <c r="Q117" s="28">
        <f t="shared" si="7"/>
        <v>-125.18</v>
      </c>
    </row>
    <row r="118" spans="1:17">
      <c r="A118" s="25">
        <f t="shared" si="8"/>
        <v>42361</v>
      </c>
      <c r="B118" s="26" t="str">
        <f t="shared" si="0"/>
        <v>水</v>
      </c>
      <c r="C118" s="20"/>
      <c r="D118" s="24">
        <v>5.5</v>
      </c>
      <c r="E118" s="18">
        <v>0</v>
      </c>
      <c r="F118" s="21">
        <f t="shared" si="1"/>
        <v>0</v>
      </c>
      <c r="G118" s="21">
        <f t="array" ref="G118">SUM(IF($A118=作業履歴!$C$2:$C$150,IF(製造単体進捗!$B$33=作業履歴!$D$2:$D$150,作業履歴!$G$2:$G$150,0),0))</f>
        <v>0</v>
      </c>
      <c r="H118" s="21">
        <f t="array" ref="H118">SUM(IF($A118=作業履歴!$C$2:$C$150,IF(製造単体進捗!$B$33=作業履歴!$D$2:$D$150,作業履歴!$F$2:$F$150,0),0))</f>
        <v>0</v>
      </c>
      <c r="I118" s="21">
        <f>SUM(F$35:F118)</f>
        <v>157.30000000000001</v>
      </c>
      <c r="J118" s="21">
        <f>SUM(G$35:G118)</f>
        <v>160</v>
      </c>
      <c r="K118" s="22">
        <f>SUM(H$35:H118)</f>
        <v>285.18</v>
      </c>
      <c r="L118" s="28">
        <f t="shared" si="2"/>
        <v>1.0171646535282899</v>
      </c>
      <c r="M118" s="28">
        <f t="shared" si="3"/>
        <v>0.5610491619328144</v>
      </c>
      <c r="N118" s="28">
        <f t="shared" si="4"/>
        <v>285.18</v>
      </c>
      <c r="O118" s="28">
        <f t="shared" si="5"/>
        <v>0</v>
      </c>
      <c r="P118" s="28">
        <f t="shared" si="6"/>
        <v>2.6999999999999886</v>
      </c>
      <c r="Q118" s="28">
        <f t="shared" si="7"/>
        <v>-125.18</v>
      </c>
    </row>
    <row r="119" spans="1:17">
      <c r="E119"/>
      <c r="L119"/>
      <c r="M119"/>
      <c r="P119"/>
      <c r="Q119"/>
    </row>
    <row r="120" spans="1:17">
      <c r="E120"/>
      <c r="L120"/>
      <c r="M120"/>
      <c r="P120"/>
      <c r="Q120"/>
    </row>
    <row r="121" spans="1:17">
      <c r="E121"/>
      <c r="L121"/>
      <c r="M121"/>
      <c r="P121"/>
      <c r="Q121"/>
    </row>
    <row r="122" spans="1:17">
      <c r="E122"/>
      <c r="L122"/>
      <c r="M122"/>
      <c r="P122"/>
      <c r="Q122"/>
    </row>
    <row r="123" spans="1:17">
      <c r="L123"/>
      <c r="M123"/>
      <c r="P123"/>
      <c r="Q123"/>
    </row>
    <row r="124" spans="1:17">
      <c r="L124"/>
      <c r="M124"/>
      <c r="P124"/>
      <c r="Q124"/>
    </row>
    <row r="125" spans="1:17">
      <c r="L125"/>
      <c r="M125"/>
      <c r="P125"/>
      <c r="Q125"/>
    </row>
    <row r="126" spans="1:17">
      <c r="L126"/>
      <c r="M126"/>
      <c r="P126"/>
      <c r="Q126"/>
    </row>
    <row r="127" spans="1:17">
      <c r="L127"/>
      <c r="M127"/>
      <c r="P127"/>
      <c r="Q127"/>
    </row>
    <row r="128" spans="1:17">
      <c r="L128"/>
      <c r="M128"/>
      <c r="P128"/>
      <c r="Q128"/>
    </row>
    <row r="129" spans="12:17">
      <c r="L129"/>
      <c r="M129"/>
      <c r="P129"/>
      <c r="Q129"/>
    </row>
    <row r="130" spans="12:17">
      <c r="L130"/>
      <c r="M130"/>
      <c r="P130"/>
      <c r="Q130"/>
    </row>
    <row r="131" spans="12:17">
      <c r="L131"/>
      <c r="M131"/>
      <c r="P131"/>
      <c r="Q131"/>
    </row>
    <row r="132" spans="12:17">
      <c r="L132"/>
      <c r="M132"/>
      <c r="P132"/>
      <c r="Q132"/>
    </row>
    <row r="133" spans="12:17">
      <c r="L133"/>
      <c r="M133"/>
      <c r="P133"/>
      <c r="Q133"/>
    </row>
    <row r="134" spans="12:17">
      <c r="L134"/>
      <c r="M134"/>
      <c r="P134"/>
      <c r="Q134"/>
    </row>
    <row r="135" spans="12:17">
      <c r="L135"/>
      <c r="M135"/>
      <c r="P135"/>
      <c r="Q135"/>
    </row>
    <row r="136" spans="12:17">
      <c r="L136"/>
      <c r="M136"/>
      <c r="P136"/>
      <c r="Q136"/>
    </row>
    <row r="137" spans="12:17">
      <c r="L137"/>
      <c r="M137"/>
      <c r="P137"/>
      <c r="Q137"/>
    </row>
    <row r="138" spans="12:17">
      <c r="L138"/>
      <c r="M138"/>
      <c r="P138"/>
      <c r="Q138"/>
    </row>
    <row r="139" spans="12:17">
      <c r="L139"/>
      <c r="M139"/>
      <c r="P139"/>
      <c r="Q139"/>
    </row>
  </sheetData>
  <customSheetViews>
    <customSheetView guid="{42A525F5-BE93-4A71-B407-DC6F5D49DFBD}">
      <selection activeCell="P36" sqref="P36"/>
      <pageMargins left="0.7" right="0.7" top="0.75" bottom="0.75" header="0.3" footer="0.3"/>
      <pageSetup paperSize="9" orientation="portrait" verticalDpi="0" r:id="rId1"/>
    </customSheetView>
    <customSheetView guid="{7FB447F9-2B8F-4DD9-BEC3-563D29C49B0A}" topLeftCell="A18">
      <selection activeCell="N34" sqref="N34:O93"/>
      <pageMargins left="0.7" right="0.7" top="0.75" bottom="0.75" header="0.3" footer="0.3"/>
      <pageSetup paperSize="9" orientation="portrait" verticalDpi="0" r:id="rId2"/>
    </customSheetView>
    <customSheetView guid="{B482B997-E7FA-4E40-B12C-85D07B5FD9EE}">
      <selection activeCell="P36" sqref="P36"/>
      <pageMargins left="0.7" right="0.7" top="0.75" bottom="0.75" header="0.3" footer="0.3"/>
      <pageSetup paperSize="9" orientation="portrait" verticalDpi="0" r:id="rId3"/>
    </customSheetView>
  </customSheetViews>
  <phoneticPr fontId="1"/>
  <dataValidations count="1">
    <dataValidation type="list" allowBlank="1" showInputMessage="1" showErrorMessage="1" sqref="B33">
      <formula1>工程</formula1>
    </dataValidation>
  </dataValidations>
  <pageMargins left="0.7" right="0.7" top="0.75" bottom="0.75" header="0.3" footer="0.3"/>
  <pageSetup paperSize="9" orientation="portrait" verticalDpi="0" r:id="rId4"/>
  <drawing r:id="rId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3:Q140"/>
  <sheetViews>
    <sheetView topLeftCell="A23" workbookViewId="0">
      <selection activeCell="D36" sqref="D36:D123"/>
    </sheetView>
  </sheetViews>
  <sheetFormatPr defaultColWidth="9" defaultRowHeight="15"/>
  <cols>
    <col min="1" max="1" width="13.44140625" style="2" bestFit="1" customWidth="1"/>
    <col min="2" max="2" width="14.33203125" style="2" bestFit="1" customWidth="1"/>
    <col min="3" max="3" width="5.44140625" style="2" bestFit="1" customWidth="1"/>
    <col min="4" max="4" width="6" style="2" bestFit="1" customWidth="1"/>
    <col min="5" max="5" width="17.109375" style="2" bestFit="1" customWidth="1"/>
    <col min="6" max="6" width="10.6640625" style="2" bestFit="1" customWidth="1"/>
    <col min="7" max="7" width="12.77734375" style="2" bestFit="1" customWidth="1"/>
    <col min="8" max="8" width="12.109375" style="2" bestFit="1" customWidth="1"/>
    <col min="9" max="9" width="5.109375" style="2" bestFit="1" customWidth="1"/>
    <col min="10" max="10" width="4.109375" style="2" bestFit="1" customWidth="1"/>
    <col min="11" max="11" width="4.21875" style="2" bestFit="1" customWidth="1"/>
    <col min="12" max="12" width="14.6640625" style="2" bestFit="1" customWidth="1"/>
    <col min="13" max="13" width="12.6640625" style="2" bestFit="1" customWidth="1"/>
    <col min="14" max="14" width="16.88671875" style="2" bestFit="1" customWidth="1"/>
    <col min="15" max="15" width="17.33203125" style="2" bestFit="1" customWidth="1"/>
    <col min="16" max="16" width="11.77734375" style="2" bestFit="1" customWidth="1"/>
    <col min="17" max="17" width="11.88671875" style="2" bestFit="1" customWidth="1"/>
    <col min="18" max="16384" width="9" style="2"/>
  </cols>
  <sheetData>
    <row r="33" spans="1:17" s="23" customFormat="1" ht="24.6">
      <c r="A33" s="23" t="s">
        <v>32</v>
      </c>
      <c r="B33" s="23" t="s">
        <v>6</v>
      </c>
      <c r="F33" s="23">
        <f>SUM(F35:F119)</f>
        <v>140</v>
      </c>
    </row>
    <row r="34" spans="1:17">
      <c r="A34" s="17" t="s">
        <v>8</v>
      </c>
      <c r="B34" s="18" t="s">
        <v>10</v>
      </c>
      <c r="C34" s="18" t="s">
        <v>11</v>
      </c>
      <c r="D34" s="18" t="s">
        <v>31</v>
      </c>
      <c r="E34" s="18" t="s">
        <v>9</v>
      </c>
      <c r="F34" s="18" t="s">
        <v>34</v>
      </c>
      <c r="G34" s="18" t="s">
        <v>33</v>
      </c>
      <c r="H34" s="18" t="s">
        <v>35</v>
      </c>
      <c r="I34" s="18" t="s">
        <v>36</v>
      </c>
      <c r="J34" s="18" t="s">
        <v>37</v>
      </c>
      <c r="K34" s="19" t="s">
        <v>38</v>
      </c>
      <c r="L34" s="19" t="s">
        <v>39</v>
      </c>
      <c r="M34" s="19" t="s">
        <v>40</v>
      </c>
      <c r="N34" s="19" t="s">
        <v>41</v>
      </c>
      <c r="O34" s="19" t="s">
        <v>42</v>
      </c>
      <c r="P34" s="19" t="s">
        <v>44</v>
      </c>
      <c r="Q34" s="19" t="s">
        <v>45</v>
      </c>
    </row>
    <row r="35" spans="1:17">
      <c r="A35" s="25">
        <v>42278</v>
      </c>
      <c r="B35" s="26" t="str">
        <f>TEXT(A35,"aaa")</f>
        <v>木</v>
      </c>
      <c r="C35" s="20"/>
      <c r="D35" s="24">
        <v>4</v>
      </c>
      <c r="E35" s="18">
        <v>0</v>
      </c>
      <c r="F35" s="21">
        <f>E35*D35</f>
        <v>0</v>
      </c>
      <c r="G35" s="21">
        <f t="array" ref="G35">SUM(IF($A35=作業履歴!$C$2:$C$150,IF(試験実施進捗!$B$33=作業履歴!$D$2:$D$150,作業履歴!$G$2:$G$150,0),0))</f>
        <v>0</v>
      </c>
      <c r="H35" s="21">
        <f t="array" ref="H35">SUM(IF($A35=作業履歴!$C$2:$C$150,IF(試験実施進捗!$B$33=作業履歴!$D$2:$D$150,作業履歴!$F$2:$F$150,0),0))</f>
        <v>0</v>
      </c>
      <c r="I35" s="21">
        <f>SUM(F$35:F35)</f>
        <v>0</v>
      </c>
      <c r="J35" s="21">
        <f>SUM(G$35:G35)</f>
        <v>0</v>
      </c>
      <c r="K35" s="22">
        <f>SUM(H$35:H35)</f>
        <v>0</v>
      </c>
      <c r="L35" s="28" t="e">
        <f>J35/I35</f>
        <v>#DIV/0!</v>
      </c>
      <c r="M35" s="28" t="e">
        <f>J35/K35</f>
        <v>#DIV/0!</v>
      </c>
      <c r="N35" s="28" t="e">
        <f>K35+($F$33-J35)/M35</f>
        <v>#DIV/0!</v>
      </c>
      <c r="O35" s="28" t="e">
        <f>N35-K35</f>
        <v>#DIV/0!</v>
      </c>
      <c r="P35" s="28">
        <f>J35-I35</f>
        <v>0</v>
      </c>
      <c r="Q35" s="28">
        <f>J35-K35</f>
        <v>0</v>
      </c>
    </row>
    <row r="36" spans="1:17">
      <c r="A36" s="25">
        <f>A35+1</f>
        <v>42279</v>
      </c>
      <c r="B36" s="26" t="str">
        <f t="shared" ref="B36:B119" si="0">TEXT(A36,"aaa")</f>
        <v>金</v>
      </c>
      <c r="C36" s="20"/>
      <c r="D36" s="24">
        <v>4</v>
      </c>
      <c r="E36" s="18">
        <v>0</v>
      </c>
      <c r="F36" s="21">
        <f t="shared" ref="F36:F119" si="1">E36*D36</f>
        <v>0</v>
      </c>
      <c r="G36" s="21">
        <f t="array" ref="G36">SUM(IF($A36=作業履歴!$C$2:$C$150,IF(試験実施進捗!$B$33=作業履歴!$D$2:$D$150,作業履歴!$G$2:$G$150,0),0))</f>
        <v>0</v>
      </c>
      <c r="H36" s="21">
        <f t="array" ref="H36">SUM(IF($A36=作業履歴!$C$2:$C$150,IF(試験実施進捗!$B$33=作業履歴!$D$2:$D$150,作業履歴!$F$2:$F$150,0),0))</f>
        <v>0</v>
      </c>
      <c r="I36" s="21">
        <f>SUM(F$35:F36)</f>
        <v>0</v>
      </c>
      <c r="J36" s="21">
        <f>SUM(G$35:G36)</f>
        <v>0</v>
      </c>
      <c r="K36" s="22">
        <f>SUM(H$35:H36)</f>
        <v>0</v>
      </c>
      <c r="L36" s="28" t="e">
        <f t="shared" ref="L36:L119" si="2">J36/I36</f>
        <v>#DIV/0!</v>
      </c>
      <c r="M36" s="28" t="e">
        <f t="shared" ref="M36:M119" si="3">J36/K36</f>
        <v>#DIV/0!</v>
      </c>
      <c r="N36" s="28" t="e">
        <f t="shared" ref="N36:N119" si="4">K36+($F$33-J36)/M36</f>
        <v>#DIV/0!</v>
      </c>
      <c r="O36" s="28" t="e">
        <f t="shared" ref="O36:O119" si="5">N36-K36</f>
        <v>#DIV/0!</v>
      </c>
      <c r="P36" s="28">
        <f t="shared" ref="P36:P119" si="6">J36-I36</f>
        <v>0</v>
      </c>
      <c r="Q36" s="28">
        <f t="shared" ref="Q36:Q119" si="7">J36-K36</f>
        <v>0</v>
      </c>
    </row>
    <row r="37" spans="1:17">
      <c r="A37" s="25">
        <f t="shared" ref="A37:A123" si="8">A36+1</f>
        <v>42280</v>
      </c>
      <c r="B37" s="26" t="str">
        <f t="shared" si="0"/>
        <v>土</v>
      </c>
      <c r="C37" s="20"/>
      <c r="D37" s="24">
        <v>4</v>
      </c>
      <c r="E37" s="18">
        <v>0</v>
      </c>
      <c r="F37" s="21">
        <f t="shared" si="1"/>
        <v>0</v>
      </c>
      <c r="G37" s="21">
        <f t="array" ref="G37">SUM(IF($A37=作業履歴!$C$2:$C$150,IF(試験実施進捗!$B$33=作業履歴!$D$2:$D$150,作業履歴!$G$2:$G$150,0),0))</f>
        <v>0</v>
      </c>
      <c r="H37" s="21">
        <f t="array" ref="H37">SUM(IF($A37=作業履歴!$C$2:$C$150,IF(試験実施進捗!$B$33=作業履歴!$D$2:$D$150,作業履歴!$F$2:$F$150,0),0))</f>
        <v>0</v>
      </c>
      <c r="I37" s="21">
        <f>SUM(F$35:F37)</f>
        <v>0</v>
      </c>
      <c r="J37" s="21">
        <f>SUM(G$35:G37)</f>
        <v>0</v>
      </c>
      <c r="K37" s="22">
        <f>SUM(H$35:H37)</f>
        <v>0</v>
      </c>
      <c r="L37" s="28" t="e">
        <f t="shared" si="2"/>
        <v>#DIV/0!</v>
      </c>
      <c r="M37" s="28" t="e">
        <f t="shared" si="3"/>
        <v>#DIV/0!</v>
      </c>
      <c r="N37" s="28" t="e">
        <f t="shared" si="4"/>
        <v>#DIV/0!</v>
      </c>
      <c r="O37" s="28" t="e">
        <f t="shared" si="5"/>
        <v>#DIV/0!</v>
      </c>
      <c r="P37" s="28">
        <f t="shared" si="6"/>
        <v>0</v>
      </c>
      <c r="Q37" s="28">
        <f t="shared" si="7"/>
        <v>0</v>
      </c>
    </row>
    <row r="38" spans="1:17">
      <c r="A38" s="25">
        <f t="shared" si="8"/>
        <v>42281</v>
      </c>
      <c r="B38" s="26" t="str">
        <f t="shared" si="0"/>
        <v>日</v>
      </c>
      <c r="C38" s="20"/>
      <c r="D38" s="24">
        <v>4</v>
      </c>
      <c r="E38" s="18">
        <v>0</v>
      </c>
      <c r="F38" s="21">
        <f t="shared" si="1"/>
        <v>0</v>
      </c>
      <c r="G38" s="21">
        <f t="array" ref="G38">SUM(IF($A38=作業履歴!$C$2:$C$150,IF(試験実施進捗!$B$33=作業履歴!$D$2:$D$150,作業履歴!$G$2:$G$150,0),0))</f>
        <v>0</v>
      </c>
      <c r="H38" s="21">
        <f t="array" ref="H38">SUM(IF($A38=作業履歴!$C$2:$C$150,IF(試験実施進捗!$B$33=作業履歴!$D$2:$D$150,作業履歴!$F$2:$F$150,0),0))</f>
        <v>0</v>
      </c>
      <c r="I38" s="21">
        <f>SUM(F$35:F38)</f>
        <v>0</v>
      </c>
      <c r="J38" s="21">
        <f>SUM(G$35:G38)</f>
        <v>0</v>
      </c>
      <c r="K38" s="22">
        <f>SUM(H$35:H38)</f>
        <v>0</v>
      </c>
      <c r="L38" s="28" t="e">
        <f t="shared" si="2"/>
        <v>#DIV/0!</v>
      </c>
      <c r="M38" s="28" t="e">
        <f t="shared" si="3"/>
        <v>#DIV/0!</v>
      </c>
      <c r="N38" s="28" t="e">
        <f t="shared" si="4"/>
        <v>#DIV/0!</v>
      </c>
      <c r="O38" s="28" t="e">
        <f t="shared" si="5"/>
        <v>#DIV/0!</v>
      </c>
      <c r="P38" s="28">
        <f t="shared" si="6"/>
        <v>0</v>
      </c>
      <c r="Q38" s="28">
        <f t="shared" si="7"/>
        <v>0</v>
      </c>
    </row>
    <row r="39" spans="1:17">
      <c r="A39" s="25">
        <f t="shared" si="8"/>
        <v>42282</v>
      </c>
      <c r="B39" s="26" t="str">
        <f t="shared" si="0"/>
        <v>月</v>
      </c>
      <c r="C39" s="20"/>
      <c r="D39" s="24">
        <v>4</v>
      </c>
      <c r="E39" s="18">
        <v>0</v>
      </c>
      <c r="F39" s="21">
        <f t="shared" si="1"/>
        <v>0</v>
      </c>
      <c r="G39" s="21">
        <f t="array" ref="G39">SUM(IF($A39=作業履歴!$C$2:$C$150,IF(試験実施進捗!$B$33=作業履歴!$D$2:$D$150,作業履歴!$G$2:$G$150,0),0))</f>
        <v>0</v>
      </c>
      <c r="H39" s="21">
        <f t="array" ref="H39">SUM(IF($A39=作業履歴!$C$2:$C$150,IF(試験実施進捗!$B$33=作業履歴!$D$2:$D$150,作業履歴!$F$2:$F$150,0),0))</f>
        <v>0</v>
      </c>
      <c r="I39" s="21">
        <f>SUM(F$35:F39)</f>
        <v>0</v>
      </c>
      <c r="J39" s="21">
        <f>SUM(G$35:G39)</f>
        <v>0</v>
      </c>
      <c r="K39" s="22">
        <f>SUM(H$35:H39)</f>
        <v>0</v>
      </c>
      <c r="L39" s="28" t="e">
        <f t="shared" si="2"/>
        <v>#DIV/0!</v>
      </c>
      <c r="M39" s="28" t="e">
        <f t="shared" si="3"/>
        <v>#DIV/0!</v>
      </c>
      <c r="N39" s="28" t="e">
        <f t="shared" si="4"/>
        <v>#DIV/0!</v>
      </c>
      <c r="O39" s="28" t="e">
        <f t="shared" si="5"/>
        <v>#DIV/0!</v>
      </c>
      <c r="P39" s="28">
        <f t="shared" si="6"/>
        <v>0</v>
      </c>
      <c r="Q39" s="28">
        <f t="shared" si="7"/>
        <v>0</v>
      </c>
    </row>
    <row r="40" spans="1:17">
      <c r="A40" s="25">
        <f t="shared" si="8"/>
        <v>42283</v>
      </c>
      <c r="B40" s="26" t="str">
        <f t="shared" si="0"/>
        <v>火</v>
      </c>
      <c r="C40" s="20"/>
      <c r="D40" s="24">
        <v>4</v>
      </c>
      <c r="E40" s="18">
        <v>0</v>
      </c>
      <c r="F40" s="21">
        <f t="shared" si="1"/>
        <v>0</v>
      </c>
      <c r="G40" s="21">
        <f t="array" ref="G40">SUM(IF($A40=作業履歴!$C$2:$C$150,IF(試験実施進捗!$B$33=作業履歴!$D$2:$D$150,作業履歴!$G$2:$G$150,0),0))</f>
        <v>0</v>
      </c>
      <c r="H40" s="21">
        <f t="array" ref="H40">SUM(IF($A40=作業履歴!$C$2:$C$150,IF(試験実施進捗!$B$33=作業履歴!$D$2:$D$150,作業履歴!$F$2:$F$150,0),0))</f>
        <v>0</v>
      </c>
      <c r="I40" s="21">
        <f>SUM(F$35:F40)</f>
        <v>0</v>
      </c>
      <c r="J40" s="21">
        <f>SUM(G$35:G40)</f>
        <v>0</v>
      </c>
      <c r="K40" s="22">
        <f>SUM(H$35:H40)</f>
        <v>0</v>
      </c>
      <c r="L40" s="28" t="e">
        <f t="shared" si="2"/>
        <v>#DIV/0!</v>
      </c>
      <c r="M40" s="28" t="e">
        <f t="shared" si="3"/>
        <v>#DIV/0!</v>
      </c>
      <c r="N40" s="28" t="e">
        <f t="shared" si="4"/>
        <v>#DIV/0!</v>
      </c>
      <c r="O40" s="28" t="e">
        <f t="shared" si="5"/>
        <v>#DIV/0!</v>
      </c>
      <c r="P40" s="28">
        <f t="shared" si="6"/>
        <v>0</v>
      </c>
      <c r="Q40" s="28">
        <f t="shared" si="7"/>
        <v>0</v>
      </c>
    </row>
    <row r="41" spans="1:17">
      <c r="A41" s="25">
        <f t="shared" si="8"/>
        <v>42284</v>
      </c>
      <c r="B41" s="26" t="str">
        <f t="shared" si="0"/>
        <v>水</v>
      </c>
      <c r="C41" s="20"/>
      <c r="D41" s="24">
        <v>4</v>
      </c>
      <c r="E41" s="18">
        <v>0</v>
      </c>
      <c r="F41" s="21">
        <f t="shared" si="1"/>
        <v>0</v>
      </c>
      <c r="G41" s="21">
        <f t="array" ref="G41">SUM(IF($A41=作業履歴!$C$2:$C$150,IF(試験実施進捗!$B$33=作業履歴!$D$2:$D$150,作業履歴!$G$2:$G$150,0),0))</f>
        <v>0</v>
      </c>
      <c r="H41" s="21">
        <f t="array" ref="H41">SUM(IF($A41=作業履歴!$C$2:$C$150,IF(試験実施進捗!$B$33=作業履歴!$D$2:$D$150,作業履歴!$F$2:$F$150,0),0))</f>
        <v>0</v>
      </c>
      <c r="I41" s="21">
        <f>SUM(F$35:F41)</f>
        <v>0</v>
      </c>
      <c r="J41" s="21">
        <f>SUM(G$35:G41)</f>
        <v>0</v>
      </c>
      <c r="K41" s="22">
        <f>SUM(H$35:H41)</f>
        <v>0</v>
      </c>
      <c r="L41" s="28" t="e">
        <f t="shared" si="2"/>
        <v>#DIV/0!</v>
      </c>
      <c r="M41" s="28" t="e">
        <f t="shared" si="3"/>
        <v>#DIV/0!</v>
      </c>
      <c r="N41" s="28" t="e">
        <f t="shared" si="4"/>
        <v>#DIV/0!</v>
      </c>
      <c r="O41" s="28" t="e">
        <f t="shared" si="5"/>
        <v>#DIV/0!</v>
      </c>
      <c r="P41" s="28">
        <f t="shared" si="6"/>
        <v>0</v>
      </c>
      <c r="Q41" s="28">
        <f t="shared" si="7"/>
        <v>0</v>
      </c>
    </row>
    <row r="42" spans="1:17">
      <c r="A42" s="25">
        <f t="shared" si="8"/>
        <v>42285</v>
      </c>
      <c r="B42" s="26" t="str">
        <f t="shared" si="0"/>
        <v>木</v>
      </c>
      <c r="C42" s="20"/>
      <c r="D42" s="24">
        <v>4</v>
      </c>
      <c r="E42" s="18">
        <v>0</v>
      </c>
      <c r="F42" s="21">
        <f t="shared" si="1"/>
        <v>0</v>
      </c>
      <c r="G42" s="21">
        <f t="array" ref="G42">SUM(IF($A42=作業履歴!$C$2:$C$150,IF(試験実施進捗!$B$33=作業履歴!$D$2:$D$150,作業履歴!$G$2:$G$150,0),0))</f>
        <v>0</v>
      </c>
      <c r="H42" s="21">
        <f t="array" ref="H42">SUM(IF($A42=作業履歴!$C$2:$C$150,IF(試験実施進捗!$B$33=作業履歴!$D$2:$D$150,作業履歴!$F$2:$F$150,0),0))</f>
        <v>0</v>
      </c>
      <c r="I42" s="21">
        <f>SUM(F$35:F42)</f>
        <v>0</v>
      </c>
      <c r="J42" s="21">
        <f>SUM(G$35:G42)</f>
        <v>0</v>
      </c>
      <c r="K42" s="22">
        <f>SUM(H$35:H42)</f>
        <v>0</v>
      </c>
      <c r="L42" s="28" t="e">
        <f t="shared" si="2"/>
        <v>#DIV/0!</v>
      </c>
      <c r="M42" s="28" t="e">
        <f t="shared" si="3"/>
        <v>#DIV/0!</v>
      </c>
      <c r="N42" s="28" t="e">
        <f t="shared" si="4"/>
        <v>#DIV/0!</v>
      </c>
      <c r="O42" s="28" t="e">
        <f t="shared" si="5"/>
        <v>#DIV/0!</v>
      </c>
      <c r="P42" s="28">
        <f t="shared" si="6"/>
        <v>0</v>
      </c>
      <c r="Q42" s="28">
        <f t="shared" si="7"/>
        <v>0</v>
      </c>
    </row>
    <row r="43" spans="1:17">
      <c r="A43" s="25">
        <f t="shared" si="8"/>
        <v>42286</v>
      </c>
      <c r="B43" s="26" t="str">
        <f t="shared" si="0"/>
        <v>金</v>
      </c>
      <c r="C43" s="20"/>
      <c r="D43" s="24">
        <v>4</v>
      </c>
      <c r="E43" s="18">
        <v>0</v>
      </c>
      <c r="F43" s="21">
        <f t="shared" si="1"/>
        <v>0</v>
      </c>
      <c r="G43" s="21">
        <f t="array" ref="G43">SUM(IF($A43=作業履歴!$C$2:$C$150,IF(試験実施進捗!$B$33=作業履歴!$D$2:$D$150,作業履歴!$G$2:$G$150,0),0))</f>
        <v>0</v>
      </c>
      <c r="H43" s="21">
        <f t="array" ref="H43">SUM(IF($A43=作業履歴!$C$2:$C$150,IF(試験実施進捗!$B$33=作業履歴!$D$2:$D$150,作業履歴!$F$2:$F$150,0),0))</f>
        <v>0</v>
      </c>
      <c r="I43" s="21">
        <f>SUM(F$35:F43)</f>
        <v>0</v>
      </c>
      <c r="J43" s="21">
        <f>SUM(G$35:G43)</f>
        <v>0</v>
      </c>
      <c r="K43" s="22">
        <f>SUM(H$35:H43)</f>
        <v>0</v>
      </c>
      <c r="L43" s="28" t="e">
        <f t="shared" si="2"/>
        <v>#DIV/0!</v>
      </c>
      <c r="M43" s="28" t="e">
        <f t="shared" si="3"/>
        <v>#DIV/0!</v>
      </c>
      <c r="N43" s="28" t="e">
        <f t="shared" si="4"/>
        <v>#DIV/0!</v>
      </c>
      <c r="O43" s="28" t="e">
        <f t="shared" si="5"/>
        <v>#DIV/0!</v>
      </c>
      <c r="P43" s="28">
        <f t="shared" si="6"/>
        <v>0</v>
      </c>
      <c r="Q43" s="28">
        <f t="shared" si="7"/>
        <v>0</v>
      </c>
    </row>
    <row r="44" spans="1:17">
      <c r="A44" s="25">
        <f t="shared" si="8"/>
        <v>42287</v>
      </c>
      <c r="B44" s="26" t="str">
        <f t="shared" si="0"/>
        <v>土</v>
      </c>
      <c r="C44" s="20"/>
      <c r="D44" s="24">
        <v>4</v>
      </c>
      <c r="E44" s="18">
        <v>0</v>
      </c>
      <c r="F44" s="21">
        <f t="shared" si="1"/>
        <v>0</v>
      </c>
      <c r="G44" s="21">
        <f t="array" ref="G44">SUM(IF($A44=作業履歴!$C$2:$C$150,IF(試験実施進捗!$B$33=作業履歴!$D$2:$D$150,作業履歴!$G$2:$G$150,0),0))</f>
        <v>0</v>
      </c>
      <c r="H44" s="21">
        <f t="array" ref="H44">SUM(IF($A44=作業履歴!$C$2:$C$150,IF(試験実施進捗!$B$33=作業履歴!$D$2:$D$150,作業履歴!$F$2:$F$150,0),0))</f>
        <v>0</v>
      </c>
      <c r="I44" s="21">
        <f>SUM(F$35:F44)</f>
        <v>0</v>
      </c>
      <c r="J44" s="21">
        <f>SUM(G$35:G44)</f>
        <v>0</v>
      </c>
      <c r="K44" s="22">
        <f>SUM(H$35:H44)</f>
        <v>0</v>
      </c>
      <c r="L44" s="28" t="e">
        <f t="shared" si="2"/>
        <v>#DIV/0!</v>
      </c>
      <c r="M44" s="28" t="e">
        <f t="shared" si="3"/>
        <v>#DIV/0!</v>
      </c>
      <c r="N44" s="28" t="e">
        <f t="shared" si="4"/>
        <v>#DIV/0!</v>
      </c>
      <c r="O44" s="28" t="e">
        <f t="shared" si="5"/>
        <v>#DIV/0!</v>
      </c>
      <c r="P44" s="28">
        <f t="shared" si="6"/>
        <v>0</v>
      </c>
      <c r="Q44" s="28">
        <f t="shared" si="7"/>
        <v>0</v>
      </c>
    </row>
    <row r="45" spans="1:17">
      <c r="A45" s="25">
        <f t="shared" si="8"/>
        <v>42288</v>
      </c>
      <c r="B45" s="26" t="str">
        <f t="shared" si="0"/>
        <v>日</v>
      </c>
      <c r="C45" s="20"/>
      <c r="D45" s="24">
        <v>4</v>
      </c>
      <c r="E45" s="18">
        <v>0</v>
      </c>
      <c r="F45" s="21">
        <f t="shared" si="1"/>
        <v>0</v>
      </c>
      <c r="G45" s="21">
        <f t="array" ref="G45">SUM(IF($A45=作業履歴!$C$2:$C$150,IF(試験実施進捗!$B$33=作業履歴!$D$2:$D$150,作業履歴!$G$2:$G$150,0),0))</f>
        <v>0</v>
      </c>
      <c r="H45" s="21">
        <f t="array" ref="H45">SUM(IF($A45=作業履歴!$C$2:$C$150,IF(試験実施進捗!$B$33=作業履歴!$D$2:$D$150,作業履歴!$F$2:$F$150,0),0))</f>
        <v>0</v>
      </c>
      <c r="I45" s="21">
        <f>SUM(F$35:F45)</f>
        <v>0</v>
      </c>
      <c r="J45" s="21">
        <f>SUM(G$35:G45)</f>
        <v>0</v>
      </c>
      <c r="K45" s="22">
        <f>SUM(H$35:H45)</f>
        <v>0</v>
      </c>
      <c r="L45" s="28" t="e">
        <f t="shared" si="2"/>
        <v>#DIV/0!</v>
      </c>
      <c r="M45" s="28" t="e">
        <f t="shared" si="3"/>
        <v>#DIV/0!</v>
      </c>
      <c r="N45" s="28" t="e">
        <f t="shared" si="4"/>
        <v>#DIV/0!</v>
      </c>
      <c r="O45" s="28" t="e">
        <f t="shared" si="5"/>
        <v>#DIV/0!</v>
      </c>
      <c r="P45" s="28">
        <f t="shared" si="6"/>
        <v>0</v>
      </c>
      <c r="Q45" s="28">
        <f t="shared" si="7"/>
        <v>0</v>
      </c>
    </row>
    <row r="46" spans="1:17">
      <c r="A46" s="25">
        <f t="shared" si="8"/>
        <v>42289</v>
      </c>
      <c r="B46" s="26" t="str">
        <f t="shared" si="0"/>
        <v>月</v>
      </c>
      <c r="C46" s="20"/>
      <c r="D46" s="24">
        <v>4</v>
      </c>
      <c r="E46" s="18">
        <v>0</v>
      </c>
      <c r="F46" s="21">
        <f t="shared" si="1"/>
        <v>0</v>
      </c>
      <c r="G46" s="21">
        <f t="array" ref="G46">SUM(IF($A46=作業履歴!$C$2:$C$150,IF(試験実施進捗!$B$33=作業履歴!$D$2:$D$150,作業履歴!$G$2:$G$150,0),0))</f>
        <v>0</v>
      </c>
      <c r="H46" s="21">
        <f t="array" ref="H46">SUM(IF($A46=作業履歴!$C$2:$C$150,IF(試験実施進捗!$B$33=作業履歴!$D$2:$D$150,作業履歴!$F$2:$F$150,0),0))</f>
        <v>0</v>
      </c>
      <c r="I46" s="21">
        <f>SUM(F$35:F46)</f>
        <v>0</v>
      </c>
      <c r="J46" s="21">
        <f>SUM(G$35:G46)</f>
        <v>0</v>
      </c>
      <c r="K46" s="22">
        <f>SUM(H$35:H46)</f>
        <v>0</v>
      </c>
      <c r="L46" s="28" t="e">
        <f t="shared" si="2"/>
        <v>#DIV/0!</v>
      </c>
      <c r="M46" s="28" t="e">
        <f t="shared" si="3"/>
        <v>#DIV/0!</v>
      </c>
      <c r="N46" s="28" t="e">
        <f t="shared" si="4"/>
        <v>#DIV/0!</v>
      </c>
      <c r="O46" s="28" t="e">
        <f t="shared" si="5"/>
        <v>#DIV/0!</v>
      </c>
      <c r="P46" s="28">
        <f t="shared" si="6"/>
        <v>0</v>
      </c>
      <c r="Q46" s="28">
        <f t="shared" si="7"/>
        <v>0</v>
      </c>
    </row>
    <row r="47" spans="1:17">
      <c r="A47" s="25">
        <f t="shared" si="8"/>
        <v>42290</v>
      </c>
      <c r="B47" s="26" t="str">
        <f t="shared" si="0"/>
        <v>火</v>
      </c>
      <c r="C47" s="20"/>
      <c r="D47" s="24">
        <v>4</v>
      </c>
      <c r="E47" s="18">
        <v>0</v>
      </c>
      <c r="F47" s="21">
        <f t="shared" si="1"/>
        <v>0</v>
      </c>
      <c r="G47" s="21">
        <f t="array" ref="G47">SUM(IF($A47=作業履歴!$C$2:$C$150,IF(試験実施進捗!$B$33=作業履歴!$D$2:$D$150,作業履歴!$G$2:$G$150,0),0))</f>
        <v>0</v>
      </c>
      <c r="H47" s="21">
        <f t="array" ref="H47">SUM(IF($A47=作業履歴!$C$2:$C$150,IF(試験実施進捗!$B$33=作業履歴!$D$2:$D$150,作業履歴!$F$2:$F$150,0),0))</f>
        <v>0</v>
      </c>
      <c r="I47" s="21">
        <f>SUM(F$35:F47)</f>
        <v>0</v>
      </c>
      <c r="J47" s="21">
        <f>SUM(G$35:G47)</f>
        <v>0</v>
      </c>
      <c r="K47" s="22">
        <f>SUM(H$35:H47)</f>
        <v>0</v>
      </c>
      <c r="L47" s="28" t="e">
        <f t="shared" si="2"/>
        <v>#DIV/0!</v>
      </c>
      <c r="M47" s="28" t="e">
        <f t="shared" si="3"/>
        <v>#DIV/0!</v>
      </c>
      <c r="N47" s="28" t="e">
        <f t="shared" si="4"/>
        <v>#DIV/0!</v>
      </c>
      <c r="O47" s="28" t="e">
        <f t="shared" si="5"/>
        <v>#DIV/0!</v>
      </c>
      <c r="P47" s="28">
        <f t="shared" si="6"/>
        <v>0</v>
      </c>
      <c r="Q47" s="28">
        <f t="shared" si="7"/>
        <v>0</v>
      </c>
    </row>
    <row r="48" spans="1:17">
      <c r="A48" s="25">
        <f t="shared" si="8"/>
        <v>42291</v>
      </c>
      <c r="B48" s="26" t="str">
        <f t="shared" si="0"/>
        <v>水</v>
      </c>
      <c r="C48" s="20"/>
      <c r="D48" s="24">
        <v>4</v>
      </c>
      <c r="E48" s="18">
        <v>0</v>
      </c>
      <c r="F48" s="21">
        <f t="shared" si="1"/>
        <v>0</v>
      </c>
      <c r="G48" s="21">
        <f t="array" ref="G48">SUM(IF($A48=作業履歴!$C$2:$C$150,IF(試験実施進捗!$B$33=作業履歴!$D$2:$D$150,作業履歴!$G$2:$G$150,0),0))</f>
        <v>0</v>
      </c>
      <c r="H48" s="21">
        <f t="array" ref="H48">SUM(IF($A48=作業履歴!$C$2:$C$150,IF(試験実施進捗!$B$33=作業履歴!$D$2:$D$150,作業履歴!$F$2:$F$150,0),0))</f>
        <v>0</v>
      </c>
      <c r="I48" s="21">
        <f>SUM(F$35:F48)</f>
        <v>0</v>
      </c>
      <c r="J48" s="21">
        <f>SUM(G$35:G48)</f>
        <v>0</v>
      </c>
      <c r="K48" s="22">
        <f>SUM(H$35:H48)</f>
        <v>0</v>
      </c>
      <c r="L48" s="28" t="e">
        <f t="shared" si="2"/>
        <v>#DIV/0!</v>
      </c>
      <c r="M48" s="28" t="e">
        <f t="shared" si="3"/>
        <v>#DIV/0!</v>
      </c>
      <c r="N48" s="28" t="e">
        <f t="shared" si="4"/>
        <v>#DIV/0!</v>
      </c>
      <c r="O48" s="28" t="e">
        <f t="shared" si="5"/>
        <v>#DIV/0!</v>
      </c>
      <c r="P48" s="28">
        <f t="shared" si="6"/>
        <v>0</v>
      </c>
      <c r="Q48" s="28">
        <f t="shared" si="7"/>
        <v>0</v>
      </c>
    </row>
    <row r="49" spans="1:17">
      <c r="A49" s="25">
        <f t="shared" si="8"/>
        <v>42292</v>
      </c>
      <c r="B49" s="26" t="str">
        <f t="shared" si="0"/>
        <v>木</v>
      </c>
      <c r="C49" s="20"/>
      <c r="D49" s="24">
        <v>4</v>
      </c>
      <c r="E49" s="18">
        <v>0</v>
      </c>
      <c r="F49" s="21">
        <f t="shared" si="1"/>
        <v>0</v>
      </c>
      <c r="G49" s="21">
        <f t="array" ref="G49">SUM(IF($A49=作業履歴!$C$2:$C$150,IF(試験実施進捗!$B$33=作業履歴!$D$2:$D$150,作業履歴!$G$2:$G$150,0),0))</f>
        <v>0</v>
      </c>
      <c r="H49" s="21">
        <f t="array" ref="H49">SUM(IF($A49=作業履歴!$C$2:$C$150,IF(試験実施進捗!$B$33=作業履歴!$D$2:$D$150,作業履歴!$F$2:$F$150,0),0))</f>
        <v>0</v>
      </c>
      <c r="I49" s="21">
        <f>SUM(F$35:F49)</f>
        <v>0</v>
      </c>
      <c r="J49" s="21">
        <f>SUM(G$35:G49)</f>
        <v>0</v>
      </c>
      <c r="K49" s="22">
        <f>SUM(H$35:H49)</f>
        <v>0</v>
      </c>
      <c r="L49" s="28" t="e">
        <f t="shared" si="2"/>
        <v>#DIV/0!</v>
      </c>
      <c r="M49" s="28" t="e">
        <f t="shared" si="3"/>
        <v>#DIV/0!</v>
      </c>
      <c r="N49" s="28" t="e">
        <f t="shared" si="4"/>
        <v>#DIV/0!</v>
      </c>
      <c r="O49" s="28" t="e">
        <f t="shared" si="5"/>
        <v>#DIV/0!</v>
      </c>
      <c r="P49" s="28">
        <f t="shared" si="6"/>
        <v>0</v>
      </c>
      <c r="Q49" s="28">
        <f t="shared" si="7"/>
        <v>0</v>
      </c>
    </row>
    <row r="50" spans="1:17">
      <c r="A50" s="25">
        <f t="shared" si="8"/>
        <v>42293</v>
      </c>
      <c r="B50" s="26" t="str">
        <f t="shared" si="0"/>
        <v>金</v>
      </c>
      <c r="C50" s="20"/>
      <c r="D50" s="24">
        <v>4</v>
      </c>
      <c r="E50" s="18">
        <v>0</v>
      </c>
      <c r="F50" s="21">
        <f t="shared" si="1"/>
        <v>0</v>
      </c>
      <c r="G50" s="21">
        <f t="array" ref="G50">SUM(IF($A50=作業履歴!$C$2:$C$150,IF(試験実施進捗!$B$33=作業履歴!$D$2:$D$150,作業履歴!$G$2:$G$150,0),0))</f>
        <v>0</v>
      </c>
      <c r="H50" s="21">
        <f t="array" ref="H50">SUM(IF($A50=作業履歴!$C$2:$C$150,IF(試験実施進捗!$B$33=作業履歴!$D$2:$D$150,作業履歴!$F$2:$F$150,0),0))</f>
        <v>0</v>
      </c>
      <c r="I50" s="21">
        <f>SUM(F$35:F50)</f>
        <v>0</v>
      </c>
      <c r="J50" s="21">
        <f>SUM(G$35:G50)</f>
        <v>0</v>
      </c>
      <c r="K50" s="22">
        <f>SUM(H$35:H50)</f>
        <v>0</v>
      </c>
      <c r="L50" s="28" t="e">
        <f t="shared" si="2"/>
        <v>#DIV/0!</v>
      </c>
      <c r="M50" s="28" t="e">
        <f t="shared" si="3"/>
        <v>#DIV/0!</v>
      </c>
      <c r="N50" s="28" t="e">
        <f t="shared" si="4"/>
        <v>#DIV/0!</v>
      </c>
      <c r="O50" s="28" t="e">
        <f t="shared" si="5"/>
        <v>#DIV/0!</v>
      </c>
      <c r="P50" s="28">
        <f t="shared" si="6"/>
        <v>0</v>
      </c>
      <c r="Q50" s="28">
        <f t="shared" si="7"/>
        <v>0</v>
      </c>
    </row>
    <row r="51" spans="1:17">
      <c r="A51" s="25">
        <f t="shared" si="8"/>
        <v>42294</v>
      </c>
      <c r="B51" s="26" t="str">
        <f t="shared" si="0"/>
        <v>土</v>
      </c>
      <c r="C51" s="20"/>
      <c r="D51" s="24">
        <v>4</v>
      </c>
      <c r="E51" s="18">
        <v>0</v>
      </c>
      <c r="F51" s="21">
        <f t="shared" si="1"/>
        <v>0</v>
      </c>
      <c r="G51" s="21">
        <f t="array" ref="G51">SUM(IF($A51=作業履歴!$C$2:$C$150,IF(試験実施進捗!$B$33=作業履歴!$D$2:$D$150,作業履歴!$G$2:$G$150,0),0))</f>
        <v>0</v>
      </c>
      <c r="H51" s="21">
        <f t="array" ref="H51">SUM(IF($A51=作業履歴!$C$2:$C$150,IF(試験実施進捗!$B$33=作業履歴!$D$2:$D$150,作業履歴!$F$2:$F$150,0),0))</f>
        <v>0</v>
      </c>
      <c r="I51" s="21">
        <f>SUM(F$35:F51)</f>
        <v>0</v>
      </c>
      <c r="J51" s="21">
        <f>SUM(G$35:G51)</f>
        <v>0</v>
      </c>
      <c r="K51" s="22">
        <f>SUM(H$35:H51)</f>
        <v>0</v>
      </c>
      <c r="L51" s="28" t="e">
        <f t="shared" si="2"/>
        <v>#DIV/0!</v>
      </c>
      <c r="M51" s="28" t="e">
        <f t="shared" si="3"/>
        <v>#DIV/0!</v>
      </c>
      <c r="N51" s="28" t="e">
        <f t="shared" si="4"/>
        <v>#DIV/0!</v>
      </c>
      <c r="O51" s="28" t="e">
        <f t="shared" si="5"/>
        <v>#DIV/0!</v>
      </c>
      <c r="P51" s="28">
        <f t="shared" si="6"/>
        <v>0</v>
      </c>
      <c r="Q51" s="28">
        <f t="shared" si="7"/>
        <v>0</v>
      </c>
    </row>
    <row r="52" spans="1:17">
      <c r="A52" s="25">
        <f t="shared" si="8"/>
        <v>42295</v>
      </c>
      <c r="B52" s="26" t="str">
        <f t="shared" si="0"/>
        <v>日</v>
      </c>
      <c r="C52" s="20"/>
      <c r="D52" s="24">
        <v>4</v>
      </c>
      <c r="E52" s="18">
        <v>0</v>
      </c>
      <c r="F52" s="21">
        <f t="shared" si="1"/>
        <v>0</v>
      </c>
      <c r="G52" s="21">
        <f t="array" ref="G52">SUM(IF($A52=作業履歴!$C$2:$C$150,IF(試験実施進捗!$B$33=作業履歴!$D$2:$D$150,作業履歴!$G$2:$G$150,0),0))</f>
        <v>0</v>
      </c>
      <c r="H52" s="21">
        <f t="array" ref="H52">SUM(IF($A52=作業履歴!$C$2:$C$150,IF(試験実施進捗!$B$33=作業履歴!$D$2:$D$150,作業履歴!$F$2:$F$150,0),0))</f>
        <v>0</v>
      </c>
      <c r="I52" s="21">
        <f>SUM(F$35:F52)</f>
        <v>0</v>
      </c>
      <c r="J52" s="21">
        <f>SUM(G$35:G52)</f>
        <v>0</v>
      </c>
      <c r="K52" s="22">
        <f>SUM(H$35:H52)</f>
        <v>0</v>
      </c>
      <c r="L52" s="28" t="e">
        <f t="shared" si="2"/>
        <v>#DIV/0!</v>
      </c>
      <c r="M52" s="28" t="e">
        <f t="shared" si="3"/>
        <v>#DIV/0!</v>
      </c>
      <c r="N52" s="28" t="e">
        <f t="shared" si="4"/>
        <v>#DIV/0!</v>
      </c>
      <c r="O52" s="28" t="e">
        <f t="shared" si="5"/>
        <v>#DIV/0!</v>
      </c>
      <c r="P52" s="28">
        <f t="shared" si="6"/>
        <v>0</v>
      </c>
      <c r="Q52" s="28">
        <f t="shared" si="7"/>
        <v>0</v>
      </c>
    </row>
    <row r="53" spans="1:17">
      <c r="A53" s="25">
        <f t="shared" si="8"/>
        <v>42296</v>
      </c>
      <c r="B53" s="26" t="str">
        <f t="shared" si="0"/>
        <v>月</v>
      </c>
      <c r="C53" s="20"/>
      <c r="D53" s="24">
        <v>4</v>
      </c>
      <c r="E53" s="18">
        <v>0</v>
      </c>
      <c r="F53" s="21">
        <f t="shared" si="1"/>
        <v>0</v>
      </c>
      <c r="G53" s="21">
        <f t="array" ref="G53">SUM(IF($A53=作業履歴!$C$2:$C$150,IF(試験実施進捗!$B$33=作業履歴!$D$2:$D$150,作業履歴!$G$2:$G$150,0),0))</f>
        <v>0</v>
      </c>
      <c r="H53" s="21">
        <f t="array" ref="H53">SUM(IF($A53=作業履歴!$C$2:$C$150,IF(試験実施進捗!$B$33=作業履歴!$D$2:$D$150,作業履歴!$F$2:$F$150,0),0))</f>
        <v>0</v>
      </c>
      <c r="I53" s="21">
        <f>SUM(F$35:F53)</f>
        <v>0</v>
      </c>
      <c r="J53" s="21">
        <f>SUM(G$35:G53)</f>
        <v>0</v>
      </c>
      <c r="K53" s="22">
        <f>SUM(H$35:H53)</f>
        <v>0</v>
      </c>
      <c r="L53" s="28" t="e">
        <f t="shared" si="2"/>
        <v>#DIV/0!</v>
      </c>
      <c r="M53" s="28" t="e">
        <f t="shared" si="3"/>
        <v>#DIV/0!</v>
      </c>
      <c r="N53" s="28" t="e">
        <f t="shared" si="4"/>
        <v>#DIV/0!</v>
      </c>
      <c r="O53" s="28" t="e">
        <f t="shared" si="5"/>
        <v>#DIV/0!</v>
      </c>
      <c r="P53" s="28">
        <f t="shared" si="6"/>
        <v>0</v>
      </c>
      <c r="Q53" s="28">
        <f t="shared" si="7"/>
        <v>0</v>
      </c>
    </row>
    <row r="54" spans="1:17">
      <c r="A54" s="25">
        <f t="shared" si="8"/>
        <v>42297</v>
      </c>
      <c r="B54" s="26" t="str">
        <f t="shared" si="0"/>
        <v>火</v>
      </c>
      <c r="C54" s="20"/>
      <c r="D54" s="24">
        <v>4</v>
      </c>
      <c r="E54" s="18">
        <v>0</v>
      </c>
      <c r="F54" s="21">
        <f t="shared" si="1"/>
        <v>0</v>
      </c>
      <c r="G54" s="21">
        <f t="array" ref="G54">SUM(IF($A54=作業履歴!$C$2:$C$150,IF(試験実施進捗!$B$33=作業履歴!$D$2:$D$150,作業履歴!$G$2:$G$150,0),0))</f>
        <v>0</v>
      </c>
      <c r="H54" s="21">
        <f t="array" ref="H54">SUM(IF($A54=作業履歴!$C$2:$C$150,IF(試験実施進捗!$B$33=作業履歴!$D$2:$D$150,作業履歴!$F$2:$F$150,0),0))</f>
        <v>0</v>
      </c>
      <c r="I54" s="21">
        <f>SUM(F$35:F54)</f>
        <v>0</v>
      </c>
      <c r="J54" s="21">
        <f>SUM(G$35:G54)</f>
        <v>0</v>
      </c>
      <c r="K54" s="22">
        <f>SUM(H$35:H54)</f>
        <v>0</v>
      </c>
      <c r="L54" s="28" t="e">
        <f t="shared" si="2"/>
        <v>#DIV/0!</v>
      </c>
      <c r="M54" s="28" t="e">
        <f t="shared" si="3"/>
        <v>#DIV/0!</v>
      </c>
      <c r="N54" s="28" t="e">
        <f t="shared" si="4"/>
        <v>#DIV/0!</v>
      </c>
      <c r="O54" s="28" t="e">
        <f t="shared" si="5"/>
        <v>#DIV/0!</v>
      </c>
      <c r="P54" s="28">
        <f t="shared" si="6"/>
        <v>0</v>
      </c>
      <c r="Q54" s="28">
        <f t="shared" si="7"/>
        <v>0</v>
      </c>
    </row>
    <row r="55" spans="1:17">
      <c r="A55" s="25">
        <f t="shared" si="8"/>
        <v>42298</v>
      </c>
      <c r="B55" s="26" t="str">
        <f t="shared" si="0"/>
        <v>水</v>
      </c>
      <c r="C55" s="20"/>
      <c r="D55" s="24">
        <v>4</v>
      </c>
      <c r="E55" s="18">
        <v>0</v>
      </c>
      <c r="F55" s="21">
        <f t="shared" si="1"/>
        <v>0</v>
      </c>
      <c r="G55" s="21">
        <f t="array" ref="G55">SUM(IF($A55=作業履歴!$C$2:$C$150,IF(試験実施進捗!$B$33=作業履歴!$D$2:$D$150,作業履歴!$G$2:$G$150,0),0))</f>
        <v>0</v>
      </c>
      <c r="H55" s="21">
        <f t="array" ref="H55">SUM(IF($A55=作業履歴!$C$2:$C$150,IF(試験実施進捗!$B$33=作業履歴!$D$2:$D$150,作業履歴!$F$2:$F$150,0),0))</f>
        <v>0</v>
      </c>
      <c r="I55" s="21">
        <f>SUM(F$35:F55)</f>
        <v>0</v>
      </c>
      <c r="J55" s="21">
        <f>SUM(G$35:G55)</f>
        <v>0</v>
      </c>
      <c r="K55" s="22">
        <f>SUM(H$35:H55)</f>
        <v>0</v>
      </c>
      <c r="L55" s="28" t="e">
        <f t="shared" si="2"/>
        <v>#DIV/0!</v>
      </c>
      <c r="M55" s="28" t="e">
        <f t="shared" si="3"/>
        <v>#DIV/0!</v>
      </c>
      <c r="N55" s="28" t="e">
        <f t="shared" si="4"/>
        <v>#DIV/0!</v>
      </c>
      <c r="O55" s="28" t="e">
        <f t="shared" si="5"/>
        <v>#DIV/0!</v>
      </c>
      <c r="P55" s="28">
        <f t="shared" si="6"/>
        <v>0</v>
      </c>
      <c r="Q55" s="28">
        <f t="shared" si="7"/>
        <v>0</v>
      </c>
    </row>
    <row r="56" spans="1:17">
      <c r="A56" s="25">
        <f t="shared" si="8"/>
        <v>42299</v>
      </c>
      <c r="B56" s="26" t="str">
        <f t="shared" si="0"/>
        <v>木</v>
      </c>
      <c r="C56" s="20"/>
      <c r="D56" s="24">
        <v>4</v>
      </c>
      <c r="E56" s="18">
        <v>0</v>
      </c>
      <c r="F56" s="21">
        <f t="shared" si="1"/>
        <v>0</v>
      </c>
      <c r="G56" s="21">
        <f t="array" ref="G56">SUM(IF($A56=作業履歴!$C$2:$C$150,IF(試験実施進捗!$B$33=作業履歴!$D$2:$D$150,作業履歴!$G$2:$G$150,0),0))</f>
        <v>0</v>
      </c>
      <c r="H56" s="21">
        <f t="array" ref="H56">SUM(IF($A56=作業履歴!$C$2:$C$150,IF(試験実施進捗!$B$33=作業履歴!$D$2:$D$150,作業履歴!$F$2:$F$150,0),0))</f>
        <v>0</v>
      </c>
      <c r="I56" s="21">
        <f>SUM(F$35:F56)</f>
        <v>0</v>
      </c>
      <c r="J56" s="21">
        <f>SUM(G$35:G56)</f>
        <v>0</v>
      </c>
      <c r="K56" s="22">
        <f>SUM(H$35:H56)</f>
        <v>0</v>
      </c>
      <c r="L56" s="28" t="e">
        <f t="shared" si="2"/>
        <v>#DIV/0!</v>
      </c>
      <c r="M56" s="28" t="e">
        <f t="shared" si="3"/>
        <v>#DIV/0!</v>
      </c>
      <c r="N56" s="28" t="e">
        <f t="shared" si="4"/>
        <v>#DIV/0!</v>
      </c>
      <c r="O56" s="28" t="e">
        <f t="shared" si="5"/>
        <v>#DIV/0!</v>
      </c>
      <c r="P56" s="28">
        <f t="shared" si="6"/>
        <v>0</v>
      </c>
      <c r="Q56" s="28">
        <f t="shared" si="7"/>
        <v>0</v>
      </c>
    </row>
    <row r="57" spans="1:17">
      <c r="A57" s="25">
        <f t="shared" si="8"/>
        <v>42300</v>
      </c>
      <c r="B57" s="26" t="str">
        <f t="shared" si="0"/>
        <v>金</v>
      </c>
      <c r="C57" s="20"/>
      <c r="D57" s="24">
        <v>4</v>
      </c>
      <c r="E57" s="18">
        <v>0</v>
      </c>
      <c r="F57" s="21">
        <f t="shared" si="1"/>
        <v>0</v>
      </c>
      <c r="G57" s="21">
        <f t="array" ref="G57">SUM(IF($A57=作業履歴!$C$2:$C$150,IF(試験実施進捗!$B$33=作業履歴!$D$2:$D$150,作業履歴!$G$2:$G$150,0),0))</f>
        <v>0</v>
      </c>
      <c r="H57" s="21">
        <f t="array" ref="H57">SUM(IF($A57=作業履歴!$C$2:$C$150,IF(試験実施進捗!$B$33=作業履歴!$D$2:$D$150,作業履歴!$F$2:$F$150,0),0))</f>
        <v>0</v>
      </c>
      <c r="I57" s="21">
        <f>SUM(F$35:F57)</f>
        <v>0</v>
      </c>
      <c r="J57" s="21">
        <f>SUM(G$35:G57)</f>
        <v>0</v>
      </c>
      <c r="K57" s="22">
        <f>SUM(H$35:H57)</f>
        <v>0</v>
      </c>
      <c r="L57" s="28" t="e">
        <f t="shared" si="2"/>
        <v>#DIV/0!</v>
      </c>
      <c r="M57" s="28" t="e">
        <f t="shared" si="3"/>
        <v>#DIV/0!</v>
      </c>
      <c r="N57" s="28" t="e">
        <f t="shared" si="4"/>
        <v>#DIV/0!</v>
      </c>
      <c r="O57" s="28" t="e">
        <f t="shared" si="5"/>
        <v>#DIV/0!</v>
      </c>
      <c r="P57" s="28">
        <f t="shared" si="6"/>
        <v>0</v>
      </c>
      <c r="Q57" s="28">
        <f t="shared" si="7"/>
        <v>0</v>
      </c>
    </row>
    <row r="58" spans="1:17">
      <c r="A58" s="25">
        <f t="shared" si="8"/>
        <v>42301</v>
      </c>
      <c r="B58" s="26" t="str">
        <f t="shared" si="0"/>
        <v>土</v>
      </c>
      <c r="C58" s="20"/>
      <c r="D58" s="24">
        <v>4</v>
      </c>
      <c r="E58" s="18">
        <v>0</v>
      </c>
      <c r="F58" s="21">
        <f t="shared" si="1"/>
        <v>0</v>
      </c>
      <c r="G58" s="21">
        <f t="array" ref="G58">SUM(IF($A58=作業履歴!$C$2:$C$150,IF(試験実施進捗!$B$33=作業履歴!$D$2:$D$150,作業履歴!$G$2:$G$150,0),0))</f>
        <v>0</v>
      </c>
      <c r="H58" s="21">
        <f t="array" ref="H58">SUM(IF($A58=作業履歴!$C$2:$C$150,IF(試験実施進捗!$B$33=作業履歴!$D$2:$D$150,作業履歴!$F$2:$F$150,0),0))</f>
        <v>0</v>
      </c>
      <c r="I58" s="21">
        <f>SUM(F$35:F58)</f>
        <v>0</v>
      </c>
      <c r="J58" s="21">
        <f>SUM(G$35:G58)</f>
        <v>0</v>
      </c>
      <c r="K58" s="22">
        <f>SUM(H$35:H58)</f>
        <v>0</v>
      </c>
      <c r="L58" s="28" t="e">
        <f t="shared" si="2"/>
        <v>#DIV/0!</v>
      </c>
      <c r="M58" s="28" t="e">
        <f t="shared" si="3"/>
        <v>#DIV/0!</v>
      </c>
      <c r="N58" s="28" t="e">
        <f t="shared" si="4"/>
        <v>#DIV/0!</v>
      </c>
      <c r="O58" s="28" t="e">
        <f t="shared" si="5"/>
        <v>#DIV/0!</v>
      </c>
      <c r="P58" s="28">
        <f t="shared" si="6"/>
        <v>0</v>
      </c>
      <c r="Q58" s="28">
        <f t="shared" si="7"/>
        <v>0</v>
      </c>
    </row>
    <row r="59" spans="1:17">
      <c r="A59" s="25">
        <f t="shared" si="8"/>
        <v>42302</v>
      </c>
      <c r="B59" s="26" t="str">
        <f t="shared" si="0"/>
        <v>日</v>
      </c>
      <c r="C59" s="20"/>
      <c r="D59" s="24">
        <v>4</v>
      </c>
      <c r="E59" s="18">
        <v>0</v>
      </c>
      <c r="F59" s="21">
        <f t="shared" si="1"/>
        <v>0</v>
      </c>
      <c r="G59" s="21">
        <f t="array" ref="G59">SUM(IF($A59=作業履歴!$C$2:$C$150,IF(試験実施進捗!$B$33=作業履歴!$D$2:$D$150,作業履歴!$G$2:$G$150,0),0))</f>
        <v>0</v>
      </c>
      <c r="H59" s="21">
        <f t="array" ref="H59">SUM(IF($A59=作業履歴!$C$2:$C$150,IF(試験実施進捗!$B$33=作業履歴!$D$2:$D$150,作業履歴!$F$2:$F$150,0),0))</f>
        <v>0</v>
      </c>
      <c r="I59" s="21">
        <f>SUM(F$35:F59)</f>
        <v>0</v>
      </c>
      <c r="J59" s="21">
        <f>SUM(G$35:G59)</f>
        <v>0</v>
      </c>
      <c r="K59" s="22">
        <f>SUM(H$35:H59)</f>
        <v>0</v>
      </c>
      <c r="L59" s="28" t="e">
        <f t="shared" si="2"/>
        <v>#DIV/0!</v>
      </c>
      <c r="M59" s="28" t="e">
        <f t="shared" si="3"/>
        <v>#DIV/0!</v>
      </c>
      <c r="N59" s="28" t="e">
        <f t="shared" si="4"/>
        <v>#DIV/0!</v>
      </c>
      <c r="O59" s="28" t="e">
        <f t="shared" si="5"/>
        <v>#DIV/0!</v>
      </c>
      <c r="P59" s="28">
        <f t="shared" si="6"/>
        <v>0</v>
      </c>
      <c r="Q59" s="28">
        <f t="shared" si="7"/>
        <v>0</v>
      </c>
    </row>
    <row r="60" spans="1:17">
      <c r="A60" s="25">
        <f t="shared" si="8"/>
        <v>42303</v>
      </c>
      <c r="B60" s="26" t="str">
        <f t="shared" si="0"/>
        <v>月</v>
      </c>
      <c r="C60" s="20"/>
      <c r="D60" s="24">
        <v>4</v>
      </c>
      <c r="E60" s="18">
        <v>0</v>
      </c>
      <c r="F60" s="21">
        <f t="shared" si="1"/>
        <v>0</v>
      </c>
      <c r="G60" s="21">
        <f t="array" ref="G60">SUM(IF($A60=作業履歴!$C$2:$C$150,IF(試験実施進捗!$B$33=作業履歴!$D$2:$D$150,作業履歴!$G$2:$G$150,0),0))</f>
        <v>0</v>
      </c>
      <c r="H60" s="21">
        <f t="array" ref="H60">SUM(IF($A60=作業履歴!$C$2:$C$150,IF(試験実施進捗!$B$33=作業履歴!$D$2:$D$150,作業履歴!$F$2:$F$150,0),0))</f>
        <v>0</v>
      </c>
      <c r="I60" s="21">
        <f>SUM(F$35:F60)</f>
        <v>0</v>
      </c>
      <c r="J60" s="21">
        <f>SUM(G$35:G60)</f>
        <v>0</v>
      </c>
      <c r="K60" s="22">
        <f>SUM(H$35:H60)</f>
        <v>0</v>
      </c>
      <c r="L60" s="28" t="e">
        <f t="shared" si="2"/>
        <v>#DIV/0!</v>
      </c>
      <c r="M60" s="28" t="e">
        <f t="shared" si="3"/>
        <v>#DIV/0!</v>
      </c>
      <c r="N60" s="28" t="e">
        <f t="shared" si="4"/>
        <v>#DIV/0!</v>
      </c>
      <c r="O60" s="28" t="e">
        <f t="shared" si="5"/>
        <v>#DIV/0!</v>
      </c>
      <c r="P60" s="28">
        <f t="shared" si="6"/>
        <v>0</v>
      </c>
      <c r="Q60" s="28">
        <f t="shared" si="7"/>
        <v>0</v>
      </c>
    </row>
    <row r="61" spans="1:17">
      <c r="A61" s="25">
        <f t="shared" si="8"/>
        <v>42304</v>
      </c>
      <c r="B61" s="26" t="str">
        <f t="shared" si="0"/>
        <v>火</v>
      </c>
      <c r="C61" s="20"/>
      <c r="D61" s="24">
        <v>4</v>
      </c>
      <c r="E61" s="18">
        <v>0</v>
      </c>
      <c r="F61" s="21">
        <f t="shared" si="1"/>
        <v>0</v>
      </c>
      <c r="G61" s="21">
        <f t="array" ref="G61">SUM(IF($A61=作業履歴!$C$2:$C$150,IF(試験実施進捗!$B$33=作業履歴!$D$2:$D$150,作業履歴!$G$2:$G$150,0),0))</f>
        <v>0</v>
      </c>
      <c r="H61" s="21">
        <f t="array" ref="H61">SUM(IF($A61=作業履歴!$C$2:$C$150,IF(試験実施進捗!$B$33=作業履歴!$D$2:$D$150,作業履歴!$F$2:$F$150,0),0))</f>
        <v>0</v>
      </c>
      <c r="I61" s="21">
        <f>SUM(F$35:F61)</f>
        <v>0</v>
      </c>
      <c r="J61" s="21">
        <f>SUM(G$35:G61)</f>
        <v>0</v>
      </c>
      <c r="K61" s="22">
        <f>SUM(H$35:H61)</f>
        <v>0</v>
      </c>
      <c r="L61" s="28" t="e">
        <f t="shared" si="2"/>
        <v>#DIV/0!</v>
      </c>
      <c r="M61" s="28" t="e">
        <f t="shared" si="3"/>
        <v>#DIV/0!</v>
      </c>
      <c r="N61" s="28" t="e">
        <f t="shared" si="4"/>
        <v>#DIV/0!</v>
      </c>
      <c r="O61" s="28" t="e">
        <f t="shared" si="5"/>
        <v>#DIV/0!</v>
      </c>
      <c r="P61" s="28">
        <f t="shared" si="6"/>
        <v>0</v>
      </c>
      <c r="Q61" s="28">
        <f t="shared" si="7"/>
        <v>0</v>
      </c>
    </row>
    <row r="62" spans="1:17">
      <c r="A62" s="25">
        <f t="shared" si="8"/>
        <v>42305</v>
      </c>
      <c r="B62" s="26" t="str">
        <f t="shared" si="0"/>
        <v>水</v>
      </c>
      <c r="C62" s="20"/>
      <c r="D62" s="24">
        <v>4</v>
      </c>
      <c r="E62" s="18">
        <v>0</v>
      </c>
      <c r="F62" s="21">
        <f t="shared" si="1"/>
        <v>0</v>
      </c>
      <c r="G62" s="21">
        <f t="array" ref="G62">SUM(IF($A62=作業履歴!$C$2:$C$150,IF(試験実施進捗!$B$33=作業履歴!$D$2:$D$150,作業履歴!$G$2:$G$150,0),0))</f>
        <v>0</v>
      </c>
      <c r="H62" s="21">
        <f t="array" ref="H62">SUM(IF($A62=作業履歴!$C$2:$C$150,IF(試験実施進捗!$B$33=作業履歴!$D$2:$D$150,作業履歴!$F$2:$F$150,0),0))</f>
        <v>0</v>
      </c>
      <c r="I62" s="21">
        <f>SUM(F$35:F62)</f>
        <v>0</v>
      </c>
      <c r="J62" s="21">
        <f>SUM(G$35:G62)</f>
        <v>0</v>
      </c>
      <c r="K62" s="22">
        <f>SUM(H$35:H62)</f>
        <v>0</v>
      </c>
      <c r="L62" s="28" t="e">
        <f t="shared" si="2"/>
        <v>#DIV/0!</v>
      </c>
      <c r="M62" s="28" t="e">
        <f t="shared" si="3"/>
        <v>#DIV/0!</v>
      </c>
      <c r="N62" s="28" t="e">
        <f t="shared" si="4"/>
        <v>#DIV/0!</v>
      </c>
      <c r="O62" s="28" t="e">
        <f t="shared" si="5"/>
        <v>#DIV/0!</v>
      </c>
      <c r="P62" s="28">
        <f t="shared" si="6"/>
        <v>0</v>
      </c>
      <c r="Q62" s="28">
        <f t="shared" si="7"/>
        <v>0</v>
      </c>
    </row>
    <row r="63" spans="1:17">
      <c r="A63" s="25">
        <f t="shared" si="8"/>
        <v>42306</v>
      </c>
      <c r="B63" s="26" t="str">
        <f t="shared" si="0"/>
        <v>木</v>
      </c>
      <c r="C63" s="20"/>
      <c r="D63" s="24">
        <v>4</v>
      </c>
      <c r="E63" s="18">
        <v>0</v>
      </c>
      <c r="F63" s="21">
        <f t="shared" si="1"/>
        <v>0</v>
      </c>
      <c r="G63" s="21">
        <f t="array" ref="G63">SUM(IF($A63=作業履歴!$C$2:$C$150,IF(試験実施進捗!$B$33=作業履歴!$D$2:$D$150,作業履歴!$G$2:$G$150,0),0))</f>
        <v>0</v>
      </c>
      <c r="H63" s="21">
        <f t="array" ref="H63">SUM(IF($A63=作業履歴!$C$2:$C$150,IF(試験実施進捗!$B$33=作業履歴!$D$2:$D$150,作業履歴!$F$2:$F$150,0),0))</f>
        <v>0</v>
      </c>
      <c r="I63" s="21">
        <f>SUM(F$35:F63)</f>
        <v>0</v>
      </c>
      <c r="J63" s="21">
        <f>SUM(G$35:G63)</f>
        <v>0</v>
      </c>
      <c r="K63" s="22">
        <f>SUM(H$35:H63)</f>
        <v>0</v>
      </c>
      <c r="L63" s="28" t="e">
        <f t="shared" si="2"/>
        <v>#DIV/0!</v>
      </c>
      <c r="M63" s="28" t="e">
        <f t="shared" si="3"/>
        <v>#DIV/0!</v>
      </c>
      <c r="N63" s="28" t="e">
        <f t="shared" si="4"/>
        <v>#DIV/0!</v>
      </c>
      <c r="O63" s="28" t="e">
        <f t="shared" si="5"/>
        <v>#DIV/0!</v>
      </c>
      <c r="P63" s="28">
        <f t="shared" si="6"/>
        <v>0</v>
      </c>
      <c r="Q63" s="28">
        <f t="shared" si="7"/>
        <v>0</v>
      </c>
    </row>
    <row r="64" spans="1:17">
      <c r="A64" s="25">
        <f t="shared" si="8"/>
        <v>42307</v>
      </c>
      <c r="B64" s="26" t="str">
        <f t="shared" si="0"/>
        <v>金</v>
      </c>
      <c r="C64" s="20"/>
      <c r="D64" s="24">
        <v>4</v>
      </c>
      <c r="E64" s="18">
        <v>0</v>
      </c>
      <c r="F64" s="21">
        <f t="shared" si="1"/>
        <v>0</v>
      </c>
      <c r="G64" s="21">
        <f t="array" ref="G64">SUM(IF($A64=作業履歴!$C$2:$C$150,IF(試験実施進捗!$B$33=作業履歴!$D$2:$D$150,作業履歴!$G$2:$G$150,0),0))</f>
        <v>0</v>
      </c>
      <c r="H64" s="21">
        <f t="array" ref="H64">SUM(IF($A64=作業履歴!$C$2:$C$150,IF(試験実施進捗!$B$33=作業履歴!$D$2:$D$150,作業履歴!$F$2:$F$150,0),0))</f>
        <v>0</v>
      </c>
      <c r="I64" s="21">
        <f>SUM(F$35:F64)</f>
        <v>0</v>
      </c>
      <c r="J64" s="21">
        <f>SUM(G$35:G64)</f>
        <v>0</v>
      </c>
      <c r="K64" s="22">
        <f>SUM(H$35:H64)</f>
        <v>0</v>
      </c>
      <c r="L64" s="28" t="e">
        <f t="shared" si="2"/>
        <v>#DIV/0!</v>
      </c>
      <c r="M64" s="28" t="e">
        <f t="shared" si="3"/>
        <v>#DIV/0!</v>
      </c>
      <c r="N64" s="28" t="e">
        <f t="shared" si="4"/>
        <v>#DIV/0!</v>
      </c>
      <c r="O64" s="28" t="e">
        <f t="shared" si="5"/>
        <v>#DIV/0!</v>
      </c>
      <c r="P64" s="28">
        <f t="shared" si="6"/>
        <v>0</v>
      </c>
      <c r="Q64" s="28">
        <f t="shared" si="7"/>
        <v>0</v>
      </c>
    </row>
    <row r="65" spans="1:17">
      <c r="A65" s="25">
        <f t="shared" si="8"/>
        <v>42308</v>
      </c>
      <c r="B65" s="26" t="str">
        <f t="shared" si="0"/>
        <v>土</v>
      </c>
      <c r="C65" s="20"/>
      <c r="D65" s="24">
        <v>4</v>
      </c>
      <c r="E65" s="18">
        <v>0</v>
      </c>
      <c r="F65" s="21">
        <f t="shared" si="1"/>
        <v>0</v>
      </c>
      <c r="G65" s="21">
        <f t="array" ref="G65">SUM(IF($A65=作業履歴!$C$2:$C$150,IF(試験実施進捗!$B$33=作業履歴!$D$2:$D$150,作業履歴!$G$2:$G$150,0),0))</f>
        <v>0</v>
      </c>
      <c r="H65" s="21">
        <f t="array" ref="H65">SUM(IF($A65=作業履歴!$C$2:$C$150,IF(試験実施進捗!$B$33=作業履歴!$D$2:$D$150,作業履歴!$F$2:$F$150,0),0))</f>
        <v>0</v>
      </c>
      <c r="I65" s="21">
        <f>SUM(F$35:F65)</f>
        <v>0</v>
      </c>
      <c r="J65" s="21">
        <f>SUM(G$35:G65)</f>
        <v>0</v>
      </c>
      <c r="K65" s="22">
        <f>SUM(H$35:H65)</f>
        <v>0</v>
      </c>
      <c r="L65" s="28" t="e">
        <f t="shared" si="2"/>
        <v>#DIV/0!</v>
      </c>
      <c r="M65" s="28" t="e">
        <f t="shared" si="3"/>
        <v>#DIV/0!</v>
      </c>
      <c r="N65" s="28" t="e">
        <f t="shared" si="4"/>
        <v>#DIV/0!</v>
      </c>
      <c r="O65" s="28" t="e">
        <f t="shared" si="5"/>
        <v>#DIV/0!</v>
      </c>
      <c r="P65" s="28">
        <f t="shared" si="6"/>
        <v>0</v>
      </c>
      <c r="Q65" s="28">
        <f t="shared" si="7"/>
        <v>0</v>
      </c>
    </row>
    <row r="66" spans="1:17">
      <c r="A66" s="25">
        <f t="shared" si="8"/>
        <v>42309</v>
      </c>
      <c r="B66" s="26" t="str">
        <f t="shared" si="0"/>
        <v>日</v>
      </c>
      <c r="C66" s="20"/>
      <c r="D66" s="24">
        <v>4</v>
      </c>
      <c r="E66" s="18">
        <v>0</v>
      </c>
      <c r="F66" s="21">
        <f t="shared" si="1"/>
        <v>0</v>
      </c>
      <c r="G66" s="21">
        <f t="array" ref="G66">SUM(IF($A66=作業履歴!$C$2:$C$150,IF(試験実施進捗!$B$33=作業履歴!$D$2:$D$150,作業履歴!$G$2:$G$150,0),0))</f>
        <v>0</v>
      </c>
      <c r="H66" s="21">
        <f t="array" ref="H66">SUM(IF($A66=作業履歴!$C$2:$C$150,IF(試験実施進捗!$B$33=作業履歴!$D$2:$D$150,作業履歴!$F$2:$F$150,0),0))</f>
        <v>0</v>
      </c>
      <c r="I66" s="21">
        <f>SUM(F$35:F66)</f>
        <v>0</v>
      </c>
      <c r="J66" s="21">
        <f>SUM(G$35:G66)</f>
        <v>0</v>
      </c>
      <c r="K66" s="22">
        <f>SUM(H$35:H66)</f>
        <v>0</v>
      </c>
      <c r="L66" s="28" t="e">
        <f t="shared" si="2"/>
        <v>#DIV/0!</v>
      </c>
      <c r="M66" s="28" t="e">
        <f t="shared" si="3"/>
        <v>#DIV/0!</v>
      </c>
      <c r="N66" s="28" t="e">
        <f t="shared" si="4"/>
        <v>#DIV/0!</v>
      </c>
      <c r="O66" s="28" t="e">
        <f t="shared" si="5"/>
        <v>#DIV/0!</v>
      </c>
      <c r="P66" s="28">
        <f t="shared" si="6"/>
        <v>0</v>
      </c>
      <c r="Q66" s="28">
        <f t="shared" si="7"/>
        <v>0</v>
      </c>
    </row>
    <row r="67" spans="1:17">
      <c r="A67" s="25">
        <f t="shared" si="8"/>
        <v>42310</v>
      </c>
      <c r="B67" s="26" t="str">
        <f t="shared" si="0"/>
        <v>月</v>
      </c>
      <c r="C67" s="20"/>
      <c r="D67" s="24">
        <v>4</v>
      </c>
      <c r="E67" s="18">
        <v>0</v>
      </c>
      <c r="F67" s="21">
        <f t="shared" si="1"/>
        <v>0</v>
      </c>
      <c r="G67" s="21">
        <f t="array" ref="G67">SUM(IF($A67=作業履歴!$C$2:$C$150,IF(試験実施進捗!$B$33=作業履歴!$D$2:$D$150,作業履歴!$G$2:$G$150,0),0))</f>
        <v>0</v>
      </c>
      <c r="H67" s="21">
        <f t="array" ref="H67">SUM(IF($A67=作業履歴!$C$2:$C$150,IF(試験実施進捗!$B$33=作業履歴!$D$2:$D$150,作業履歴!$F$2:$F$150,0),0))</f>
        <v>0</v>
      </c>
      <c r="I67" s="21">
        <f>SUM(F$35:F67)</f>
        <v>0</v>
      </c>
      <c r="J67" s="21">
        <f>SUM(G$35:G67)</f>
        <v>0</v>
      </c>
      <c r="K67" s="22">
        <f>SUM(H$35:H67)</f>
        <v>0</v>
      </c>
      <c r="L67" s="28" t="e">
        <f t="shared" si="2"/>
        <v>#DIV/0!</v>
      </c>
      <c r="M67" s="28" t="e">
        <f t="shared" si="3"/>
        <v>#DIV/0!</v>
      </c>
      <c r="N67" s="28" t="e">
        <f t="shared" si="4"/>
        <v>#DIV/0!</v>
      </c>
      <c r="O67" s="28" t="e">
        <f t="shared" si="5"/>
        <v>#DIV/0!</v>
      </c>
      <c r="P67" s="28">
        <f t="shared" si="6"/>
        <v>0</v>
      </c>
      <c r="Q67" s="28">
        <f t="shared" si="7"/>
        <v>0</v>
      </c>
    </row>
    <row r="68" spans="1:17">
      <c r="A68" s="25">
        <f t="shared" si="8"/>
        <v>42311</v>
      </c>
      <c r="B68" s="26" t="str">
        <f t="shared" si="0"/>
        <v>火</v>
      </c>
      <c r="C68" s="20"/>
      <c r="D68" s="24">
        <v>4</v>
      </c>
      <c r="E68" s="18">
        <v>0</v>
      </c>
      <c r="F68" s="21">
        <f t="shared" si="1"/>
        <v>0</v>
      </c>
      <c r="G68" s="21">
        <f t="array" ref="G68">SUM(IF($A68=作業履歴!$C$2:$C$150,IF(試験実施進捗!$B$33=作業履歴!$D$2:$D$150,作業履歴!$G$2:$G$150,0),0))</f>
        <v>0</v>
      </c>
      <c r="H68" s="21">
        <f t="array" ref="H68">SUM(IF($A68=作業履歴!$C$2:$C$150,IF(試験実施進捗!$B$33=作業履歴!$D$2:$D$150,作業履歴!$F$2:$F$150,0),0))</f>
        <v>0</v>
      </c>
      <c r="I68" s="21">
        <f>SUM(F$35:F68)</f>
        <v>0</v>
      </c>
      <c r="J68" s="21">
        <f>SUM(G$35:G68)</f>
        <v>0</v>
      </c>
      <c r="K68" s="22">
        <f>SUM(H$35:H68)</f>
        <v>0</v>
      </c>
      <c r="L68" s="28" t="e">
        <f t="shared" si="2"/>
        <v>#DIV/0!</v>
      </c>
      <c r="M68" s="28" t="e">
        <f t="shared" si="3"/>
        <v>#DIV/0!</v>
      </c>
      <c r="N68" s="28" t="e">
        <f t="shared" si="4"/>
        <v>#DIV/0!</v>
      </c>
      <c r="O68" s="28" t="e">
        <f t="shared" si="5"/>
        <v>#DIV/0!</v>
      </c>
      <c r="P68" s="28">
        <f t="shared" si="6"/>
        <v>0</v>
      </c>
      <c r="Q68" s="28">
        <f t="shared" si="7"/>
        <v>0</v>
      </c>
    </row>
    <row r="69" spans="1:17">
      <c r="A69" s="25">
        <f t="shared" si="8"/>
        <v>42312</v>
      </c>
      <c r="B69" s="26" t="str">
        <f t="shared" si="0"/>
        <v>水</v>
      </c>
      <c r="C69" s="20"/>
      <c r="D69" s="24">
        <v>4</v>
      </c>
      <c r="E69" s="18">
        <v>0</v>
      </c>
      <c r="F69" s="21">
        <f t="shared" si="1"/>
        <v>0</v>
      </c>
      <c r="G69" s="21">
        <f t="array" ref="G69">SUM(IF($A69=作業履歴!$C$2:$C$150,IF(試験実施進捗!$B$33=作業履歴!$D$2:$D$150,作業履歴!$G$2:$G$150,0),0))</f>
        <v>0</v>
      </c>
      <c r="H69" s="21">
        <f t="array" ref="H69">SUM(IF($A69=作業履歴!$C$2:$C$150,IF(試験実施進捗!$B$33=作業履歴!$D$2:$D$150,作業履歴!$F$2:$F$150,0),0))</f>
        <v>0</v>
      </c>
      <c r="I69" s="21">
        <f>SUM(F$35:F69)</f>
        <v>0</v>
      </c>
      <c r="J69" s="21">
        <f>SUM(G$35:G69)</f>
        <v>0</v>
      </c>
      <c r="K69" s="22">
        <f>SUM(H$35:H69)</f>
        <v>0</v>
      </c>
      <c r="L69" s="28" t="e">
        <f t="shared" si="2"/>
        <v>#DIV/0!</v>
      </c>
      <c r="M69" s="28" t="e">
        <f t="shared" si="3"/>
        <v>#DIV/0!</v>
      </c>
      <c r="N69" s="28" t="e">
        <f t="shared" si="4"/>
        <v>#DIV/0!</v>
      </c>
      <c r="O69" s="28" t="e">
        <f t="shared" si="5"/>
        <v>#DIV/0!</v>
      </c>
      <c r="P69" s="28">
        <f t="shared" si="6"/>
        <v>0</v>
      </c>
      <c r="Q69" s="28">
        <f t="shared" si="7"/>
        <v>0</v>
      </c>
    </row>
    <row r="70" spans="1:17">
      <c r="A70" s="25">
        <f t="shared" si="8"/>
        <v>42313</v>
      </c>
      <c r="B70" s="26" t="str">
        <f t="shared" ref="B70:B95" si="9">TEXT(A70,"aaa")</f>
        <v>木</v>
      </c>
      <c r="C70" s="20"/>
      <c r="D70" s="24">
        <v>4</v>
      </c>
      <c r="E70" s="18">
        <v>0</v>
      </c>
      <c r="F70" s="21">
        <f t="shared" ref="F70:F95" si="10">E70*D70</f>
        <v>0</v>
      </c>
      <c r="G70" s="21">
        <f t="array" ref="G70">SUM(IF($A70=作業履歴!$C$2:$C$150,IF(試験実施進捗!$B$33=作業履歴!$D$2:$D$150,作業履歴!$G$2:$G$150,0),0))</f>
        <v>0</v>
      </c>
      <c r="H70" s="21">
        <f t="array" ref="H70">SUM(IF($A70=作業履歴!$C$2:$C$150,IF(試験実施進捗!$B$33=作業履歴!$D$2:$D$150,作業履歴!$F$2:$F$150,0),0))</f>
        <v>0</v>
      </c>
      <c r="I70" s="21">
        <f>SUM(F$35:F70)</f>
        <v>0</v>
      </c>
      <c r="J70" s="21">
        <f>SUM(G$35:G70)</f>
        <v>0</v>
      </c>
      <c r="K70" s="22">
        <f>SUM(H$35:H70)</f>
        <v>0</v>
      </c>
      <c r="L70" s="28" t="e">
        <f t="shared" ref="L70:L95" si="11">J70/I70</f>
        <v>#DIV/0!</v>
      </c>
      <c r="M70" s="28" t="e">
        <f t="shared" ref="M70:M95" si="12">J70/K70</f>
        <v>#DIV/0!</v>
      </c>
      <c r="N70" s="28" t="e">
        <f t="shared" ref="N70:N95" si="13">K70+($F$33-J70)/M70</f>
        <v>#DIV/0!</v>
      </c>
      <c r="O70" s="28" t="e">
        <f t="shared" ref="O70:O95" si="14">N70-K70</f>
        <v>#DIV/0!</v>
      </c>
      <c r="P70" s="28">
        <f t="shared" ref="P70:P95" si="15">J70-I70</f>
        <v>0</v>
      </c>
      <c r="Q70" s="28">
        <f t="shared" ref="Q70:Q95" si="16">J70-K70</f>
        <v>0</v>
      </c>
    </row>
    <row r="71" spans="1:17">
      <c r="A71" s="25">
        <f t="shared" si="8"/>
        <v>42314</v>
      </c>
      <c r="B71" s="26" t="str">
        <f t="shared" si="9"/>
        <v>金</v>
      </c>
      <c r="C71" s="20"/>
      <c r="D71" s="24">
        <v>4</v>
      </c>
      <c r="E71" s="18">
        <v>0</v>
      </c>
      <c r="F71" s="21">
        <f t="shared" si="10"/>
        <v>0</v>
      </c>
      <c r="G71" s="21">
        <f t="array" ref="G71">SUM(IF($A71=作業履歴!$C$2:$C$150,IF(試験実施進捗!$B$33=作業履歴!$D$2:$D$150,作業履歴!$G$2:$G$150,0),0))</f>
        <v>0</v>
      </c>
      <c r="H71" s="21">
        <f t="array" ref="H71">SUM(IF($A71=作業履歴!$C$2:$C$150,IF(試験実施進捗!$B$33=作業履歴!$D$2:$D$150,作業履歴!$F$2:$F$150,0),0))</f>
        <v>0</v>
      </c>
      <c r="I71" s="21">
        <f>SUM(F$35:F71)</f>
        <v>0</v>
      </c>
      <c r="J71" s="21">
        <f>SUM(G$35:G71)</f>
        <v>0</v>
      </c>
      <c r="K71" s="22">
        <f>SUM(H$35:H71)</f>
        <v>0</v>
      </c>
      <c r="L71" s="28" t="e">
        <f t="shared" si="11"/>
        <v>#DIV/0!</v>
      </c>
      <c r="M71" s="28" t="e">
        <f t="shared" si="12"/>
        <v>#DIV/0!</v>
      </c>
      <c r="N71" s="28" t="e">
        <f t="shared" si="13"/>
        <v>#DIV/0!</v>
      </c>
      <c r="O71" s="28" t="e">
        <f t="shared" si="14"/>
        <v>#DIV/0!</v>
      </c>
      <c r="P71" s="28">
        <f t="shared" si="15"/>
        <v>0</v>
      </c>
      <c r="Q71" s="28">
        <f t="shared" si="16"/>
        <v>0</v>
      </c>
    </row>
    <row r="72" spans="1:17">
      <c r="A72" s="25">
        <f t="shared" si="8"/>
        <v>42315</v>
      </c>
      <c r="B72" s="26" t="str">
        <f t="shared" si="9"/>
        <v>土</v>
      </c>
      <c r="C72" s="20"/>
      <c r="D72" s="24">
        <v>4</v>
      </c>
      <c r="E72" s="18">
        <v>0</v>
      </c>
      <c r="F72" s="21">
        <f t="shared" si="10"/>
        <v>0</v>
      </c>
      <c r="G72" s="21">
        <f t="array" ref="G72">SUM(IF($A72=作業履歴!$C$2:$C$150,IF(試験実施進捗!$B$33=作業履歴!$D$2:$D$150,作業履歴!$G$2:$G$150,0),0))</f>
        <v>0</v>
      </c>
      <c r="H72" s="21">
        <f t="array" ref="H72">SUM(IF($A72=作業履歴!$C$2:$C$150,IF(試験実施進捗!$B$33=作業履歴!$D$2:$D$150,作業履歴!$F$2:$F$150,0),0))</f>
        <v>0</v>
      </c>
      <c r="I72" s="21">
        <f>SUM(F$35:F72)</f>
        <v>0</v>
      </c>
      <c r="J72" s="21">
        <f>SUM(G$35:G72)</f>
        <v>0</v>
      </c>
      <c r="K72" s="22">
        <f>SUM(H$35:H72)</f>
        <v>0</v>
      </c>
      <c r="L72" s="28" t="e">
        <f t="shared" si="11"/>
        <v>#DIV/0!</v>
      </c>
      <c r="M72" s="28" t="e">
        <f t="shared" si="12"/>
        <v>#DIV/0!</v>
      </c>
      <c r="N72" s="28" t="e">
        <f t="shared" si="13"/>
        <v>#DIV/0!</v>
      </c>
      <c r="O72" s="28" t="e">
        <f t="shared" si="14"/>
        <v>#DIV/0!</v>
      </c>
      <c r="P72" s="28">
        <f t="shared" si="15"/>
        <v>0</v>
      </c>
      <c r="Q72" s="28">
        <f t="shared" si="16"/>
        <v>0</v>
      </c>
    </row>
    <row r="73" spans="1:17">
      <c r="A73" s="25">
        <f t="shared" si="8"/>
        <v>42316</v>
      </c>
      <c r="B73" s="26" t="str">
        <f t="shared" si="9"/>
        <v>日</v>
      </c>
      <c r="C73" s="20"/>
      <c r="D73" s="24">
        <v>4</v>
      </c>
      <c r="E73" s="18">
        <v>0</v>
      </c>
      <c r="F73" s="21">
        <f t="shared" si="10"/>
        <v>0</v>
      </c>
      <c r="G73" s="21">
        <f t="array" ref="G73">SUM(IF($A73=作業履歴!$C$2:$C$150,IF(試験実施進捗!$B$33=作業履歴!$D$2:$D$150,作業履歴!$G$2:$G$150,0),0))</f>
        <v>0</v>
      </c>
      <c r="H73" s="21">
        <f t="array" ref="H73">SUM(IF($A73=作業履歴!$C$2:$C$150,IF(試験実施進捗!$B$33=作業履歴!$D$2:$D$150,作業履歴!$F$2:$F$150,0),0))</f>
        <v>0</v>
      </c>
      <c r="I73" s="21">
        <f>SUM(F$35:F73)</f>
        <v>0</v>
      </c>
      <c r="J73" s="21">
        <f>SUM(G$35:G73)</f>
        <v>0</v>
      </c>
      <c r="K73" s="22">
        <f>SUM(H$35:H73)</f>
        <v>0</v>
      </c>
      <c r="L73" s="28" t="e">
        <f t="shared" si="11"/>
        <v>#DIV/0!</v>
      </c>
      <c r="M73" s="28" t="e">
        <f t="shared" si="12"/>
        <v>#DIV/0!</v>
      </c>
      <c r="N73" s="28" t="e">
        <f t="shared" si="13"/>
        <v>#DIV/0!</v>
      </c>
      <c r="O73" s="28" t="e">
        <f t="shared" si="14"/>
        <v>#DIV/0!</v>
      </c>
      <c r="P73" s="28">
        <f t="shared" si="15"/>
        <v>0</v>
      </c>
      <c r="Q73" s="28">
        <f t="shared" si="16"/>
        <v>0</v>
      </c>
    </row>
    <row r="74" spans="1:17">
      <c r="A74" s="25">
        <f t="shared" si="8"/>
        <v>42317</v>
      </c>
      <c r="B74" s="26" t="str">
        <f t="shared" si="9"/>
        <v>月</v>
      </c>
      <c r="C74" s="20"/>
      <c r="D74" s="24">
        <v>4</v>
      </c>
      <c r="E74" s="18">
        <v>0.5</v>
      </c>
      <c r="F74" s="21">
        <f t="shared" si="10"/>
        <v>2</v>
      </c>
      <c r="G74" s="21">
        <f t="array" ref="G74">SUM(IF($A74=作業履歴!$C$2:$C$150,IF(試験実施進捗!$B$33=作業履歴!$D$2:$D$150,作業履歴!$G$2:$G$150,0),0))</f>
        <v>0</v>
      </c>
      <c r="H74" s="21">
        <f t="array" ref="H74">SUM(IF($A74=作業履歴!$C$2:$C$150,IF(試験実施進捗!$B$33=作業履歴!$D$2:$D$150,作業履歴!$F$2:$F$150,0),0))</f>
        <v>0</v>
      </c>
      <c r="I74" s="21">
        <f>SUM(F$35:F74)</f>
        <v>2</v>
      </c>
      <c r="J74" s="21">
        <f>SUM(G$35:G74)</f>
        <v>0</v>
      </c>
      <c r="K74" s="22">
        <f>SUM(H$35:H74)</f>
        <v>0</v>
      </c>
      <c r="L74" s="28">
        <f t="shared" si="11"/>
        <v>0</v>
      </c>
      <c r="M74" s="28" t="e">
        <f t="shared" si="12"/>
        <v>#DIV/0!</v>
      </c>
      <c r="N74" s="28" t="e">
        <f t="shared" si="13"/>
        <v>#DIV/0!</v>
      </c>
      <c r="O74" s="28" t="e">
        <f t="shared" si="14"/>
        <v>#DIV/0!</v>
      </c>
      <c r="P74" s="28">
        <f t="shared" si="15"/>
        <v>-2</v>
      </c>
      <c r="Q74" s="28">
        <f t="shared" si="16"/>
        <v>0</v>
      </c>
    </row>
    <row r="75" spans="1:17">
      <c r="A75" s="25">
        <f t="shared" si="8"/>
        <v>42318</v>
      </c>
      <c r="B75" s="26" t="str">
        <f t="shared" si="9"/>
        <v>火</v>
      </c>
      <c r="C75" s="20"/>
      <c r="D75" s="24">
        <v>4</v>
      </c>
      <c r="E75" s="18">
        <v>0.5</v>
      </c>
      <c r="F75" s="21">
        <f t="shared" si="10"/>
        <v>2</v>
      </c>
      <c r="G75" s="21">
        <f t="array" ref="G75">SUM(IF($A75=作業履歴!$C$2:$C$150,IF(試験実施進捗!$B$33=作業履歴!$D$2:$D$150,作業履歴!$G$2:$G$150,0),0))</f>
        <v>0</v>
      </c>
      <c r="H75" s="21">
        <f t="array" ref="H75">SUM(IF($A75=作業履歴!$C$2:$C$150,IF(試験実施進捗!$B$33=作業履歴!$D$2:$D$150,作業履歴!$F$2:$F$150,0),0))</f>
        <v>0</v>
      </c>
      <c r="I75" s="21">
        <f>SUM(F$35:F75)</f>
        <v>4</v>
      </c>
      <c r="J75" s="21">
        <f>SUM(G$35:G75)</f>
        <v>0</v>
      </c>
      <c r="K75" s="22">
        <f>SUM(H$35:H75)</f>
        <v>0</v>
      </c>
      <c r="L75" s="28">
        <f t="shared" si="11"/>
        <v>0</v>
      </c>
      <c r="M75" s="28" t="e">
        <f t="shared" si="12"/>
        <v>#DIV/0!</v>
      </c>
      <c r="N75" s="28" t="e">
        <f t="shared" si="13"/>
        <v>#DIV/0!</v>
      </c>
      <c r="O75" s="28" t="e">
        <f t="shared" si="14"/>
        <v>#DIV/0!</v>
      </c>
      <c r="P75" s="28">
        <f t="shared" si="15"/>
        <v>-4</v>
      </c>
      <c r="Q75" s="28">
        <f t="shared" si="16"/>
        <v>0</v>
      </c>
    </row>
    <row r="76" spans="1:17">
      <c r="A76" s="25">
        <f t="shared" si="8"/>
        <v>42319</v>
      </c>
      <c r="B76" s="26" t="str">
        <f t="shared" si="9"/>
        <v>水</v>
      </c>
      <c r="C76" s="20"/>
      <c r="D76" s="24">
        <v>4</v>
      </c>
      <c r="E76" s="18">
        <v>0.5</v>
      </c>
      <c r="F76" s="21">
        <f t="shared" si="10"/>
        <v>2</v>
      </c>
      <c r="G76" s="21">
        <f t="array" ref="G76">SUM(IF($A76=作業履歴!$C$2:$C$150,IF(試験実施進捗!$B$33=作業履歴!$D$2:$D$150,作業履歴!$G$2:$G$150,0),0))</f>
        <v>0</v>
      </c>
      <c r="H76" s="21">
        <f t="array" ref="H76">SUM(IF($A76=作業履歴!$C$2:$C$150,IF(試験実施進捗!$B$33=作業履歴!$D$2:$D$150,作業履歴!$F$2:$F$150,0),0))</f>
        <v>0</v>
      </c>
      <c r="I76" s="21">
        <f>SUM(F$35:F76)</f>
        <v>6</v>
      </c>
      <c r="J76" s="21">
        <f>SUM(G$35:G76)</f>
        <v>0</v>
      </c>
      <c r="K76" s="22">
        <f>SUM(H$35:H76)</f>
        <v>0</v>
      </c>
      <c r="L76" s="28">
        <f t="shared" si="11"/>
        <v>0</v>
      </c>
      <c r="M76" s="28" t="e">
        <f t="shared" si="12"/>
        <v>#DIV/0!</v>
      </c>
      <c r="N76" s="28" t="e">
        <f t="shared" si="13"/>
        <v>#DIV/0!</v>
      </c>
      <c r="O76" s="28" t="e">
        <f t="shared" si="14"/>
        <v>#DIV/0!</v>
      </c>
      <c r="P76" s="28">
        <f t="shared" si="15"/>
        <v>-6</v>
      </c>
      <c r="Q76" s="28">
        <f t="shared" si="16"/>
        <v>0</v>
      </c>
    </row>
    <row r="77" spans="1:17">
      <c r="A77" s="25">
        <f t="shared" si="8"/>
        <v>42320</v>
      </c>
      <c r="B77" s="26" t="str">
        <f t="shared" si="9"/>
        <v>木</v>
      </c>
      <c r="C77" s="20"/>
      <c r="D77" s="24">
        <v>4</v>
      </c>
      <c r="E77" s="18">
        <v>0.5</v>
      </c>
      <c r="F77" s="21">
        <f t="shared" si="10"/>
        <v>2</v>
      </c>
      <c r="G77" s="21">
        <f t="array" ref="G77">SUM(IF($A77=作業履歴!$C$2:$C$150,IF(試験実施進捗!$B$33=作業履歴!$D$2:$D$150,作業履歴!$G$2:$G$150,0),0))</f>
        <v>0</v>
      </c>
      <c r="H77" s="21">
        <f t="array" ref="H77">SUM(IF($A77=作業履歴!$C$2:$C$150,IF(試験実施進捗!$B$33=作業履歴!$D$2:$D$150,作業履歴!$F$2:$F$150,0),0))</f>
        <v>0</v>
      </c>
      <c r="I77" s="21">
        <f>SUM(F$35:F77)</f>
        <v>8</v>
      </c>
      <c r="J77" s="21">
        <f>SUM(G$35:G77)</f>
        <v>0</v>
      </c>
      <c r="K77" s="22">
        <f>SUM(H$35:H77)</f>
        <v>0</v>
      </c>
      <c r="L77" s="28">
        <f t="shared" si="11"/>
        <v>0</v>
      </c>
      <c r="M77" s="28" t="e">
        <f t="shared" si="12"/>
        <v>#DIV/0!</v>
      </c>
      <c r="N77" s="28" t="e">
        <f t="shared" si="13"/>
        <v>#DIV/0!</v>
      </c>
      <c r="O77" s="28" t="e">
        <f t="shared" si="14"/>
        <v>#DIV/0!</v>
      </c>
      <c r="P77" s="28">
        <f t="shared" si="15"/>
        <v>-8</v>
      </c>
      <c r="Q77" s="28">
        <f t="shared" si="16"/>
        <v>0</v>
      </c>
    </row>
    <row r="78" spans="1:17">
      <c r="A78" s="25">
        <f t="shared" si="8"/>
        <v>42321</v>
      </c>
      <c r="B78" s="26" t="str">
        <f t="shared" si="9"/>
        <v>金</v>
      </c>
      <c r="C78" s="20"/>
      <c r="D78" s="24">
        <v>4</v>
      </c>
      <c r="E78" s="18">
        <v>0.5</v>
      </c>
      <c r="F78" s="21">
        <f t="shared" si="10"/>
        <v>2</v>
      </c>
      <c r="G78" s="21">
        <f t="array" ref="G78">SUM(IF($A78=作業履歴!$C$2:$C$150,IF(試験実施進捗!$B$33=作業履歴!$D$2:$D$150,作業履歴!$G$2:$G$150,0),0))</f>
        <v>0</v>
      </c>
      <c r="H78" s="21">
        <f t="array" ref="H78">SUM(IF($A78=作業履歴!$C$2:$C$150,IF(試験実施進捗!$B$33=作業履歴!$D$2:$D$150,作業履歴!$F$2:$F$150,0),0))</f>
        <v>0</v>
      </c>
      <c r="I78" s="21">
        <f>SUM(F$35:F78)</f>
        <v>10</v>
      </c>
      <c r="J78" s="21">
        <f>SUM(G$35:G78)</f>
        <v>0</v>
      </c>
      <c r="K78" s="22">
        <f>SUM(H$35:H78)</f>
        <v>0</v>
      </c>
      <c r="L78" s="28">
        <f t="shared" si="11"/>
        <v>0</v>
      </c>
      <c r="M78" s="28" t="e">
        <f t="shared" si="12"/>
        <v>#DIV/0!</v>
      </c>
      <c r="N78" s="28" t="e">
        <f t="shared" si="13"/>
        <v>#DIV/0!</v>
      </c>
      <c r="O78" s="28" t="e">
        <f t="shared" si="14"/>
        <v>#DIV/0!</v>
      </c>
      <c r="P78" s="28">
        <f t="shared" si="15"/>
        <v>-10</v>
      </c>
      <c r="Q78" s="28">
        <f t="shared" si="16"/>
        <v>0</v>
      </c>
    </row>
    <row r="79" spans="1:17">
      <c r="A79" s="25">
        <f t="shared" si="8"/>
        <v>42322</v>
      </c>
      <c r="B79" s="26" t="str">
        <f t="shared" si="9"/>
        <v>土</v>
      </c>
      <c r="C79" s="20"/>
      <c r="D79" s="24">
        <v>4</v>
      </c>
      <c r="E79" s="18">
        <v>0</v>
      </c>
      <c r="F79" s="21">
        <f t="shared" si="10"/>
        <v>0</v>
      </c>
      <c r="G79" s="21">
        <f t="array" ref="G79">SUM(IF($A79=作業履歴!$C$2:$C$150,IF(試験実施進捗!$B$33=作業履歴!$D$2:$D$150,作業履歴!$G$2:$G$150,0),0))</f>
        <v>0</v>
      </c>
      <c r="H79" s="21">
        <f t="array" ref="H79">SUM(IF($A79=作業履歴!$C$2:$C$150,IF(試験実施進捗!$B$33=作業履歴!$D$2:$D$150,作業履歴!$F$2:$F$150,0),0))</f>
        <v>0</v>
      </c>
      <c r="I79" s="21">
        <f>SUM(F$35:F79)</f>
        <v>10</v>
      </c>
      <c r="J79" s="21">
        <f>SUM(G$35:G79)</f>
        <v>0</v>
      </c>
      <c r="K79" s="22">
        <f>SUM(H$35:H79)</f>
        <v>0</v>
      </c>
      <c r="L79" s="28">
        <f t="shared" si="11"/>
        <v>0</v>
      </c>
      <c r="M79" s="28" t="e">
        <f t="shared" si="12"/>
        <v>#DIV/0!</v>
      </c>
      <c r="N79" s="28" t="e">
        <f t="shared" si="13"/>
        <v>#DIV/0!</v>
      </c>
      <c r="O79" s="28" t="e">
        <f t="shared" si="14"/>
        <v>#DIV/0!</v>
      </c>
      <c r="P79" s="28">
        <f t="shared" si="15"/>
        <v>-10</v>
      </c>
      <c r="Q79" s="28">
        <f t="shared" si="16"/>
        <v>0</v>
      </c>
    </row>
    <row r="80" spans="1:17">
      <c r="A80" s="25">
        <f t="shared" si="8"/>
        <v>42323</v>
      </c>
      <c r="B80" s="26" t="str">
        <f t="shared" si="9"/>
        <v>日</v>
      </c>
      <c r="C80" s="20"/>
      <c r="D80" s="24">
        <v>4</v>
      </c>
      <c r="E80" s="18">
        <v>0</v>
      </c>
      <c r="F80" s="21">
        <f t="shared" si="10"/>
        <v>0</v>
      </c>
      <c r="G80" s="21">
        <f t="array" ref="G80">SUM(IF($A80=作業履歴!$C$2:$C$150,IF(試験実施進捗!$B$33=作業履歴!$D$2:$D$150,作業履歴!$G$2:$G$150,0),0))</f>
        <v>0</v>
      </c>
      <c r="H80" s="21">
        <f t="array" ref="H80">SUM(IF($A80=作業履歴!$C$2:$C$150,IF(試験実施進捗!$B$33=作業履歴!$D$2:$D$150,作業履歴!$F$2:$F$150,0),0))</f>
        <v>0</v>
      </c>
      <c r="I80" s="21">
        <f>SUM(F$35:F80)</f>
        <v>10</v>
      </c>
      <c r="J80" s="21">
        <f>SUM(G$35:G80)</f>
        <v>0</v>
      </c>
      <c r="K80" s="22">
        <f>SUM(H$35:H80)</f>
        <v>0</v>
      </c>
      <c r="L80" s="28">
        <f t="shared" si="11"/>
        <v>0</v>
      </c>
      <c r="M80" s="28" t="e">
        <f t="shared" si="12"/>
        <v>#DIV/0!</v>
      </c>
      <c r="N80" s="28" t="e">
        <f t="shared" si="13"/>
        <v>#DIV/0!</v>
      </c>
      <c r="O80" s="28" t="e">
        <f t="shared" si="14"/>
        <v>#DIV/0!</v>
      </c>
      <c r="P80" s="28">
        <f t="shared" si="15"/>
        <v>-10</v>
      </c>
      <c r="Q80" s="28">
        <f t="shared" si="16"/>
        <v>0</v>
      </c>
    </row>
    <row r="81" spans="1:17">
      <c r="A81" s="25">
        <f t="shared" si="8"/>
        <v>42324</v>
      </c>
      <c r="B81" s="26" t="str">
        <f t="shared" si="9"/>
        <v>月</v>
      </c>
      <c r="C81" s="20"/>
      <c r="D81" s="24">
        <v>4</v>
      </c>
      <c r="E81" s="18">
        <v>1</v>
      </c>
      <c r="F81" s="21">
        <f t="shared" si="10"/>
        <v>4</v>
      </c>
      <c r="G81" s="21">
        <f t="array" ref="G81">SUM(IF($A81=作業履歴!$C$2:$C$150,IF(試験実施進捗!$B$33=作業履歴!$D$2:$D$150,作業履歴!$G$2:$G$150,0),0))</f>
        <v>0</v>
      </c>
      <c r="H81" s="21">
        <f t="array" ref="H81">SUM(IF($A81=作業履歴!$C$2:$C$150,IF(試験実施進捗!$B$33=作業履歴!$D$2:$D$150,作業履歴!$F$2:$F$150,0),0))</f>
        <v>0</v>
      </c>
      <c r="I81" s="21">
        <f>SUM(F$35:F81)</f>
        <v>14</v>
      </c>
      <c r="J81" s="21">
        <f>SUM(G$35:G81)</f>
        <v>0</v>
      </c>
      <c r="K81" s="22">
        <f>SUM(H$35:H81)</f>
        <v>0</v>
      </c>
      <c r="L81" s="28">
        <f t="shared" si="11"/>
        <v>0</v>
      </c>
      <c r="M81" s="28" t="e">
        <f t="shared" si="12"/>
        <v>#DIV/0!</v>
      </c>
      <c r="N81" s="28" t="e">
        <f t="shared" si="13"/>
        <v>#DIV/0!</v>
      </c>
      <c r="O81" s="28" t="e">
        <f t="shared" si="14"/>
        <v>#DIV/0!</v>
      </c>
      <c r="P81" s="28">
        <f t="shared" si="15"/>
        <v>-14</v>
      </c>
      <c r="Q81" s="28">
        <f t="shared" si="16"/>
        <v>0</v>
      </c>
    </row>
    <row r="82" spans="1:17">
      <c r="A82" s="25">
        <f t="shared" si="8"/>
        <v>42325</v>
      </c>
      <c r="B82" s="26" t="str">
        <f t="shared" si="9"/>
        <v>火</v>
      </c>
      <c r="C82" s="20"/>
      <c r="D82" s="24">
        <v>4</v>
      </c>
      <c r="E82" s="18">
        <v>1</v>
      </c>
      <c r="F82" s="21">
        <f t="shared" si="10"/>
        <v>4</v>
      </c>
      <c r="G82" s="21">
        <f t="array" ref="G82">SUM(IF($A82=作業履歴!$C$2:$C$150,IF(試験実施進捗!$B$33=作業履歴!$D$2:$D$150,作業履歴!$G$2:$G$150,0),0))</f>
        <v>0</v>
      </c>
      <c r="H82" s="21">
        <f t="array" ref="H82">SUM(IF($A82=作業履歴!$C$2:$C$150,IF(試験実施進捗!$B$33=作業履歴!$D$2:$D$150,作業履歴!$F$2:$F$150,0),0))</f>
        <v>0</v>
      </c>
      <c r="I82" s="21">
        <f>SUM(F$35:F82)</f>
        <v>18</v>
      </c>
      <c r="J82" s="21">
        <f>SUM(G$35:G82)</f>
        <v>0</v>
      </c>
      <c r="K82" s="22">
        <f>SUM(H$35:H82)</f>
        <v>0</v>
      </c>
      <c r="L82" s="28">
        <f t="shared" si="11"/>
        <v>0</v>
      </c>
      <c r="M82" s="28" t="e">
        <f t="shared" si="12"/>
        <v>#DIV/0!</v>
      </c>
      <c r="N82" s="28" t="e">
        <f t="shared" si="13"/>
        <v>#DIV/0!</v>
      </c>
      <c r="O82" s="28" t="e">
        <f t="shared" si="14"/>
        <v>#DIV/0!</v>
      </c>
      <c r="P82" s="28">
        <f t="shared" si="15"/>
        <v>-18</v>
      </c>
      <c r="Q82" s="28">
        <f t="shared" si="16"/>
        <v>0</v>
      </c>
    </row>
    <row r="83" spans="1:17">
      <c r="A83" s="25">
        <f t="shared" si="8"/>
        <v>42326</v>
      </c>
      <c r="B83" s="26" t="str">
        <f t="shared" si="9"/>
        <v>水</v>
      </c>
      <c r="C83" s="20"/>
      <c r="D83" s="24">
        <v>4</v>
      </c>
      <c r="E83" s="18">
        <v>1</v>
      </c>
      <c r="F83" s="21">
        <f t="shared" si="10"/>
        <v>4</v>
      </c>
      <c r="G83" s="21">
        <f t="array" ref="G83">SUM(IF($A83=作業履歴!$C$2:$C$150,IF(試験実施進捗!$B$33=作業履歴!$D$2:$D$150,作業履歴!$G$2:$G$150,0),0))</f>
        <v>0</v>
      </c>
      <c r="H83" s="21">
        <f t="array" ref="H83">SUM(IF($A83=作業履歴!$C$2:$C$150,IF(試験実施進捗!$B$33=作業履歴!$D$2:$D$150,作業履歴!$F$2:$F$150,0),0))</f>
        <v>0</v>
      </c>
      <c r="I83" s="21">
        <f>SUM(F$35:F83)</f>
        <v>22</v>
      </c>
      <c r="J83" s="21">
        <f>SUM(G$35:G83)</f>
        <v>0</v>
      </c>
      <c r="K83" s="22">
        <f>SUM(H$35:H83)</f>
        <v>0</v>
      </c>
      <c r="L83" s="28">
        <f t="shared" si="11"/>
        <v>0</v>
      </c>
      <c r="M83" s="28" t="e">
        <f t="shared" si="12"/>
        <v>#DIV/0!</v>
      </c>
      <c r="N83" s="28" t="e">
        <f t="shared" si="13"/>
        <v>#DIV/0!</v>
      </c>
      <c r="O83" s="28" t="e">
        <f t="shared" si="14"/>
        <v>#DIV/0!</v>
      </c>
      <c r="P83" s="28">
        <f t="shared" si="15"/>
        <v>-22</v>
      </c>
      <c r="Q83" s="28">
        <f t="shared" si="16"/>
        <v>0</v>
      </c>
    </row>
    <row r="84" spans="1:17">
      <c r="A84" s="25">
        <f t="shared" si="8"/>
        <v>42327</v>
      </c>
      <c r="B84" s="26" t="str">
        <f t="shared" si="9"/>
        <v>木</v>
      </c>
      <c r="C84" s="20"/>
      <c r="D84" s="24">
        <v>4</v>
      </c>
      <c r="E84" s="18">
        <v>1</v>
      </c>
      <c r="F84" s="21">
        <f t="shared" si="10"/>
        <v>4</v>
      </c>
      <c r="G84" s="21">
        <f t="array" ref="G84">SUM(IF($A84=作業履歴!$C$2:$C$150,IF(試験実施進捗!$B$33=作業履歴!$D$2:$D$150,作業履歴!$G$2:$G$150,0),0))</f>
        <v>0</v>
      </c>
      <c r="H84" s="21">
        <f t="array" ref="H84">SUM(IF($A84=作業履歴!$C$2:$C$150,IF(試験実施進捗!$B$33=作業履歴!$D$2:$D$150,作業履歴!$F$2:$F$150,0),0))</f>
        <v>0</v>
      </c>
      <c r="I84" s="21">
        <f>SUM(F$35:F84)</f>
        <v>26</v>
      </c>
      <c r="J84" s="21">
        <f>SUM(G$35:G84)</f>
        <v>0</v>
      </c>
      <c r="K84" s="22">
        <f>SUM(H$35:H84)</f>
        <v>0</v>
      </c>
      <c r="L84" s="28">
        <f t="shared" si="11"/>
        <v>0</v>
      </c>
      <c r="M84" s="28" t="e">
        <f t="shared" si="12"/>
        <v>#DIV/0!</v>
      </c>
      <c r="N84" s="28" t="e">
        <f t="shared" si="13"/>
        <v>#DIV/0!</v>
      </c>
      <c r="O84" s="28" t="e">
        <f t="shared" si="14"/>
        <v>#DIV/0!</v>
      </c>
      <c r="P84" s="28">
        <f t="shared" si="15"/>
        <v>-26</v>
      </c>
      <c r="Q84" s="28">
        <f t="shared" si="16"/>
        <v>0</v>
      </c>
    </row>
    <row r="85" spans="1:17">
      <c r="A85" s="25">
        <f t="shared" si="8"/>
        <v>42328</v>
      </c>
      <c r="B85" s="26" t="str">
        <f t="shared" si="9"/>
        <v>金</v>
      </c>
      <c r="C85" s="20"/>
      <c r="D85" s="24">
        <v>4</v>
      </c>
      <c r="E85" s="18">
        <v>1</v>
      </c>
      <c r="F85" s="21">
        <f t="shared" si="10"/>
        <v>4</v>
      </c>
      <c r="G85" s="21">
        <f t="array" ref="G85">SUM(IF($A85=作業履歴!$C$2:$C$150,IF(試験実施進捗!$B$33=作業履歴!$D$2:$D$150,作業履歴!$G$2:$G$150,0),0))</f>
        <v>0</v>
      </c>
      <c r="H85" s="21">
        <f t="array" ref="H85">SUM(IF($A85=作業履歴!$C$2:$C$150,IF(試験実施進捗!$B$33=作業履歴!$D$2:$D$150,作業履歴!$F$2:$F$150,0),0))</f>
        <v>0</v>
      </c>
      <c r="I85" s="21">
        <f>SUM(F$35:F85)</f>
        <v>30</v>
      </c>
      <c r="J85" s="21">
        <f>SUM(G$35:G85)</f>
        <v>0</v>
      </c>
      <c r="K85" s="22">
        <f>SUM(H$35:H85)</f>
        <v>0</v>
      </c>
      <c r="L85" s="28">
        <f t="shared" si="11"/>
        <v>0</v>
      </c>
      <c r="M85" s="28" t="e">
        <f t="shared" si="12"/>
        <v>#DIV/0!</v>
      </c>
      <c r="N85" s="28" t="e">
        <f t="shared" si="13"/>
        <v>#DIV/0!</v>
      </c>
      <c r="O85" s="28" t="e">
        <f t="shared" si="14"/>
        <v>#DIV/0!</v>
      </c>
      <c r="P85" s="28">
        <f t="shared" si="15"/>
        <v>-30</v>
      </c>
      <c r="Q85" s="28">
        <f t="shared" si="16"/>
        <v>0</v>
      </c>
    </row>
    <row r="86" spans="1:17">
      <c r="A86" s="25">
        <f t="shared" si="8"/>
        <v>42329</v>
      </c>
      <c r="B86" s="26" t="str">
        <f t="shared" si="9"/>
        <v>土</v>
      </c>
      <c r="C86" s="20"/>
      <c r="D86" s="24">
        <v>4</v>
      </c>
      <c r="E86" s="18">
        <v>0</v>
      </c>
      <c r="F86" s="21">
        <f t="shared" si="10"/>
        <v>0</v>
      </c>
      <c r="G86" s="21">
        <f t="array" ref="G86">SUM(IF($A86=作業履歴!$C$2:$C$150,IF(試験実施進捗!$B$33=作業履歴!$D$2:$D$150,作業履歴!$G$2:$G$150,0),0))</f>
        <v>0</v>
      </c>
      <c r="H86" s="21">
        <f t="array" ref="H86">SUM(IF($A86=作業履歴!$C$2:$C$150,IF(試験実施進捗!$B$33=作業履歴!$D$2:$D$150,作業履歴!$F$2:$F$150,0),0))</f>
        <v>0</v>
      </c>
      <c r="I86" s="21">
        <f>SUM(F$35:F86)</f>
        <v>30</v>
      </c>
      <c r="J86" s="21">
        <f>SUM(G$35:G86)</f>
        <v>0</v>
      </c>
      <c r="K86" s="22">
        <f>SUM(H$35:H86)</f>
        <v>0</v>
      </c>
      <c r="L86" s="28">
        <f t="shared" si="11"/>
        <v>0</v>
      </c>
      <c r="M86" s="28" t="e">
        <f t="shared" si="12"/>
        <v>#DIV/0!</v>
      </c>
      <c r="N86" s="28" t="e">
        <f t="shared" si="13"/>
        <v>#DIV/0!</v>
      </c>
      <c r="O86" s="28" t="e">
        <f t="shared" si="14"/>
        <v>#DIV/0!</v>
      </c>
      <c r="P86" s="28">
        <f t="shared" si="15"/>
        <v>-30</v>
      </c>
      <c r="Q86" s="28">
        <f t="shared" si="16"/>
        <v>0</v>
      </c>
    </row>
    <row r="87" spans="1:17">
      <c r="A87" s="25">
        <f t="shared" si="8"/>
        <v>42330</v>
      </c>
      <c r="B87" s="26" t="str">
        <f t="shared" si="9"/>
        <v>日</v>
      </c>
      <c r="C87" s="20"/>
      <c r="D87" s="24">
        <v>4</v>
      </c>
      <c r="E87" s="18">
        <v>0</v>
      </c>
      <c r="F87" s="21">
        <f t="shared" si="10"/>
        <v>0</v>
      </c>
      <c r="G87" s="21">
        <f t="array" ref="G87">SUM(IF($A87=作業履歴!$C$2:$C$150,IF(試験実施進捗!$B$33=作業履歴!$D$2:$D$150,作業履歴!$G$2:$G$150,0),0))</f>
        <v>0</v>
      </c>
      <c r="H87" s="21">
        <f t="array" ref="H87">SUM(IF($A87=作業履歴!$C$2:$C$150,IF(試験実施進捗!$B$33=作業履歴!$D$2:$D$150,作業履歴!$F$2:$F$150,0),0))</f>
        <v>0</v>
      </c>
      <c r="I87" s="21">
        <f>SUM(F$35:F87)</f>
        <v>30</v>
      </c>
      <c r="J87" s="21">
        <f>SUM(G$35:G87)</f>
        <v>0</v>
      </c>
      <c r="K87" s="22">
        <f>SUM(H$35:H87)</f>
        <v>0</v>
      </c>
      <c r="L87" s="28">
        <f t="shared" si="11"/>
        <v>0</v>
      </c>
      <c r="M87" s="28" t="e">
        <f t="shared" si="12"/>
        <v>#DIV/0!</v>
      </c>
      <c r="N87" s="28" t="e">
        <f t="shared" si="13"/>
        <v>#DIV/0!</v>
      </c>
      <c r="O87" s="28" t="e">
        <f t="shared" si="14"/>
        <v>#DIV/0!</v>
      </c>
      <c r="P87" s="28">
        <f t="shared" si="15"/>
        <v>-30</v>
      </c>
      <c r="Q87" s="28">
        <f t="shared" si="16"/>
        <v>0</v>
      </c>
    </row>
    <row r="88" spans="1:17">
      <c r="A88" s="25">
        <f t="shared" si="8"/>
        <v>42331</v>
      </c>
      <c r="B88" s="26" t="str">
        <f t="shared" si="9"/>
        <v>月</v>
      </c>
      <c r="C88" s="20"/>
      <c r="D88" s="24">
        <v>4</v>
      </c>
      <c r="E88" s="18">
        <v>2</v>
      </c>
      <c r="F88" s="21">
        <f t="shared" si="10"/>
        <v>8</v>
      </c>
      <c r="G88" s="21">
        <f t="array" ref="G88">SUM(IF($A88=作業履歴!$C$2:$C$150,IF(試験実施進捗!$B$33=作業履歴!$D$2:$D$150,作業履歴!$G$2:$G$150,0),0))</f>
        <v>0</v>
      </c>
      <c r="H88" s="21">
        <f t="array" ref="H88">SUM(IF($A88=作業履歴!$C$2:$C$150,IF(試験実施進捗!$B$33=作業履歴!$D$2:$D$150,作業履歴!$F$2:$F$150,0),0))</f>
        <v>0</v>
      </c>
      <c r="I88" s="21">
        <f>SUM(F$35:F88)</f>
        <v>38</v>
      </c>
      <c r="J88" s="21">
        <f>SUM(G$35:G88)</f>
        <v>0</v>
      </c>
      <c r="K88" s="22">
        <f>SUM(H$35:H88)</f>
        <v>0</v>
      </c>
      <c r="L88" s="28">
        <f t="shared" si="11"/>
        <v>0</v>
      </c>
      <c r="M88" s="28" t="e">
        <f t="shared" si="12"/>
        <v>#DIV/0!</v>
      </c>
      <c r="N88" s="28" t="e">
        <f t="shared" si="13"/>
        <v>#DIV/0!</v>
      </c>
      <c r="O88" s="28" t="e">
        <f t="shared" si="14"/>
        <v>#DIV/0!</v>
      </c>
      <c r="P88" s="28">
        <f t="shared" si="15"/>
        <v>-38</v>
      </c>
      <c r="Q88" s="28">
        <f t="shared" si="16"/>
        <v>0</v>
      </c>
    </row>
    <row r="89" spans="1:17">
      <c r="A89" s="25">
        <f t="shared" si="8"/>
        <v>42332</v>
      </c>
      <c r="B89" s="26" t="str">
        <f t="shared" si="9"/>
        <v>火</v>
      </c>
      <c r="C89" s="20"/>
      <c r="D89" s="24">
        <v>4</v>
      </c>
      <c r="E89" s="18">
        <v>2</v>
      </c>
      <c r="F89" s="21">
        <f t="shared" si="10"/>
        <v>8</v>
      </c>
      <c r="G89" s="21">
        <f t="array" ref="G89">SUM(IF($A89=作業履歴!$C$2:$C$150,IF(試験実施進捗!$B$33=作業履歴!$D$2:$D$150,作業履歴!$G$2:$G$150,0),0))</f>
        <v>0</v>
      </c>
      <c r="H89" s="21">
        <f t="array" ref="H89">SUM(IF($A89=作業履歴!$C$2:$C$150,IF(試験実施進捗!$B$33=作業履歴!$D$2:$D$150,作業履歴!$F$2:$F$150,0),0))</f>
        <v>0</v>
      </c>
      <c r="I89" s="21">
        <f>SUM(F$35:F89)</f>
        <v>46</v>
      </c>
      <c r="J89" s="21">
        <f>SUM(G$35:G89)</f>
        <v>0</v>
      </c>
      <c r="K89" s="22">
        <f>SUM(H$35:H89)</f>
        <v>0</v>
      </c>
      <c r="L89" s="28">
        <f t="shared" si="11"/>
        <v>0</v>
      </c>
      <c r="M89" s="28" t="e">
        <f t="shared" si="12"/>
        <v>#DIV/0!</v>
      </c>
      <c r="N89" s="28" t="e">
        <f t="shared" si="13"/>
        <v>#DIV/0!</v>
      </c>
      <c r="O89" s="28" t="e">
        <f t="shared" si="14"/>
        <v>#DIV/0!</v>
      </c>
      <c r="P89" s="28">
        <f t="shared" si="15"/>
        <v>-46</v>
      </c>
      <c r="Q89" s="28">
        <f t="shared" si="16"/>
        <v>0</v>
      </c>
    </row>
    <row r="90" spans="1:17">
      <c r="A90" s="25">
        <f t="shared" si="8"/>
        <v>42333</v>
      </c>
      <c r="B90" s="26" t="str">
        <f t="shared" si="9"/>
        <v>水</v>
      </c>
      <c r="C90" s="20"/>
      <c r="D90" s="24">
        <v>4</v>
      </c>
      <c r="E90" s="18">
        <v>2</v>
      </c>
      <c r="F90" s="21">
        <f t="shared" si="10"/>
        <v>8</v>
      </c>
      <c r="G90" s="21">
        <f t="array" ref="G90">SUM(IF($A90=作業履歴!$C$2:$C$150,IF(試験実施進捗!$B$33=作業履歴!$D$2:$D$150,作業履歴!$G$2:$G$150,0),0))</f>
        <v>0</v>
      </c>
      <c r="H90" s="21">
        <f t="array" ref="H90">SUM(IF($A90=作業履歴!$C$2:$C$150,IF(試験実施進捗!$B$33=作業履歴!$D$2:$D$150,作業履歴!$F$2:$F$150,0),0))</f>
        <v>0</v>
      </c>
      <c r="I90" s="21">
        <f>SUM(F$35:F90)</f>
        <v>54</v>
      </c>
      <c r="J90" s="21">
        <f>SUM(G$35:G90)</f>
        <v>0</v>
      </c>
      <c r="K90" s="22">
        <f>SUM(H$35:H90)</f>
        <v>0</v>
      </c>
      <c r="L90" s="28">
        <f t="shared" si="11"/>
        <v>0</v>
      </c>
      <c r="M90" s="28" t="e">
        <f t="shared" si="12"/>
        <v>#DIV/0!</v>
      </c>
      <c r="N90" s="28" t="e">
        <f t="shared" si="13"/>
        <v>#DIV/0!</v>
      </c>
      <c r="O90" s="28" t="e">
        <f t="shared" si="14"/>
        <v>#DIV/0!</v>
      </c>
      <c r="P90" s="28">
        <f t="shared" si="15"/>
        <v>-54</v>
      </c>
      <c r="Q90" s="28">
        <f t="shared" si="16"/>
        <v>0</v>
      </c>
    </row>
    <row r="91" spans="1:17">
      <c r="A91" s="25">
        <f t="shared" si="8"/>
        <v>42334</v>
      </c>
      <c r="B91" s="26" t="str">
        <f t="shared" si="9"/>
        <v>木</v>
      </c>
      <c r="C91" s="20"/>
      <c r="D91" s="24">
        <v>4</v>
      </c>
      <c r="E91" s="18">
        <v>2</v>
      </c>
      <c r="F91" s="21">
        <f t="shared" si="10"/>
        <v>8</v>
      </c>
      <c r="G91" s="21">
        <f t="array" ref="G91">SUM(IF($A91=作業履歴!$C$2:$C$150,IF(試験実施進捗!$B$33=作業履歴!$D$2:$D$150,作業履歴!$G$2:$G$150,0),0))</f>
        <v>104</v>
      </c>
      <c r="H91" s="21">
        <f t="array" ref="H91">SUM(IF($A91=作業履歴!$C$2:$C$150,IF(試験実施進捗!$B$33=作業履歴!$D$2:$D$150,作業履歴!$F$2:$F$150,0),0))</f>
        <v>8</v>
      </c>
      <c r="I91" s="21">
        <f>SUM(F$35:F91)</f>
        <v>62</v>
      </c>
      <c r="J91" s="21">
        <f>SUM(G$35:G91)</f>
        <v>104</v>
      </c>
      <c r="K91" s="22">
        <f>SUM(H$35:H91)</f>
        <v>8</v>
      </c>
      <c r="L91" s="28">
        <f t="shared" si="11"/>
        <v>1.6774193548387097</v>
      </c>
      <c r="M91" s="28">
        <f t="shared" si="12"/>
        <v>13</v>
      </c>
      <c r="N91" s="28">
        <f t="shared" si="13"/>
        <v>10.76923076923077</v>
      </c>
      <c r="O91" s="28">
        <f t="shared" si="14"/>
        <v>2.7692307692307701</v>
      </c>
      <c r="P91" s="28">
        <f t="shared" si="15"/>
        <v>42</v>
      </c>
      <c r="Q91" s="28">
        <f t="shared" si="16"/>
        <v>96</v>
      </c>
    </row>
    <row r="92" spans="1:17">
      <c r="A92" s="25">
        <f t="shared" si="8"/>
        <v>42335</v>
      </c>
      <c r="B92" s="26" t="str">
        <f t="shared" si="9"/>
        <v>金</v>
      </c>
      <c r="C92" s="20"/>
      <c r="D92" s="24">
        <v>4</v>
      </c>
      <c r="E92" s="18">
        <v>2</v>
      </c>
      <c r="F92" s="21">
        <f t="shared" si="10"/>
        <v>8</v>
      </c>
      <c r="G92" s="21">
        <f t="array" ref="G92">SUM(IF($A92=作業履歴!$C$2:$C$150,IF(試験実施進捗!$B$33=作業履歴!$D$2:$D$150,作業履歴!$G$2:$G$150,0),0))</f>
        <v>0</v>
      </c>
      <c r="H92" s="21">
        <f t="array" ref="H92">SUM(IF($A92=作業履歴!$C$2:$C$150,IF(試験実施進捗!$B$33=作業履歴!$D$2:$D$150,作業履歴!$F$2:$F$150,0),0))</f>
        <v>0</v>
      </c>
      <c r="I92" s="21">
        <f>SUM(F$35:F92)</f>
        <v>70</v>
      </c>
      <c r="J92" s="21">
        <f>SUM(G$35:G92)</f>
        <v>104</v>
      </c>
      <c r="K92" s="22">
        <f>SUM(H$35:H92)</f>
        <v>8</v>
      </c>
      <c r="L92" s="28">
        <f t="shared" si="11"/>
        <v>1.4857142857142858</v>
      </c>
      <c r="M92" s="28">
        <f t="shared" si="12"/>
        <v>13</v>
      </c>
      <c r="N92" s="28">
        <f t="shared" si="13"/>
        <v>10.76923076923077</v>
      </c>
      <c r="O92" s="28">
        <f t="shared" si="14"/>
        <v>2.7692307692307701</v>
      </c>
      <c r="P92" s="28">
        <f t="shared" si="15"/>
        <v>34</v>
      </c>
      <c r="Q92" s="28">
        <f t="shared" si="16"/>
        <v>96</v>
      </c>
    </row>
    <row r="93" spans="1:17">
      <c r="A93" s="25">
        <f t="shared" si="8"/>
        <v>42336</v>
      </c>
      <c r="B93" s="26" t="str">
        <f t="shared" si="9"/>
        <v>土</v>
      </c>
      <c r="C93" s="20"/>
      <c r="D93" s="24">
        <v>4</v>
      </c>
      <c r="E93" s="18">
        <v>0</v>
      </c>
      <c r="F93" s="21">
        <f t="shared" si="10"/>
        <v>0</v>
      </c>
      <c r="G93" s="21">
        <f t="array" ref="G93">SUM(IF($A93=作業履歴!$C$2:$C$150,IF(試験実施進捗!$B$33=作業履歴!$D$2:$D$150,作業履歴!$G$2:$G$150,0),0))</f>
        <v>0</v>
      </c>
      <c r="H93" s="21">
        <f t="array" ref="H93">SUM(IF($A93=作業履歴!$C$2:$C$150,IF(試験実施進捗!$B$33=作業履歴!$D$2:$D$150,作業履歴!$F$2:$F$150,0),0))</f>
        <v>0</v>
      </c>
      <c r="I93" s="21">
        <f>SUM(F$35:F93)</f>
        <v>70</v>
      </c>
      <c r="J93" s="21">
        <f>SUM(G$35:G93)</f>
        <v>104</v>
      </c>
      <c r="K93" s="22">
        <f>SUM(H$35:H93)</f>
        <v>8</v>
      </c>
      <c r="L93" s="28">
        <f t="shared" si="11"/>
        <v>1.4857142857142858</v>
      </c>
      <c r="M93" s="28">
        <f t="shared" si="12"/>
        <v>13</v>
      </c>
      <c r="N93" s="28">
        <f t="shared" si="13"/>
        <v>10.76923076923077</v>
      </c>
      <c r="O93" s="28">
        <f t="shared" si="14"/>
        <v>2.7692307692307701</v>
      </c>
      <c r="P93" s="28">
        <f t="shared" si="15"/>
        <v>34</v>
      </c>
      <c r="Q93" s="28">
        <f t="shared" si="16"/>
        <v>96</v>
      </c>
    </row>
    <row r="94" spans="1:17">
      <c r="A94" s="25">
        <f t="shared" si="8"/>
        <v>42337</v>
      </c>
      <c r="B94" s="26" t="str">
        <f t="shared" si="9"/>
        <v>日</v>
      </c>
      <c r="C94" s="20"/>
      <c r="D94" s="24">
        <v>4</v>
      </c>
      <c r="E94" s="18">
        <v>0</v>
      </c>
      <c r="F94" s="21">
        <f t="shared" si="10"/>
        <v>0</v>
      </c>
      <c r="G94" s="21">
        <f t="array" ref="G94">SUM(IF($A94=作業履歴!$C$2:$C$150,IF(試験実施進捗!$B$33=作業履歴!$D$2:$D$150,作業履歴!$G$2:$G$150,0),0))</f>
        <v>0</v>
      </c>
      <c r="H94" s="21">
        <f t="array" ref="H94">SUM(IF($A94=作業履歴!$C$2:$C$150,IF(試験実施進捗!$B$33=作業履歴!$D$2:$D$150,作業履歴!$F$2:$F$150,0),0))</f>
        <v>0</v>
      </c>
      <c r="I94" s="21">
        <f>SUM(F$35:F94)</f>
        <v>70</v>
      </c>
      <c r="J94" s="21">
        <f>SUM(G$35:G94)</f>
        <v>104</v>
      </c>
      <c r="K94" s="22">
        <f>SUM(H$35:H94)</f>
        <v>8</v>
      </c>
      <c r="L94" s="28">
        <f t="shared" si="11"/>
        <v>1.4857142857142858</v>
      </c>
      <c r="M94" s="28">
        <f t="shared" si="12"/>
        <v>13</v>
      </c>
      <c r="N94" s="28">
        <f t="shared" si="13"/>
        <v>10.76923076923077</v>
      </c>
      <c r="O94" s="28">
        <f t="shared" si="14"/>
        <v>2.7692307692307701</v>
      </c>
      <c r="P94" s="28">
        <f t="shared" si="15"/>
        <v>34</v>
      </c>
      <c r="Q94" s="28">
        <f t="shared" si="16"/>
        <v>96</v>
      </c>
    </row>
    <row r="95" spans="1:17">
      <c r="A95" s="25">
        <f t="shared" si="8"/>
        <v>42338</v>
      </c>
      <c r="B95" s="26" t="str">
        <f t="shared" si="9"/>
        <v>月</v>
      </c>
      <c r="C95" s="20"/>
      <c r="D95" s="24">
        <v>4</v>
      </c>
      <c r="E95" s="18">
        <v>0</v>
      </c>
      <c r="F95" s="21">
        <f t="shared" si="10"/>
        <v>0</v>
      </c>
      <c r="G95" s="21">
        <f t="array" ref="G95">SUM(IF($A95=作業履歴!$C$2:$C$150,IF(試験実施進捗!$B$33=作業履歴!$D$2:$D$150,作業履歴!$G$2:$G$150,0),0))</f>
        <v>0</v>
      </c>
      <c r="H95" s="21">
        <f t="array" ref="H95">SUM(IF($A95=作業履歴!$C$2:$C$150,IF(試験実施進捗!$B$33=作業履歴!$D$2:$D$150,作業履歴!$F$2:$F$150,0),0))</f>
        <v>0</v>
      </c>
      <c r="I95" s="21">
        <f>SUM(F$35:F95)</f>
        <v>70</v>
      </c>
      <c r="J95" s="21">
        <f>SUM(G$35:G95)</f>
        <v>104</v>
      </c>
      <c r="K95" s="22">
        <f>SUM(H$35:H95)</f>
        <v>8</v>
      </c>
      <c r="L95" s="28">
        <f t="shared" si="11"/>
        <v>1.4857142857142858</v>
      </c>
      <c r="M95" s="28">
        <f t="shared" si="12"/>
        <v>13</v>
      </c>
      <c r="N95" s="28">
        <f t="shared" si="13"/>
        <v>10.76923076923077</v>
      </c>
      <c r="O95" s="28">
        <f t="shared" si="14"/>
        <v>2.7692307692307701</v>
      </c>
      <c r="P95" s="28">
        <f t="shared" si="15"/>
        <v>34</v>
      </c>
      <c r="Q95" s="28">
        <f t="shared" si="16"/>
        <v>96</v>
      </c>
    </row>
    <row r="96" spans="1:17">
      <c r="A96" s="25">
        <f t="shared" si="8"/>
        <v>42339</v>
      </c>
      <c r="B96" s="26" t="str">
        <f t="shared" si="0"/>
        <v>火</v>
      </c>
      <c r="C96" s="20"/>
      <c r="D96" s="24">
        <v>4</v>
      </c>
      <c r="E96" s="18">
        <v>0</v>
      </c>
      <c r="F96" s="21">
        <f t="shared" si="1"/>
        <v>0</v>
      </c>
      <c r="G96" s="21">
        <f t="array" ref="G96">SUM(IF($A96=作業履歴!$C$2:$C$150,IF(試験実施進捗!$B$33=作業履歴!$D$2:$D$150,作業履歴!$G$2:$G$150,0),0))</f>
        <v>0</v>
      </c>
      <c r="H96" s="21">
        <f t="array" ref="H96">SUM(IF($A96=作業履歴!$C$2:$C$150,IF(試験実施進捗!$B$33=作業履歴!$D$2:$D$150,作業履歴!$F$2:$F$150,0),0))</f>
        <v>0</v>
      </c>
      <c r="I96" s="21">
        <f>SUM(F$35:F96)</f>
        <v>70</v>
      </c>
      <c r="J96" s="21">
        <f>SUM(G$35:G96)</f>
        <v>104</v>
      </c>
      <c r="K96" s="22">
        <f>SUM(H$35:H96)</f>
        <v>8</v>
      </c>
      <c r="L96" s="28">
        <f t="shared" si="2"/>
        <v>1.4857142857142858</v>
      </c>
      <c r="M96" s="28">
        <f t="shared" si="3"/>
        <v>13</v>
      </c>
      <c r="N96" s="28">
        <f t="shared" si="4"/>
        <v>10.76923076923077</v>
      </c>
      <c r="O96" s="28">
        <f t="shared" si="5"/>
        <v>2.7692307692307701</v>
      </c>
      <c r="P96" s="28">
        <f t="shared" si="6"/>
        <v>34</v>
      </c>
      <c r="Q96" s="28">
        <f t="shared" si="7"/>
        <v>96</v>
      </c>
    </row>
    <row r="97" spans="1:17">
      <c r="A97" s="25">
        <f t="shared" si="8"/>
        <v>42340</v>
      </c>
      <c r="B97" s="26" t="str">
        <f t="shared" si="0"/>
        <v>水</v>
      </c>
      <c r="C97" s="20"/>
      <c r="D97" s="24">
        <v>4</v>
      </c>
      <c r="E97" s="18">
        <v>0</v>
      </c>
      <c r="F97" s="21">
        <f t="shared" si="1"/>
        <v>0</v>
      </c>
      <c r="G97" s="21">
        <f t="array" ref="G97">SUM(IF($A97=作業履歴!$C$2:$C$150,IF(試験実施進捗!$B$33=作業履歴!$D$2:$D$150,作業履歴!$G$2:$G$150,0),0))</f>
        <v>0</v>
      </c>
      <c r="H97" s="21">
        <f t="array" ref="H97">SUM(IF($A97=作業履歴!$C$2:$C$150,IF(試験実施進捗!$B$33=作業履歴!$D$2:$D$150,作業履歴!$F$2:$F$150,0),0))</f>
        <v>0</v>
      </c>
      <c r="I97" s="21">
        <f>SUM(F$35:F97)</f>
        <v>70</v>
      </c>
      <c r="J97" s="21">
        <f>SUM(G$35:G97)</f>
        <v>104</v>
      </c>
      <c r="K97" s="22">
        <f>SUM(H$35:H97)</f>
        <v>8</v>
      </c>
      <c r="L97" s="28">
        <f t="shared" si="2"/>
        <v>1.4857142857142858</v>
      </c>
      <c r="M97" s="28">
        <f t="shared" si="3"/>
        <v>13</v>
      </c>
      <c r="N97" s="28">
        <f t="shared" si="4"/>
        <v>10.76923076923077</v>
      </c>
      <c r="O97" s="28">
        <f t="shared" si="5"/>
        <v>2.7692307692307701</v>
      </c>
      <c r="P97" s="28">
        <f t="shared" si="6"/>
        <v>34</v>
      </c>
      <c r="Q97" s="28">
        <f t="shared" si="7"/>
        <v>96</v>
      </c>
    </row>
    <row r="98" spans="1:17">
      <c r="A98" s="25">
        <f t="shared" si="8"/>
        <v>42341</v>
      </c>
      <c r="B98" s="26" t="str">
        <f t="shared" si="0"/>
        <v>木</v>
      </c>
      <c r="C98" s="20"/>
      <c r="D98" s="24">
        <v>4</v>
      </c>
      <c r="E98" s="18">
        <v>0</v>
      </c>
      <c r="F98" s="21">
        <f t="shared" si="1"/>
        <v>0</v>
      </c>
      <c r="G98" s="21">
        <f t="array" ref="G98">SUM(IF($A98=作業履歴!$C$2:$C$150,IF(試験実施進捗!$B$33=作業履歴!$D$2:$D$150,作業履歴!$G$2:$G$150,0),0))</f>
        <v>0</v>
      </c>
      <c r="H98" s="21">
        <f t="array" ref="H98">SUM(IF($A98=作業履歴!$C$2:$C$150,IF(試験実施進捗!$B$33=作業履歴!$D$2:$D$150,作業履歴!$F$2:$F$150,0),0))</f>
        <v>0</v>
      </c>
      <c r="I98" s="21">
        <f>SUM(F$35:F98)</f>
        <v>70</v>
      </c>
      <c r="J98" s="21">
        <f>SUM(G$35:G98)</f>
        <v>104</v>
      </c>
      <c r="K98" s="22">
        <f>SUM(H$35:H98)</f>
        <v>8</v>
      </c>
      <c r="L98" s="28">
        <f t="shared" si="2"/>
        <v>1.4857142857142858</v>
      </c>
      <c r="M98" s="28">
        <f t="shared" si="3"/>
        <v>13</v>
      </c>
      <c r="N98" s="28">
        <f t="shared" si="4"/>
        <v>10.76923076923077</v>
      </c>
      <c r="O98" s="28">
        <f t="shared" si="5"/>
        <v>2.7692307692307701</v>
      </c>
      <c r="P98" s="28">
        <f t="shared" si="6"/>
        <v>34</v>
      </c>
      <c r="Q98" s="28">
        <f t="shared" si="7"/>
        <v>96</v>
      </c>
    </row>
    <row r="99" spans="1:17">
      <c r="A99" s="25">
        <f t="shared" si="8"/>
        <v>42342</v>
      </c>
      <c r="B99" s="26" t="str">
        <f t="shared" si="0"/>
        <v>金</v>
      </c>
      <c r="C99" s="20"/>
      <c r="D99" s="24">
        <v>4</v>
      </c>
      <c r="E99" s="18">
        <v>0</v>
      </c>
      <c r="F99" s="21">
        <f t="shared" si="1"/>
        <v>0</v>
      </c>
      <c r="G99" s="21">
        <f t="array" ref="G99">SUM(IF($A99=作業履歴!$C$2:$C$150,IF(試験実施進捗!$B$33=作業履歴!$D$2:$D$150,作業履歴!$G$2:$G$150,0),0))</f>
        <v>0</v>
      </c>
      <c r="H99" s="21">
        <f t="array" ref="H99">SUM(IF($A99=作業履歴!$C$2:$C$150,IF(試験実施進捗!$B$33=作業履歴!$D$2:$D$150,作業履歴!$F$2:$F$150,0),0))</f>
        <v>0</v>
      </c>
      <c r="I99" s="21">
        <f>SUM(F$35:F99)</f>
        <v>70</v>
      </c>
      <c r="J99" s="21">
        <f>SUM(G$35:G99)</f>
        <v>104</v>
      </c>
      <c r="K99" s="22">
        <f>SUM(H$35:H99)</f>
        <v>8</v>
      </c>
      <c r="L99" s="28">
        <f t="shared" si="2"/>
        <v>1.4857142857142858</v>
      </c>
      <c r="M99" s="28">
        <f t="shared" si="3"/>
        <v>13</v>
      </c>
      <c r="N99" s="28">
        <f t="shared" si="4"/>
        <v>10.76923076923077</v>
      </c>
      <c r="O99" s="28">
        <f t="shared" si="5"/>
        <v>2.7692307692307701</v>
      </c>
      <c r="P99" s="28">
        <f t="shared" si="6"/>
        <v>34</v>
      </c>
      <c r="Q99" s="28">
        <f t="shared" si="7"/>
        <v>96</v>
      </c>
    </row>
    <row r="100" spans="1:17">
      <c r="A100" s="25">
        <f t="shared" si="8"/>
        <v>42343</v>
      </c>
      <c r="B100" s="26" t="str">
        <f t="shared" si="0"/>
        <v>土</v>
      </c>
      <c r="C100" s="20"/>
      <c r="D100" s="24">
        <v>4</v>
      </c>
      <c r="E100" s="18">
        <v>0.5</v>
      </c>
      <c r="F100" s="21">
        <f t="shared" si="1"/>
        <v>2</v>
      </c>
      <c r="G100" s="21">
        <f t="array" ref="G100">SUM(IF($A100=作業履歴!$C$2:$C$150,IF(試験実施進捗!$B$33=作業履歴!$D$2:$D$150,作業履歴!$G$2:$G$150,0),0))</f>
        <v>0</v>
      </c>
      <c r="H100" s="21">
        <f t="array" ref="H100">SUM(IF($A100=作業履歴!$C$2:$C$150,IF(試験実施進捗!$B$33=作業履歴!$D$2:$D$150,作業履歴!$F$2:$F$150,0),0))</f>
        <v>0</v>
      </c>
      <c r="I100" s="21">
        <f>SUM(F$35:F100)</f>
        <v>72</v>
      </c>
      <c r="J100" s="21">
        <f>SUM(G$35:G100)</f>
        <v>104</v>
      </c>
      <c r="K100" s="22">
        <f>SUM(H$35:H100)</f>
        <v>8</v>
      </c>
      <c r="L100" s="28">
        <f t="shared" si="2"/>
        <v>1.4444444444444444</v>
      </c>
      <c r="M100" s="28">
        <f t="shared" si="3"/>
        <v>13</v>
      </c>
      <c r="N100" s="28">
        <f t="shared" si="4"/>
        <v>10.76923076923077</v>
      </c>
      <c r="O100" s="28">
        <f t="shared" si="5"/>
        <v>2.7692307692307701</v>
      </c>
      <c r="P100" s="28">
        <f t="shared" si="6"/>
        <v>32</v>
      </c>
      <c r="Q100" s="28">
        <f t="shared" si="7"/>
        <v>96</v>
      </c>
    </row>
    <row r="101" spans="1:17">
      <c r="A101" s="25">
        <f t="shared" si="8"/>
        <v>42344</v>
      </c>
      <c r="B101" s="26" t="str">
        <f t="shared" si="0"/>
        <v>日</v>
      </c>
      <c r="C101" s="20"/>
      <c r="D101" s="24">
        <v>4</v>
      </c>
      <c r="E101" s="18">
        <v>0.5</v>
      </c>
      <c r="F101" s="21">
        <f t="shared" si="1"/>
        <v>2</v>
      </c>
      <c r="G101" s="21">
        <f t="array" ref="G101">SUM(IF($A101=作業履歴!$C$2:$C$150,IF(試験実施進捗!$B$33=作業履歴!$D$2:$D$150,作業履歴!$G$2:$G$150,0),0))</f>
        <v>0</v>
      </c>
      <c r="H101" s="21">
        <f t="array" ref="H101">SUM(IF($A101=作業履歴!$C$2:$C$150,IF(試験実施進捗!$B$33=作業履歴!$D$2:$D$150,作業履歴!$F$2:$F$150,0),0))</f>
        <v>0</v>
      </c>
      <c r="I101" s="21">
        <f>SUM(F$35:F101)</f>
        <v>74</v>
      </c>
      <c r="J101" s="21">
        <f>SUM(G$35:G101)</f>
        <v>104</v>
      </c>
      <c r="K101" s="22">
        <f>SUM(H$35:H101)</f>
        <v>8</v>
      </c>
      <c r="L101" s="28">
        <f t="shared" si="2"/>
        <v>1.4054054054054055</v>
      </c>
      <c r="M101" s="28">
        <f t="shared" si="3"/>
        <v>13</v>
      </c>
      <c r="N101" s="28">
        <f t="shared" si="4"/>
        <v>10.76923076923077</v>
      </c>
      <c r="O101" s="28">
        <f t="shared" si="5"/>
        <v>2.7692307692307701</v>
      </c>
      <c r="P101" s="28">
        <f t="shared" si="6"/>
        <v>30</v>
      </c>
      <c r="Q101" s="28">
        <f t="shared" si="7"/>
        <v>96</v>
      </c>
    </row>
    <row r="102" spans="1:17">
      <c r="A102" s="25">
        <f t="shared" si="8"/>
        <v>42345</v>
      </c>
      <c r="B102" s="26" t="str">
        <f t="shared" si="0"/>
        <v>月</v>
      </c>
      <c r="C102" s="20"/>
      <c r="D102" s="24">
        <v>4</v>
      </c>
      <c r="E102" s="18">
        <v>0.5</v>
      </c>
      <c r="F102" s="21">
        <f t="shared" si="1"/>
        <v>2</v>
      </c>
      <c r="G102" s="21">
        <f t="array" ref="G102">SUM(IF($A102=作業履歴!$C$2:$C$150,IF(試験実施進捗!$B$33=作業履歴!$D$2:$D$150,作業履歴!$G$2:$G$150,0),0))</f>
        <v>0</v>
      </c>
      <c r="H102" s="21">
        <f t="array" ref="H102">SUM(IF($A102=作業履歴!$C$2:$C$150,IF(試験実施進捗!$B$33=作業履歴!$D$2:$D$150,作業履歴!$F$2:$F$150,0),0))</f>
        <v>0</v>
      </c>
      <c r="I102" s="21">
        <f>SUM(F$35:F102)</f>
        <v>76</v>
      </c>
      <c r="J102" s="21">
        <f>SUM(G$35:G102)</f>
        <v>104</v>
      </c>
      <c r="K102" s="22">
        <f>SUM(H$35:H102)</f>
        <v>8</v>
      </c>
      <c r="L102" s="28">
        <f t="shared" si="2"/>
        <v>1.368421052631579</v>
      </c>
      <c r="M102" s="28">
        <f t="shared" si="3"/>
        <v>13</v>
      </c>
      <c r="N102" s="28">
        <f t="shared" si="4"/>
        <v>10.76923076923077</v>
      </c>
      <c r="O102" s="28">
        <f t="shared" si="5"/>
        <v>2.7692307692307701</v>
      </c>
      <c r="P102" s="28">
        <f t="shared" si="6"/>
        <v>28</v>
      </c>
      <c r="Q102" s="28">
        <f t="shared" si="7"/>
        <v>96</v>
      </c>
    </row>
    <row r="103" spans="1:17">
      <c r="A103" s="25">
        <f t="shared" si="8"/>
        <v>42346</v>
      </c>
      <c r="B103" s="26" t="str">
        <f t="shared" si="0"/>
        <v>火</v>
      </c>
      <c r="C103" s="20"/>
      <c r="D103" s="24">
        <v>4</v>
      </c>
      <c r="E103" s="18">
        <v>0.5</v>
      </c>
      <c r="F103" s="21">
        <f t="shared" si="1"/>
        <v>2</v>
      </c>
      <c r="G103" s="21">
        <f t="array" ref="G103">SUM(IF($A103=作業履歴!$C$2:$C$150,IF(試験実施進捗!$B$33=作業履歴!$D$2:$D$150,作業履歴!$G$2:$G$150,0),0))</f>
        <v>0</v>
      </c>
      <c r="H103" s="21">
        <f t="array" ref="H103">SUM(IF($A103=作業履歴!$C$2:$C$150,IF(試験実施進捗!$B$33=作業履歴!$D$2:$D$150,作業履歴!$F$2:$F$150,0),0))</f>
        <v>0</v>
      </c>
      <c r="I103" s="21">
        <f>SUM(F$35:F103)</f>
        <v>78</v>
      </c>
      <c r="J103" s="21">
        <f>SUM(G$35:G103)</f>
        <v>104</v>
      </c>
      <c r="K103" s="22">
        <f>SUM(H$35:H103)</f>
        <v>8</v>
      </c>
      <c r="L103" s="28">
        <f t="shared" si="2"/>
        <v>1.3333333333333333</v>
      </c>
      <c r="M103" s="28">
        <f t="shared" si="3"/>
        <v>13</v>
      </c>
      <c r="N103" s="28">
        <f t="shared" si="4"/>
        <v>10.76923076923077</v>
      </c>
      <c r="O103" s="28">
        <f t="shared" si="5"/>
        <v>2.7692307692307701</v>
      </c>
      <c r="P103" s="28">
        <f t="shared" si="6"/>
        <v>26</v>
      </c>
      <c r="Q103" s="28">
        <f t="shared" si="7"/>
        <v>96</v>
      </c>
    </row>
    <row r="104" spans="1:17">
      <c r="A104" s="25">
        <f t="shared" si="8"/>
        <v>42347</v>
      </c>
      <c r="B104" s="26" t="str">
        <f t="shared" si="0"/>
        <v>水</v>
      </c>
      <c r="C104" s="20"/>
      <c r="D104" s="24">
        <v>4</v>
      </c>
      <c r="E104" s="18">
        <v>0.5</v>
      </c>
      <c r="F104" s="21">
        <f t="shared" si="1"/>
        <v>2</v>
      </c>
      <c r="G104" s="21">
        <f t="array" ref="G104">SUM(IF($A104=作業履歴!$C$2:$C$150,IF(試験実施進捗!$B$33=作業履歴!$D$2:$D$150,作業履歴!$G$2:$G$150,0),0))</f>
        <v>0</v>
      </c>
      <c r="H104" s="21">
        <f t="array" ref="H104">SUM(IF($A104=作業履歴!$C$2:$C$150,IF(試験実施進捗!$B$33=作業履歴!$D$2:$D$150,作業履歴!$F$2:$F$150,0),0))</f>
        <v>0</v>
      </c>
      <c r="I104" s="21">
        <f>SUM(F$35:F104)</f>
        <v>80</v>
      </c>
      <c r="J104" s="21">
        <f>SUM(G$35:G104)</f>
        <v>104</v>
      </c>
      <c r="K104" s="22">
        <f>SUM(H$35:H104)</f>
        <v>8</v>
      </c>
      <c r="L104" s="28">
        <f t="shared" si="2"/>
        <v>1.3</v>
      </c>
      <c r="M104" s="28">
        <f t="shared" si="3"/>
        <v>13</v>
      </c>
      <c r="N104" s="28">
        <f t="shared" si="4"/>
        <v>10.76923076923077</v>
      </c>
      <c r="O104" s="28">
        <f t="shared" si="5"/>
        <v>2.7692307692307701</v>
      </c>
      <c r="P104" s="28">
        <f t="shared" si="6"/>
        <v>24</v>
      </c>
      <c r="Q104" s="28">
        <f t="shared" si="7"/>
        <v>96</v>
      </c>
    </row>
    <row r="105" spans="1:17">
      <c r="A105" s="25">
        <f t="shared" si="8"/>
        <v>42348</v>
      </c>
      <c r="B105" s="26" t="str">
        <f t="shared" si="0"/>
        <v>木</v>
      </c>
      <c r="C105" s="20"/>
      <c r="D105" s="24">
        <v>4</v>
      </c>
      <c r="E105" s="18">
        <v>0</v>
      </c>
      <c r="F105" s="21">
        <f t="shared" si="1"/>
        <v>0</v>
      </c>
      <c r="G105" s="21">
        <f t="array" ref="G105">SUM(IF($A105=作業履歴!$C$2:$C$150,IF(試験実施進捗!$B$33=作業履歴!$D$2:$D$150,作業履歴!$G$2:$G$150,0),0))</f>
        <v>0</v>
      </c>
      <c r="H105" s="21">
        <f t="array" ref="H105">SUM(IF($A105=作業履歴!$C$2:$C$150,IF(試験実施進捗!$B$33=作業履歴!$D$2:$D$150,作業履歴!$F$2:$F$150,0),0))</f>
        <v>0</v>
      </c>
      <c r="I105" s="21">
        <f>SUM(F$35:F105)</f>
        <v>80</v>
      </c>
      <c r="J105" s="21">
        <f>SUM(G$35:G105)</f>
        <v>104</v>
      </c>
      <c r="K105" s="22">
        <f>SUM(H$35:H105)</f>
        <v>8</v>
      </c>
      <c r="L105" s="28">
        <f t="shared" si="2"/>
        <v>1.3</v>
      </c>
      <c r="M105" s="28">
        <f t="shared" si="3"/>
        <v>13</v>
      </c>
      <c r="N105" s="28">
        <f t="shared" si="4"/>
        <v>10.76923076923077</v>
      </c>
      <c r="O105" s="28">
        <f t="shared" si="5"/>
        <v>2.7692307692307701</v>
      </c>
      <c r="P105" s="28">
        <f t="shared" si="6"/>
        <v>24</v>
      </c>
      <c r="Q105" s="28">
        <f t="shared" si="7"/>
        <v>96</v>
      </c>
    </row>
    <row r="106" spans="1:17">
      <c r="A106" s="25">
        <f t="shared" si="8"/>
        <v>42349</v>
      </c>
      <c r="B106" s="26" t="str">
        <f t="shared" si="0"/>
        <v>金</v>
      </c>
      <c r="C106" s="20"/>
      <c r="D106" s="24">
        <v>4</v>
      </c>
      <c r="E106" s="18">
        <v>0</v>
      </c>
      <c r="F106" s="21">
        <f t="shared" si="1"/>
        <v>0</v>
      </c>
      <c r="G106" s="21">
        <f t="array" ref="G106">SUM(IF($A106=作業履歴!$C$2:$C$150,IF(試験実施進捗!$B$33=作業履歴!$D$2:$D$150,作業履歴!$G$2:$G$150,0),0))</f>
        <v>0</v>
      </c>
      <c r="H106" s="21">
        <f t="array" ref="H106">SUM(IF($A106=作業履歴!$C$2:$C$150,IF(試験実施進捗!$B$33=作業履歴!$D$2:$D$150,作業履歴!$F$2:$F$150,0),0))</f>
        <v>0</v>
      </c>
      <c r="I106" s="21">
        <f>SUM(F$35:F106)</f>
        <v>80</v>
      </c>
      <c r="J106" s="21">
        <f>SUM(G$35:G106)</f>
        <v>104</v>
      </c>
      <c r="K106" s="22">
        <f>SUM(H$35:H106)</f>
        <v>8</v>
      </c>
      <c r="L106" s="28">
        <f t="shared" si="2"/>
        <v>1.3</v>
      </c>
      <c r="M106" s="28">
        <f t="shared" si="3"/>
        <v>13</v>
      </c>
      <c r="N106" s="28">
        <f t="shared" si="4"/>
        <v>10.76923076923077</v>
      </c>
      <c r="O106" s="28">
        <f t="shared" si="5"/>
        <v>2.7692307692307701</v>
      </c>
      <c r="P106" s="28">
        <f t="shared" si="6"/>
        <v>24</v>
      </c>
      <c r="Q106" s="28">
        <f t="shared" si="7"/>
        <v>96</v>
      </c>
    </row>
    <row r="107" spans="1:17">
      <c r="A107" s="25">
        <f t="shared" si="8"/>
        <v>42350</v>
      </c>
      <c r="B107" s="26" t="str">
        <f t="shared" si="0"/>
        <v>土</v>
      </c>
      <c r="C107" s="20"/>
      <c r="D107" s="24">
        <v>4</v>
      </c>
      <c r="E107" s="18">
        <v>1</v>
      </c>
      <c r="F107" s="21">
        <f t="shared" si="1"/>
        <v>4</v>
      </c>
      <c r="G107" s="21">
        <f t="array" ref="G107">SUM(IF($A107=作業履歴!$C$2:$C$150,IF(試験実施進捗!$B$33=作業履歴!$D$2:$D$150,作業履歴!$G$2:$G$150,0),0))</f>
        <v>0</v>
      </c>
      <c r="H107" s="21">
        <f t="array" ref="H107">SUM(IF($A107=作業履歴!$C$2:$C$150,IF(試験実施進捗!$B$33=作業履歴!$D$2:$D$150,作業履歴!$F$2:$F$150,0),0))</f>
        <v>0</v>
      </c>
      <c r="I107" s="21">
        <f>SUM(F$35:F107)</f>
        <v>84</v>
      </c>
      <c r="J107" s="21">
        <f>SUM(G$35:G107)</f>
        <v>104</v>
      </c>
      <c r="K107" s="22">
        <f>SUM(H$35:H107)</f>
        <v>8</v>
      </c>
      <c r="L107" s="28">
        <f t="shared" si="2"/>
        <v>1.2380952380952381</v>
      </c>
      <c r="M107" s="28">
        <f t="shared" si="3"/>
        <v>13</v>
      </c>
      <c r="N107" s="28">
        <f t="shared" si="4"/>
        <v>10.76923076923077</v>
      </c>
      <c r="O107" s="28">
        <f t="shared" si="5"/>
        <v>2.7692307692307701</v>
      </c>
      <c r="P107" s="28">
        <f t="shared" si="6"/>
        <v>20</v>
      </c>
      <c r="Q107" s="28">
        <f t="shared" si="7"/>
        <v>96</v>
      </c>
    </row>
    <row r="108" spans="1:17">
      <c r="A108" s="25">
        <f t="shared" si="8"/>
        <v>42351</v>
      </c>
      <c r="B108" s="26" t="str">
        <f t="shared" si="0"/>
        <v>日</v>
      </c>
      <c r="C108" s="20"/>
      <c r="D108" s="24">
        <v>4</v>
      </c>
      <c r="E108" s="18">
        <v>1</v>
      </c>
      <c r="F108" s="21">
        <f t="shared" si="1"/>
        <v>4</v>
      </c>
      <c r="G108" s="21">
        <f t="array" ref="G108">SUM(IF($A108=作業履歴!$C$2:$C$150,IF(試験実施進捗!$B$33=作業履歴!$D$2:$D$150,作業履歴!$G$2:$G$150,0),0))</f>
        <v>0</v>
      </c>
      <c r="H108" s="21">
        <f t="array" ref="H108">SUM(IF($A108=作業履歴!$C$2:$C$150,IF(試験実施進捗!$B$33=作業履歴!$D$2:$D$150,作業履歴!$F$2:$F$150,0),0))</f>
        <v>0</v>
      </c>
      <c r="I108" s="21">
        <f>SUM(F$35:F108)</f>
        <v>88</v>
      </c>
      <c r="J108" s="21">
        <f>SUM(G$35:G108)</f>
        <v>104</v>
      </c>
      <c r="K108" s="22">
        <f>SUM(H$35:H108)</f>
        <v>8</v>
      </c>
      <c r="L108" s="28">
        <f t="shared" si="2"/>
        <v>1.1818181818181819</v>
      </c>
      <c r="M108" s="28">
        <f t="shared" si="3"/>
        <v>13</v>
      </c>
      <c r="N108" s="28">
        <f t="shared" si="4"/>
        <v>10.76923076923077</v>
      </c>
      <c r="O108" s="28">
        <f t="shared" si="5"/>
        <v>2.7692307692307701</v>
      </c>
      <c r="P108" s="28">
        <f t="shared" si="6"/>
        <v>16</v>
      </c>
      <c r="Q108" s="28">
        <f t="shared" si="7"/>
        <v>96</v>
      </c>
    </row>
    <row r="109" spans="1:17">
      <c r="A109" s="25">
        <f t="shared" si="8"/>
        <v>42352</v>
      </c>
      <c r="B109" s="26" t="str">
        <f t="shared" si="0"/>
        <v>月</v>
      </c>
      <c r="C109" s="20"/>
      <c r="D109" s="24">
        <v>4</v>
      </c>
      <c r="E109" s="18">
        <v>1</v>
      </c>
      <c r="F109" s="21">
        <f t="shared" si="1"/>
        <v>4</v>
      </c>
      <c r="G109" s="21">
        <f t="array" ref="G109">SUM(IF($A109=作業履歴!$C$2:$C$150,IF(試験実施進捗!$B$33=作業履歴!$D$2:$D$150,作業履歴!$G$2:$G$150,0),0))</f>
        <v>0</v>
      </c>
      <c r="H109" s="21">
        <f t="array" ref="H109">SUM(IF($A109=作業履歴!$C$2:$C$150,IF(試験実施進捗!$B$33=作業履歴!$D$2:$D$150,作業履歴!$F$2:$F$150,0),0))</f>
        <v>0</v>
      </c>
      <c r="I109" s="21">
        <f>SUM(F$35:F109)</f>
        <v>92</v>
      </c>
      <c r="J109" s="21">
        <f>SUM(G$35:G109)</f>
        <v>104</v>
      </c>
      <c r="K109" s="22">
        <f>SUM(H$35:H109)</f>
        <v>8</v>
      </c>
      <c r="L109" s="28">
        <f t="shared" si="2"/>
        <v>1.1304347826086956</v>
      </c>
      <c r="M109" s="28">
        <f t="shared" si="3"/>
        <v>13</v>
      </c>
      <c r="N109" s="28">
        <f t="shared" si="4"/>
        <v>10.76923076923077</v>
      </c>
      <c r="O109" s="28">
        <f t="shared" si="5"/>
        <v>2.7692307692307701</v>
      </c>
      <c r="P109" s="28">
        <f t="shared" si="6"/>
        <v>12</v>
      </c>
      <c r="Q109" s="28">
        <f t="shared" si="7"/>
        <v>96</v>
      </c>
    </row>
    <row r="110" spans="1:17">
      <c r="A110" s="25">
        <f t="shared" si="8"/>
        <v>42353</v>
      </c>
      <c r="B110" s="26" t="str">
        <f t="shared" si="0"/>
        <v>火</v>
      </c>
      <c r="C110" s="20"/>
      <c r="D110" s="24">
        <v>4</v>
      </c>
      <c r="E110" s="18">
        <v>1</v>
      </c>
      <c r="F110" s="21">
        <f t="shared" si="1"/>
        <v>4</v>
      </c>
      <c r="G110" s="21">
        <f t="array" ref="G110">SUM(IF($A110=作業履歴!$C$2:$C$150,IF(試験実施進捗!$B$33=作業履歴!$D$2:$D$150,作業履歴!$G$2:$G$150,0),0))</f>
        <v>0</v>
      </c>
      <c r="H110" s="21">
        <f t="array" ref="H110">SUM(IF($A110=作業履歴!$C$2:$C$150,IF(試験実施進捗!$B$33=作業履歴!$D$2:$D$150,作業履歴!$F$2:$F$150,0),0))</f>
        <v>0</v>
      </c>
      <c r="I110" s="21">
        <f>SUM(F$35:F110)</f>
        <v>96</v>
      </c>
      <c r="J110" s="21">
        <f>SUM(G$35:G110)</f>
        <v>104</v>
      </c>
      <c r="K110" s="22">
        <f>SUM(H$35:H110)</f>
        <v>8</v>
      </c>
      <c r="L110" s="28">
        <f t="shared" si="2"/>
        <v>1.0833333333333333</v>
      </c>
      <c r="M110" s="28">
        <f t="shared" si="3"/>
        <v>13</v>
      </c>
      <c r="N110" s="28">
        <f t="shared" si="4"/>
        <v>10.76923076923077</v>
      </c>
      <c r="O110" s="28">
        <f t="shared" si="5"/>
        <v>2.7692307692307701</v>
      </c>
      <c r="P110" s="28">
        <f t="shared" si="6"/>
        <v>8</v>
      </c>
      <c r="Q110" s="28">
        <f t="shared" si="7"/>
        <v>96</v>
      </c>
    </row>
    <row r="111" spans="1:17">
      <c r="A111" s="25">
        <f t="shared" si="8"/>
        <v>42354</v>
      </c>
      <c r="B111" s="26" t="str">
        <f t="shared" si="0"/>
        <v>水</v>
      </c>
      <c r="C111" s="20"/>
      <c r="D111" s="24">
        <v>4</v>
      </c>
      <c r="E111" s="18">
        <v>1</v>
      </c>
      <c r="F111" s="21">
        <f t="shared" si="1"/>
        <v>4</v>
      </c>
      <c r="G111" s="21">
        <f t="array" ref="G111">SUM(IF($A111=作業履歴!$C$2:$C$150,IF(試験実施進捗!$B$33=作業履歴!$D$2:$D$150,作業履歴!$G$2:$G$150,0),0))</f>
        <v>36</v>
      </c>
      <c r="H111" s="21">
        <f t="array" ref="H111">SUM(IF($A111=作業履歴!$C$2:$C$150,IF(試験実施進捗!$B$33=作業履歴!$D$2:$D$150,作業履歴!$F$2:$F$150,0),0))</f>
        <v>0</v>
      </c>
      <c r="I111" s="21">
        <f>SUM(F$35:F111)</f>
        <v>100</v>
      </c>
      <c r="J111" s="21">
        <f>SUM(G$35:G111)</f>
        <v>140</v>
      </c>
      <c r="K111" s="22">
        <f>SUM(H$35:H111)</f>
        <v>8</v>
      </c>
      <c r="L111" s="28">
        <f t="shared" si="2"/>
        <v>1.4</v>
      </c>
      <c r="M111" s="28">
        <f t="shared" si="3"/>
        <v>17.5</v>
      </c>
      <c r="N111" s="28">
        <f t="shared" si="4"/>
        <v>8</v>
      </c>
      <c r="O111" s="28">
        <f t="shared" si="5"/>
        <v>0</v>
      </c>
      <c r="P111" s="28">
        <f t="shared" si="6"/>
        <v>40</v>
      </c>
      <c r="Q111" s="28">
        <f t="shared" si="7"/>
        <v>132</v>
      </c>
    </row>
    <row r="112" spans="1:17">
      <c r="A112" s="25">
        <f t="shared" si="8"/>
        <v>42355</v>
      </c>
      <c r="B112" s="26" t="str">
        <f t="shared" si="0"/>
        <v>木</v>
      </c>
      <c r="C112" s="20"/>
      <c r="D112" s="24">
        <v>4</v>
      </c>
      <c r="E112" s="18">
        <v>0</v>
      </c>
      <c r="F112" s="21">
        <f t="shared" si="1"/>
        <v>0</v>
      </c>
      <c r="G112" s="21">
        <f t="array" ref="G112">SUM(IF($A112=作業履歴!$C$2:$C$150,IF(試験実施進捗!$B$33=作業履歴!$D$2:$D$150,作業履歴!$G$2:$G$150,0),0))</f>
        <v>0</v>
      </c>
      <c r="H112" s="21">
        <f t="array" ref="H112">SUM(IF($A112=作業履歴!$C$2:$C$150,IF(試験実施進捗!$B$33=作業履歴!$D$2:$D$150,作業履歴!$F$2:$F$150,0),0))</f>
        <v>0</v>
      </c>
      <c r="I112" s="21">
        <f>SUM(F$35:F112)</f>
        <v>100</v>
      </c>
      <c r="J112" s="21">
        <f>SUM(G$35:G112)</f>
        <v>140</v>
      </c>
      <c r="K112" s="22">
        <f>SUM(H$35:H112)</f>
        <v>8</v>
      </c>
      <c r="L112" s="28">
        <f t="shared" si="2"/>
        <v>1.4</v>
      </c>
      <c r="M112" s="28">
        <f t="shared" si="3"/>
        <v>17.5</v>
      </c>
      <c r="N112" s="28">
        <f t="shared" si="4"/>
        <v>8</v>
      </c>
      <c r="O112" s="28">
        <f t="shared" si="5"/>
        <v>0</v>
      </c>
      <c r="P112" s="28">
        <f t="shared" si="6"/>
        <v>40</v>
      </c>
      <c r="Q112" s="28">
        <f t="shared" si="7"/>
        <v>132</v>
      </c>
    </row>
    <row r="113" spans="1:17">
      <c r="A113" s="25">
        <f t="shared" si="8"/>
        <v>42356</v>
      </c>
      <c r="B113" s="26" t="str">
        <f t="shared" si="0"/>
        <v>金</v>
      </c>
      <c r="C113" s="20"/>
      <c r="D113" s="24">
        <v>4</v>
      </c>
      <c r="E113" s="18">
        <v>0</v>
      </c>
      <c r="F113" s="21">
        <f t="shared" si="1"/>
        <v>0</v>
      </c>
      <c r="G113" s="21">
        <f t="array" ref="G113">SUM(IF($A113=作業履歴!$C$2:$C$150,IF(試験実施進捗!$B$33=作業履歴!$D$2:$D$150,作業履歴!$G$2:$G$150,0),0))</f>
        <v>0</v>
      </c>
      <c r="H113" s="21">
        <f t="array" ref="H113">SUM(IF($A113=作業履歴!$C$2:$C$150,IF(試験実施進捗!$B$33=作業履歴!$D$2:$D$150,作業履歴!$F$2:$F$150,0),0))</f>
        <v>0</v>
      </c>
      <c r="I113" s="21">
        <f>SUM(F$35:F113)</f>
        <v>100</v>
      </c>
      <c r="J113" s="21">
        <f>SUM(G$35:G113)</f>
        <v>140</v>
      </c>
      <c r="K113" s="22">
        <f>SUM(H$35:H113)</f>
        <v>8</v>
      </c>
      <c r="L113" s="28">
        <f t="shared" si="2"/>
        <v>1.4</v>
      </c>
      <c r="M113" s="28">
        <f t="shared" si="3"/>
        <v>17.5</v>
      </c>
      <c r="N113" s="28">
        <f t="shared" si="4"/>
        <v>8</v>
      </c>
      <c r="O113" s="28">
        <f t="shared" si="5"/>
        <v>0</v>
      </c>
      <c r="P113" s="28">
        <f t="shared" si="6"/>
        <v>40</v>
      </c>
      <c r="Q113" s="28">
        <f t="shared" si="7"/>
        <v>132</v>
      </c>
    </row>
    <row r="114" spans="1:17">
      <c r="A114" s="25">
        <f t="shared" si="8"/>
        <v>42357</v>
      </c>
      <c r="B114" s="26" t="str">
        <f t="shared" si="0"/>
        <v>土</v>
      </c>
      <c r="C114" s="20"/>
      <c r="D114" s="24">
        <v>4</v>
      </c>
      <c r="E114" s="18">
        <v>2</v>
      </c>
      <c r="F114" s="21">
        <f t="shared" si="1"/>
        <v>8</v>
      </c>
      <c r="G114" s="21">
        <f t="array" ref="G114">SUM(IF($A114=作業履歴!$C$2:$C$150,IF(試験実施進捗!$B$33=作業履歴!$D$2:$D$150,作業履歴!$G$2:$G$150,0),0))</f>
        <v>0</v>
      </c>
      <c r="H114" s="21">
        <f t="array" ref="H114">SUM(IF($A114=作業履歴!$C$2:$C$150,IF(試験実施進捗!$B$33=作業履歴!$D$2:$D$150,作業履歴!$F$2:$F$150,0),0))</f>
        <v>0</v>
      </c>
      <c r="I114" s="21">
        <f>SUM(F$35:F114)</f>
        <v>108</v>
      </c>
      <c r="J114" s="21">
        <f>SUM(G$35:G114)</f>
        <v>140</v>
      </c>
      <c r="K114" s="22">
        <f>SUM(H$35:H114)</f>
        <v>8</v>
      </c>
      <c r="L114" s="28">
        <f t="shared" si="2"/>
        <v>1.2962962962962963</v>
      </c>
      <c r="M114" s="28">
        <f t="shared" si="3"/>
        <v>17.5</v>
      </c>
      <c r="N114" s="28">
        <f t="shared" si="4"/>
        <v>8</v>
      </c>
      <c r="O114" s="28">
        <f t="shared" si="5"/>
        <v>0</v>
      </c>
      <c r="P114" s="28">
        <f t="shared" si="6"/>
        <v>32</v>
      </c>
      <c r="Q114" s="28">
        <f t="shared" si="7"/>
        <v>132</v>
      </c>
    </row>
    <row r="115" spans="1:17">
      <c r="A115" s="25">
        <f t="shared" si="8"/>
        <v>42358</v>
      </c>
      <c r="B115" s="26" t="str">
        <f t="shared" si="0"/>
        <v>日</v>
      </c>
      <c r="C115" s="20"/>
      <c r="D115" s="24">
        <v>4</v>
      </c>
      <c r="E115" s="18">
        <v>2</v>
      </c>
      <c r="F115" s="21">
        <f t="shared" si="1"/>
        <v>8</v>
      </c>
      <c r="G115" s="21">
        <f t="array" ref="G115">SUM(IF($A115=作業履歴!$C$2:$C$150,IF(試験実施進捗!$B$33=作業履歴!$D$2:$D$150,作業履歴!$G$2:$G$150,0),0))</f>
        <v>0</v>
      </c>
      <c r="H115" s="21">
        <f t="array" ref="H115">SUM(IF($A115=作業履歴!$C$2:$C$150,IF(試験実施進捗!$B$33=作業履歴!$D$2:$D$150,作業履歴!$F$2:$F$150,0),0))</f>
        <v>0</v>
      </c>
      <c r="I115" s="21">
        <f>SUM(F$35:F115)</f>
        <v>116</v>
      </c>
      <c r="J115" s="21">
        <f>SUM(G$35:G115)</f>
        <v>140</v>
      </c>
      <c r="K115" s="22">
        <f>SUM(H$35:H115)</f>
        <v>8</v>
      </c>
      <c r="L115" s="28">
        <f t="shared" si="2"/>
        <v>1.2068965517241379</v>
      </c>
      <c r="M115" s="28">
        <f t="shared" si="3"/>
        <v>17.5</v>
      </c>
      <c r="N115" s="28">
        <f t="shared" si="4"/>
        <v>8</v>
      </c>
      <c r="O115" s="28">
        <f t="shared" si="5"/>
        <v>0</v>
      </c>
      <c r="P115" s="28">
        <f t="shared" si="6"/>
        <v>24</v>
      </c>
      <c r="Q115" s="28">
        <f t="shared" si="7"/>
        <v>132</v>
      </c>
    </row>
    <row r="116" spans="1:17">
      <c r="A116" s="25">
        <f t="shared" si="8"/>
        <v>42359</v>
      </c>
      <c r="B116" s="26" t="str">
        <f t="shared" si="0"/>
        <v>月</v>
      </c>
      <c r="C116" s="20"/>
      <c r="D116" s="24">
        <v>4</v>
      </c>
      <c r="E116" s="18">
        <v>2</v>
      </c>
      <c r="F116" s="21">
        <f t="shared" si="1"/>
        <v>8</v>
      </c>
      <c r="G116" s="21">
        <f t="array" ref="G116">SUM(IF($A116=作業履歴!$C$2:$C$150,IF(試験実施進捗!$B$33=作業履歴!$D$2:$D$150,作業履歴!$G$2:$G$150,0),0))</f>
        <v>0</v>
      </c>
      <c r="H116" s="21">
        <f t="array" ref="H116">SUM(IF($A116=作業履歴!$C$2:$C$150,IF(試験実施進捗!$B$33=作業履歴!$D$2:$D$150,作業履歴!$F$2:$F$150,0),0))</f>
        <v>0</v>
      </c>
      <c r="I116" s="21">
        <f>SUM(F$35:F116)</f>
        <v>124</v>
      </c>
      <c r="J116" s="21">
        <f>SUM(G$35:G116)</f>
        <v>140</v>
      </c>
      <c r="K116" s="22">
        <f>SUM(H$35:H116)</f>
        <v>8</v>
      </c>
      <c r="L116" s="28">
        <f t="shared" si="2"/>
        <v>1.1290322580645162</v>
      </c>
      <c r="M116" s="28">
        <f t="shared" si="3"/>
        <v>17.5</v>
      </c>
      <c r="N116" s="28">
        <f t="shared" si="4"/>
        <v>8</v>
      </c>
      <c r="O116" s="28">
        <f t="shared" si="5"/>
        <v>0</v>
      </c>
      <c r="P116" s="28">
        <f t="shared" si="6"/>
        <v>16</v>
      </c>
      <c r="Q116" s="28">
        <f t="shared" si="7"/>
        <v>132</v>
      </c>
    </row>
    <row r="117" spans="1:17">
      <c r="A117" s="25">
        <f t="shared" si="8"/>
        <v>42360</v>
      </c>
      <c r="B117" s="26" t="str">
        <f t="shared" si="0"/>
        <v>火</v>
      </c>
      <c r="C117" s="20"/>
      <c r="D117" s="24">
        <v>4</v>
      </c>
      <c r="E117" s="18">
        <v>2</v>
      </c>
      <c r="F117" s="21">
        <f t="shared" si="1"/>
        <v>8</v>
      </c>
      <c r="G117" s="21">
        <f t="array" ref="G117">SUM(IF($A117=作業履歴!$C$2:$C$150,IF(試験実施進捗!$B$33=作業履歴!$D$2:$D$150,作業履歴!$G$2:$G$150,0),0))</f>
        <v>0</v>
      </c>
      <c r="H117" s="21">
        <f t="array" ref="H117">SUM(IF($A117=作業履歴!$C$2:$C$150,IF(試験実施進捗!$B$33=作業履歴!$D$2:$D$150,作業履歴!$F$2:$F$150,0),0))</f>
        <v>0</v>
      </c>
      <c r="I117" s="21">
        <f>SUM(F$35:F117)</f>
        <v>132</v>
      </c>
      <c r="J117" s="21">
        <f>SUM(G$35:G117)</f>
        <v>140</v>
      </c>
      <c r="K117" s="22">
        <f>SUM(H$35:H117)</f>
        <v>8</v>
      </c>
      <c r="L117" s="28">
        <f t="shared" si="2"/>
        <v>1.0606060606060606</v>
      </c>
      <c r="M117" s="28">
        <f t="shared" si="3"/>
        <v>17.5</v>
      </c>
      <c r="N117" s="28">
        <f t="shared" si="4"/>
        <v>8</v>
      </c>
      <c r="O117" s="28">
        <f t="shared" si="5"/>
        <v>0</v>
      </c>
      <c r="P117" s="28">
        <f t="shared" si="6"/>
        <v>8</v>
      </c>
      <c r="Q117" s="28">
        <f t="shared" si="7"/>
        <v>132</v>
      </c>
    </row>
    <row r="118" spans="1:17">
      <c r="A118" s="25">
        <f t="shared" si="8"/>
        <v>42361</v>
      </c>
      <c r="B118" s="26" t="str">
        <f t="shared" si="0"/>
        <v>水</v>
      </c>
      <c r="C118" s="20"/>
      <c r="D118" s="24">
        <v>4</v>
      </c>
      <c r="E118" s="18">
        <v>2</v>
      </c>
      <c r="F118" s="21">
        <f t="shared" si="1"/>
        <v>8</v>
      </c>
      <c r="G118" s="21">
        <f t="array" ref="G118">SUM(IF($A118=作業履歴!$C$2:$C$150,IF(試験実施進捗!$B$33=作業履歴!$D$2:$D$150,作業履歴!$G$2:$G$150,0),0))</f>
        <v>0</v>
      </c>
      <c r="H118" s="21">
        <f t="array" ref="H118">SUM(IF($A118=作業履歴!$C$2:$C$150,IF(試験実施進捗!$B$33=作業履歴!$D$2:$D$150,作業履歴!$F$2:$F$150,0),0))</f>
        <v>0</v>
      </c>
      <c r="I118" s="21">
        <f>SUM(F$35:F118)</f>
        <v>140</v>
      </c>
      <c r="J118" s="21">
        <f>SUM(G$35:G118)</f>
        <v>140</v>
      </c>
      <c r="K118" s="22">
        <f>SUM(H$35:H118)</f>
        <v>8</v>
      </c>
      <c r="L118" s="28">
        <f t="shared" si="2"/>
        <v>1</v>
      </c>
      <c r="M118" s="28">
        <f t="shared" si="3"/>
        <v>17.5</v>
      </c>
      <c r="N118" s="28">
        <f t="shared" si="4"/>
        <v>8</v>
      </c>
      <c r="O118" s="28">
        <f t="shared" si="5"/>
        <v>0</v>
      </c>
      <c r="P118" s="28">
        <f t="shared" si="6"/>
        <v>0</v>
      </c>
      <c r="Q118" s="28">
        <f t="shared" si="7"/>
        <v>132</v>
      </c>
    </row>
    <row r="119" spans="1:17">
      <c r="A119" s="25">
        <f t="shared" si="8"/>
        <v>42362</v>
      </c>
      <c r="B119" s="26" t="str">
        <f t="shared" si="0"/>
        <v>木</v>
      </c>
      <c r="C119" s="20"/>
      <c r="D119" s="24">
        <v>4</v>
      </c>
      <c r="E119" s="18">
        <v>0</v>
      </c>
      <c r="F119" s="21">
        <f t="shared" si="1"/>
        <v>0</v>
      </c>
      <c r="G119" s="21">
        <f t="array" ref="G119">SUM(IF($A119=作業履歴!$C$2:$C$150,IF(試験実施進捗!$B$33=作業履歴!$D$2:$D$150,作業履歴!$G$2:$G$150,0),0))</f>
        <v>0</v>
      </c>
      <c r="H119" s="21">
        <f t="array" ref="H119">SUM(IF($A119=作業履歴!$C$2:$C$150,IF(試験実施進捗!$B$33=作業履歴!$D$2:$D$150,作業履歴!$F$2:$F$150,0),0))</f>
        <v>0</v>
      </c>
      <c r="I119" s="21">
        <f>SUM(F$35:F119)</f>
        <v>140</v>
      </c>
      <c r="J119" s="21">
        <f>SUM(G$35:G119)</f>
        <v>140</v>
      </c>
      <c r="K119" s="22">
        <f>SUM(H$35:H119)</f>
        <v>8</v>
      </c>
      <c r="L119" s="28">
        <f t="shared" si="2"/>
        <v>1</v>
      </c>
      <c r="M119" s="28">
        <f t="shared" si="3"/>
        <v>17.5</v>
      </c>
      <c r="N119" s="28">
        <f t="shared" si="4"/>
        <v>8</v>
      </c>
      <c r="O119" s="28">
        <f t="shared" si="5"/>
        <v>0</v>
      </c>
      <c r="P119" s="28">
        <f t="shared" si="6"/>
        <v>0</v>
      </c>
      <c r="Q119" s="28">
        <f t="shared" si="7"/>
        <v>132</v>
      </c>
    </row>
    <row r="120" spans="1:17">
      <c r="A120" s="25">
        <f t="shared" si="8"/>
        <v>42363</v>
      </c>
      <c r="B120" s="26" t="str">
        <f t="shared" ref="B120:B123" si="17">TEXT(A120,"aaa")</f>
        <v>金</v>
      </c>
      <c r="C120" s="20"/>
      <c r="D120" s="24">
        <v>4</v>
      </c>
      <c r="E120" s="18">
        <v>0</v>
      </c>
      <c r="F120" s="21">
        <f t="shared" ref="F120:F123" si="18">E120*D120</f>
        <v>0</v>
      </c>
      <c r="G120" s="21">
        <f t="array" ref="G120">SUM(IF($A120=作業履歴!$C$2:$C$150,IF(試験実施進捗!$B$33=作業履歴!$D$2:$D$150,作業履歴!$G$2:$G$150,0),0))</f>
        <v>0</v>
      </c>
      <c r="H120" s="21">
        <f t="array" ref="H120">SUM(IF($A120=作業履歴!$C$2:$C$150,IF(試験実施進捗!$B$33=作業履歴!$D$2:$D$150,作業履歴!$F$2:$F$150,0),0))</f>
        <v>0</v>
      </c>
      <c r="I120" s="21">
        <f>SUM(F$35:F120)</f>
        <v>140</v>
      </c>
      <c r="J120" s="21">
        <f>SUM(G$35:G120)</f>
        <v>140</v>
      </c>
      <c r="K120" s="22">
        <f>SUM(H$35:H120)</f>
        <v>8</v>
      </c>
      <c r="L120" s="28">
        <f t="shared" ref="L120:L123" si="19">J120/I120</f>
        <v>1</v>
      </c>
      <c r="M120" s="28">
        <f t="shared" ref="M120:M123" si="20">J120/K120</f>
        <v>17.5</v>
      </c>
      <c r="N120" s="28">
        <f t="shared" ref="N120:N123" si="21">K120+($F$33-J120)/M120</f>
        <v>8</v>
      </c>
      <c r="O120" s="28">
        <f t="shared" ref="O120:O123" si="22">N120-K120</f>
        <v>0</v>
      </c>
      <c r="P120" s="28">
        <f t="shared" ref="P120:P123" si="23">J120-I120</f>
        <v>0</v>
      </c>
      <c r="Q120" s="28">
        <f t="shared" ref="Q120:Q123" si="24">J120-K120</f>
        <v>132</v>
      </c>
    </row>
    <row r="121" spans="1:17">
      <c r="A121" s="25">
        <f t="shared" si="8"/>
        <v>42364</v>
      </c>
      <c r="B121" s="26" t="str">
        <f t="shared" si="17"/>
        <v>土</v>
      </c>
      <c r="C121" s="20"/>
      <c r="D121" s="24">
        <v>4</v>
      </c>
      <c r="E121" s="18">
        <v>0</v>
      </c>
      <c r="F121" s="21">
        <f t="shared" si="18"/>
        <v>0</v>
      </c>
      <c r="G121" s="21">
        <f t="array" ref="G121">SUM(IF($A121=作業履歴!$C$2:$C$150,IF(試験実施進捗!$B$33=作業履歴!$D$2:$D$150,作業履歴!$G$2:$G$150,0),0))</f>
        <v>0</v>
      </c>
      <c r="H121" s="21">
        <f t="array" ref="H121">SUM(IF($A121=作業履歴!$C$2:$C$150,IF(試験実施進捗!$B$33=作業履歴!$D$2:$D$150,作業履歴!$F$2:$F$150,0),0))</f>
        <v>0</v>
      </c>
      <c r="I121" s="21">
        <f>SUM(F$35:F121)</f>
        <v>140</v>
      </c>
      <c r="J121" s="21">
        <f>SUM(G$35:G121)</f>
        <v>140</v>
      </c>
      <c r="K121" s="22">
        <f>SUM(H$35:H121)</f>
        <v>8</v>
      </c>
      <c r="L121" s="28">
        <f t="shared" si="19"/>
        <v>1</v>
      </c>
      <c r="M121" s="28">
        <f t="shared" si="20"/>
        <v>17.5</v>
      </c>
      <c r="N121" s="28">
        <f t="shared" si="21"/>
        <v>8</v>
      </c>
      <c r="O121" s="28">
        <f t="shared" si="22"/>
        <v>0</v>
      </c>
      <c r="P121" s="28">
        <f t="shared" si="23"/>
        <v>0</v>
      </c>
      <c r="Q121" s="28">
        <f t="shared" si="24"/>
        <v>132</v>
      </c>
    </row>
    <row r="122" spans="1:17">
      <c r="A122" s="25">
        <f t="shared" si="8"/>
        <v>42365</v>
      </c>
      <c r="B122" s="26" t="str">
        <f t="shared" si="17"/>
        <v>日</v>
      </c>
      <c r="C122" s="20"/>
      <c r="D122" s="24">
        <v>4</v>
      </c>
      <c r="E122" s="18">
        <v>0</v>
      </c>
      <c r="F122" s="21">
        <f t="shared" si="18"/>
        <v>0</v>
      </c>
      <c r="G122" s="21">
        <f t="array" ref="G122">SUM(IF($A122=作業履歴!$C$2:$C$150,IF(試験実施進捗!$B$33=作業履歴!$D$2:$D$150,作業履歴!$G$2:$G$150,0),0))</f>
        <v>0</v>
      </c>
      <c r="H122" s="21">
        <f t="array" ref="H122">SUM(IF($A122=作業履歴!$C$2:$C$150,IF(試験実施進捗!$B$33=作業履歴!$D$2:$D$150,作業履歴!$F$2:$F$150,0),0))</f>
        <v>0</v>
      </c>
      <c r="I122" s="21">
        <f>SUM(F$35:F122)</f>
        <v>140</v>
      </c>
      <c r="J122" s="21">
        <f>SUM(G$35:G122)</f>
        <v>140</v>
      </c>
      <c r="K122" s="22">
        <f>SUM(H$35:H122)</f>
        <v>8</v>
      </c>
      <c r="L122" s="28">
        <f t="shared" si="19"/>
        <v>1</v>
      </c>
      <c r="M122" s="28">
        <f t="shared" si="20"/>
        <v>17.5</v>
      </c>
      <c r="N122" s="28">
        <f t="shared" si="21"/>
        <v>8</v>
      </c>
      <c r="O122" s="28">
        <f t="shared" si="22"/>
        <v>0</v>
      </c>
      <c r="P122" s="28">
        <f t="shared" si="23"/>
        <v>0</v>
      </c>
      <c r="Q122" s="28">
        <f t="shared" si="24"/>
        <v>132</v>
      </c>
    </row>
    <row r="123" spans="1:17">
      <c r="A123" s="25">
        <f t="shared" si="8"/>
        <v>42366</v>
      </c>
      <c r="B123" s="26" t="str">
        <f t="shared" si="17"/>
        <v>月</v>
      </c>
      <c r="C123" s="20"/>
      <c r="D123" s="24">
        <v>4</v>
      </c>
      <c r="E123" s="18">
        <v>0</v>
      </c>
      <c r="F123" s="21">
        <f t="shared" si="18"/>
        <v>0</v>
      </c>
      <c r="G123" s="21">
        <f t="array" ref="G123">SUM(IF($A123=作業履歴!$C$2:$C$150,IF(試験実施進捗!$B$33=作業履歴!$D$2:$D$150,作業履歴!$G$2:$G$150,0),0))</f>
        <v>0</v>
      </c>
      <c r="H123" s="21">
        <f t="array" ref="H123">SUM(IF($A123=作業履歴!$C$2:$C$150,IF(試験実施進捗!$B$33=作業履歴!$D$2:$D$150,作業履歴!$F$2:$F$150,0),0))</f>
        <v>0</v>
      </c>
      <c r="I123" s="21">
        <f>SUM(F$35:F123)</f>
        <v>140</v>
      </c>
      <c r="J123" s="21">
        <f>SUM(G$35:G123)</f>
        <v>140</v>
      </c>
      <c r="K123" s="22">
        <f>SUM(H$35:H123)</f>
        <v>8</v>
      </c>
      <c r="L123" s="28">
        <f t="shared" si="19"/>
        <v>1</v>
      </c>
      <c r="M123" s="28">
        <f t="shared" si="20"/>
        <v>17.5</v>
      </c>
      <c r="N123" s="28">
        <f t="shared" si="21"/>
        <v>8</v>
      </c>
      <c r="O123" s="28">
        <f t="shared" si="22"/>
        <v>0</v>
      </c>
      <c r="P123" s="28">
        <f t="shared" si="23"/>
        <v>0</v>
      </c>
      <c r="Q123" s="28">
        <f t="shared" si="24"/>
        <v>132</v>
      </c>
    </row>
    <row r="124" spans="1:17">
      <c r="E124"/>
      <c r="L124"/>
      <c r="M124"/>
      <c r="P124"/>
      <c r="Q124"/>
    </row>
    <row r="125" spans="1:17">
      <c r="E125"/>
      <c r="L125"/>
      <c r="M125"/>
      <c r="P125"/>
      <c r="Q125"/>
    </row>
    <row r="126" spans="1:17">
      <c r="E126"/>
      <c r="L126"/>
      <c r="M126"/>
      <c r="P126"/>
      <c r="Q126"/>
    </row>
    <row r="127" spans="1:17">
      <c r="E127"/>
      <c r="L127"/>
      <c r="M127"/>
      <c r="P127"/>
      <c r="Q127"/>
    </row>
    <row r="128" spans="1:17">
      <c r="L128"/>
      <c r="M128"/>
      <c r="P128"/>
      <c r="Q128"/>
    </row>
    <row r="129" spans="12:17">
      <c r="L129"/>
      <c r="M129"/>
      <c r="P129"/>
      <c r="Q129"/>
    </row>
    <row r="130" spans="12:17">
      <c r="L130"/>
      <c r="M130"/>
      <c r="P130"/>
      <c r="Q130"/>
    </row>
    <row r="131" spans="12:17">
      <c r="L131"/>
      <c r="M131"/>
      <c r="P131"/>
      <c r="Q131"/>
    </row>
    <row r="132" spans="12:17">
      <c r="L132"/>
      <c r="M132"/>
      <c r="P132"/>
      <c r="Q132"/>
    </row>
    <row r="133" spans="12:17">
      <c r="L133"/>
      <c r="M133"/>
      <c r="P133"/>
      <c r="Q133"/>
    </row>
    <row r="134" spans="12:17">
      <c r="L134"/>
      <c r="M134"/>
      <c r="P134"/>
      <c r="Q134"/>
    </row>
    <row r="135" spans="12:17">
      <c r="L135"/>
      <c r="M135"/>
      <c r="P135"/>
      <c r="Q135"/>
    </row>
    <row r="136" spans="12:17">
      <c r="L136"/>
      <c r="M136"/>
      <c r="P136"/>
      <c r="Q136"/>
    </row>
    <row r="137" spans="12:17">
      <c r="L137"/>
      <c r="M137"/>
      <c r="P137"/>
      <c r="Q137"/>
    </row>
    <row r="138" spans="12:17">
      <c r="L138"/>
      <c r="M138"/>
      <c r="P138"/>
      <c r="Q138"/>
    </row>
    <row r="139" spans="12:17">
      <c r="L139"/>
      <c r="M139"/>
      <c r="P139"/>
      <c r="Q139"/>
    </row>
    <row r="140" spans="12:17">
      <c r="L140"/>
      <c r="M140"/>
      <c r="P140"/>
      <c r="Q140"/>
    </row>
  </sheetData>
  <customSheetViews>
    <customSheetView guid="{42A525F5-BE93-4A71-B407-DC6F5D49DFBD}">
      <selection activeCell="N34" sqref="N34:O93"/>
      <pageMargins left="0.7" right="0.7" top="0.75" bottom="0.75" header="0.3" footer="0.3"/>
      <pageSetup paperSize="9" orientation="portrait" verticalDpi="0" r:id="rId1"/>
    </customSheetView>
    <customSheetView guid="{7FB447F9-2B8F-4DD9-BEC3-563D29C49B0A}" topLeftCell="A18">
      <selection activeCell="N34" sqref="N34:O93"/>
      <pageMargins left="0.7" right="0.7" top="0.75" bottom="0.75" header="0.3" footer="0.3"/>
      <pageSetup paperSize="9" orientation="portrait" verticalDpi="0" r:id="rId2"/>
    </customSheetView>
    <customSheetView guid="{B482B997-E7FA-4E40-B12C-85D07B5FD9EE}">
      <pageMargins left="0.7" right="0.7" top="0.75" bottom="0.75" header="0.3" footer="0.3"/>
      <pageSetup paperSize="9" orientation="portrait" verticalDpi="0" r:id="rId3"/>
    </customSheetView>
  </customSheetViews>
  <phoneticPr fontId="1"/>
  <dataValidations count="1">
    <dataValidation type="list" allowBlank="1" showInputMessage="1" showErrorMessage="1" sqref="B33">
      <formula1>工程</formula1>
    </dataValidation>
  </dataValidations>
  <pageMargins left="0.7" right="0.7" top="0.75" bottom="0.75" header="0.3" footer="0.3"/>
  <pageSetup paperSize="9" orientation="portrait" verticalDpi="0" r:id="rId4"/>
  <drawing r:id="rId5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3:Q118"/>
  <sheetViews>
    <sheetView topLeftCell="A87" workbookViewId="0">
      <selection activeCell="A35" sqref="A35"/>
    </sheetView>
  </sheetViews>
  <sheetFormatPr defaultColWidth="9" defaultRowHeight="15"/>
  <cols>
    <col min="1" max="1" width="12.77734375" style="2" bestFit="1" customWidth="1"/>
    <col min="2" max="2" width="8" style="2" bestFit="1" customWidth="1"/>
    <col min="3" max="3" width="5.44140625" style="2" bestFit="1" customWidth="1"/>
    <col min="4" max="4" width="6" style="2" bestFit="1" customWidth="1"/>
    <col min="5" max="5" width="17.109375" style="2" bestFit="1" customWidth="1"/>
    <col min="6" max="6" width="10.6640625" style="2" bestFit="1" customWidth="1"/>
    <col min="7" max="7" width="12.77734375" style="2" bestFit="1" customWidth="1"/>
    <col min="8" max="8" width="12.109375" style="2" bestFit="1" customWidth="1"/>
    <col min="9" max="9" width="6.21875" style="2" bestFit="1" customWidth="1"/>
    <col min="10" max="10" width="4.109375" style="2" bestFit="1" customWidth="1"/>
    <col min="11" max="11" width="4.21875" style="2" bestFit="1" customWidth="1"/>
    <col min="12" max="12" width="14.6640625" style="2" bestFit="1" customWidth="1"/>
    <col min="13" max="13" width="12.6640625" style="2" bestFit="1" customWidth="1"/>
    <col min="14" max="14" width="16.88671875" style="2" bestFit="1" customWidth="1"/>
    <col min="15" max="15" width="17.33203125" style="2" bestFit="1" customWidth="1"/>
    <col min="16" max="16" width="11.77734375" style="2" bestFit="1" customWidth="1"/>
    <col min="17" max="17" width="11.88671875" style="2" bestFit="1" customWidth="1"/>
    <col min="18" max="16384" width="9" style="2"/>
  </cols>
  <sheetData>
    <row r="33" spans="1:17" s="23" customFormat="1" ht="24.6">
      <c r="A33" s="23" t="s">
        <v>32</v>
      </c>
      <c r="B33" s="23" t="s">
        <v>7</v>
      </c>
      <c r="F33" s="23">
        <f>SUM(F35:F114)</f>
        <v>24.000000000000018</v>
      </c>
    </row>
    <row r="34" spans="1:17">
      <c r="A34" s="17" t="s">
        <v>8</v>
      </c>
      <c r="B34" s="18" t="s">
        <v>10</v>
      </c>
      <c r="C34" s="18" t="s">
        <v>11</v>
      </c>
      <c r="D34" s="18" t="s">
        <v>31</v>
      </c>
      <c r="E34" s="18" t="s">
        <v>9</v>
      </c>
      <c r="F34" s="18" t="s">
        <v>34</v>
      </c>
      <c r="G34" s="18" t="s">
        <v>33</v>
      </c>
      <c r="H34" s="18" t="s">
        <v>35</v>
      </c>
      <c r="I34" s="18" t="s">
        <v>36</v>
      </c>
      <c r="J34" s="18" t="s">
        <v>37</v>
      </c>
      <c r="K34" s="19" t="s">
        <v>38</v>
      </c>
      <c r="L34" s="19" t="s">
        <v>39</v>
      </c>
      <c r="M34" s="19" t="s">
        <v>40</v>
      </c>
      <c r="N34" s="19" t="s">
        <v>41</v>
      </c>
      <c r="O34" s="19" t="s">
        <v>42</v>
      </c>
      <c r="P34" s="19" t="s">
        <v>44</v>
      </c>
      <c r="Q34" s="19" t="s">
        <v>45</v>
      </c>
    </row>
    <row r="35" spans="1:17">
      <c r="A35" s="25">
        <v>42278</v>
      </c>
      <c r="B35" s="26" t="str">
        <f>TEXT(A35,"aaa")</f>
        <v>木</v>
      </c>
      <c r="C35" s="20"/>
      <c r="D35" s="24">
        <v>8</v>
      </c>
      <c r="E35" s="18">
        <v>0</v>
      </c>
      <c r="F35" s="21">
        <f>E35*D35</f>
        <v>0</v>
      </c>
      <c r="G35" s="32">
        <f>F35</f>
        <v>0</v>
      </c>
      <c r="H35" s="21">
        <f t="array" ref="H35">SUM(IF($A35=作業履歴!$C$2:$C$67,IF(管理!$B$33=作業履歴!$D$2:$D$67,作業履歴!$F$2:$F$67,0),0))</f>
        <v>0</v>
      </c>
      <c r="I35" s="21">
        <f>SUM(F$35:F35)</f>
        <v>0</v>
      </c>
      <c r="J35" s="21">
        <f>SUM(G$35:G35)</f>
        <v>0</v>
      </c>
      <c r="K35" s="22">
        <f>SUM(H$35:H35)</f>
        <v>0</v>
      </c>
      <c r="L35" s="28" t="e">
        <f>J35/I35</f>
        <v>#DIV/0!</v>
      </c>
      <c r="M35" s="28" t="e">
        <f>J35/K35</f>
        <v>#DIV/0!</v>
      </c>
      <c r="N35" s="28" t="e">
        <f>K35+($F$33-J35)/M35</f>
        <v>#DIV/0!</v>
      </c>
      <c r="O35" s="28" t="e">
        <f>N35-K35</f>
        <v>#DIV/0!</v>
      </c>
      <c r="P35" s="28">
        <f>J35-I35</f>
        <v>0</v>
      </c>
      <c r="Q35" s="28">
        <f>J35-K35</f>
        <v>0</v>
      </c>
    </row>
    <row r="36" spans="1:17">
      <c r="A36" s="25">
        <f>A35+1</f>
        <v>42279</v>
      </c>
      <c r="B36" s="26" t="str">
        <f t="shared" ref="B36:B114" si="0">TEXT(A36,"aaa")</f>
        <v>金</v>
      </c>
      <c r="C36" s="20"/>
      <c r="D36" s="24">
        <v>8</v>
      </c>
      <c r="E36" s="18">
        <v>0</v>
      </c>
      <c r="F36" s="21">
        <f t="shared" ref="F36:F99" si="1">E36*D36</f>
        <v>0</v>
      </c>
      <c r="G36" s="32">
        <f t="shared" ref="G36:G99" si="2">F36</f>
        <v>0</v>
      </c>
      <c r="H36" s="21">
        <f t="array" ref="H36">SUM(IF($A36=作業履歴!$C$2:$C$67,IF(管理!$B$33=作業履歴!$D$2:$D$67,作業履歴!$F$2:$F$67,0),0))</f>
        <v>0</v>
      </c>
      <c r="I36" s="21">
        <f>SUM(F$35:F36)</f>
        <v>0</v>
      </c>
      <c r="J36" s="21">
        <f>SUM(G$35:G36)</f>
        <v>0</v>
      </c>
      <c r="K36" s="22">
        <f>SUM(H$35:H36)</f>
        <v>0</v>
      </c>
      <c r="L36" s="28" t="e">
        <f t="shared" ref="L36:L99" si="3">J36/I36</f>
        <v>#DIV/0!</v>
      </c>
      <c r="M36" s="28" t="e">
        <f t="shared" ref="M36:M99" si="4">J36/K36</f>
        <v>#DIV/0!</v>
      </c>
      <c r="N36" s="28" t="e">
        <f t="shared" ref="N36:N93" si="5">K36+($F$33-J36)/M36</f>
        <v>#DIV/0!</v>
      </c>
      <c r="O36" s="28" t="e">
        <f t="shared" ref="O36:O93" si="6">N36-K36</f>
        <v>#DIV/0!</v>
      </c>
      <c r="P36" s="28">
        <f t="shared" ref="P36:P99" si="7">J36-I36</f>
        <v>0</v>
      </c>
      <c r="Q36" s="28">
        <f t="shared" ref="Q36:Q99" si="8">J36-K36</f>
        <v>0</v>
      </c>
    </row>
    <row r="37" spans="1:17">
      <c r="A37" s="25">
        <f t="shared" ref="A37:A114" si="9">A36+1</f>
        <v>42280</v>
      </c>
      <c r="B37" s="26" t="str">
        <f t="shared" si="0"/>
        <v>土</v>
      </c>
      <c r="C37" s="20"/>
      <c r="D37" s="24">
        <v>8</v>
      </c>
      <c r="E37" s="18">
        <v>0</v>
      </c>
      <c r="F37" s="21">
        <f t="shared" si="1"/>
        <v>0</v>
      </c>
      <c r="G37" s="32">
        <f t="shared" si="2"/>
        <v>0</v>
      </c>
      <c r="H37" s="21">
        <f t="array" ref="H37">SUM(IF($A37=作業履歴!$C$2:$C$67,IF(管理!$B$33=作業履歴!$D$2:$D$67,作業履歴!$F$2:$F$67,0),0))</f>
        <v>0</v>
      </c>
      <c r="I37" s="21">
        <f>SUM(F$35:F37)</f>
        <v>0</v>
      </c>
      <c r="J37" s="21">
        <f>SUM(G$35:G37)</f>
        <v>0</v>
      </c>
      <c r="K37" s="22">
        <f>SUM(H$35:H37)</f>
        <v>0</v>
      </c>
      <c r="L37" s="28" t="e">
        <f t="shared" si="3"/>
        <v>#DIV/0!</v>
      </c>
      <c r="M37" s="28" t="e">
        <f t="shared" si="4"/>
        <v>#DIV/0!</v>
      </c>
      <c r="N37" s="28" t="e">
        <f t="shared" si="5"/>
        <v>#DIV/0!</v>
      </c>
      <c r="O37" s="28" t="e">
        <f t="shared" si="6"/>
        <v>#DIV/0!</v>
      </c>
      <c r="P37" s="28">
        <f t="shared" si="7"/>
        <v>0</v>
      </c>
      <c r="Q37" s="28">
        <f t="shared" si="8"/>
        <v>0</v>
      </c>
    </row>
    <row r="38" spans="1:17">
      <c r="A38" s="25">
        <f t="shared" si="9"/>
        <v>42281</v>
      </c>
      <c r="B38" s="26" t="str">
        <f t="shared" si="0"/>
        <v>日</v>
      </c>
      <c r="C38" s="20"/>
      <c r="D38" s="24">
        <v>8</v>
      </c>
      <c r="E38" s="18">
        <v>0</v>
      </c>
      <c r="F38" s="21">
        <f t="shared" si="1"/>
        <v>0</v>
      </c>
      <c r="G38" s="32">
        <f t="shared" si="2"/>
        <v>0</v>
      </c>
      <c r="H38" s="21">
        <f t="array" ref="H38">SUM(IF($A38=作業履歴!$C$2:$C$67,IF(管理!$B$33=作業履歴!$D$2:$D$67,作業履歴!$F$2:$F$67,0),0))</f>
        <v>0</v>
      </c>
      <c r="I38" s="21">
        <f>SUM(F$35:F38)</f>
        <v>0</v>
      </c>
      <c r="J38" s="21">
        <f>SUM(G$35:G38)</f>
        <v>0</v>
      </c>
      <c r="K38" s="22">
        <f>SUM(H$35:H38)</f>
        <v>0</v>
      </c>
      <c r="L38" s="28" t="e">
        <f t="shared" si="3"/>
        <v>#DIV/0!</v>
      </c>
      <c r="M38" s="28" t="e">
        <f t="shared" si="4"/>
        <v>#DIV/0!</v>
      </c>
      <c r="N38" s="28" t="e">
        <f t="shared" si="5"/>
        <v>#DIV/0!</v>
      </c>
      <c r="O38" s="28" t="e">
        <f t="shared" si="6"/>
        <v>#DIV/0!</v>
      </c>
      <c r="P38" s="28">
        <f t="shared" si="7"/>
        <v>0</v>
      </c>
      <c r="Q38" s="28">
        <f t="shared" si="8"/>
        <v>0</v>
      </c>
    </row>
    <row r="39" spans="1:17">
      <c r="A39" s="25">
        <f t="shared" si="9"/>
        <v>42282</v>
      </c>
      <c r="B39" s="26" t="str">
        <f t="shared" si="0"/>
        <v>月</v>
      </c>
      <c r="C39" s="20"/>
      <c r="D39" s="24">
        <v>8</v>
      </c>
      <c r="E39" s="18">
        <v>0.1</v>
      </c>
      <c r="F39" s="21">
        <f t="shared" si="1"/>
        <v>0.8</v>
      </c>
      <c r="G39" s="32">
        <f t="shared" si="2"/>
        <v>0.8</v>
      </c>
      <c r="H39" s="21">
        <f t="array" ref="H39">SUM(IF($A39=作業履歴!$C$2:$C$67,IF(管理!$B$33=作業履歴!$D$2:$D$67,作業履歴!$F$2:$F$67,0),0))</f>
        <v>2</v>
      </c>
      <c r="I39" s="21">
        <f>SUM(F$35:F39)</f>
        <v>0.8</v>
      </c>
      <c r="J39" s="21">
        <f>SUM(G$35:G39)</f>
        <v>0.8</v>
      </c>
      <c r="K39" s="22">
        <f>SUM(H$35:H39)</f>
        <v>2</v>
      </c>
      <c r="L39" s="28">
        <f t="shared" si="3"/>
        <v>1</v>
      </c>
      <c r="M39" s="28">
        <f t="shared" si="4"/>
        <v>0.4</v>
      </c>
      <c r="N39" s="28">
        <f t="shared" si="5"/>
        <v>60.000000000000043</v>
      </c>
      <c r="O39" s="28">
        <f t="shared" si="6"/>
        <v>58.000000000000043</v>
      </c>
      <c r="P39" s="28">
        <f t="shared" si="7"/>
        <v>0</v>
      </c>
      <c r="Q39" s="28">
        <f t="shared" si="8"/>
        <v>-1.2</v>
      </c>
    </row>
    <row r="40" spans="1:17">
      <c r="A40" s="25">
        <f t="shared" si="9"/>
        <v>42283</v>
      </c>
      <c r="B40" s="26" t="str">
        <f t="shared" si="0"/>
        <v>火</v>
      </c>
      <c r="C40" s="20"/>
      <c r="D40" s="24">
        <v>8</v>
      </c>
      <c r="E40" s="18">
        <v>0.1</v>
      </c>
      <c r="F40" s="21">
        <f t="shared" si="1"/>
        <v>0.8</v>
      </c>
      <c r="G40" s="32">
        <f t="shared" si="2"/>
        <v>0.8</v>
      </c>
      <c r="H40" s="21">
        <f t="array" ref="H40">SUM(IF($A40=作業履歴!$C$2:$C$67,IF(管理!$B$33=作業履歴!$D$2:$D$67,作業履歴!$F$2:$F$67,0),0))</f>
        <v>0</v>
      </c>
      <c r="I40" s="21">
        <f>SUM(F$35:F40)</f>
        <v>1.6</v>
      </c>
      <c r="J40" s="21">
        <f>SUM(G$35:G40)</f>
        <v>1.6</v>
      </c>
      <c r="K40" s="22">
        <f>SUM(H$35:H40)</f>
        <v>2</v>
      </c>
      <c r="L40" s="28">
        <f t="shared" si="3"/>
        <v>1</v>
      </c>
      <c r="M40" s="28">
        <f t="shared" si="4"/>
        <v>0.8</v>
      </c>
      <c r="N40" s="28">
        <f t="shared" si="5"/>
        <v>30.000000000000018</v>
      </c>
      <c r="O40" s="28">
        <f t="shared" si="6"/>
        <v>28.000000000000018</v>
      </c>
      <c r="P40" s="28">
        <f t="shared" si="7"/>
        <v>0</v>
      </c>
      <c r="Q40" s="28">
        <f t="shared" si="8"/>
        <v>-0.39999999999999991</v>
      </c>
    </row>
    <row r="41" spans="1:17">
      <c r="A41" s="25">
        <f t="shared" si="9"/>
        <v>42284</v>
      </c>
      <c r="B41" s="26" t="str">
        <f t="shared" si="0"/>
        <v>水</v>
      </c>
      <c r="C41" s="20"/>
      <c r="D41" s="24">
        <v>8</v>
      </c>
      <c r="E41" s="18">
        <v>0.1</v>
      </c>
      <c r="F41" s="21">
        <f t="shared" si="1"/>
        <v>0.8</v>
      </c>
      <c r="G41" s="32">
        <f t="shared" si="2"/>
        <v>0.8</v>
      </c>
      <c r="H41" s="21">
        <f t="array" ref="H41">SUM(IF($A41=作業履歴!$C$2:$C$67,IF(管理!$B$33=作業履歴!$D$2:$D$67,作業履歴!$F$2:$F$67,0),0))</f>
        <v>0</v>
      </c>
      <c r="I41" s="21">
        <f>SUM(F$35:F41)</f>
        <v>2.4000000000000004</v>
      </c>
      <c r="J41" s="21">
        <f>SUM(G$35:G41)</f>
        <v>2.4000000000000004</v>
      </c>
      <c r="K41" s="22">
        <f>SUM(H$35:H41)</f>
        <v>2</v>
      </c>
      <c r="L41" s="28">
        <f t="shared" si="3"/>
        <v>1</v>
      </c>
      <c r="M41" s="28">
        <f t="shared" si="4"/>
        <v>1.2000000000000002</v>
      </c>
      <c r="N41" s="28">
        <f t="shared" si="5"/>
        <v>20.000000000000011</v>
      </c>
      <c r="O41" s="28">
        <f t="shared" si="6"/>
        <v>18.000000000000011</v>
      </c>
      <c r="P41" s="28">
        <f t="shared" si="7"/>
        <v>0</v>
      </c>
      <c r="Q41" s="28">
        <f t="shared" si="8"/>
        <v>0.40000000000000036</v>
      </c>
    </row>
    <row r="42" spans="1:17">
      <c r="A42" s="25">
        <f t="shared" si="9"/>
        <v>42285</v>
      </c>
      <c r="B42" s="26" t="str">
        <f t="shared" si="0"/>
        <v>木</v>
      </c>
      <c r="C42" s="20"/>
      <c r="D42" s="24">
        <v>8</v>
      </c>
      <c r="E42" s="18">
        <v>0.1</v>
      </c>
      <c r="F42" s="21">
        <f t="shared" si="1"/>
        <v>0.8</v>
      </c>
      <c r="G42" s="32">
        <f t="shared" si="2"/>
        <v>0.8</v>
      </c>
      <c r="H42" s="21">
        <f t="array" ref="H42">SUM(IF($A42=作業履歴!$C$2:$C$67,IF(管理!$B$33=作業履歴!$D$2:$D$67,作業履歴!$F$2:$F$67,0),0))</f>
        <v>1</v>
      </c>
      <c r="I42" s="21">
        <f>SUM(F$35:F42)</f>
        <v>3.2</v>
      </c>
      <c r="J42" s="21">
        <f>SUM(G$35:G42)</f>
        <v>3.2</v>
      </c>
      <c r="K42" s="22">
        <f>SUM(H$35:H42)</f>
        <v>3</v>
      </c>
      <c r="L42" s="28">
        <f t="shared" si="3"/>
        <v>1</v>
      </c>
      <c r="M42" s="28">
        <f t="shared" si="4"/>
        <v>1.0666666666666667</v>
      </c>
      <c r="N42" s="28">
        <f t="shared" si="5"/>
        <v>22.500000000000018</v>
      </c>
      <c r="O42" s="28">
        <f t="shared" si="6"/>
        <v>19.500000000000018</v>
      </c>
      <c r="P42" s="28">
        <f t="shared" si="7"/>
        <v>0</v>
      </c>
      <c r="Q42" s="28">
        <f t="shared" si="8"/>
        <v>0.20000000000000018</v>
      </c>
    </row>
    <row r="43" spans="1:17">
      <c r="A43" s="25">
        <f t="shared" si="9"/>
        <v>42286</v>
      </c>
      <c r="B43" s="26" t="str">
        <f t="shared" si="0"/>
        <v>金</v>
      </c>
      <c r="C43" s="20"/>
      <c r="D43" s="24">
        <v>8</v>
      </c>
      <c r="E43" s="18">
        <v>0.1</v>
      </c>
      <c r="F43" s="21">
        <f t="shared" si="1"/>
        <v>0.8</v>
      </c>
      <c r="G43" s="32">
        <f t="shared" si="2"/>
        <v>0.8</v>
      </c>
      <c r="H43" s="21">
        <f t="array" ref="H43">SUM(IF($A43=作業履歴!$C$2:$C$67,IF(管理!$B$33=作業履歴!$D$2:$D$67,作業履歴!$F$2:$F$67,0),0))</f>
        <v>0</v>
      </c>
      <c r="I43" s="21">
        <f>SUM(F$35:F43)</f>
        <v>4</v>
      </c>
      <c r="J43" s="21">
        <f>SUM(G$35:G43)</f>
        <v>4</v>
      </c>
      <c r="K43" s="22">
        <f>SUM(H$35:H43)</f>
        <v>3</v>
      </c>
      <c r="L43" s="28">
        <f t="shared" si="3"/>
        <v>1</v>
      </c>
      <c r="M43" s="28">
        <f t="shared" si="4"/>
        <v>1.3333333333333333</v>
      </c>
      <c r="N43" s="28">
        <f t="shared" si="5"/>
        <v>18.000000000000014</v>
      </c>
      <c r="O43" s="28">
        <f t="shared" si="6"/>
        <v>15.000000000000014</v>
      </c>
      <c r="P43" s="28">
        <f t="shared" si="7"/>
        <v>0</v>
      </c>
      <c r="Q43" s="28">
        <f t="shared" si="8"/>
        <v>1</v>
      </c>
    </row>
    <row r="44" spans="1:17">
      <c r="A44" s="25">
        <f t="shared" si="9"/>
        <v>42287</v>
      </c>
      <c r="B44" s="26" t="str">
        <f t="shared" si="0"/>
        <v>土</v>
      </c>
      <c r="C44" s="20"/>
      <c r="D44" s="24">
        <v>8</v>
      </c>
      <c r="E44" s="18">
        <v>0</v>
      </c>
      <c r="F44" s="21">
        <f t="shared" si="1"/>
        <v>0</v>
      </c>
      <c r="G44" s="32">
        <f t="shared" si="2"/>
        <v>0</v>
      </c>
      <c r="H44" s="21">
        <f t="array" ref="H44">SUM(IF($A44=作業履歴!$C$2:$C$67,IF(管理!$B$33=作業履歴!$D$2:$D$67,作業履歴!$F$2:$F$67,0),0))</f>
        <v>0</v>
      </c>
      <c r="I44" s="21">
        <f>SUM(F$35:F44)</f>
        <v>4</v>
      </c>
      <c r="J44" s="21">
        <f>SUM(G$35:G44)</f>
        <v>4</v>
      </c>
      <c r="K44" s="22">
        <f>SUM(H$35:H44)</f>
        <v>3</v>
      </c>
      <c r="L44" s="28">
        <f t="shared" si="3"/>
        <v>1</v>
      </c>
      <c r="M44" s="28">
        <f t="shared" si="4"/>
        <v>1.3333333333333333</v>
      </c>
      <c r="N44" s="28">
        <f t="shared" si="5"/>
        <v>18.000000000000014</v>
      </c>
      <c r="O44" s="28">
        <f t="shared" si="6"/>
        <v>15.000000000000014</v>
      </c>
      <c r="P44" s="28">
        <f t="shared" si="7"/>
        <v>0</v>
      </c>
      <c r="Q44" s="28">
        <f t="shared" si="8"/>
        <v>1</v>
      </c>
    </row>
    <row r="45" spans="1:17">
      <c r="A45" s="25">
        <f t="shared" si="9"/>
        <v>42288</v>
      </c>
      <c r="B45" s="26" t="str">
        <f t="shared" si="0"/>
        <v>日</v>
      </c>
      <c r="C45" s="20"/>
      <c r="D45" s="24">
        <v>8</v>
      </c>
      <c r="E45" s="18">
        <v>0</v>
      </c>
      <c r="F45" s="21">
        <f t="shared" si="1"/>
        <v>0</v>
      </c>
      <c r="G45" s="32">
        <f t="shared" si="2"/>
        <v>0</v>
      </c>
      <c r="H45" s="21">
        <f t="array" ref="H45">SUM(IF($A45=作業履歴!$C$2:$C$67,IF(管理!$B$33=作業履歴!$D$2:$D$67,作業履歴!$F$2:$F$67,0),0))</f>
        <v>0</v>
      </c>
      <c r="I45" s="21">
        <f>SUM(F$35:F45)</f>
        <v>4</v>
      </c>
      <c r="J45" s="21">
        <f>SUM(G$35:G45)</f>
        <v>4</v>
      </c>
      <c r="K45" s="22">
        <f>SUM(H$35:H45)</f>
        <v>3</v>
      </c>
      <c r="L45" s="28">
        <f t="shared" si="3"/>
        <v>1</v>
      </c>
      <c r="M45" s="28">
        <f t="shared" si="4"/>
        <v>1.3333333333333333</v>
      </c>
      <c r="N45" s="28">
        <f t="shared" si="5"/>
        <v>18.000000000000014</v>
      </c>
      <c r="O45" s="28">
        <f t="shared" si="6"/>
        <v>15.000000000000014</v>
      </c>
      <c r="P45" s="28">
        <f t="shared" si="7"/>
        <v>0</v>
      </c>
      <c r="Q45" s="28">
        <f t="shared" si="8"/>
        <v>1</v>
      </c>
    </row>
    <row r="46" spans="1:17">
      <c r="A46" s="25">
        <f t="shared" si="9"/>
        <v>42289</v>
      </c>
      <c r="B46" s="26" t="str">
        <f t="shared" si="0"/>
        <v>月</v>
      </c>
      <c r="C46" s="20"/>
      <c r="D46" s="24">
        <v>8</v>
      </c>
      <c r="E46" s="18">
        <v>0.05</v>
      </c>
      <c r="F46" s="21">
        <f t="shared" si="1"/>
        <v>0.4</v>
      </c>
      <c r="G46" s="32">
        <f t="shared" si="2"/>
        <v>0.4</v>
      </c>
      <c r="H46" s="21">
        <f t="array" ref="H46">SUM(IF($A46=作業履歴!$C$2:$C$67,IF(管理!$B$33=作業履歴!$D$2:$D$67,作業履歴!$F$2:$F$67,0),0))</f>
        <v>0</v>
      </c>
      <c r="I46" s="21">
        <f>SUM(F$35:F46)</f>
        <v>4.4000000000000004</v>
      </c>
      <c r="J46" s="21">
        <f>SUM(G$35:G46)</f>
        <v>4.4000000000000004</v>
      </c>
      <c r="K46" s="22">
        <f>SUM(H$35:H46)</f>
        <v>3</v>
      </c>
      <c r="L46" s="28">
        <f t="shared" si="3"/>
        <v>1</v>
      </c>
      <c r="M46" s="28">
        <f t="shared" si="4"/>
        <v>1.4666666666666668</v>
      </c>
      <c r="N46" s="28">
        <f t="shared" si="5"/>
        <v>16.363636363636374</v>
      </c>
      <c r="O46" s="28">
        <f t="shared" si="6"/>
        <v>13.363636363636374</v>
      </c>
      <c r="P46" s="28">
        <f t="shared" si="7"/>
        <v>0</v>
      </c>
      <c r="Q46" s="28">
        <f t="shared" si="8"/>
        <v>1.4000000000000004</v>
      </c>
    </row>
    <row r="47" spans="1:17">
      <c r="A47" s="25">
        <f t="shared" si="9"/>
        <v>42290</v>
      </c>
      <c r="B47" s="26" t="str">
        <f t="shared" si="0"/>
        <v>火</v>
      </c>
      <c r="C47" s="20"/>
      <c r="D47" s="24">
        <v>8</v>
      </c>
      <c r="E47" s="18">
        <v>0.05</v>
      </c>
      <c r="F47" s="21">
        <f t="shared" si="1"/>
        <v>0.4</v>
      </c>
      <c r="G47" s="32">
        <f t="shared" si="2"/>
        <v>0.4</v>
      </c>
      <c r="H47" s="21">
        <f t="array" ref="H47">SUM(IF($A47=作業履歴!$C$2:$C$67,IF(管理!$B$33=作業履歴!$D$2:$D$67,作業履歴!$F$2:$F$67,0),0))</f>
        <v>0</v>
      </c>
      <c r="I47" s="21">
        <f>SUM(F$35:F47)</f>
        <v>4.8000000000000007</v>
      </c>
      <c r="J47" s="21">
        <f>SUM(G$35:G47)</f>
        <v>4.8000000000000007</v>
      </c>
      <c r="K47" s="22">
        <f>SUM(H$35:H47)</f>
        <v>3</v>
      </c>
      <c r="L47" s="28">
        <f t="shared" si="3"/>
        <v>1</v>
      </c>
      <c r="M47" s="28">
        <f t="shared" si="4"/>
        <v>1.6000000000000003</v>
      </c>
      <c r="N47" s="28">
        <f t="shared" si="5"/>
        <v>15.000000000000009</v>
      </c>
      <c r="O47" s="28">
        <f t="shared" si="6"/>
        <v>12.000000000000009</v>
      </c>
      <c r="P47" s="28">
        <f t="shared" si="7"/>
        <v>0</v>
      </c>
      <c r="Q47" s="28">
        <f t="shared" si="8"/>
        <v>1.8000000000000007</v>
      </c>
    </row>
    <row r="48" spans="1:17">
      <c r="A48" s="25">
        <f t="shared" si="9"/>
        <v>42291</v>
      </c>
      <c r="B48" s="26" t="str">
        <f t="shared" si="0"/>
        <v>水</v>
      </c>
      <c r="C48" s="20"/>
      <c r="D48" s="24">
        <v>8</v>
      </c>
      <c r="E48" s="18">
        <v>0.05</v>
      </c>
      <c r="F48" s="21">
        <f t="shared" si="1"/>
        <v>0.4</v>
      </c>
      <c r="G48" s="32">
        <f t="shared" si="2"/>
        <v>0.4</v>
      </c>
      <c r="H48" s="21">
        <f t="array" ref="H48">SUM(IF($A48=作業履歴!$C$2:$C$67,IF(管理!$B$33=作業履歴!$D$2:$D$67,作業履歴!$F$2:$F$67,0),0))</f>
        <v>0</v>
      </c>
      <c r="I48" s="21">
        <f>SUM(F$35:F48)</f>
        <v>5.2000000000000011</v>
      </c>
      <c r="J48" s="21">
        <f>SUM(G$35:G48)</f>
        <v>5.2000000000000011</v>
      </c>
      <c r="K48" s="22">
        <f>SUM(H$35:H48)</f>
        <v>3</v>
      </c>
      <c r="L48" s="28">
        <f t="shared" si="3"/>
        <v>1</v>
      </c>
      <c r="M48" s="28">
        <f t="shared" si="4"/>
        <v>1.7333333333333336</v>
      </c>
      <c r="N48" s="28">
        <f t="shared" si="5"/>
        <v>13.846153846153856</v>
      </c>
      <c r="O48" s="28">
        <f t="shared" si="6"/>
        <v>10.846153846153856</v>
      </c>
      <c r="P48" s="28">
        <f t="shared" si="7"/>
        <v>0</v>
      </c>
      <c r="Q48" s="28">
        <f t="shared" si="8"/>
        <v>2.2000000000000011</v>
      </c>
    </row>
    <row r="49" spans="1:17">
      <c r="A49" s="25">
        <f t="shared" si="9"/>
        <v>42292</v>
      </c>
      <c r="B49" s="26" t="str">
        <f t="shared" si="0"/>
        <v>木</v>
      </c>
      <c r="C49" s="20"/>
      <c r="D49" s="24">
        <v>8</v>
      </c>
      <c r="E49" s="18">
        <v>0.05</v>
      </c>
      <c r="F49" s="21">
        <f t="shared" si="1"/>
        <v>0.4</v>
      </c>
      <c r="G49" s="32">
        <f t="shared" si="2"/>
        <v>0.4</v>
      </c>
      <c r="H49" s="21">
        <f t="array" ref="H49">SUM(IF($A49=作業履歴!$C$2:$C$67,IF(管理!$B$33=作業履歴!$D$2:$D$67,作業履歴!$F$2:$F$67,0),0))</f>
        <v>0</v>
      </c>
      <c r="I49" s="21">
        <f>SUM(F$35:F49)</f>
        <v>5.6000000000000014</v>
      </c>
      <c r="J49" s="21">
        <f>SUM(G$35:G49)</f>
        <v>5.6000000000000014</v>
      </c>
      <c r="K49" s="22">
        <f>SUM(H$35:H49)</f>
        <v>3</v>
      </c>
      <c r="L49" s="28">
        <f t="shared" si="3"/>
        <v>1</v>
      </c>
      <c r="M49" s="28">
        <f t="shared" si="4"/>
        <v>1.8666666666666671</v>
      </c>
      <c r="N49" s="28">
        <f t="shared" si="5"/>
        <v>12.857142857142863</v>
      </c>
      <c r="O49" s="28">
        <f t="shared" si="6"/>
        <v>9.857142857142863</v>
      </c>
      <c r="P49" s="28">
        <f t="shared" si="7"/>
        <v>0</v>
      </c>
      <c r="Q49" s="28">
        <f t="shared" si="8"/>
        <v>2.6000000000000014</v>
      </c>
    </row>
    <row r="50" spans="1:17">
      <c r="A50" s="25">
        <f t="shared" si="9"/>
        <v>42293</v>
      </c>
      <c r="B50" s="26" t="str">
        <f t="shared" si="0"/>
        <v>金</v>
      </c>
      <c r="C50" s="20"/>
      <c r="D50" s="24">
        <v>8</v>
      </c>
      <c r="E50" s="18">
        <v>0.05</v>
      </c>
      <c r="F50" s="21">
        <f t="shared" si="1"/>
        <v>0.4</v>
      </c>
      <c r="G50" s="32">
        <f t="shared" si="2"/>
        <v>0.4</v>
      </c>
      <c r="H50" s="21">
        <f t="array" ref="H50">SUM(IF($A50=作業履歴!$C$2:$C$67,IF(管理!$B$33=作業履歴!$D$2:$D$67,作業履歴!$F$2:$F$67,0),0))</f>
        <v>0</v>
      </c>
      <c r="I50" s="21">
        <f>SUM(F$35:F50)</f>
        <v>6.0000000000000018</v>
      </c>
      <c r="J50" s="21">
        <f>SUM(G$35:G50)</f>
        <v>6.0000000000000018</v>
      </c>
      <c r="K50" s="22">
        <f>SUM(H$35:H50)</f>
        <v>3</v>
      </c>
      <c r="L50" s="28">
        <f t="shared" si="3"/>
        <v>1</v>
      </c>
      <c r="M50" s="28">
        <f t="shared" si="4"/>
        <v>2.0000000000000004</v>
      </c>
      <c r="N50" s="28">
        <f t="shared" si="5"/>
        <v>12.000000000000005</v>
      </c>
      <c r="O50" s="28">
        <f t="shared" si="6"/>
        <v>9.0000000000000053</v>
      </c>
      <c r="P50" s="28">
        <f t="shared" si="7"/>
        <v>0</v>
      </c>
      <c r="Q50" s="28">
        <f t="shared" si="8"/>
        <v>3.0000000000000018</v>
      </c>
    </row>
    <row r="51" spans="1:17">
      <c r="A51" s="25">
        <f t="shared" si="9"/>
        <v>42294</v>
      </c>
      <c r="B51" s="26" t="str">
        <f t="shared" si="0"/>
        <v>土</v>
      </c>
      <c r="C51" s="20"/>
      <c r="D51" s="24">
        <v>8</v>
      </c>
      <c r="E51" s="18">
        <v>0</v>
      </c>
      <c r="F51" s="21">
        <f t="shared" si="1"/>
        <v>0</v>
      </c>
      <c r="G51" s="32">
        <f t="shared" si="2"/>
        <v>0</v>
      </c>
      <c r="H51" s="21">
        <f t="array" ref="H51">SUM(IF($A51=作業履歴!$C$2:$C$67,IF(管理!$B$33=作業履歴!$D$2:$D$67,作業履歴!$F$2:$F$67,0),0))</f>
        <v>0</v>
      </c>
      <c r="I51" s="21">
        <f>SUM(F$35:F51)</f>
        <v>6.0000000000000018</v>
      </c>
      <c r="J51" s="21">
        <f>SUM(G$35:G51)</f>
        <v>6.0000000000000018</v>
      </c>
      <c r="K51" s="22">
        <f>SUM(H$35:H51)</f>
        <v>3</v>
      </c>
      <c r="L51" s="28">
        <f t="shared" si="3"/>
        <v>1</v>
      </c>
      <c r="M51" s="28">
        <f t="shared" si="4"/>
        <v>2.0000000000000004</v>
      </c>
      <c r="N51" s="28">
        <f t="shared" si="5"/>
        <v>12.000000000000005</v>
      </c>
      <c r="O51" s="28">
        <f t="shared" si="6"/>
        <v>9.0000000000000053</v>
      </c>
      <c r="P51" s="28">
        <f t="shared" si="7"/>
        <v>0</v>
      </c>
      <c r="Q51" s="28">
        <f t="shared" si="8"/>
        <v>3.0000000000000018</v>
      </c>
    </row>
    <row r="52" spans="1:17">
      <c r="A52" s="25">
        <f t="shared" si="9"/>
        <v>42295</v>
      </c>
      <c r="B52" s="26" t="str">
        <f t="shared" si="0"/>
        <v>日</v>
      </c>
      <c r="C52" s="20"/>
      <c r="D52" s="24">
        <v>8</v>
      </c>
      <c r="E52" s="18">
        <v>0</v>
      </c>
      <c r="F52" s="21">
        <f t="shared" si="1"/>
        <v>0</v>
      </c>
      <c r="G52" s="32">
        <f t="shared" si="2"/>
        <v>0</v>
      </c>
      <c r="H52" s="21">
        <f t="array" ref="H52">SUM(IF($A52=作業履歴!$C$2:$C$67,IF(管理!$B$33=作業履歴!$D$2:$D$67,作業履歴!$F$2:$F$67,0),0))</f>
        <v>0</v>
      </c>
      <c r="I52" s="21">
        <f>SUM(F$35:F52)</f>
        <v>6.0000000000000018</v>
      </c>
      <c r="J52" s="21">
        <f>SUM(G$35:G52)</f>
        <v>6.0000000000000018</v>
      </c>
      <c r="K52" s="22">
        <f>SUM(H$35:H52)</f>
        <v>3</v>
      </c>
      <c r="L52" s="28">
        <f t="shared" si="3"/>
        <v>1</v>
      </c>
      <c r="M52" s="28">
        <f t="shared" si="4"/>
        <v>2.0000000000000004</v>
      </c>
      <c r="N52" s="28">
        <f t="shared" si="5"/>
        <v>12.000000000000005</v>
      </c>
      <c r="O52" s="28">
        <f t="shared" si="6"/>
        <v>9.0000000000000053</v>
      </c>
      <c r="P52" s="28">
        <f t="shared" si="7"/>
        <v>0</v>
      </c>
      <c r="Q52" s="28">
        <f t="shared" si="8"/>
        <v>3.0000000000000018</v>
      </c>
    </row>
    <row r="53" spans="1:17">
      <c r="A53" s="25">
        <f t="shared" si="9"/>
        <v>42296</v>
      </c>
      <c r="B53" s="26" t="str">
        <f t="shared" si="0"/>
        <v>月</v>
      </c>
      <c r="C53" s="20"/>
      <c r="D53" s="24">
        <v>8</v>
      </c>
      <c r="E53" s="18">
        <v>0.05</v>
      </c>
      <c r="F53" s="21">
        <f t="shared" si="1"/>
        <v>0.4</v>
      </c>
      <c r="G53" s="32">
        <f t="shared" si="2"/>
        <v>0.4</v>
      </c>
      <c r="H53" s="21">
        <f t="array" ref="H53">SUM(IF($A53=作業履歴!$C$2:$C$67,IF(管理!$B$33=作業履歴!$D$2:$D$67,作業履歴!$F$2:$F$67,0),0))</f>
        <v>0</v>
      </c>
      <c r="I53" s="21">
        <f>SUM(F$35:F53)</f>
        <v>6.4000000000000021</v>
      </c>
      <c r="J53" s="21">
        <f>SUM(G$35:G53)</f>
        <v>6.4000000000000021</v>
      </c>
      <c r="K53" s="22">
        <f>SUM(H$35:H53)</f>
        <v>3</v>
      </c>
      <c r="L53" s="28">
        <f t="shared" si="3"/>
        <v>1</v>
      </c>
      <c r="M53" s="28">
        <f t="shared" si="4"/>
        <v>2.1333333333333342</v>
      </c>
      <c r="N53" s="28">
        <f t="shared" si="5"/>
        <v>11.250000000000004</v>
      </c>
      <c r="O53" s="28">
        <f t="shared" si="6"/>
        <v>8.2500000000000036</v>
      </c>
      <c r="P53" s="28">
        <f t="shared" si="7"/>
        <v>0</v>
      </c>
      <c r="Q53" s="28">
        <f t="shared" si="8"/>
        <v>3.4000000000000021</v>
      </c>
    </row>
    <row r="54" spans="1:17">
      <c r="A54" s="25">
        <f t="shared" si="9"/>
        <v>42297</v>
      </c>
      <c r="B54" s="26" t="str">
        <f t="shared" si="0"/>
        <v>火</v>
      </c>
      <c r="C54" s="20"/>
      <c r="D54" s="24">
        <v>8</v>
      </c>
      <c r="E54" s="18">
        <v>0.05</v>
      </c>
      <c r="F54" s="21">
        <f t="shared" si="1"/>
        <v>0.4</v>
      </c>
      <c r="G54" s="32">
        <f t="shared" si="2"/>
        <v>0.4</v>
      </c>
      <c r="H54" s="21">
        <f t="array" ref="H54">SUM(IF($A54=作業履歴!$C$2:$C$67,IF(管理!$B$33=作業履歴!$D$2:$D$67,作業履歴!$F$2:$F$67,0),0))</f>
        <v>0</v>
      </c>
      <c r="I54" s="21">
        <f>SUM(F$35:F54)</f>
        <v>6.8000000000000025</v>
      </c>
      <c r="J54" s="21">
        <f>SUM(G$35:G54)</f>
        <v>6.8000000000000025</v>
      </c>
      <c r="K54" s="22">
        <f>SUM(H$35:H54)</f>
        <v>3</v>
      </c>
      <c r="L54" s="28">
        <f t="shared" si="3"/>
        <v>1</v>
      </c>
      <c r="M54" s="28">
        <f t="shared" si="4"/>
        <v>2.2666666666666675</v>
      </c>
      <c r="N54" s="28">
        <f t="shared" si="5"/>
        <v>10.588235294117652</v>
      </c>
      <c r="O54" s="28">
        <f t="shared" si="6"/>
        <v>7.5882352941176521</v>
      </c>
      <c r="P54" s="28">
        <f t="shared" si="7"/>
        <v>0</v>
      </c>
      <c r="Q54" s="28">
        <f t="shared" si="8"/>
        <v>3.8000000000000025</v>
      </c>
    </row>
    <row r="55" spans="1:17">
      <c r="A55" s="25">
        <f t="shared" si="9"/>
        <v>42298</v>
      </c>
      <c r="B55" s="26" t="str">
        <f t="shared" si="0"/>
        <v>水</v>
      </c>
      <c r="C55" s="20"/>
      <c r="D55" s="24">
        <v>8</v>
      </c>
      <c r="E55" s="18">
        <v>0.05</v>
      </c>
      <c r="F55" s="21">
        <f t="shared" si="1"/>
        <v>0.4</v>
      </c>
      <c r="G55" s="32">
        <f t="shared" si="2"/>
        <v>0.4</v>
      </c>
      <c r="H55" s="21">
        <f t="array" ref="H55">SUM(IF($A55=作業履歴!$C$2:$C$67,IF(管理!$B$33=作業履歴!$D$2:$D$67,作業履歴!$F$2:$F$67,0),0))</f>
        <v>0</v>
      </c>
      <c r="I55" s="21">
        <f>SUM(F$35:F55)</f>
        <v>7.2000000000000028</v>
      </c>
      <c r="J55" s="21">
        <f>SUM(G$35:G55)</f>
        <v>7.2000000000000028</v>
      </c>
      <c r="K55" s="22">
        <f>SUM(H$35:H55)</f>
        <v>3</v>
      </c>
      <c r="L55" s="28">
        <f t="shared" si="3"/>
        <v>1</v>
      </c>
      <c r="M55" s="28">
        <f t="shared" si="4"/>
        <v>2.4000000000000008</v>
      </c>
      <c r="N55" s="28">
        <f t="shared" si="5"/>
        <v>10.000000000000004</v>
      </c>
      <c r="O55" s="28">
        <f t="shared" si="6"/>
        <v>7.0000000000000036</v>
      </c>
      <c r="P55" s="28">
        <f t="shared" si="7"/>
        <v>0</v>
      </c>
      <c r="Q55" s="28">
        <f t="shared" si="8"/>
        <v>4.2000000000000028</v>
      </c>
    </row>
    <row r="56" spans="1:17">
      <c r="A56" s="25">
        <f t="shared" si="9"/>
        <v>42299</v>
      </c>
      <c r="B56" s="26" t="str">
        <f t="shared" si="0"/>
        <v>木</v>
      </c>
      <c r="C56" s="20"/>
      <c r="D56" s="24">
        <v>8</v>
      </c>
      <c r="E56" s="18">
        <v>0.05</v>
      </c>
      <c r="F56" s="21">
        <f t="shared" si="1"/>
        <v>0.4</v>
      </c>
      <c r="G56" s="32">
        <f t="shared" si="2"/>
        <v>0.4</v>
      </c>
      <c r="H56" s="21">
        <f t="array" ref="H56">SUM(IF($A56=作業履歴!$C$2:$C$67,IF(管理!$B$33=作業履歴!$D$2:$D$67,作業履歴!$F$2:$F$67,0),0))</f>
        <v>0</v>
      </c>
      <c r="I56" s="21">
        <f>SUM(F$35:F56)</f>
        <v>7.6000000000000032</v>
      </c>
      <c r="J56" s="21">
        <f>SUM(G$35:G56)</f>
        <v>7.6000000000000032</v>
      </c>
      <c r="K56" s="22">
        <f>SUM(H$35:H56)</f>
        <v>3</v>
      </c>
      <c r="L56" s="28">
        <f t="shared" si="3"/>
        <v>1</v>
      </c>
      <c r="M56" s="28">
        <f t="shared" si="4"/>
        <v>2.5333333333333345</v>
      </c>
      <c r="N56" s="28">
        <f t="shared" si="5"/>
        <v>9.4736842105263186</v>
      </c>
      <c r="O56" s="28">
        <f t="shared" si="6"/>
        <v>6.4736842105263186</v>
      </c>
      <c r="P56" s="28">
        <f t="shared" si="7"/>
        <v>0</v>
      </c>
      <c r="Q56" s="28">
        <f t="shared" si="8"/>
        <v>4.6000000000000032</v>
      </c>
    </row>
    <row r="57" spans="1:17">
      <c r="A57" s="25">
        <f t="shared" si="9"/>
        <v>42300</v>
      </c>
      <c r="B57" s="26" t="str">
        <f t="shared" si="0"/>
        <v>金</v>
      </c>
      <c r="C57" s="20"/>
      <c r="D57" s="24">
        <v>8</v>
      </c>
      <c r="E57" s="18">
        <v>0.05</v>
      </c>
      <c r="F57" s="21">
        <f t="shared" si="1"/>
        <v>0.4</v>
      </c>
      <c r="G57" s="32">
        <f t="shared" si="2"/>
        <v>0.4</v>
      </c>
      <c r="H57" s="21">
        <f t="array" ref="H57">SUM(IF($A57=作業履歴!$C$2:$C$67,IF(管理!$B$33=作業履歴!$D$2:$D$67,作業履歴!$F$2:$F$67,0),0))</f>
        <v>0</v>
      </c>
      <c r="I57" s="21">
        <f>SUM(F$35:F57)</f>
        <v>8.0000000000000036</v>
      </c>
      <c r="J57" s="21">
        <f>SUM(G$35:G57)</f>
        <v>8.0000000000000036</v>
      </c>
      <c r="K57" s="22">
        <f>SUM(H$35:H57)</f>
        <v>3</v>
      </c>
      <c r="L57" s="28">
        <f t="shared" si="3"/>
        <v>1</v>
      </c>
      <c r="M57" s="28">
        <f t="shared" si="4"/>
        <v>2.6666666666666679</v>
      </c>
      <c r="N57" s="28">
        <f t="shared" si="5"/>
        <v>9.0000000000000036</v>
      </c>
      <c r="O57" s="28">
        <f t="shared" si="6"/>
        <v>6.0000000000000036</v>
      </c>
      <c r="P57" s="28">
        <f t="shared" si="7"/>
        <v>0</v>
      </c>
      <c r="Q57" s="28">
        <f t="shared" si="8"/>
        <v>5.0000000000000036</v>
      </c>
    </row>
    <row r="58" spans="1:17">
      <c r="A58" s="25">
        <f t="shared" si="9"/>
        <v>42301</v>
      </c>
      <c r="B58" s="26" t="str">
        <f t="shared" si="0"/>
        <v>土</v>
      </c>
      <c r="C58" s="20"/>
      <c r="D58" s="24">
        <v>8</v>
      </c>
      <c r="E58" s="18">
        <v>0</v>
      </c>
      <c r="F58" s="21">
        <f t="shared" si="1"/>
        <v>0</v>
      </c>
      <c r="G58" s="32">
        <f t="shared" si="2"/>
        <v>0</v>
      </c>
      <c r="H58" s="21">
        <f t="array" ref="H58">SUM(IF($A58=作業履歴!$C$2:$C$67,IF(管理!$B$33=作業履歴!$D$2:$D$67,作業履歴!$F$2:$F$67,0),0))</f>
        <v>0</v>
      </c>
      <c r="I58" s="21">
        <f>SUM(F$35:F58)</f>
        <v>8.0000000000000036</v>
      </c>
      <c r="J58" s="21">
        <f>SUM(G$35:G58)</f>
        <v>8.0000000000000036</v>
      </c>
      <c r="K58" s="22">
        <f>SUM(H$35:H58)</f>
        <v>3</v>
      </c>
      <c r="L58" s="28">
        <f t="shared" si="3"/>
        <v>1</v>
      </c>
      <c r="M58" s="28">
        <f t="shared" si="4"/>
        <v>2.6666666666666679</v>
      </c>
      <c r="N58" s="28">
        <f t="shared" si="5"/>
        <v>9.0000000000000036</v>
      </c>
      <c r="O58" s="28">
        <f t="shared" si="6"/>
        <v>6.0000000000000036</v>
      </c>
      <c r="P58" s="28">
        <f t="shared" si="7"/>
        <v>0</v>
      </c>
      <c r="Q58" s="28">
        <f t="shared" si="8"/>
        <v>5.0000000000000036</v>
      </c>
    </row>
    <row r="59" spans="1:17">
      <c r="A59" s="25">
        <f t="shared" si="9"/>
        <v>42302</v>
      </c>
      <c r="B59" s="26" t="str">
        <f t="shared" si="0"/>
        <v>日</v>
      </c>
      <c r="C59" s="20"/>
      <c r="D59" s="24">
        <v>8</v>
      </c>
      <c r="E59" s="18">
        <v>0</v>
      </c>
      <c r="F59" s="21">
        <f t="shared" si="1"/>
        <v>0</v>
      </c>
      <c r="G59" s="32">
        <f t="shared" si="2"/>
        <v>0</v>
      </c>
      <c r="H59" s="21">
        <f t="array" ref="H59">SUM(IF($A59=作業履歴!$C$2:$C$67,IF(管理!$B$33=作業履歴!$D$2:$D$67,作業履歴!$F$2:$F$67,0),0))</f>
        <v>0</v>
      </c>
      <c r="I59" s="21">
        <f>SUM(F$35:F59)</f>
        <v>8.0000000000000036</v>
      </c>
      <c r="J59" s="21">
        <f>SUM(G$35:G59)</f>
        <v>8.0000000000000036</v>
      </c>
      <c r="K59" s="22">
        <f>SUM(H$35:H59)</f>
        <v>3</v>
      </c>
      <c r="L59" s="28">
        <f t="shared" si="3"/>
        <v>1</v>
      </c>
      <c r="M59" s="28">
        <f t="shared" si="4"/>
        <v>2.6666666666666679</v>
      </c>
      <c r="N59" s="28">
        <f t="shared" si="5"/>
        <v>9.0000000000000036</v>
      </c>
      <c r="O59" s="28">
        <f t="shared" si="6"/>
        <v>6.0000000000000036</v>
      </c>
      <c r="P59" s="28">
        <f t="shared" si="7"/>
        <v>0</v>
      </c>
      <c r="Q59" s="28">
        <f t="shared" si="8"/>
        <v>5.0000000000000036</v>
      </c>
    </row>
    <row r="60" spans="1:17">
      <c r="A60" s="25">
        <f t="shared" si="9"/>
        <v>42303</v>
      </c>
      <c r="B60" s="26" t="str">
        <f t="shared" si="0"/>
        <v>月</v>
      </c>
      <c r="C60" s="20"/>
      <c r="D60" s="24">
        <v>8</v>
      </c>
      <c r="E60" s="18">
        <v>0.05</v>
      </c>
      <c r="F60" s="21">
        <f t="shared" si="1"/>
        <v>0.4</v>
      </c>
      <c r="G60" s="32">
        <f t="shared" si="2"/>
        <v>0.4</v>
      </c>
      <c r="H60" s="21">
        <f t="array" ref="H60">SUM(IF($A60=作業履歴!$C$2:$C$67,IF(管理!$B$33=作業履歴!$D$2:$D$67,作業履歴!$F$2:$F$67,0),0))</f>
        <v>0</v>
      </c>
      <c r="I60" s="21">
        <f>SUM(F$35:F60)</f>
        <v>8.4000000000000039</v>
      </c>
      <c r="J60" s="21">
        <f>SUM(G$35:G60)</f>
        <v>8.4000000000000039</v>
      </c>
      <c r="K60" s="22">
        <f>SUM(H$35:H60)</f>
        <v>3</v>
      </c>
      <c r="L60" s="28">
        <f t="shared" si="3"/>
        <v>1</v>
      </c>
      <c r="M60" s="28">
        <f t="shared" si="4"/>
        <v>2.8000000000000012</v>
      </c>
      <c r="N60" s="28">
        <f t="shared" si="5"/>
        <v>8.571428571428573</v>
      </c>
      <c r="O60" s="28">
        <f t="shared" si="6"/>
        <v>5.571428571428573</v>
      </c>
      <c r="P60" s="28">
        <f t="shared" si="7"/>
        <v>0</v>
      </c>
      <c r="Q60" s="28">
        <f t="shared" si="8"/>
        <v>5.4000000000000039</v>
      </c>
    </row>
    <row r="61" spans="1:17">
      <c r="A61" s="25">
        <f t="shared" si="9"/>
        <v>42304</v>
      </c>
      <c r="B61" s="26" t="str">
        <f t="shared" si="0"/>
        <v>火</v>
      </c>
      <c r="C61" s="20"/>
      <c r="D61" s="24">
        <v>8</v>
      </c>
      <c r="E61" s="18">
        <v>0.05</v>
      </c>
      <c r="F61" s="21">
        <f t="shared" si="1"/>
        <v>0.4</v>
      </c>
      <c r="G61" s="32">
        <f t="shared" si="2"/>
        <v>0.4</v>
      </c>
      <c r="H61" s="21">
        <f t="array" ref="H61">SUM(IF($A61=作業履歴!$C$2:$C$67,IF(管理!$B$33=作業履歴!$D$2:$D$67,作業履歴!$F$2:$F$67,0),0))</f>
        <v>0</v>
      </c>
      <c r="I61" s="21">
        <f>SUM(F$35:F61)</f>
        <v>8.8000000000000043</v>
      </c>
      <c r="J61" s="21">
        <f>SUM(G$35:G61)</f>
        <v>8.8000000000000043</v>
      </c>
      <c r="K61" s="22">
        <f>SUM(H$35:H61)</f>
        <v>3</v>
      </c>
      <c r="L61" s="28">
        <f t="shared" si="3"/>
        <v>1</v>
      </c>
      <c r="M61" s="28">
        <f t="shared" si="4"/>
        <v>2.9333333333333349</v>
      </c>
      <c r="N61" s="28">
        <f t="shared" si="5"/>
        <v>8.1818181818181834</v>
      </c>
      <c r="O61" s="28">
        <f t="shared" si="6"/>
        <v>5.1818181818181834</v>
      </c>
      <c r="P61" s="28">
        <f t="shared" si="7"/>
        <v>0</v>
      </c>
      <c r="Q61" s="28">
        <f t="shared" si="8"/>
        <v>5.8000000000000043</v>
      </c>
    </row>
    <row r="62" spans="1:17">
      <c r="A62" s="25">
        <f t="shared" si="9"/>
        <v>42305</v>
      </c>
      <c r="B62" s="26" t="str">
        <f t="shared" si="0"/>
        <v>水</v>
      </c>
      <c r="C62" s="20"/>
      <c r="D62" s="24">
        <v>8</v>
      </c>
      <c r="E62" s="18">
        <v>0.05</v>
      </c>
      <c r="F62" s="21">
        <f t="shared" si="1"/>
        <v>0.4</v>
      </c>
      <c r="G62" s="32">
        <f t="shared" si="2"/>
        <v>0.4</v>
      </c>
      <c r="H62" s="21">
        <f t="array" ref="H62">SUM(IF($A62=作業履歴!$C$2:$C$67,IF(管理!$B$33=作業履歴!$D$2:$D$67,作業履歴!$F$2:$F$67,0),0))</f>
        <v>0</v>
      </c>
      <c r="I62" s="21">
        <f>SUM(F$35:F62)</f>
        <v>9.2000000000000046</v>
      </c>
      <c r="J62" s="21">
        <f>SUM(G$35:G62)</f>
        <v>9.2000000000000046</v>
      </c>
      <c r="K62" s="22">
        <f>SUM(H$35:H62)</f>
        <v>3</v>
      </c>
      <c r="L62" s="28">
        <f t="shared" si="3"/>
        <v>1</v>
      </c>
      <c r="M62" s="28">
        <f t="shared" si="4"/>
        <v>3.0666666666666682</v>
      </c>
      <c r="N62" s="28">
        <f t="shared" si="5"/>
        <v>7.826086956521741</v>
      </c>
      <c r="O62" s="28">
        <f t="shared" si="6"/>
        <v>4.826086956521741</v>
      </c>
      <c r="P62" s="28">
        <f t="shared" si="7"/>
        <v>0</v>
      </c>
      <c r="Q62" s="28">
        <f t="shared" si="8"/>
        <v>6.2000000000000046</v>
      </c>
    </row>
    <row r="63" spans="1:17">
      <c r="A63" s="25">
        <f t="shared" si="9"/>
        <v>42306</v>
      </c>
      <c r="B63" s="26" t="str">
        <f t="shared" si="0"/>
        <v>木</v>
      </c>
      <c r="C63" s="20"/>
      <c r="D63" s="24">
        <v>8</v>
      </c>
      <c r="E63" s="18">
        <v>0.05</v>
      </c>
      <c r="F63" s="21">
        <f t="shared" si="1"/>
        <v>0.4</v>
      </c>
      <c r="G63" s="32">
        <f t="shared" si="2"/>
        <v>0.4</v>
      </c>
      <c r="H63" s="21">
        <f t="array" ref="H63">SUM(IF($A63=作業履歴!$C$2:$C$67,IF(管理!$B$33=作業履歴!$D$2:$D$67,作業履歴!$F$2:$F$67,0),0))</f>
        <v>0</v>
      </c>
      <c r="I63" s="21">
        <f>SUM(F$35:F63)</f>
        <v>9.600000000000005</v>
      </c>
      <c r="J63" s="21">
        <f>SUM(G$35:G63)</f>
        <v>9.600000000000005</v>
      </c>
      <c r="K63" s="22">
        <f>SUM(H$35:H63)</f>
        <v>3</v>
      </c>
      <c r="L63" s="28">
        <f t="shared" si="3"/>
        <v>1</v>
      </c>
      <c r="M63" s="28">
        <f t="shared" si="4"/>
        <v>3.2000000000000015</v>
      </c>
      <c r="N63" s="28">
        <f t="shared" si="5"/>
        <v>7.5000000000000018</v>
      </c>
      <c r="O63" s="28">
        <f t="shared" si="6"/>
        <v>4.5000000000000018</v>
      </c>
      <c r="P63" s="28">
        <f t="shared" si="7"/>
        <v>0</v>
      </c>
      <c r="Q63" s="28">
        <f t="shared" si="8"/>
        <v>6.600000000000005</v>
      </c>
    </row>
    <row r="64" spans="1:17">
      <c r="A64" s="25">
        <f t="shared" si="9"/>
        <v>42307</v>
      </c>
      <c r="B64" s="26" t="str">
        <f t="shared" si="0"/>
        <v>金</v>
      </c>
      <c r="C64" s="20"/>
      <c r="D64" s="24">
        <v>8</v>
      </c>
      <c r="E64" s="18">
        <v>0.05</v>
      </c>
      <c r="F64" s="21">
        <f t="shared" si="1"/>
        <v>0.4</v>
      </c>
      <c r="G64" s="32">
        <f t="shared" si="2"/>
        <v>0.4</v>
      </c>
      <c r="H64" s="21">
        <f t="array" ref="H64">SUM(IF($A64=作業履歴!$C$2:$C$67,IF(管理!$B$33=作業履歴!$D$2:$D$67,作業履歴!$F$2:$F$67,0),0))</f>
        <v>0</v>
      </c>
      <c r="I64" s="21">
        <f>SUM(F$35:F64)</f>
        <v>10.000000000000005</v>
      </c>
      <c r="J64" s="21">
        <f>SUM(G$35:G64)</f>
        <v>10.000000000000005</v>
      </c>
      <c r="K64" s="22">
        <f>SUM(H$35:H64)</f>
        <v>3</v>
      </c>
      <c r="L64" s="28">
        <f t="shared" si="3"/>
        <v>1</v>
      </c>
      <c r="M64" s="28">
        <f t="shared" si="4"/>
        <v>3.3333333333333353</v>
      </c>
      <c r="N64" s="28">
        <f t="shared" si="5"/>
        <v>7.2000000000000011</v>
      </c>
      <c r="O64" s="28">
        <f t="shared" si="6"/>
        <v>4.2000000000000011</v>
      </c>
      <c r="P64" s="28">
        <f t="shared" si="7"/>
        <v>0</v>
      </c>
      <c r="Q64" s="28">
        <f t="shared" si="8"/>
        <v>7.0000000000000053</v>
      </c>
    </row>
    <row r="65" spans="1:17">
      <c r="A65" s="25">
        <f t="shared" si="9"/>
        <v>42308</v>
      </c>
      <c r="B65" s="26" t="str">
        <f t="shared" si="0"/>
        <v>土</v>
      </c>
      <c r="C65" s="20"/>
      <c r="D65" s="24">
        <v>8</v>
      </c>
      <c r="E65" s="18">
        <v>0</v>
      </c>
      <c r="F65" s="21">
        <f t="shared" si="1"/>
        <v>0</v>
      </c>
      <c r="G65" s="32">
        <f t="shared" si="2"/>
        <v>0</v>
      </c>
      <c r="H65" s="21">
        <f t="array" ref="H65">SUM(IF($A65=作業履歴!$C$2:$C$67,IF(管理!$B$33=作業履歴!$D$2:$D$67,作業履歴!$F$2:$F$67,0),0))</f>
        <v>0</v>
      </c>
      <c r="I65" s="21">
        <f>SUM(F$35:F65)</f>
        <v>10.000000000000005</v>
      </c>
      <c r="J65" s="21">
        <f>SUM(G$35:G65)</f>
        <v>10.000000000000005</v>
      </c>
      <c r="K65" s="22">
        <f>SUM(H$35:H65)</f>
        <v>3</v>
      </c>
      <c r="L65" s="28">
        <f t="shared" si="3"/>
        <v>1</v>
      </c>
      <c r="M65" s="28">
        <f t="shared" si="4"/>
        <v>3.3333333333333353</v>
      </c>
      <c r="N65" s="28">
        <f t="shared" si="5"/>
        <v>7.2000000000000011</v>
      </c>
      <c r="O65" s="28">
        <f t="shared" si="6"/>
        <v>4.2000000000000011</v>
      </c>
      <c r="P65" s="28">
        <f t="shared" si="7"/>
        <v>0</v>
      </c>
      <c r="Q65" s="28">
        <f t="shared" si="8"/>
        <v>7.0000000000000053</v>
      </c>
    </row>
    <row r="66" spans="1:17">
      <c r="A66" s="25">
        <f t="shared" si="9"/>
        <v>42309</v>
      </c>
      <c r="B66" s="26" t="str">
        <f t="shared" si="0"/>
        <v>日</v>
      </c>
      <c r="C66" s="20"/>
      <c r="D66" s="24">
        <v>8</v>
      </c>
      <c r="E66" s="18">
        <v>0</v>
      </c>
      <c r="F66" s="21">
        <f t="shared" si="1"/>
        <v>0</v>
      </c>
      <c r="G66" s="32">
        <f t="shared" si="2"/>
        <v>0</v>
      </c>
      <c r="H66" s="21">
        <f t="array" ref="H66">SUM(IF($A66=作業履歴!$C$2:$C$67,IF(管理!$B$33=作業履歴!$D$2:$D$67,作業履歴!$F$2:$F$67,0),0))</f>
        <v>0</v>
      </c>
      <c r="I66" s="21">
        <f>SUM(F$35:F66)</f>
        <v>10.000000000000005</v>
      </c>
      <c r="J66" s="21">
        <f>SUM(G$35:G66)</f>
        <v>10.000000000000005</v>
      </c>
      <c r="K66" s="22">
        <f>SUM(H$35:H66)</f>
        <v>3</v>
      </c>
      <c r="L66" s="28">
        <f t="shared" si="3"/>
        <v>1</v>
      </c>
      <c r="M66" s="28">
        <f t="shared" si="4"/>
        <v>3.3333333333333353</v>
      </c>
      <c r="N66" s="28">
        <f t="shared" si="5"/>
        <v>7.2000000000000011</v>
      </c>
      <c r="O66" s="28">
        <f t="shared" si="6"/>
        <v>4.2000000000000011</v>
      </c>
      <c r="P66" s="28">
        <f t="shared" si="7"/>
        <v>0</v>
      </c>
      <c r="Q66" s="28">
        <f t="shared" si="8"/>
        <v>7.0000000000000053</v>
      </c>
    </row>
    <row r="67" spans="1:17">
      <c r="A67" s="25">
        <f t="shared" si="9"/>
        <v>42310</v>
      </c>
      <c r="B67" s="26" t="str">
        <f t="shared" si="0"/>
        <v>月</v>
      </c>
      <c r="C67" s="20"/>
      <c r="D67" s="24">
        <v>8</v>
      </c>
      <c r="E67" s="18">
        <v>0.05</v>
      </c>
      <c r="F67" s="21">
        <f t="shared" si="1"/>
        <v>0.4</v>
      </c>
      <c r="G67" s="32">
        <f t="shared" si="2"/>
        <v>0.4</v>
      </c>
      <c r="H67" s="21">
        <f t="array" ref="H67">SUM(IF($A67=作業履歴!$C$2:$C$67,IF(管理!$B$33=作業履歴!$D$2:$D$67,作業履歴!$F$2:$F$67,0),0))</f>
        <v>0</v>
      </c>
      <c r="I67" s="21">
        <f>SUM(F$35:F67)</f>
        <v>10.400000000000006</v>
      </c>
      <c r="J67" s="21">
        <f>SUM(G$35:G67)</f>
        <v>10.400000000000006</v>
      </c>
      <c r="K67" s="22">
        <f>SUM(H$35:H67)</f>
        <v>3</v>
      </c>
      <c r="L67" s="28">
        <f t="shared" si="3"/>
        <v>1</v>
      </c>
      <c r="M67" s="28">
        <f t="shared" si="4"/>
        <v>3.4666666666666686</v>
      </c>
      <c r="N67" s="28">
        <f t="shared" si="5"/>
        <v>6.9230769230769242</v>
      </c>
      <c r="O67" s="28">
        <f t="shared" si="6"/>
        <v>3.9230769230769242</v>
      </c>
      <c r="P67" s="28">
        <f t="shared" si="7"/>
        <v>0</v>
      </c>
      <c r="Q67" s="28">
        <f t="shared" si="8"/>
        <v>7.4000000000000057</v>
      </c>
    </row>
    <row r="68" spans="1:17">
      <c r="A68" s="25">
        <f t="shared" si="9"/>
        <v>42311</v>
      </c>
      <c r="B68" s="26" t="str">
        <f t="shared" si="0"/>
        <v>火</v>
      </c>
      <c r="C68" s="20"/>
      <c r="D68" s="24">
        <v>8</v>
      </c>
      <c r="E68" s="18">
        <v>0.05</v>
      </c>
      <c r="F68" s="21">
        <f t="shared" si="1"/>
        <v>0.4</v>
      </c>
      <c r="G68" s="32">
        <f t="shared" si="2"/>
        <v>0.4</v>
      </c>
      <c r="H68" s="21">
        <f t="array" ref="H68">SUM(IF($A68=作業履歴!$C$2:$C$67,IF(管理!$B$33=作業履歴!$D$2:$D$67,作業履歴!$F$2:$F$67,0),0))</f>
        <v>0</v>
      </c>
      <c r="I68" s="21">
        <f>SUM(F$35:F68)</f>
        <v>10.800000000000006</v>
      </c>
      <c r="J68" s="21">
        <f>SUM(G$35:G68)</f>
        <v>10.800000000000006</v>
      </c>
      <c r="K68" s="22">
        <f>SUM(H$35:H68)</f>
        <v>3</v>
      </c>
      <c r="L68" s="28">
        <f t="shared" si="3"/>
        <v>1</v>
      </c>
      <c r="M68" s="28">
        <f t="shared" si="4"/>
        <v>3.6000000000000019</v>
      </c>
      <c r="N68" s="28">
        <f t="shared" si="5"/>
        <v>6.6666666666666679</v>
      </c>
      <c r="O68" s="28">
        <f t="shared" si="6"/>
        <v>3.6666666666666679</v>
      </c>
      <c r="P68" s="28">
        <f t="shared" si="7"/>
        <v>0</v>
      </c>
      <c r="Q68" s="28">
        <f t="shared" si="8"/>
        <v>7.800000000000006</v>
      </c>
    </row>
    <row r="69" spans="1:17">
      <c r="A69" s="25">
        <f t="shared" si="9"/>
        <v>42312</v>
      </c>
      <c r="B69" s="26" t="str">
        <f t="shared" si="0"/>
        <v>水</v>
      </c>
      <c r="C69" s="20"/>
      <c r="D69" s="24">
        <v>8</v>
      </c>
      <c r="E69" s="18">
        <v>0.05</v>
      </c>
      <c r="F69" s="21">
        <f t="shared" si="1"/>
        <v>0.4</v>
      </c>
      <c r="G69" s="32">
        <f t="shared" si="2"/>
        <v>0.4</v>
      </c>
      <c r="H69" s="21">
        <f t="array" ref="H69">SUM(IF($A69=作業履歴!$C$2:$C$67,IF(管理!$B$33=作業履歴!$D$2:$D$67,作業履歴!$F$2:$F$67,0),0))</f>
        <v>0</v>
      </c>
      <c r="I69" s="21">
        <f>SUM(F$35:F69)</f>
        <v>11.200000000000006</v>
      </c>
      <c r="J69" s="21">
        <f>SUM(G$35:G69)</f>
        <v>11.200000000000006</v>
      </c>
      <c r="K69" s="22">
        <f>SUM(H$35:H69)</f>
        <v>3</v>
      </c>
      <c r="L69" s="28">
        <f t="shared" si="3"/>
        <v>1</v>
      </c>
      <c r="M69" s="28">
        <f t="shared" si="4"/>
        <v>3.7333333333333356</v>
      </c>
      <c r="N69" s="28">
        <f t="shared" si="5"/>
        <v>6.4285714285714297</v>
      </c>
      <c r="O69" s="28">
        <f t="shared" si="6"/>
        <v>3.4285714285714297</v>
      </c>
      <c r="P69" s="28">
        <f t="shared" si="7"/>
        <v>0</v>
      </c>
      <c r="Q69" s="28">
        <f t="shared" si="8"/>
        <v>8.2000000000000064</v>
      </c>
    </row>
    <row r="70" spans="1:17">
      <c r="A70" s="25">
        <f t="shared" si="9"/>
        <v>42313</v>
      </c>
      <c r="B70" s="26" t="str">
        <f t="shared" si="0"/>
        <v>木</v>
      </c>
      <c r="C70" s="20"/>
      <c r="D70" s="24">
        <v>8</v>
      </c>
      <c r="E70" s="18">
        <v>0.05</v>
      </c>
      <c r="F70" s="21">
        <f t="shared" si="1"/>
        <v>0.4</v>
      </c>
      <c r="G70" s="32">
        <f t="shared" si="2"/>
        <v>0.4</v>
      </c>
      <c r="H70" s="21">
        <f t="array" ref="H70">SUM(IF($A70=作業履歴!$C$2:$C$67,IF(管理!$B$33=作業履歴!$D$2:$D$67,作業履歴!$F$2:$F$67,0),0))</f>
        <v>0</v>
      </c>
      <c r="I70" s="21">
        <f>SUM(F$35:F70)</f>
        <v>11.600000000000007</v>
      </c>
      <c r="J70" s="21">
        <f>SUM(G$35:G70)</f>
        <v>11.600000000000007</v>
      </c>
      <c r="K70" s="22">
        <f>SUM(H$35:H70)</f>
        <v>3</v>
      </c>
      <c r="L70" s="28">
        <f t="shared" si="3"/>
        <v>1</v>
      </c>
      <c r="M70" s="28">
        <f t="shared" si="4"/>
        <v>3.8666666666666689</v>
      </c>
      <c r="N70" s="28">
        <f t="shared" si="5"/>
        <v>6.2068965517241388</v>
      </c>
      <c r="O70" s="28">
        <f t="shared" si="6"/>
        <v>3.2068965517241388</v>
      </c>
      <c r="P70" s="28">
        <f t="shared" si="7"/>
        <v>0</v>
      </c>
      <c r="Q70" s="28">
        <f t="shared" si="8"/>
        <v>8.6000000000000068</v>
      </c>
    </row>
    <row r="71" spans="1:17">
      <c r="A71" s="25">
        <f t="shared" si="9"/>
        <v>42314</v>
      </c>
      <c r="B71" s="26" t="str">
        <f t="shared" si="0"/>
        <v>金</v>
      </c>
      <c r="C71" s="20"/>
      <c r="D71" s="24">
        <v>8</v>
      </c>
      <c r="E71" s="18">
        <v>0.05</v>
      </c>
      <c r="F71" s="21">
        <f t="shared" si="1"/>
        <v>0.4</v>
      </c>
      <c r="G71" s="32">
        <f t="shared" si="2"/>
        <v>0.4</v>
      </c>
      <c r="H71" s="21">
        <f t="array" ref="H71">SUM(IF($A71=作業履歴!$C$2:$C$67,IF(管理!$B$33=作業履歴!$D$2:$D$67,作業履歴!$F$2:$F$67,0),0))</f>
        <v>0</v>
      </c>
      <c r="I71" s="21">
        <f>SUM(F$35:F71)</f>
        <v>12.000000000000007</v>
      </c>
      <c r="J71" s="21">
        <f>SUM(G$35:G71)</f>
        <v>12.000000000000007</v>
      </c>
      <c r="K71" s="22">
        <f>SUM(H$35:H71)</f>
        <v>3</v>
      </c>
      <c r="L71" s="28">
        <f t="shared" si="3"/>
        <v>1</v>
      </c>
      <c r="M71" s="28">
        <f t="shared" si="4"/>
        <v>4.0000000000000027</v>
      </c>
      <c r="N71" s="28">
        <f t="shared" si="5"/>
        <v>6</v>
      </c>
      <c r="O71" s="28">
        <f t="shared" si="6"/>
        <v>3</v>
      </c>
      <c r="P71" s="28">
        <f t="shared" si="7"/>
        <v>0</v>
      </c>
      <c r="Q71" s="28">
        <f t="shared" si="8"/>
        <v>9.0000000000000071</v>
      </c>
    </row>
    <row r="72" spans="1:17">
      <c r="A72" s="25">
        <f t="shared" si="9"/>
        <v>42315</v>
      </c>
      <c r="B72" s="26" t="str">
        <f t="shared" si="0"/>
        <v>土</v>
      </c>
      <c r="C72" s="20"/>
      <c r="D72" s="24">
        <v>8</v>
      </c>
      <c r="E72" s="18">
        <v>0</v>
      </c>
      <c r="F72" s="21">
        <f t="shared" si="1"/>
        <v>0</v>
      </c>
      <c r="G72" s="32">
        <f t="shared" si="2"/>
        <v>0</v>
      </c>
      <c r="H72" s="21">
        <f t="array" ref="H72">SUM(IF($A72=作業履歴!$C$2:$C$67,IF(管理!$B$33=作業履歴!$D$2:$D$67,作業履歴!$F$2:$F$67,0),0))</f>
        <v>0</v>
      </c>
      <c r="I72" s="21">
        <f>SUM(F$35:F72)</f>
        <v>12.000000000000007</v>
      </c>
      <c r="J72" s="21">
        <f>SUM(G$35:G72)</f>
        <v>12.000000000000007</v>
      </c>
      <c r="K72" s="22">
        <f>SUM(H$35:H72)</f>
        <v>3</v>
      </c>
      <c r="L72" s="28">
        <f t="shared" si="3"/>
        <v>1</v>
      </c>
      <c r="M72" s="28">
        <f t="shared" si="4"/>
        <v>4.0000000000000027</v>
      </c>
      <c r="N72" s="28">
        <f t="shared" si="5"/>
        <v>6</v>
      </c>
      <c r="O72" s="28">
        <f t="shared" si="6"/>
        <v>3</v>
      </c>
      <c r="P72" s="28">
        <f t="shared" si="7"/>
        <v>0</v>
      </c>
      <c r="Q72" s="28">
        <f t="shared" si="8"/>
        <v>9.0000000000000071</v>
      </c>
    </row>
    <row r="73" spans="1:17">
      <c r="A73" s="25">
        <f t="shared" si="9"/>
        <v>42316</v>
      </c>
      <c r="B73" s="26" t="str">
        <f t="shared" si="0"/>
        <v>日</v>
      </c>
      <c r="C73" s="20"/>
      <c r="D73" s="24">
        <v>8</v>
      </c>
      <c r="E73" s="18">
        <v>0</v>
      </c>
      <c r="F73" s="21">
        <f t="shared" si="1"/>
        <v>0</v>
      </c>
      <c r="G73" s="32">
        <f t="shared" si="2"/>
        <v>0</v>
      </c>
      <c r="H73" s="21">
        <f t="array" ref="H73">SUM(IF($A73=作業履歴!$C$2:$C$67,IF(管理!$B$33=作業履歴!$D$2:$D$67,作業履歴!$F$2:$F$67,0),0))</f>
        <v>0</v>
      </c>
      <c r="I73" s="21">
        <f>SUM(F$35:F73)</f>
        <v>12.000000000000007</v>
      </c>
      <c r="J73" s="21">
        <f>SUM(G$35:G73)</f>
        <v>12.000000000000007</v>
      </c>
      <c r="K73" s="22">
        <f>SUM(H$35:H73)</f>
        <v>3</v>
      </c>
      <c r="L73" s="28">
        <f t="shared" si="3"/>
        <v>1</v>
      </c>
      <c r="M73" s="28">
        <f t="shared" si="4"/>
        <v>4.0000000000000027</v>
      </c>
      <c r="N73" s="28">
        <f t="shared" si="5"/>
        <v>6</v>
      </c>
      <c r="O73" s="28">
        <f t="shared" si="6"/>
        <v>3</v>
      </c>
      <c r="P73" s="28">
        <f t="shared" si="7"/>
        <v>0</v>
      </c>
      <c r="Q73" s="28">
        <f t="shared" si="8"/>
        <v>9.0000000000000071</v>
      </c>
    </row>
    <row r="74" spans="1:17">
      <c r="A74" s="25">
        <f t="shared" si="9"/>
        <v>42317</v>
      </c>
      <c r="B74" s="26" t="str">
        <f t="shared" si="0"/>
        <v>月</v>
      </c>
      <c r="C74" s="20"/>
      <c r="D74" s="24">
        <v>8</v>
      </c>
      <c r="E74" s="18">
        <v>0.05</v>
      </c>
      <c r="F74" s="21">
        <f t="shared" si="1"/>
        <v>0.4</v>
      </c>
      <c r="G74" s="32">
        <f t="shared" si="2"/>
        <v>0.4</v>
      </c>
      <c r="H74" s="21">
        <f t="array" ref="H74">SUM(IF($A74=作業履歴!$C$2:$C$67,IF(管理!$B$33=作業履歴!$D$2:$D$67,作業履歴!$F$2:$F$67,0),0))</f>
        <v>0</v>
      </c>
      <c r="I74" s="21">
        <f>SUM(F$35:F74)</f>
        <v>12.400000000000007</v>
      </c>
      <c r="J74" s="21">
        <f>SUM(G$35:G74)</f>
        <v>12.400000000000007</v>
      </c>
      <c r="K74" s="22">
        <f>SUM(H$35:H74)</f>
        <v>3</v>
      </c>
      <c r="L74" s="28">
        <f t="shared" si="3"/>
        <v>1</v>
      </c>
      <c r="M74" s="28">
        <f t="shared" si="4"/>
        <v>4.1333333333333355</v>
      </c>
      <c r="N74" s="28">
        <f t="shared" si="5"/>
        <v>5.8064516129032269</v>
      </c>
      <c r="O74" s="28">
        <f t="shared" si="6"/>
        <v>2.8064516129032269</v>
      </c>
      <c r="P74" s="28">
        <f t="shared" si="7"/>
        <v>0</v>
      </c>
      <c r="Q74" s="28">
        <f t="shared" si="8"/>
        <v>9.4000000000000075</v>
      </c>
    </row>
    <row r="75" spans="1:17">
      <c r="A75" s="25">
        <f t="shared" si="9"/>
        <v>42318</v>
      </c>
      <c r="B75" s="26" t="str">
        <f t="shared" si="0"/>
        <v>火</v>
      </c>
      <c r="C75" s="20"/>
      <c r="D75" s="24">
        <v>8</v>
      </c>
      <c r="E75" s="18">
        <v>0.05</v>
      </c>
      <c r="F75" s="21">
        <f t="shared" si="1"/>
        <v>0.4</v>
      </c>
      <c r="G75" s="32">
        <f t="shared" si="2"/>
        <v>0.4</v>
      </c>
      <c r="H75" s="21">
        <f t="array" ref="H75">SUM(IF($A75=作業履歴!$C$2:$C$67,IF(管理!$B$33=作業履歴!$D$2:$D$67,作業履歴!$F$2:$F$67,0),0))</f>
        <v>0</v>
      </c>
      <c r="I75" s="21">
        <f>SUM(F$35:F75)</f>
        <v>12.800000000000008</v>
      </c>
      <c r="J75" s="21">
        <f>SUM(G$35:G75)</f>
        <v>12.800000000000008</v>
      </c>
      <c r="K75" s="22">
        <f>SUM(H$35:H75)</f>
        <v>3</v>
      </c>
      <c r="L75" s="28">
        <f t="shared" si="3"/>
        <v>1</v>
      </c>
      <c r="M75" s="28">
        <f t="shared" si="4"/>
        <v>4.2666666666666693</v>
      </c>
      <c r="N75" s="28">
        <f t="shared" si="5"/>
        <v>5.6250000000000009</v>
      </c>
      <c r="O75" s="28">
        <f t="shared" si="6"/>
        <v>2.6250000000000009</v>
      </c>
      <c r="P75" s="28">
        <f t="shared" si="7"/>
        <v>0</v>
      </c>
      <c r="Q75" s="28">
        <f t="shared" si="8"/>
        <v>9.8000000000000078</v>
      </c>
    </row>
    <row r="76" spans="1:17">
      <c r="A76" s="25">
        <f t="shared" si="9"/>
        <v>42319</v>
      </c>
      <c r="B76" s="26" t="str">
        <f t="shared" si="0"/>
        <v>水</v>
      </c>
      <c r="C76" s="20"/>
      <c r="D76" s="24">
        <v>8</v>
      </c>
      <c r="E76" s="18">
        <v>0.05</v>
      </c>
      <c r="F76" s="21">
        <f t="shared" si="1"/>
        <v>0.4</v>
      </c>
      <c r="G76" s="32">
        <f t="shared" si="2"/>
        <v>0.4</v>
      </c>
      <c r="H76" s="21">
        <f t="array" ref="H76">SUM(IF($A76=作業履歴!$C$2:$C$67,IF(管理!$B$33=作業履歴!$D$2:$D$67,作業履歴!$F$2:$F$67,0),0))</f>
        <v>0</v>
      </c>
      <c r="I76" s="21">
        <f>SUM(F$35:F76)</f>
        <v>13.200000000000008</v>
      </c>
      <c r="J76" s="21">
        <f>SUM(G$35:G76)</f>
        <v>13.200000000000008</v>
      </c>
      <c r="K76" s="22">
        <f>SUM(H$35:H76)</f>
        <v>3</v>
      </c>
      <c r="L76" s="28">
        <f t="shared" si="3"/>
        <v>1</v>
      </c>
      <c r="M76" s="28">
        <f t="shared" si="4"/>
        <v>4.400000000000003</v>
      </c>
      <c r="N76" s="28">
        <f t="shared" si="5"/>
        <v>5.454545454545455</v>
      </c>
      <c r="O76" s="28">
        <f t="shared" si="6"/>
        <v>2.454545454545455</v>
      </c>
      <c r="P76" s="28">
        <f t="shared" si="7"/>
        <v>0</v>
      </c>
      <c r="Q76" s="28">
        <f t="shared" si="8"/>
        <v>10.200000000000008</v>
      </c>
    </row>
    <row r="77" spans="1:17">
      <c r="A77" s="25">
        <f t="shared" si="9"/>
        <v>42320</v>
      </c>
      <c r="B77" s="26" t="str">
        <f t="shared" si="0"/>
        <v>木</v>
      </c>
      <c r="C77" s="20"/>
      <c r="D77" s="24">
        <v>8</v>
      </c>
      <c r="E77" s="18">
        <v>0.05</v>
      </c>
      <c r="F77" s="21">
        <f t="shared" si="1"/>
        <v>0.4</v>
      </c>
      <c r="G77" s="32">
        <f t="shared" si="2"/>
        <v>0.4</v>
      </c>
      <c r="H77" s="21">
        <f t="array" ref="H77">SUM(IF($A77=作業履歴!$C$2:$C$67,IF(管理!$B$33=作業履歴!$D$2:$D$67,作業履歴!$F$2:$F$67,0),0))</f>
        <v>0</v>
      </c>
      <c r="I77" s="21">
        <f>SUM(F$35:F77)</f>
        <v>13.600000000000009</v>
      </c>
      <c r="J77" s="21">
        <f>SUM(G$35:G77)</f>
        <v>13.600000000000009</v>
      </c>
      <c r="K77" s="22">
        <f>SUM(H$35:H77)</f>
        <v>3</v>
      </c>
      <c r="L77" s="28">
        <f t="shared" si="3"/>
        <v>1</v>
      </c>
      <c r="M77" s="28">
        <f t="shared" si="4"/>
        <v>4.5333333333333359</v>
      </c>
      <c r="N77" s="28">
        <f t="shared" si="5"/>
        <v>5.2941176470588243</v>
      </c>
      <c r="O77" s="28">
        <f t="shared" si="6"/>
        <v>2.2941176470588243</v>
      </c>
      <c r="P77" s="28">
        <f t="shared" si="7"/>
        <v>0</v>
      </c>
      <c r="Q77" s="28">
        <f t="shared" si="8"/>
        <v>10.600000000000009</v>
      </c>
    </row>
    <row r="78" spans="1:17">
      <c r="A78" s="25">
        <f t="shared" si="9"/>
        <v>42321</v>
      </c>
      <c r="B78" s="26" t="str">
        <f t="shared" si="0"/>
        <v>金</v>
      </c>
      <c r="C78" s="20"/>
      <c r="D78" s="24">
        <v>8</v>
      </c>
      <c r="E78" s="18">
        <v>0.05</v>
      </c>
      <c r="F78" s="21">
        <f t="shared" si="1"/>
        <v>0.4</v>
      </c>
      <c r="G78" s="32">
        <f t="shared" si="2"/>
        <v>0.4</v>
      </c>
      <c r="H78" s="21">
        <f t="array" ref="H78">SUM(IF($A78=作業履歴!$C$2:$C$67,IF(管理!$B$33=作業履歴!$D$2:$D$67,作業履歴!$F$2:$F$67,0),0))</f>
        <v>0</v>
      </c>
      <c r="I78" s="21">
        <f>SUM(F$35:F78)</f>
        <v>14.000000000000009</v>
      </c>
      <c r="J78" s="21">
        <f>SUM(G$35:G78)</f>
        <v>14.000000000000009</v>
      </c>
      <c r="K78" s="22">
        <f>SUM(H$35:H78)</f>
        <v>3</v>
      </c>
      <c r="L78" s="28">
        <f t="shared" si="3"/>
        <v>1</v>
      </c>
      <c r="M78" s="28">
        <f t="shared" si="4"/>
        <v>4.6666666666666696</v>
      </c>
      <c r="N78" s="28">
        <f t="shared" si="5"/>
        <v>5.1428571428571432</v>
      </c>
      <c r="O78" s="28">
        <f t="shared" si="6"/>
        <v>2.1428571428571432</v>
      </c>
      <c r="P78" s="28">
        <f t="shared" si="7"/>
        <v>0</v>
      </c>
      <c r="Q78" s="28">
        <f t="shared" si="8"/>
        <v>11.000000000000009</v>
      </c>
    </row>
    <row r="79" spans="1:17">
      <c r="A79" s="25">
        <f t="shared" si="9"/>
        <v>42322</v>
      </c>
      <c r="B79" s="26" t="str">
        <f t="shared" si="0"/>
        <v>土</v>
      </c>
      <c r="C79" s="20"/>
      <c r="D79" s="24">
        <v>8</v>
      </c>
      <c r="E79" s="18">
        <v>0</v>
      </c>
      <c r="F79" s="21">
        <f t="shared" si="1"/>
        <v>0</v>
      </c>
      <c r="G79" s="32">
        <f t="shared" si="2"/>
        <v>0</v>
      </c>
      <c r="H79" s="21">
        <f t="array" ref="H79">SUM(IF($A79=作業履歴!$C$2:$C$67,IF(管理!$B$33=作業履歴!$D$2:$D$67,作業履歴!$F$2:$F$67,0),0))</f>
        <v>0</v>
      </c>
      <c r="I79" s="21">
        <f>SUM(F$35:F79)</f>
        <v>14.000000000000009</v>
      </c>
      <c r="J79" s="21">
        <f>SUM(G$35:G79)</f>
        <v>14.000000000000009</v>
      </c>
      <c r="K79" s="22">
        <f>SUM(H$35:H79)</f>
        <v>3</v>
      </c>
      <c r="L79" s="28">
        <f t="shared" si="3"/>
        <v>1</v>
      </c>
      <c r="M79" s="28">
        <f t="shared" si="4"/>
        <v>4.6666666666666696</v>
      </c>
      <c r="N79" s="28">
        <f t="shared" si="5"/>
        <v>5.1428571428571432</v>
      </c>
      <c r="O79" s="28">
        <f t="shared" si="6"/>
        <v>2.1428571428571432</v>
      </c>
      <c r="P79" s="28">
        <f t="shared" si="7"/>
        <v>0</v>
      </c>
      <c r="Q79" s="28">
        <f t="shared" si="8"/>
        <v>11.000000000000009</v>
      </c>
    </row>
    <row r="80" spans="1:17">
      <c r="A80" s="25">
        <f t="shared" si="9"/>
        <v>42323</v>
      </c>
      <c r="B80" s="26" t="str">
        <f t="shared" si="0"/>
        <v>日</v>
      </c>
      <c r="C80" s="20"/>
      <c r="D80" s="24">
        <v>8</v>
      </c>
      <c r="E80" s="18">
        <v>0</v>
      </c>
      <c r="F80" s="21">
        <f t="shared" si="1"/>
        <v>0</v>
      </c>
      <c r="G80" s="32">
        <f t="shared" si="2"/>
        <v>0</v>
      </c>
      <c r="H80" s="21">
        <f t="array" ref="H80">SUM(IF($A80=作業履歴!$C$2:$C$67,IF(管理!$B$33=作業履歴!$D$2:$D$67,作業履歴!$F$2:$F$67,0),0))</f>
        <v>0</v>
      </c>
      <c r="I80" s="21">
        <f>SUM(F$35:F80)</f>
        <v>14.000000000000009</v>
      </c>
      <c r="J80" s="21">
        <f>SUM(G$35:G80)</f>
        <v>14.000000000000009</v>
      </c>
      <c r="K80" s="22">
        <f>SUM(H$35:H80)</f>
        <v>3</v>
      </c>
      <c r="L80" s="28">
        <f t="shared" si="3"/>
        <v>1</v>
      </c>
      <c r="M80" s="28">
        <f t="shared" si="4"/>
        <v>4.6666666666666696</v>
      </c>
      <c r="N80" s="28">
        <f t="shared" si="5"/>
        <v>5.1428571428571432</v>
      </c>
      <c r="O80" s="28">
        <f t="shared" si="6"/>
        <v>2.1428571428571432</v>
      </c>
      <c r="P80" s="28">
        <f t="shared" si="7"/>
        <v>0</v>
      </c>
      <c r="Q80" s="28">
        <f t="shared" si="8"/>
        <v>11.000000000000009</v>
      </c>
    </row>
    <row r="81" spans="1:17">
      <c r="A81" s="25">
        <f t="shared" si="9"/>
        <v>42324</v>
      </c>
      <c r="B81" s="26" t="str">
        <f t="shared" si="0"/>
        <v>月</v>
      </c>
      <c r="C81" s="20"/>
      <c r="D81" s="24">
        <v>8</v>
      </c>
      <c r="E81" s="18">
        <v>0.05</v>
      </c>
      <c r="F81" s="21">
        <f t="shared" si="1"/>
        <v>0.4</v>
      </c>
      <c r="G81" s="32">
        <f t="shared" si="2"/>
        <v>0.4</v>
      </c>
      <c r="H81" s="21">
        <f t="array" ref="H81">SUM(IF($A81=作業履歴!$C$2:$C$67,IF(管理!$B$33=作業履歴!$D$2:$D$67,作業履歴!$F$2:$F$67,0),0))</f>
        <v>0</v>
      </c>
      <c r="I81" s="21">
        <f>SUM(F$35:F81)</f>
        <v>14.400000000000009</v>
      </c>
      <c r="J81" s="21">
        <f>SUM(G$35:G81)</f>
        <v>14.400000000000009</v>
      </c>
      <c r="K81" s="22">
        <f>SUM(H$35:H81)</f>
        <v>3</v>
      </c>
      <c r="L81" s="28">
        <f t="shared" si="3"/>
        <v>1</v>
      </c>
      <c r="M81" s="28">
        <f t="shared" si="4"/>
        <v>4.8000000000000034</v>
      </c>
      <c r="N81" s="28">
        <f t="shared" si="5"/>
        <v>5</v>
      </c>
      <c r="O81" s="28">
        <f t="shared" si="6"/>
        <v>2</v>
      </c>
      <c r="P81" s="28">
        <f t="shared" si="7"/>
        <v>0</v>
      </c>
      <c r="Q81" s="28">
        <f t="shared" si="8"/>
        <v>11.400000000000009</v>
      </c>
    </row>
    <row r="82" spans="1:17">
      <c r="A82" s="25">
        <f t="shared" si="9"/>
        <v>42325</v>
      </c>
      <c r="B82" s="26" t="str">
        <f t="shared" si="0"/>
        <v>火</v>
      </c>
      <c r="C82" s="20"/>
      <c r="D82" s="24">
        <v>8</v>
      </c>
      <c r="E82" s="18">
        <v>0.05</v>
      </c>
      <c r="F82" s="21">
        <f t="shared" si="1"/>
        <v>0.4</v>
      </c>
      <c r="G82" s="32">
        <f t="shared" si="2"/>
        <v>0.4</v>
      </c>
      <c r="H82" s="21">
        <f t="array" ref="H82">SUM(IF($A82=作業履歴!$C$2:$C$67,IF(管理!$B$33=作業履歴!$D$2:$D$67,作業履歴!$F$2:$F$67,0),0))</f>
        <v>0</v>
      </c>
      <c r="I82" s="21">
        <f>SUM(F$35:F82)</f>
        <v>14.80000000000001</v>
      </c>
      <c r="J82" s="21">
        <f>SUM(G$35:G82)</f>
        <v>14.80000000000001</v>
      </c>
      <c r="K82" s="22">
        <f>SUM(H$35:H82)</f>
        <v>3</v>
      </c>
      <c r="L82" s="28">
        <f t="shared" si="3"/>
        <v>1</v>
      </c>
      <c r="M82" s="28">
        <f t="shared" si="4"/>
        <v>4.9333333333333362</v>
      </c>
      <c r="N82" s="28">
        <f t="shared" si="5"/>
        <v>4.8648648648648649</v>
      </c>
      <c r="O82" s="28">
        <f t="shared" si="6"/>
        <v>1.8648648648648649</v>
      </c>
      <c r="P82" s="28">
        <f t="shared" si="7"/>
        <v>0</v>
      </c>
      <c r="Q82" s="28">
        <f t="shared" si="8"/>
        <v>11.80000000000001</v>
      </c>
    </row>
    <row r="83" spans="1:17">
      <c r="A83" s="25">
        <f t="shared" si="9"/>
        <v>42326</v>
      </c>
      <c r="B83" s="26" t="str">
        <f t="shared" si="0"/>
        <v>水</v>
      </c>
      <c r="C83" s="20"/>
      <c r="D83" s="24">
        <v>8</v>
      </c>
      <c r="E83" s="18">
        <v>0.05</v>
      </c>
      <c r="F83" s="21">
        <f t="shared" si="1"/>
        <v>0.4</v>
      </c>
      <c r="G83" s="32">
        <f t="shared" si="2"/>
        <v>0.4</v>
      </c>
      <c r="H83" s="21">
        <f t="array" ref="H83">SUM(IF($A83=作業履歴!$C$2:$C$67,IF(管理!$B$33=作業履歴!$D$2:$D$67,作業履歴!$F$2:$F$67,0),0))</f>
        <v>0</v>
      </c>
      <c r="I83" s="21">
        <f>SUM(F$35:F83)</f>
        <v>15.20000000000001</v>
      </c>
      <c r="J83" s="21">
        <f>SUM(G$35:G83)</f>
        <v>15.20000000000001</v>
      </c>
      <c r="K83" s="22">
        <f>SUM(H$35:H83)</f>
        <v>3</v>
      </c>
      <c r="L83" s="28">
        <f t="shared" si="3"/>
        <v>1</v>
      </c>
      <c r="M83" s="28">
        <f t="shared" si="4"/>
        <v>5.06666666666667</v>
      </c>
      <c r="N83" s="28">
        <f t="shared" si="5"/>
        <v>4.7368421052631584</v>
      </c>
      <c r="O83" s="28">
        <f t="shared" si="6"/>
        <v>1.7368421052631584</v>
      </c>
      <c r="P83" s="28">
        <f t="shared" si="7"/>
        <v>0</v>
      </c>
      <c r="Q83" s="28">
        <f t="shared" si="8"/>
        <v>12.20000000000001</v>
      </c>
    </row>
    <row r="84" spans="1:17">
      <c r="A84" s="25">
        <f t="shared" si="9"/>
        <v>42327</v>
      </c>
      <c r="B84" s="26" t="str">
        <f t="shared" si="0"/>
        <v>木</v>
      </c>
      <c r="C84" s="20"/>
      <c r="D84" s="24">
        <v>8</v>
      </c>
      <c r="E84" s="18">
        <v>0.05</v>
      </c>
      <c r="F84" s="21">
        <f t="shared" si="1"/>
        <v>0.4</v>
      </c>
      <c r="G84" s="32">
        <f t="shared" si="2"/>
        <v>0.4</v>
      </c>
      <c r="H84" s="21">
        <f t="array" ref="H84">SUM(IF($A84=作業履歴!$C$2:$C$67,IF(管理!$B$33=作業履歴!$D$2:$D$67,作業履歴!$F$2:$F$67,0),0))</f>
        <v>0</v>
      </c>
      <c r="I84" s="21">
        <f>SUM(F$35:F84)</f>
        <v>15.60000000000001</v>
      </c>
      <c r="J84" s="21">
        <f>SUM(G$35:G84)</f>
        <v>15.60000000000001</v>
      </c>
      <c r="K84" s="22">
        <f>SUM(H$35:H84)</f>
        <v>3</v>
      </c>
      <c r="L84" s="28">
        <f t="shared" si="3"/>
        <v>1</v>
      </c>
      <c r="M84" s="28">
        <f t="shared" si="4"/>
        <v>5.2000000000000037</v>
      </c>
      <c r="N84" s="28">
        <f t="shared" si="5"/>
        <v>4.6153846153846159</v>
      </c>
      <c r="O84" s="28">
        <f t="shared" si="6"/>
        <v>1.6153846153846159</v>
      </c>
      <c r="P84" s="28">
        <f t="shared" si="7"/>
        <v>0</v>
      </c>
      <c r="Q84" s="28">
        <f t="shared" si="8"/>
        <v>12.60000000000001</v>
      </c>
    </row>
    <row r="85" spans="1:17">
      <c r="A85" s="25">
        <f t="shared" si="9"/>
        <v>42328</v>
      </c>
      <c r="B85" s="26" t="str">
        <f t="shared" si="0"/>
        <v>金</v>
      </c>
      <c r="C85" s="20"/>
      <c r="D85" s="24">
        <v>8</v>
      </c>
      <c r="E85" s="18">
        <v>0.05</v>
      </c>
      <c r="F85" s="21">
        <f t="shared" si="1"/>
        <v>0.4</v>
      </c>
      <c r="G85" s="32">
        <f t="shared" si="2"/>
        <v>0.4</v>
      </c>
      <c r="H85" s="21">
        <f t="array" ref="H85">SUM(IF($A85=作業履歴!$C$2:$C$67,IF(管理!$B$33=作業履歴!$D$2:$D$67,作業履歴!$F$2:$F$67,0),0))</f>
        <v>0</v>
      </c>
      <c r="I85" s="21">
        <f>SUM(F$35:F85)</f>
        <v>16.000000000000011</v>
      </c>
      <c r="J85" s="21">
        <f>SUM(G$35:G85)</f>
        <v>16.000000000000011</v>
      </c>
      <c r="K85" s="22">
        <f>SUM(H$35:H85)</f>
        <v>3</v>
      </c>
      <c r="L85" s="28">
        <f t="shared" si="3"/>
        <v>1</v>
      </c>
      <c r="M85" s="28">
        <f t="shared" si="4"/>
        <v>5.3333333333333366</v>
      </c>
      <c r="N85" s="28">
        <f t="shared" si="5"/>
        <v>4.5</v>
      </c>
      <c r="O85" s="28">
        <f t="shared" si="6"/>
        <v>1.5</v>
      </c>
      <c r="P85" s="28">
        <f t="shared" si="7"/>
        <v>0</v>
      </c>
      <c r="Q85" s="28">
        <f t="shared" si="8"/>
        <v>13.000000000000011</v>
      </c>
    </row>
    <row r="86" spans="1:17">
      <c r="A86" s="25">
        <f t="shared" si="9"/>
        <v>42329</v>
      </c>
      <c r="B86" s="26" t="str">
        <f t="shared" si="0"/>
        <v>土</v>
      </c>
      <c r="C86" s="20"/>
      <c r="D86" s="24">
        <v>8</v>
      </c>
      <c r="E86" s="18">
        <v>0</v>
      </c>
      <c r="F86" s="21">
        <f t="shared" si="1"/>
        <v>0</v>
      </c>
      <c r="G86" s="32">
        <f t="shared" si="2"/>
        <v>0</v>
      </c>
      <c r="H86" s="21">
        <f t="array" ref="H86">SUM(IF($A86=作業履歴!$C$2:$C$67,IF(管理!$B$33=作業履歴!$D$2:$D$67,作業履歴!$F$2:$F$67,0),0))</f>
        <v>0</v>
      </c>
      <c r="I86" s="21">
        <f>SUM(F$35:F86)</f>
        <v>16.000000000000011</v>
      </c>
      <c r="J86" s="21">
        <f>SUM(G$35:G86)</f>
        <v>16.000000000000011</v>
      </c>
      <c r="K86" s="22">
        <f>SUM(H$35:H86)</f>
        <v>3</v>
      </c>
      <c r="L86" s="28">
        <f t="shared" si="3"/>
        <v>1</v>
      </c>
      <c r="M86" s="28">
        <f t="shared" si="4"/>
        <v>5.3333333333333366</v>
      </c>
      <c r="N86" s="28">
        <f t="shared" si="5"/>
        <v>4.5</v>
      </c>
      <c r="O86" s="28">
        <f t="shared" si="6"/>
        <v>1.5</v>
      </c>
      <c r="P86" s="28">
        <f t="shared" si="7"/>
        <v>0</v>
      </c>
      <c r="Q86" s="28">
        <f t="shared" si="8"/>
        <v>13.000000000000011</v>
      </c>
    </row>
    <row r="87" spans="1:17">
      <c r="A87" s="25">
        <f t="shared" si="9"/>
        <v>42330</v>
      </c>
      <c r="B87" s="26" t="str">
        <f t="shared" si="0"/>
        <v>日</v>
      </c>
      <c r="C87" s="20"/>
      <c r="D87" s="24">
        <v>8</v>
      </c>
      <c r="E87" s="18">
        <v>0</v>
      </c>
      <c r="F87" s="21">
        <f t="shared" si="1"/>
        <v>0</v>
      </c>
      <c r="G87" s="32">
        <f t="shared" si="2"/>
        <v>0</v>
      </c>
      <c r="H87" s="21">
        <f t="array" ref="H87">SUM(IF($A87=作業履歴!$C$2:$C$67,IF(管理!$B$33=作業履歴!$D$2:$D$67,作業履歴!$F$2:$F$67,0),0))</f>
        <v>0</v>
      </c>
      <c r="I87" s="21">
        <f>SUM(F$35:F87)</f>
        <v>16.000000000000011</v>
      </c>
      <c r="J87" s="21">
        <f>SUM(G$35:G87)</f>
        <v>16.000000000000011</v>
      </c>
      <c r="K87" s="22">
        <f>SUM(H$35:H87)</f>
        <v>3</v>
      </c>
      <c r="L87" s="28">
        <f t="shared" si="3"/>
        <v>1</v>
      </c>
      <c r="M87" s="28">
        <f t="shared" si="4"/>
        <v>5.3333333333333366</v>
      </c>
      <c r="N87" s="28">
        <f t="shared" si="5"/>
        <v>4.5</v>
      </c>
      <c r="O87" s="28">
        <f t="shared" si="6"/>
        <v>1.5</v>
      </c>
      <c r="P87" s="28">
        <f t="shared" si="7"/>
        <v>0</v>
      </c>
      <c r="Q87" s="28">
        <f t="shared" si="8"/>
        <v>13.000000000000011</v>
      </c>
    </row>
    <row r="88" spans="1:17">
      <c r="A88" s="25">
        <f t="shared" si="9"/>
        <v>42331</v>
      </c>
      <c r="B88" s="26" t="str">
        <f t="shared" ref="B88:B108" si="10">TEXT(A88,"aaa")</f>
        <v>月</v>
      </c>
      <c r="C88" s="20"/>
      <c r="D88" s="24">
        <v>8</v>
      </c>
      <c r="E88" s="18">
        <v>0.1</v>
      </c>
      <c r="F88" s="21">
        <f t="shared" si="1"/>
        <v>0.8</v>
      </c>
      <c r="G88" s="32">
        <f t="shared" si="2"/>
        <v>0.8</v>
      </c>
      <c r="H88" s="21">
        <f t="array" ref="H88">SUM(IF($A88=作業履歴!$C$2:$C$67,IF(管理!$B$33=作業履歴!$D$2:$D$67,作業履歴!$F$2:$F$67,0),0))</f>
        <v>0</v>
      </c>
      <c r="I88" s="21">
        <f>SUM(F$35:F88)</f>
        <v>16.800000000000011</v>
      </c>
      <c r="J88" s="21">
        <f>SUM(G$35:G88)</f>
        <v>16.800000000000011</v>
      </c>
      <c r="K88" s="22">
        <f>SUM(H$35:H88)</f>
        <v>3</v>
      </c>
      <c r="L88" s="28">
        <f t="shared" si="3"/>
        <v>1</v>
      </c>
      <c r="M88" s="28">
        <f t="shared" si="4"/>
        <v>5.6000000000000041</v>
      </c>
      <c r="N88" s="28">
        <f t="shared" si="5"/>
        <v>4.2857142857142856</v>
      </c>
      <c r="O88" s="28">
        <f t="shared" si="6"/>
        <v>1.2857142857142856</v>
      </c>
      <c r="P88" s="28">
        <f t="shared" si="7"/>
        <v>0</v>
      </c>
      <c r="Q88" s="28">
        <f t="shared" si="8"/>
        <v>13.800000000000011</v>
      </c>
    </row>
    <row r="89" spans="1:17">
      <c r="A89" s="25">
        <f t="shared" si="9"/>
        <v>42332</v>
      </c>
      <c r="B89" s="26" t="str">
        <f t="shared" si="10"/>
        <v>火</v>
      </c>
      <c r="C89" s="20"/>
      <c r="D89" s="24">
        <v>8</v>
      </c>
      <c r="E89" s="18">
        <v>0.1</v>
      </c>
      <c r="F89" s="21">
        <f t="shared" si="1"/>
        <v>0.8</v>
      </c>
      <c r="G89" s="32">
        <f t="shared" si="2"/>
        <v>0.8</v>
      </c>
      <c r="H89" s="21">
        <f t="array" ref="H89">SUM(IF($A89=作業履歴!$C$2:$C$67,IF(管理!$B$33=作業履歴!$D$2:$D$67,作業履歴!$F$2:$F$67,0),0))</f>
        <v>0</v>
      </c>
      <c r="I89" s="21">
        <f>SUM(F$35:F89)</f>
        <v>17.600000000000012</v>
      </c>
      <c r="J89" s="21">
        <f>SUM(G$35:G89)</f>
        <v>17.600000000000012</v>
      </c>
      <c r="K89" s="22">
        <f>SUM(H$35:H89)</f>
        <v>3</v>
      </c>
      <c r="L89" s="28">
        <f t="shared" si="3"/>
        <v>1</v>
      </c>
      <c r="M89" s="28">
        <f t="shared" si="4"/>
        <v>5.8666666666666707</v>
      </c>
      <c r="N89" s="28">
        <f t="shared" si="5"/>
        <v>4.0909090909090908</v>
      </c>
      <c r="O89" s="28">
        <f t="shared" si="6"/>
        <v>1.0909090909090908</v>
      </c>
      <c r="P89" s="28">
        <f t="shared" si="7"/>
        <v>0</v>
      </c>
      <c r="Q89" s="28">
        <f t="shared" si="8"/>
        <v>14.600000000000012</v>
      </c>
    </row>
    <row r="90" spans="1:17">
      <c r="A90" s="25">
        <f t="shared" si="9"/>
        <v>42333</v>
      </c>
      <c r="B90" s="26" t="str">
        <f t="shared" si="10"/>
        <v>水</v>
      </c>
      <c r="C90" s="20"/>
      <c r="D90" s="24">
        <v>8</v>
      </c>
      <c r="E90" s="18">
        <v>0.1</v>
      </c>
      <c r="F90" s="21">
        <f t="shared" si="1"/>
        <v>0.8</v>
      </c>
      <c r="G90" s="32">
        <f t="shared" si="2"/>
        <v>0.8</v>
      </c>
      <c r="H90" s="21">
        <f t="array" ref="H90">SUM(IF($A90=作業履歴!$C$2:$C$67,IF(管理!$B$33=作業履歴!$D$2:$D$67,作業履歴!$F$2:$F$67,0),0))</f>
        <v>0</v>
      </c>
      <c r="I90" s="21">
        <f>SUM(F$35:F90)</f>
        <v>18.400000000000013</v>
      </c>
      <c r="J90" s="21">
        <f>SUM(G$35:G90)</f>
        <v>18.400000000000013</v>
      </c>
      <c r="K90" s="22">
        <f>SUM(H$35:H90)</f>
        <v>3</v>
      </c>
      <c r="L90" s="28">
        <f t="shared" si="3"/>
        <v>1</v>
      </c>
      <c r="M90" s="28">
        <f t="shared" si="4"/>
        <v>6.1333333333333373</v>
      </c>
      <c r="N90" s="28">
        <f t="shared" si="5"/>
        <v>3.9130434782608696</v>
      </c>
      <c r="O90" s="28">
        <f t="shared" si="6"/>
        <v>0.91304347826086962</v>
      </c>
      <c r="P90" s="28">
        <f t="shared" si="7"/>
        <v>0</v>
      </c>
      <c r="Q90" s="28">
        <f t="shared" si="8"/>
        <v>15.400000000000013</v>
      </c>
    </row>
    <row r="91" spans="1:17">
      <c r="A91" s="25">
        <f t="shared" si="9"/>
        <v>42334</v>
      </c>
      <c r="B91" s="26" t="str">
        <f t="shared" si="10"/>
        <v>木</v>
      </c>
      <c r="C91" s="20"/>
      <c r="D91" s="24">
        <v>8</v>
      </c>
      <c r="E91" s="18">
        <v>0.1</v>
      </c>
      <c r="F91" s="21">
        <f t="shared" si="1"/>
        <v>0.8</v>
      </c>
      <c r="G91" s="32">
        <f t="shared" si="2"/>
        <v>0.8</v>
      </c>
      <c r="H91" s="21">
        <f t="array" ref="H91">SUM(IF($A91=作業履歴!$C$2:$C$67,IF(管理!$B$33=作業履歴!$D$2:$D$67,作業履歴!$F$2:$F$67,0),0))</f>
        <v>0</v>
      </c>
      <c r="I91" s="21">
        <f>SUM(F$35:F91)</f>
        <v>19.200000000000014</v>
      </c>
      <c r="J91" s="21">
        <f>SUM(G$35:G91)</f>
        <v>19.200000000000014</v>
      </c>
      <c r="K91" s="22">
        <f>SUM(H$35:H91)</f>
        <v>3</v>
      </c>
      <c r="L91" s="28">
        <f t="shared" si="3"/>
        <v>1</v>
      </c>
      <c r="M91" s="28">
        <f t="shared" si="4"/>
        <v>6.4000000000000048</v>
      </c>
      <c r="N91" s="28">
        <f t="shared" si="5"/>
        <v>3.75</v>
      </c>
      <c r="O91" s="28">
        <f t="shared" si="6"/>
        <v>0.75</v>
      </c>
      <c r="P91" s="28">
        <f t="shared" si="7"/>
        <v>0</v>
      </c>
      <c r="Q91" s="28">
        <f t="shared" si="8"/>
        <v>16.200000000000014</v>
      </c>
    </row>
    <row r="92" spans="1:17">
      <c r="A92" s="25">
        <f t="shared" si="9"/>
        <v>42335</v>
      </c>
      <c r="B92" s="26" t="str">
        <f t="shared" ref="B92:B106" si="11">TEXT(A92,"aaa")</f>
        <v>金</v>
      </c>
      <c r="C92" s="20"/>
      <c r="D92" s="24">
        <v>8</v>
      </c>
      <c r="E92" s="18">
        <v>0.1</v>
      </c>
      <c r="F92" s="21">
        <f t="shared" si="1"/>
        <v>0.8</v>
      </c>
      <c r="G92" s="32">
        <f t="shared" si="2"/>
        <v>0.8</v>
      </c>
      <c r="H92" s="21">
        <f t="array" ref="H92">SUM(IF($A92=作業履歴!$C$2:$C$67,IF(管理!$B$33=作業履歴!$D$2:$D$67,作業履歴!$F$2:$F$67,0),0))</f>
        <v>0</v>
      </c>
      <c r="I92" s="21">
        <f>SUM(F$35:F92)</f>
        <v>20.000000000000014</v>
      </c>
      <c r="J92" s="21">
        <f>SUM(G$35:G92)</f>
        <v>20.000000000000014</v>
      </c>
      <c r="K92" s="22">
        <f>SUM(H$35:H92)</f>
        <v>3</v>
      </c>
      <c r="L92" s="28">
        <f t="shared" si="3"/>
        <v>1</v>
      </c>
      <c r="M92" s="28">
        <f t="shared" si="4"/>
        <v>6.6666666666666714</v>
      </c>
      <c r="N92" s="28">
        <f t="shared" si="5"/>
        <v>3.6</v>
      </c>
      <c r="O92" s="28">
        <f t="shared" si="6"/>
        <v>0.60000000000000009</v>
      </c>
      <c r="P92" s="28">
        <f t="shared" si="7"/>
        <v>0</v>
      </c>
      <c r="Q92" s="28">
        <f t="shared" si="8"/>
        <v>17.000000000000014</v>
      </c>
    </row>
    <row r="93" spans="1:17">
      <c r="A93" s="25">
        <f t="shared" si="9"/>
        <v>42336</v>
      </c>
      <c r="B93" s="26" t="str">
        <f t="shared" si="11"/>
        <v>土</v>
      </c>
      <c r="C93" s="20"/>
      <c r="D93" s="24">
        <v>8</v>
      </c>
      <c r="E93" s="18">
        <v>0</v>
      </c>
      <c r="F93" s="21">
        <f t="shared" si="1"/>
        <v>0</v>
      </c>
      <c r="G93" s="32">
        <f t="shared" si="2"/>
        <v>0</v>
      </c>
      <c r="H93" s="21">
        <f t="array" ref="H93">SUM(IF($A93=作業履歴!$C$2:$C$67,IF(管理!$B$33=作業履歴!$D$2:$D$67,作業履歴!$F$2:$F$67,0),0))</f>
        <v>0</v>
      </c>
      <c r="I93" s="21">
        <f>SUM(F$35:F93)</f>
        <v>20.000000000000014</v>
      </c>
      <c r="J93" s="21">
        <f>SUM(G$35:G93)</f>
        <v>20.000000000000014</v>
      </c>
      <c r="K93" s="22">
        <f>SUM(H$35:H93)</f>
        <v>3</v>
      </c>
      <c r="L93" s="28">
        <f t="shared" si="3"/>
        <v>1</v>
      </c>
      <c r="M93" s="28">
        <f t="shared" si="4"/>
        <v>6.6666666666666714</v>
      </c>
      <c r="N93" s="28">
        <f t="shared" si="5"/>
        <v>3.6</v>
      </c>
      <c r="O93" s="28">
        <f t="shared" si="6"/>
        <v>0.60000000000000009</v>
      </c>
      <c r="P93" s="28">
        <f t="shared" si="7"/>
        <v>0</v>
      </c>
      <c r="Q93" s="28">
        <f t="shared" si="8"/>
        <v>17.000000000000014</v>
      </c>
    </row>
    <row r="94" spans="1:17">
      <c r="A94" s="25">
        <f t="shared" si="9"/>
        <v>42337</v>
      </c>
      <c r="B94" s="26" t="str">
        <f t="shared" ref="B94:B102" si="12">TEXT(A94,"aaa")</f>
        <v>日</v>
      </c>
      <c r="C94" s="20"/>
      <c r="D94" s="24">
        <v>8</v>
      </c>
      <c r="E94" s="18">
        <v>0</v>
      </c>
      <c r="F94" s="21">
        <f t="shared" si="1"/>
        <v>0</v>
      </c>
      <c r="G94" s="32">
        <f t="shared" si="2"/>
        <v>0</v>
      </c>
      <c r="H94" s="21">
        <f t="array" ref="H94">SUM(IF($A94=作業履歴!$C$2:$C$67,IF(管理!$B$33=作業履歴!$D$2:$D$67,作業履歴!$F$2:$F$67,0),0))</f>
        <v>0</v>
      </c>
      <c r="I94" s="21">
        <f>SUM(F$35:F94)</f>
        <v>20.000000000000014</v>
      </c>
      <c r="J94" s="21">
        <f>SUM(G$35:G94)</f>
        <v>20.000000000000014</v>
      </c>
      <c r="K94" s="22">
        <f>SUM(H$35:H94)</f>
        <v>3</v>
      </c>
      <c r="L94" s="28">
        <f t="shared" si="3"/>
        <v>1</v>
      </c>
      <c r="M94" s="28">
        <f t="shared" si="4"/>
        <v>6.6666666666666714</v>
      </c>
      <c r="N94" s="28">
        <f t="shared" ref="N94:N114" si="13">K94+($F$33-J94)/M94</f>
        <v>3.6</v>
      </c>
      <c r="O94" s="28">
        <f t="shared" ref="O94:O114" si="14">N94-K94</f>
        <v>0.60000000000000009</v>
      </c>
      <c r="P94" s="28">
        <f t="shared" si="7"/>
        <v>0</v>
      </c>
      <c r="Q94" s="28">
        <f t="shared" si="8"/>
        <v>17.000000000000014</v>
      </c>
    </row>
    <row r="95" spans="1:17">
      <c r="A95" s="25">
        <f t="shared" si="9"/>
        <v>42338</v>
      </c>
      <c r="B95" s="26" t="str">
        <f t="shared" si="12"/>
        <v>月</v>
      </c>
      <c r="C95" s="20"/>
      <c r="D95" s="24">
        <v>8</v>
      </c>
      <c r="E95" s="18">
        <v>0.1</v>
      </c>
      <c r="F95" s="21">
        <f t="shared" si="1"/>
        <v>0.8</v>
      </c>
      <c r="G95" s="32">
        <f t="shared" si="2"/>
        <v>0.8</v>
      </c>
      <c r="H95" s="21">
        <f t="array" ref="H95">SUM(IF($A95=作業履歴!$C$2:$C$67,IF(管理!$B$33=作業履歴!$D$2:$D$67,作業履歴!$F$2:$F$67,0),0))</f>
        <v>0</v>
      </c>
      <c r="I95" s="21">
        <f>SUM(F$35:F95)</f>
        <v>20.800000000000015</v>
      </c>
      <c r="J95" s="21">
        <f>SUM(G$35:G95)</f>
        <v>20.800000000000015</v>
      </c>
      <c r="K95" s="22">
        <f>SUM(H$35:H95)</f>
        <v>3</v>
      </c>
      <c r="L95" s="28">
        <f t="shared" si="3"/>
        <v>1</v>
      </c>
      <c r="M95" s="28">
        <f t="shared" si="4"/>
        <v>6.933333333333338</v>
      </c>
      <c r="N95" s="28">
        <f t="shared" si="13"/>
        <v>3.4615384615384617</v>
      </c>
      <c r="O95" s="28">
        <f t="shared" si="14"/>
        <v>0.46153846153846168</v>
      </c>
      <c r="P95" s="28">
        <f t="shared" si="7"/>
        <v>0</v>
      </c>
      <c r="Q95" s="28">
        <f t="shared" si="8"/>
        <v>17.800000000000015</v>
      </c>
    </row>
    <row r="96" spans="1:17">
      <c r="A96" s="25">
        <f t="shared" si="9"/>
        <v>42339</v>
      </c>
      <c r="B96" s="26" t="str">
        <f t="shared" si="12"/>
        <v>火</v>
      </c>
      <c r="C96" s="20"/>
      <c r="D96" s="24">
        <v>8</v>
      </c>
      <c r="E96" s="18">
        <v>0.1</v>
      </c>
      <c r="F96" s="21">
        <f t="shared" si="1"/>
        <v>0.8</v>
      </c>
      <c r="G96" s="32">
        <f t="shared" si="2"/>
        <v>0.8</v>
      </c>
      <c r="H96" s="21">
        <f t="array" ref="H96">SUM(IF($A96=作業履歴!$C$2:$C$67,IF(管理!$B$33=作業履歴!$D$2:$D$67,作業履歴!$F$2:$F$67,0),0))</f>
        <v>0</v>
      </c>
      <c r="I96" s="21">
        <f>SUM(F$35:F96)</f>
        <v>21.600000000000016</v>
      </c>
      <c r="J96" s="21">
        <f>SUM(G$35:G96)</f>
        <v>21.600000000000016</v>
      </c>
      <c r="K96" s="22">
        <f>SUM(H$35:H96)</f>
        <v>3</v>
      </c>
      <c r="L96" s="28">
        <f t="shared" si="3"/>
        <v>1</v>
      </c>
      <c r="M96" s="28">
        <f t="shared" si="4"/>
        <v>7.2000000000000055</v>
      </c>
      <c r="N96" s="28">
        <f t="shared" si="13"/>
        <v>3.3333333333333335</v>
      </c>
      <c r="O96" s="28">
        <f t="shared" si="14"/>
        <v>0.33333333333333348</v>
      </c>
      <c r="P96" s="28">
        <f t="shared" si="7"/>
        <v>0</v>
      </c>
      <c r="Q96" s="28">
        <f t="shared" si="8"/>
        <v>18.600000000000016</v>
      </c>
    </row>
    <row r="97" spans="1:17">
      <c r="A97" s="25">
        <f t="shared" si="9"/>
        <v>42340</v>
      </c>
      <c r="B97" s="26" t="str">
        <f t="shared" si="12"/>
        <v>水</v>
      </c>
      <c r="C97" s="20"/>
      <c r="D97" s="24">
        <v>8</v>
      </c>
      <c r="E97" s="18">
        <v>0.1</v>
      </c>
      <c r="F97" s="21">
        <f t="shared" si="1"/>
        <v>0.8</v>
      </c>
      <c r="G97" s="32">
        <f t="shared" si="2"/>
        <v>0.8</v>
      </c>
      <c r="H97" s="21">
        <f t="array" ref="H97">SUM(IF($A97=作業履歴!$C$2:$C$67,IF(管理!$B$33=作業履歴!$D$2:$D$67,作業履歴!$F$2:$F$67,0),0))</f>
        <v>0</v>
      </c>
      <c r="I97" s="21">
        <f>SUM(F$35:F97)</f>
        <v>22.400000000000016</v>
      </c>
      <c r="J97" s="21">
        <f>SUM(G$35:G97)</f>
        <v>22.400000000000016</v>
      </c>
      <c r="K97" s="22">
        <f>SUM(H$35:H97)</f>
        <v>3</v>
      </c>
      <c r="L97" s="28">
        <f t="shared" si="3"/>
        <v>1</v>
      </c>
      <c r="M97" s="28">
        <f t="shared" si="4"/>
        <v>7.4666666666666721</v>
      </c>
      <c r="N97" s="28">
        <f t="shared" si="13"/>
        <v>3.2142857142857144</v>
      </c>
      <c r="O97" s="28">
        <f t="shared" si="14"/>
        <v>0.21428571428571441</v>
      </c>
      <c r="P97" s="28">
        <f t="shared" si="7"/>
        <v>0</v>
      </c>
      <c r="Q97" s="28">
        <f t="shared" si="8"/>
        <v>19.400000000000016</v>
      </c>
    </row>
    <row r="98" spans="1:17">
      <c r="A98" s="25">
        <f t="shared" si="9"/>
        <v>42341</v>
      </c>
      <c r="B98" s="26" t="str">
        <f t="shared" si="12"/>
        <v>木</v>
      </c>
      <c r="C98" s="20"/>
      <c r="D98" s="24">
        <v>8</v>
      </c>
      <c r="E98" s="18">
        <v>0.1</v>
      </c>
      <c r="F98" s="21">
        <f t="shared" si="1"/>
        <v>0.8</v>
      </c>
      <c r="G98" s="32">
        <f t="shared" si="2"/>
        <v>0.8</v>
      </c>
      <c r="H98" s="21">
        <f t="array" ref="H98">SUM(IF($A98=作業履歴!$C$2:$C$67,IF(管理!$B$33=作業履歴!$D$2:$D$67,作業履歴!$F$2:$F$67,0),0))</f>
        <v>0</v>
      </c>
      <c r="I98" s="21">
        <f>SUM(F$35:F98)</f>
        <v>23.200000000000017</v>
      </c>
      <c r="J98" s="21">
        <f>SUM(G$35:G98)</f>
        <v>23.200000000000017</v>
      </c>
      <c r="K98" s="22">
        <f>SUM(H$35:H98)</f>
        <v>3</v>
      </c>
      <c r="L98" s="28">
        <f t="shared" si="3"/>
        <v>1</v>
      </c>
      <c r="M98" s="28">
        <f t="shared" si="4"/>
        <v>7.7333333333333387</v>
      </c>
      <c r="N98" s="28">
        <f t="shared" si="13"/>
        <v>3.103448275862069</v>
      </c>
      <c r="O98" s="28">
        <f t="shared" si="14"/>
        <v>0.10344827586206895</v>
      </c>
      <c r="P98" s="28">
        <f t="shared" si="7"/>
        <v>0</v>
      </c>
      <c r="Q98" s="28">
        <f t="shared" si="8"/>
        <v>20.200000000000017</v>
      </c>
    </row>
    <row r="99" spans="1:17">
      <c r="A99" s="25">
        <f t="shared" si="9"/>
        <v>42342</v>
      </c>
      <c r="B99" s="26" t="str">
        <f t="shared" si="12"/>
        <v>金</v>
      </c>
      <c r="C99" s="20"/>
      <c r="D99" s="24">
        <v>8</v>
      </c>
      <c r="E99" s="18">
        <v>0.1</v>
      </c>
      <c r="F99" s="21">
        <f t="shared" si="1"/>
        <v>0.8</v>
      </c>
      <c r="G99" s="32">
        <f t="shared" si="2"/>
        <v>0.8</v>
      </c>
      <c r="H99" s="21">
        <f t="array" ref="H99">SUM(IF($A99=作業履歴!$C$2:$C$67,IF(管理!$B$33=作業履歴!$D$2:$D$67,作業履歴!$F$2:$F$67,0),0))</f>
        <v>0</v>
      </c>
      <c r="I99" s="21">
        <f>SUM(F$35:F99)</f>
        <v>24.000000000000018</v>
      </c>
      <c r="J99" s="21">
        <f>SUM(G$35:G99)</f>
        <v>24.000000000000018</v>
      </c>
      <c r="K99" s="22">
        <f>SUM(H$35:H99)</f>
        <v>3</v>
      </c>
      <c r="L99" s="28">
        <f t="shared" si="3"/>
        <v>1</v>
      </c>
      <c r="M99" s="28">
        <f t="shared" si="4"/>
        <v>8.0000000000000053</v>
      </c>
      <c r="N99" s="28">
        <f t="shared" si="13"/>
        <v>3</v>
      </c>
      <c r="O99" s="28">
        <f t="shared" si="14"/>
        <v>0</v>
      </c>
      <c r="P99" s="28">
        <f t="shared" si="7"/>
        <v>0</v>
      </c>
      <c r="Q99" s="28">
        <f t="shared" si="8"/>
        <v>21.000000000000018</v>
      </c>
    </row>
    <row r="100" spans="1:17">
      <c r="A100" s="25">
        <f t="shared" si="9"/>
        <v>42343</v>
      </c>
      <c r="B100" s="26" t="str">
        <f t="shared" si="12"/>
        <v>土</v>
      </c>
      <c r="C100" s="20"/>
      <c r="D100" s="24">
        <v>8</v>
      </c>
      <c r="E100" s="18">
        <v>0</v>
      </c>
      <c r="F100" s="21">
        <f t="shared" ref="F100:F114" si="15">E100*D100</f>
        <v>0</v>
      </c>
      <c r="G100" s="32">
        <f t="shared" ref="G100:G114" si="16">F100</f>
        <v>0</v>
      </c>
      <c r="H100" s="21">
        <f t="array" ref="H100">SUM(IF($A100=作業履歴!$C$2:$C$67,IF(管理!$B$33=作業履歴!$D$2:$D$67,作業履歴!$F$2:$F$67,0),0))</f>
        <v>0</v>
      </c>
      <c r="I100" s="21">
        <f>SUM(F$35:F100)</f>
        <v>24.000000000000018</v>
      </c>
      <c r="J100" s="21">
        <f>SUM(G$35:G100)</f>
        <v>24.000000000000018</v>
      </c>
      <c r="K100" s="22">
        <f>SUM(H$35:H100)</f>
        <v>3</v>
      </c>
      <c r="L100" s="28">
        <f t="shared" ref="L100:L114" si="17">J100/I100</f>
        <v>1</v>
      </c>
      <c r="M100" s="28">
        <f t="shared" ref="M100:M114" si="18">J100/K100</f>
        <v>8.0000000000000053</v>
      </c>
      <c r="N100" s="28">
        <f t="shared" si="13"/>
        <v>3</v>
      </c>
      <c r="O100" s="28">
        <f t="shared" si="14"/>
        <v>0</v>
      </c>
      <c r="P100" s="28">
        <f t="shared" ref="P100:P114" si="19">J100-I100</f>
        <v>0</v>
      </c>
      <c r="Q100" s="28">
        <f t="shared" ref="Q100:Q114" si="20">J100-K100</f>
        <v>21.000000000000018</v>
      </c>
    </row>
    <row r="101" spans="1:17">
      <c r="A101" s="25">
        <f t="shared" si="9"/>
        <v>42344</v>
      </c>
      <c r="B101" s="26" t="str">
        <f t="shared" si="12"/>
        <v>日</v>
      </c>
      <c r="C101" s="20"/>
      <c r="D101" s="24">
        <v>8</v>
      </c>
      <c r="E101" s="18">
        <v>0</v>
      </c>
      <c r="F101" s="21">
        <f t="shared" si="15"/>
        <v>0</v>
      </c>
      <c r="G101" s="32">
        <f t="shared" si="16"/>
        <v>0</v>
      </c>
      <c r="H101" s="21">
        <f t="array" ref="H101">SUM(IF($A101=作業履歴!$C$2:$C$67,IF(管理!$B$33=作業履歴!$D$2:$D$67,作業履歴!$F$2:$F$67,0),0))</f>
        <v>0</v>
      </c>
      <c r="I101" s="21">
        <f>SUM(F$35:F101)</f>
        <v>24.000000000000018</v>
      </c>
      <c r="J101" s="21">
        <f>SUM(G$35:G101)</f>
        <v>24.000000000000018</v>
      </c>
      <c r="K101" s="22">
        <f>SUM(H$35:H101)</f>
        <v>3</v>
      </c>
      <c r="L101" s="28">
        <f t="shared" si="17"/>
        <v>1</v>
      </c>
      <c r="M101" s="28">
        <f t="shared" si="18"/>
        <v>8.0000000000000053</v>
      </c>
      <c r="N101" s="28">
        <f t="shared" si="13"/>
        <v>3</v>
      </c>
      <c r="O101" s="28">
        <f t="shared" si="14"/>
        <v>0</v>
      </c>
      <c r="P101" s="28">
        <f t="shared" si="19"/>
        <v>0</v>
      </c>
      <c r="Q101" s="28">
        <f t="shared" si="20"/>
        <v>21.000000000000018</v>
      </c>
    </row>
    <row r="102" spans="1:17">
      <c r="A102" s="25">
        <f t="shared" si="9"/>
        <v>42345</v>
      </c>
      <c r="B102" s="26" t="str">
        <f t="shared" si="12"/>
        <v>月</v>
      </c>
      <c r="C102" s="20"/>
      <c r="D102" s="24">
        <v>8</v>
      </c>
      <c r="E102" s="18">
        <v>0</v>
      </c>
      <c r="F102" s="21">
        <f t="shared" si="15"/>
        <v>0</v>
      </c>
      <c r="G102" s="32">
        <f t="shared" si="16"/>
        <v>0</v>
      </c>
      <c r="H102" s="21">
        <f t="array" ref="H102">SUM(IF($A102=作業履歴!$C$2:$C$67,IF(管理!$B$33=作業履歴!$D$2:$D$67,作業履歴!$F$2:$F$67,0),0))</f>
        <v>0</v>
      </c>
      <c r="I102" s="21">
        <f>SUM(F$35:F102)</f>
        <v>24.000000000000018</v>
      </c>
      <c r="J102" s="21">
        <f>SUM(G$35:G102)</f>
        <v>24.000000000000018</v>
      </c>
      <c r="K102" s="22">
        <f>SUM(H$35:H102)</f>
        <v>3</v>
      </c>
      <c r="L102" s="28">
        <f t="shared" si="17"/>
        <v>1</v>
      </c>
      <c r="M102" s="28">
        <f t="shared" si="18"/>
        <v>8.0000000000000053</v>
      </c>
      <c r="N102" s="28">
        <f t="shared" si="13"/>
        <v>3</v>
      </c>
      <c r="O102" s="28">
        <f t="shared" si="14"/>
        <v>0</v>
      </c>
      <c r="P102" s="28">
        <f t="shared" si="19"/>
        <v>0</v>
      </c>
      <c r="Q102" s="28">
        <f t="shared" si="20"/>
        <v>21.000000000000018</v>
      </c>
    </row>
    <row r="103" spans="1:17">
      <c r="A103" s="25">
        <f t="shared" si="9"/>
        <v>42346</v>
      </c>
      <c r="B103" s="26" t="str">
        <f t="shared" si="11"/>
        <v>火</v>
      </c>
      <c r="C103" s="20"/>
      <c r="D103" s="24">
        <v>8</v>
      </c>
      <c r="E103" s="18">
        <v>0</v>
      </c>
      <c r="F103" s="21">
        <f t="shared" si="15"/>
        <v>0</v>
      </c>
      <c r="G103" s="32">
        <f t="shared" si="16"/>
        <v>0</v>
      </c>
      <c r="H103" s="21">
        <f t="array" ref="H103">SUM(IF($A103=作業履歴!$C$2:$C$67,IF(管理!$B$33=作業履歴!$D$2:$D$67,作業履歴!$F$2:$F$67,0),0))</f>
        <v>0</v>
      </c>
      <c r="I103" s="21">
        <f>SUM(F$35:F103)</f>
        <v>24.000000000000018</v>
      </c>
      <c r="J103" s="21">
        <f>SUM(G$35:G103)</f>
        <v>24.000000000000018</v>
      </c>
      <c r="K103" s="22">
        <f>SUM(H$35:H103)</f>
        <v>3</v>
      </c>
      <c r="L103" s="28">
        <f t="shared" si="17"/>
        <v>1</v>
      </c>
      <c r="M103" s="28">
        <f t="shared" si="18"/>
        <v>8.0000000000000053</v>
      </c>
      <c r="N103" s="28">
        <f t="shared" si="13"/>
        <v>3</v>
      </c>
      <c r="O103" s="28">
        <f t="shared" si="14"/>
        <v>0</v>
      </c>
      <c r="P103" s="28">
        <f t="shared" si="19"/>
        <v>0</v>
      </c>
      <c r="Q103" s="28">
        <f t="shared" si="20"/>
        <v>21.000000000000018</v>
      </c>
    </row>
    <row r="104" spans="1:17">
      <c r="A104" s="25">
        <f t="shared" si="9"/>
        <v>42347</v>
      </c>
      <c r="B104" s="26" t="str">
        <f t="shared" si="11"/>
        <v>水</v>
      </c>
      <c r="C104" s="20"/>
      <c r="D104" s="24">
        <v>8</v>
      </c>
      <c r="E104" s="18">
        <v>0</v>
      </c>
      <c r="F104" s="21">
        <f t="shared" si="15"/>
        <v>0</v>
      </c>
      <c r="G104" s="32">
        <f t="shared" si="16"/>
        <v>0</v>
      </c>
      <c r="H104" s="21">
        <f t="array" ref="H104">SUM(IF($A104=作業履歴!$C$2:$C$67,IF(管理!$B$33=作業履歴!$D$2:$D$67,作業履歴!$F$2:$F$67,0),0))</f>
        <v>0</v>
      </c>
      <c r="I104" s="21">
        <f>SUM(F$35:F104)</f>
        <v>24.000000000000018</v>
      </c>
      <c r="J104" s="21">
        <f>SUM(G$35:G104)</f>
        <v>24.000000000000018</v>
      </c>
      <c r="K104" s="22">
        <f>SUM(H$35:H104)</f>
        <v>3</v>
      </c>
      <c r="L104" s="28">
        <f t="shared" si="17"/>
        <v>1</v>
      </c>
      <c r="M104" s="28">
        <f t="shared" si="18"/>
        <v>8.0000000000000053</v>
      </c>
      <c r="N104" s="28">
        <f t="shared" si="13"/>
        <v>3</v>
      </c>
      <c r="O104" s="28">
        <f t="shared" si="14"/>
        <v>0</v>
      </c>
      <c r="P104" s="28">
        <f t="shared" si="19"/>
        <v>0</v>
      </c>
      <c r="Q104" s="28">
        <f t="shared" si="20"/>
        <v>21.000000000000018</v>
      </c>
    </row>
    <row r="105" spans="1:17">
      <c r="A105" s="25">
        <f t="shared" si="9"/>
        <v>42348</v>
      </c>
      <c r="B105" s="26" t="str">
        <f t="shared" si="11"/>
        <v>木</v>
      </c>
      <c r="C105" s="20"/>
      <c r="D105" s="24">
        <v>8</v>
      </c>
      <c r="E105" s="18">
        <v>0</v>
      </c>
      <c r="F105" s="21">
        <f t="shared" si="15"/>
        <v>0</v>
      </c>
      <c r="G105" s="32">
        <f t="shared" si="16"/>
        <v>0</v>
      </c>
      <c r="H105" s="21">
        <f t="array" ref="H105">SUM(IF($A105=作業履歴!$C$2:$C$67,IF(管理!$B$33=作業履歴!$D$2:$D$67,作業履歴!$F$2:$F$67,0),0))</f>
        <v>0</v>
      </c>
      <c r="I105" s="21">
        <f>SUM(F$35:F105)</f>
        <v>24.000000000000018</v>
      </c>
      <c r="J105" s="21">
        <f>SUM(G$35:G105)</f>
        <v>24.000000000000018</v>
      </c>
      <c r="K105" s="22">
        <f>SUM(H$35:H105)</f>
        <v>3</v>
      </c>
      <c r="L105" s="28">
        <f t="shared" si="17"/>
        <v>1</v>
      </c>
      <c r="M105" s="28">
        <f t="shared" si="18"/>
        <v>8.0000000000000053</v>
      </c>
      <c r="N105" s="28">
        <f t="shared" si="13"/>
        <v>3</v>
      </c>
      <c r="O105" s="28">
        <f t="shared" si="14"/>
        <v>0</v>
      </c>
      <c r="P105" s="28">
        <f t="shared" si="19"/>
        <v>0</v>
      </c>
      <c r="Q105" s="28">
        <f t="shared" si="20"/>
        <v>21.000000000000018</v>
      </c>
    </row>
    <row r="106" spans="1:17">
      <c r="A106" s="25">
        <f t="shared" si="9"/>
        <v>42349</v>
      </c>
      <c r="B106" s="26" t="str">
        <f t="shared" si="11"/>
        <v>金</v>
      </c>
      <c r="C106" s="20"/>
      <c r="D106" s="24">
        <v>8</v>
      </c>
      <c r="E106" s="18">
        <v>0</v>
      </c>
      <c r="F106" s="21">
        <f t="shared" si="15"/>
        <v>0</v>
      </c>
      <c r="G106" s="32">
        <f t="shared" si="16"/>
        <v>0</v>
      </c>
      <c r="H106" s="21">
        <f t="array" ref="H106">SUM(IF($A106=作業履歴!$C$2:$C$67,IF(管理!$B$33=作業履歴!$D$2:$D$67,作業履歴!$F$2:$F$67,0),0))</f>
        <v>0</v>
      </c>
      <c r="I106" s="21">
        <f>SUM(F$35:F106)</f>
        <v>24.000000000000018</v>
      </c>
      <c r="J106" s="21">
        <f>SUM(G$35:G106)</f>
        <v>24.000000000000018</v>
      </c>
      <c r="K106" s="22">
        <f>SUM(H$35:H106)</f>
        <v>3</v>
      </c>
      <c r="L106" s="28">
        <f t="shared" si="17"/>
        <v>1</v>
      </c>
      <c r="M106" s="28">
        <f t="shared" si="18"/>
        <v>8.0000000000000053</v>
      </c>
      <c r="N106" s="28">
        <f t="shared" si="13"/>
        <v>3</v>
      </c>
      <c r="O106" s="28">
        <f t="shared" si="14"/>
        <v>0</v>
      </c>
      <c r="P106" s="28">
        <f t="shared" si="19"/>
        <v>0</v>
      </c>
      <c r="Q106" s="28">
        <f t="shared" si="20"/>
        <v>21.000000000000018</v>
      </c>
    </row>
    <row r="107" spans="1:17">
      <c r="A107" s="25">
        <f t="shared" si="9"/>
        <v>42350</v>
      </c>
      <c r="B107" s="26" t="str">
        <f t="shared" si="10"/>
        <v>土</v>
      </c>
      <c r="C107" s="20"/>
      <c r="D107" s="24">
        <v>8</v>
      </c>
      <c r="E107" s="18">
        <v>0</v>
      </c>
      <c r="F107" s="21">
        <f t="shared" si="15"/>
        <v>0</v>
      </c>
      <c r="G107" s="32">
        <f t="shared" si="16"/>
        <v>0</v>
      </c>
      <c r="H107" s="21">
        <f t="array" ref="H107">SUM(IF($A107=作業履歴!$C$2:$C$67,IF(管理!$B$33=作業履歴!$D$2:$D$67,作業履歴!$F$2:$F$67,0),0))</f>
        <v>0</v>
      </c>
      <c r="I107" s="21">
        <f>SUM(F$35:F107)</f>
        <v>24.000000000000018</v>
      </c>
      <c r="J107" s="21">
        <f>SUM(G$35:G107)</f>
        <v>24.000000000000018</v>
      </c>
      <c r="K107" s="22">
        <f>SUM(H$35:H107)</f>
        <v>3</v>
      </c>
      <c r="L107" s="28">
        <f t="shared" si="17"/>
        <v>1</v>
      </c>
      <c r="M107" s="28">
        <f t="shared" si="18"/>
        <v>8.0000000000000053</v>
      </c>
      <c r="N107" s="28">
        <f t="shared" si="13"/>
        <v>3</v>
      </c>
      <c r="O107" s="28">
        <f t="shared" si="14"/>
        <v>0</v>
      </c>
      <c r="P107" s="28">
        <f t="shared" si="19"/>
        <v>0</v>
      </c>
      <c r="Q107" s="28">
        <f t="shared" si="20"/>
        <v>21.000000000000018</v>
      </c>
    </row>
    <row r="108" spans="1:17">
      <c r="A108" s="25">
        <f t="shared" si="9"/>
        <v>42351</v>
      </c>
      <c r="B108" s="26" t="str">
        <f t="shared" si="10"/>
        <v>日</v>
      </c>
      <c r="C108" s="20"/>
      <c r="D108" s="24">
        <v>8</v>
      </c>
      <c r="E108" s="18">
        <v>0</v>
      </c>
      <c r="F108" s="21">
        <f t="shared" si="15"/>
        <v>0</v>
      </c>
      <c r="G108" s="32">
        <f t="shared" si="16"/>
        <v>0</v>
      </c>
      <c r="H108" s="21">
        <f t="array" ref="H108">SUM(IF($A108=作業履歴!$C$2:$C$67,IF(管理!$B$33=作業履歴!$D$2:$D$67,作業履歴!$F$2:$F$67,0),0))</f>
        <v>0</v>
      </c>
      <c r="I108" s="21">
        <f>SUM(F$35:F108)</f>
        <v>24.000000000000018</v>
      </c>
      <c r="J108" s="21">
        <f>SUM(G$35:G108)</f>
        <v>24.000000000000018</v>
      </c>
      <c r="K108" s="22">
        <f>SUM(H$35:H108)</f>
        <v>3</v>
      </c>
      <c r="L108" s="28">
        <f t="shared" si="17"/>
        <v>1</v>
      </c>
      <c r="M108" s="28">
        <f t="shared" si="18"/>
        <v>8.0000000000000053</v>
      </c>
      <c r="N108" s="28">
        <f t="shared" si="13"/>
        <v>3</v>
      </c>
      <c r="O108" s="28">
        <f t="shared" si="14"/>
        <v>0</v>
      </c>
      <c r="P108" s="28">
        <f t="shared" si="19"/>
        <v>0</v>
      </c>
      <c r="Q108" s="28">
        <f t="shared" si="20"/>
        <v>21.000000000000018</v>
      </c>
    </row>
    <row r="109" spans="1:17">
      <c r="A109" s="25">
        <f t="shared" si="9"/>
        <v>42352</v>
      </c>
      <c r="B109" s="26" t="str">
        <f t="shared" si="0"/>
        <v>月</v>
      </c>
      <c r="C109" s="20"/>
      <c r="D109" s="24">
        <v>8</v>
      </c>
      <c r="E109" s="18">
        <v>0</v>
      </c>
      <c r="F109" s="21">
        <f t="shared" si="15"/>
        <v>0</v>
      </c>
      <c r="G109" s="32">
        <f t="shared" si="16"/>
        <v>0</v>
      </c>
      <c r="H109" s="21">
        <f t="array" ref="H109">SUM(IF($A109=作業履歴!$C$2:$C$67,IF(管理!$B$33=作業履歴!$D$2:$D$67,作業履歴!$F$2:$F$67,0),0))</f>
        <v>0</v>
      </c>
      <c r="I109" s="21">
        <f>SUM(F$35:F109)</f>
        <v>24.000000000000018</v>
      </c>
      <c r="J109" s="21">
        <f>SUM(G$35:G109)</f>
        <v>24.000000000000018</v>
      </c>
      <c r="K109" s="22">
        <f>SUM(H$35:H109)</f>
        <v>3</v>
      </c>
      <c r="L109" s="28">
        <f t="shared" si="17"/>
        <v>1</v>
      </c>
      <c r="M109" s="28">
        <f t="shared" si="18"/>
        <v>8.0000000000000053</v>
      </c>
      <c r="N109" s="28">
        <f t="shared" si="13"/>
        <v>3</v>
      </c>
      <c r="O109" s="28">
        <f t="shared" si="14"/>
        <v>0</v>
      </c>
      <c r="P109" s="28">
        <f t="shared" si="19"/>
        <v>0</v>
      </c>
      <c r="Q109" s="28">
        <f t="shared" si="20"/>
        <v>21.000000000000018</v>
      </c>
    </row>
    <row r="110" spans="1:17">
      <c r="A110" s="25">
        <f t="shared" si="9"/>
        <v>42353</v>
      </c>
      <c r="B110" s="26" t="str">
        <f t="shared" si="0"/>
        <v>火</v>
      </c>
      <c r="C110" s="20"/>
      <c r="D110" s="24">
        <v>8</v>
      </c>
      <c r="E110" s="18">
        <v>0</v>
      </c>
      <c r="F110" s="21">
        <f t="shared" si="15"/>
        <v>0</v>
      </c>
      <c r="G110" s="32">
        <f t="shared" si="16"/>
        <v>0</v>
      </c>
      <c r="H110" s="21">
        <f t="array" ref="H110">SUM(IF($A110=作業履歴!$C$2:$C$67,IF(管理!$B$33=作業履歴!$D$2:$D$67,作業履歴!$F$2:$F$67,0),0))</f>
        <v>0</v>
      </c>
      <c r="I110" s="21">
        <f>SUM(F$35:F110)</f>
        <v>24.000000000000018</v>
      </c>
      <c r="J110" s="21">
        <f>SUM(G$35:G110)</f>
        <v>24.000000000000018</v>
      </c>
      <c r="K110" s="22">
        <f>SUM(H$35:H110)</f>
        <v>3</v>
      </c>
      <c r="L110" s="28">
        <f t="shared" si="17"/>
        <v>1</v>
      </c>
      <c r="M110" s="28">
        <f t="shared" si="18"/>
        <v>8.0000000000000053</v>
      </c>
      <c r="N110" s="28">
        <f t="shared" si="13"/>
        <v>3</v>
      </c>
      <c r="O110" s="28">
        <f t="shared" si="14"/>
        <v>0</v>
      </c>
      <c r="P110" s="28">
        <f t="shared" si="19"/>
        <v>0</v>
      </c>
      <c r="Q110" s="28">
        <f t="shared" si="20"/>
        <v>21.000000000000018</v>
      </c>
    </row>
    <row r="111" spans="1:17">
      <c r="A111" s="25">
        <f t="shared" si="9"/>
        <v>42354</v>
      </c>
      <c r="B111" s="26" t="str">
        <f t="shared" si="0"/>
        <v>水</v>
      </c>
      <c r="C111" s="20"/>
      <c r="D111" s="24">
        <v>8</v>
      </c>
      <c r="E111" s="18">
        <v>0</v>
      </c>
      <c r="F111" s="21">
        <f t="shared" si="15"/>
        <v>0</v>
      </c>
      <c r="G111" s="32">
        <f t="shared" si="16"/>
        <v>0</v>
      </c>
      <c r="H111" s="21">
        <f t="array" ref="H111">SUM(IF($A111=作業履歴!$C$2:$C$67,IF(管理!$B$33=作業履歴!$D$2:$D$67,作業履歴!$F$2:$F$67,0),0))</f>
        <v>0</v>
      </c>
      <c r="I111" s="21">
        <f>SUM(F$35:F111)</f>
        <v>24.000000000000018</v>
      </c>
      <c r="J111" s="21">
        <f>SUM(G$35:G111)</f>
        <v>24.000000000000018</v>
      </c>
      <c r="K111" s="22">
        <f>SUM(H$35:H111)</f>
        <v>3</v>
      </c>
      <c r="L111" s="28">
        <f t="shared" si="17"/>
        <v>1</v>
      </c>
      <c r="M111" s="28">
        <f t="shared" si="18"/>
        <v>8.0000000000000053</v>
      </c>
      <c r="N111" s="28">
        <f t="shared" si="13"/>
        <v>3</v>
      </c>
      <c r="O111" s="28">
        <f t="shared" si="14"/>
        <v>0</v>
      </c>
      <c r="P111" s="28">
        <f t="shared" si="19"/>
        <v>0</v>
      </c>
      <c r="Q111" s="28">
        <f t="shared" si="20"/>
        <v>21.000000000000018</v>
      </c>
    </row>
    <row r="112" spans="1:17">
      <c r="A112" s="25">
        <f t="shared" si="9"/>
        <v>42355</v>
      </c>
      <c r="B112" s="26" t="str">
        <f t="shared" si="0"/>
        <v>木</v>
      </c>
      <c r="C112" s="20"/>
      <c r="D112" s="24">
        <v>8</v>
      </c>
      <c r="E112" s="18">
        <v>0</v>
      </c>
      <c r="F112" s="21">
        <f t="shared" si="15"/>
        <v>0</v>
      </c>
      <c r="G112" s="32">
        <f t="shared" si="16"/>
        <v>0</v>
      </c>
      <c r="H112" s="21">
        <f t="array" ref="H112">SUM(IF($A112=作業履歴!$C$2:$C$67,IF(管理!$B$33=作業履歴!$D$2:$D$67,作業履歴!$F$2:$F$67,0),0))</f>
        <v>0</v>
      </c>
      <c r="I112" s="21">
        <f>SUM(F$35:F112)</f>
        <v>24.000000000000018</v>
      </c>
      <c r="J112" s="21">
        <f>SUM(G$35:G112)</f>
        <v>24.000000000000018</v>
      </c>
      <c r="K112" s="22">
        <f>SUM(H$35:H112)</f>
        <v>3</v>
      </c>
      <c r="L112" s="28">
        <f t="shared" si="17"/>
        <v>1</v>
      </c>
      <c r="M112" s="28">
        <f t="shared" si="18"/>
        <v>8.0000000000000053</v>
      </c>
      <c r="N112" s="28">
        <f t="shared" si="13"/>
        <v>3</v>
      </c>
      <c r="O112" s="28">
        <f t="shared" si="14"/>
        <v>0</v>
      </c>
      <c r="P112" s="28">
        <f t="shared" si="19"/>
        <v>0</v>
      </c>
      <c r="Q112" s="28">
        <f t="shared" si="20"/>
        <v>21.000000000000018</v>
      </c>
    </row>
    <row r="113" spans="1:17">
      <c r="A113" s="25">
        <f t="shared" si="9"/>
        <v>42356</v>
      </c>
      <c r="B113" s="26" t="str">
        <f t="shared" si="0"/>
        <v>金</v>
      </c>
      <c r="C113" s="20"/>
      <c r="D113" s="24">
        <v>8</v>
      </c>
      <c r="E113" s="18">
        <v>0</v>
      </c>
      <c r="F113" s="21">
        <f t="shared" si="15"/>
        <v>0</v>
      </c>
      <c r="G113" s="32">
        <f t="shared" si="16"/>
        <v>0</v>
      </c>
      <c r="H113" s="21">
        <f t="array" ref="H113">SUM(IF($A113=作業履歴!$C$2:$C$67,IF(管理!$B$33=作業履歴!$D$2:$D$67,作業履歴!$F$2:$F$67,0),0))</f>
        <v>0</v>
      </c>
      <c r="I113" s="21">
        <f>SUM(F$35:F113)</f>
        <v>24.000000000000018</v>
      </c>
      <c r="J113" s="21">
        <f>SUM(G$35:G113)</f>
        <v>24.000000000000018</v>
      </c>
      <c r="K113" s="22">
        <f>SUM(H$35:H113)</f>
        <v>3</v>
      </c>
      <c r="L113" s="28">
        <f t="shared" si="17"/>
        <v>1</v>
      </c>
      <c r="M113" s="28">
        <f t="shared" si="18"/>
        <v>8.0000000000000053</v>
      </c>
      <c r="N113" s="28">
        <f t="shared" si="13"/>
        <v>3</v>
      </c>
      <c r="O113" s="28">
        <f t="shared" si="14"/>
        <v>0</v>
      </c>
      <c r="P113" s="28">
        <f t="shared" si="19"/>
        <v>0</v>
      </c>
      <c r="Q113" s="28">
        <f t="shared" si="20"/>
        <v>21.000000000000018</v>
      </c>
    </row>
    <row r="114" spans="1:17">
      <c r="A114" s="25">
        <f t="shared" si="9"/>
        <v>42357</v>
      </c>
      <c r="B114" s="26" t="str">
        <f t="shared" si="0"/>
        <v>土</v>
      </c>
      <c r="C114" s="20"/>
      <c r="D114" s="24">
        <v>8</v>
      </c>
      <c r="E114" s="18">
        <v>0</v>
      </c>
      <c r="F114" s="21">
        <f t="shared" si="15"/>
        <v>0</v>
      </c>
      <c r="G114" s="32">
        <f t="shared" si="16"/>
        <v>0</v>
      </c>
      <c r="H114" s="21">
        <f t="array" ref="H114">SUM(IF($A114=作業履歴!$C$2:$C$67,IF(管理!$B$33=作業履歴!$D$2:$D$67,作業履歴!$F$2:$F$67,0),0))</f>
        <v>0</v>
      </c>
      <c r="I114" s="21">
        <f>SUM(F$35:F114)</f>
        <v>24.000000000000018</v>
      </c>
      <c r="J114" s="21">
        <f>SUM(G$35:G114)</f>
        <v>24.000000000000018</v>
      </c>
      <c r="K114" s="22">
        <f>SUM(H$35:H114)</f>
        <v>3</v>
      </c>
      <c r="L114" s="28">
        <f t="shared" si="17"/>
        <v>1</v>
      </c>
      <c r="M114" s="28">
        <f t="shared" si="18"/>
        <v>8.0000000000000053</v>
      </c>
      <c r="N114" s="28">
        <f t="shared" si="13"/>
        <v>3</v>
      </c>
      <c r="O114" s="28">
        <f t="shared" si="14"/>
        <v>0</v>
      </c>
      <c r="P114" s="28">
        <f t="shared" si="19"/>
        <v>0</v>
      </c>
      <c r="Q114" s="28">
        <f t="shared" si="20"/>
        <v>21.000000000000018</v>
      </c>
    </row>
    <row r="115" spans="1:17">
      <c r="E115" s="18">
        <v>0</v>
      </c>
    </row>
    <row r="116" spans="1:17">
      <c r="E116" s="18">
        <v>0</v>
      </c>
    </row>
    <row r="117" spans="1:17">
      <c r="E117" s="18">
        <v>0</v>
      </c>
    </row>
    <row r="118" spans="1:17">
      <c r="E118" s="18">
        <v>0</v>
      </c>
    </row>
  </sheetData>
  <customSheetViews>
    <customSheetView guid="{42A525F5-BE93-4A71-B407-DC6F5D49DFBD}">
      <selection activeCell="N34" sqref="N34:O93"/>
      <pageMargins left="0.7" right="0.7" top="0.75" bottom="0.75" header="0.3" footer="0.3"/>
      <pageSetup paperSize="9" orientation="portrait" verticalDpi="0" r:id="rId1"/>
    </customSheetView>
    <customSheetView guid="{7FB447F9-2B8F-4DD9-BEC3-563D29C49B0A}" topLeftCell="A18">
      <selection activeCell="N34" sqref="N34:O93"/>
      <pageMargins left="0.7" right="0.7" top="0.75" bottom="0.75" header="0.3" footer="0.3"/>
      <pageSetup paperSize="9" orientation="portrait" verticalDpi="0" r:id="rId2"/>
    </customSheetView>
    <customSheetView guid="{B482B997-E7FA-4E40-B12C-85D07B5FD9EE}">
      <pageMargins left="0.7" right="0.7" top="0.75" bottom="0.75" header="0.3" footer="0.3"/>
      <pageSetup paperSize="9" orientation="portrait" verticalDpi="0" r:id="rId3"/>
    </customSheetView>
  </customSheetViews>
  <phoneticPr fontId="1"/>
  <dataValidations count="1">
    <dataValidation type="list" allowBlank="1" showInputMessage="1" showErrorMessage="1" sqref="B33">
      <formula1>工程</formula1>
    </dataValidation>
  </dataValidations>
  <pageMargins left="0.7" right="0.7" top="0.75" bottom="0.75" header="0.3" footer="0.3"/>
  <pageSetup paperSize="9" orientation="portrait" verticalDpi="0" r:id="rId4"/>
  <drawing r:id="rId5"/>
  <legacyDrawing r:id="rId6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4" sqref="A4"/>
    </sheetView>
  </sheetViews>
  <sheetFormatPr defaultColWidth="9" defaultRowHeight="15"/>
  <cols>
    <col min="1" max="16384" width="9" style="2"/>
  </cols>
  <sheetData>
    <row r="1" spans="1:3">
      <c r="A1" s="2" t="s">
        <v>0</v>
      </c>
      <c r="B1" s="2" t="s">
        <v>2</v>
      </c>
      <c r="C1" s="2">
        <v>1</v>
      </c>
    </row>
    <row r="2" spans="1:3">
      <c r="A2" s="2" t="s">
        <v>1</v>
      </c>
      <c r="B2" s="2" t="s">
        <v>4</v>
      </c>
      <c r="C2" s="2">
        <v>2</v>
      </c>
    </row>
    <row r="3" spans="1:3">
      <c r="A3" s="2" t="s">
        <v>59</v>
      </c>
      <c r="B3" s="2" t="s">
        <v>13</v>
      </c>
      <c r="C3" s="2">
        <v>3</v>
      </c>
    </row>
    <row r="4" spans="1:3">
      <c r="B4" s="2" t="s">
        <v>6</v>
      </c>
      <c r="C4" s="2">
        <v>4</v>
      </c>
    </row>
    <row r="5" spans="1:3">
      <c r="B5" s="2" t="s">
        <v>7</v>
      </c>
      <c r="C5" s="2">
        <v>5</v>
      </c>
    </row>
  </sheetData>
  <customSheetViews>
    <customSheetView guid="{42A525F5-BE93-4A71-B407-DC6F5D49DFBD}">
      <pageMargins left="0.7" right="0.7" top="0.75" bottom="0.75" header="0.3" footer="0.3"/>
      <pageSetup paperSize="9" orientation="portrait" verticalDpi="0" r:id="rId1"/>
    </customSheetView>
    <customSheetView guid="{7FB447F9-2B8F-4DD9-BEC3-563D29C49B0A}">
      <pageMargins left="0.7" right="0.7" top="0.75" bottom="0.75" header="0.3" footer="0.3"/>
      <pageSetup paperSize="9" orientation="portrait" verticalDpi="0" r:id="rId2"/>
    </customSheetView>
    <customSheetView guid="{B482B997-E7FA-4E40-B12C-85D07B5FD9EE}">
      <pageMargins left="0.7" right="0.7" top="0.75" bottom="0.75" header="0.3" footer="0.3"/>
      <pageSetup paperSize="9" orientation="portrait" verticalDpi="0" r:id="rId3"/>
    </customSheetView>
  </customSheetViews>
  <phoneticPr fontId="1"/>
  <pageMargins left="0.7" right="0.7" top="0.75" bottom="0.75" header="0.3" footer="0.3"/>
  <pageSetup paperSize="9"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12</vt:i4>
      </vt:variant>
      <vt:variant>
        <vt:lpstr>名前付き一覧</vt:lpstr>
      </vt:variant>
      <vt:variant>
        <vt:i4>3</vt:i4>
      </vt:variant>
    </vt:vector>
  </HeadingPairs>
  <TitlesOfParts>
    <vt:vector size="15" baseType="lpstr">
      <vt:lpstr>サマリ</vt:lpstr>
      <vt:lpstr>工数割り当て</vt:lpstr>
      <vt:lpstr>機能ごと見積もり</vt:lpstr>
      <vt:lpstr>作業履歴</vt:lpstr>
      <vt:lpstr>作業履歴サマリ</vt:lpstr>
      <vt:lpstr>ALL</vt:lpstr>
      <vt:lpstr>設計進捗</vt:lpstr>
      <vt:lpstr>試験作成進捗</vt:lpstr>
      <vt:lpstr>製造単体進捗</vt:lpstr>
      <vt:lpstr>試験実施進捗</vt:lpstr>
      <vt:lpstr>管理</vt:lpstr>
      <vt:lpstr>データ</vt:lpstr>
      <vt:lpstr>メンバ</vt:lpstr>
      <vt:lpstr>機能一覧</vt:lpstr>
      <vt:lpstr>工程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横田 修一</dc:creator>
  <cp:lastModifiedBy>横田 修一</cp:lastModifiedBy>
  <dcterms:created xsi:type="dcterms:W3CDTF">2015-08-03T04:44:07Z</dcterms:created>
  <dcterms:modified xsi:type="dcterms:W3CDTF">2015-12-16T02:49:33Z</dcterms:modified>
</cp:coreProperties>
</file>