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Alternatív Közgazdasági Gimnázium\iat\"/>
    </mc:Choice>
  </mc:AlternateContent>
  <xr:revisionPtr revIDLastSave="349" documentId="102_{56E5BA9A-604A-445D-A4B3-4EDA9C89F751}" xr6:coauthVersionLast="32" xr6:coauthVersionMax="32" xr10:uidLastSave="{24E7F2A2-1E08-489F-8433-F2F3F01E7B7B}"/>
  <bookViews>
    <workbookView xWindow="0" yWindow="0" windowWidth="23040" windowHeight="9072" tabRatio="467" xr2:uid="{00000000-000D-0000-FFFF-FFFF00000000}"/>
  </bookViews>
  <sheets>
    <sheet name="2_user_data" sheetId="1" r:id="rId1"/>
  </sheets>
  <calcPr calcId="179017"/>
</workbook>
</file>

<file path=xl/calcChain.xml><?xml version="1.0" encoding="utf-8"?>
<calcChain xmlns="http://schemas.openxmlformats.org/spreadsheetml/2006/main">
  <c r="H9" i="1" l="1"/>
  <c r="D10" i="1"/>
  <c r="L31" i="1" l="1"/>
  <c r="M31" i="1"/>
  <c r="N31" i="1"/>
  <c r="O31" i="1"/>
  <c r="K31" i="1"/>
  <c r="AE13" i="1" l="1"/>
  <c r="AD13" i="1"/>
  <c r="AF13" i="1"/>
  <c r="AC13" i="1"/>
  <c r="P31" i="1"/>
  <c r="R30" i="1"/>
  <c r="S30" i="1"/>
  <c r="G9" i="1"/>
  <c r="R27" i="1"/>
  <c r="S27" i="1"/>
  <c r="R28" i="1"/>
  <c r="S28" i="1"/>
  <c r="R29" i="1"/>
  <c r="S29" i="1"/>
  <c r="R21" i="1"/>
  <c r="S21" i="1"/>
  <c r="R22" i="1"/>
  <c r="S22" i="1"/>
  <c r="R23" i="1"/>
  <c r="S23" i="1"/>
  <c r="R24" i="1"/>
  <c r="S24" i="1"/>
  <c r="R25" i="1"/>
  <c r="S25" i="1"/>
  <c r="R26" i="1"/>
  <c r="S26" i="1"/>
  <c r="S13" i="1"/>
  <c r="S14" i="1"/>
  <c r="S15" i="1"/>
  <c r="S16" i="1"/>
  <c r="S17" i="1"/>
  <c r="S18" i="1"/>
  <c r="S19" i="1"/>
  <c r="S20" i="1"/>
  <c r="S12" i="1"/>
  <c r="R13" i="1"/>
  <c r="R14" i="1"/>
  <c r="R15" i="1"/>
  <c r="R16" i="1"/>
  <c r="R17" i="1"/>
  <c r="R18" i="1"/>
  <c r="R19" i="1"/>
  <c r="R20" i="1"/>
  <c r="R12" i="1"/>
  <c r="CL5" i="1"/>
  <c r="H5" i="1"/>
  <c r="U13" i="1" l="1"/>
  <c r="V13" i="1"/>
  <c r="S31" i="1"/>
  <c r="C5" i="1"/>
  <c r="D5" i="1"/>
  <c r="E5" i="1"/>
  <c r="F5" i="1"/>
  <c r="G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B5" i="1"/>
  <c r="F9" i="1" l="1"/>
  <c r="E9" i="1"/>
  <c r="D9" i="1"/>
  <c r="C9" i="1"/>
  <c r="B9" i="1"/>
</calcChain>
</file>

<file path=xl/sharedStrings.xml><?xml version="1.0" encoding="utf-8"?>
<sst xmlns="http://schemas.openxmlformats.org/spreadsheetml/2006/main" count="64" uniqueCount="32">
  <si>
    <t>kerdesekre valaszok</t>
  </si>
  <si>
    <t>idok</t>
  </si>
  <si>
    <t>jo válasz?</t>
  </si>
  <si>
    <t>avg_1</t>
  </si>
  <si>
    <t>avg_2</t>
  </si>
  <si>
    <t>avg_3</t>
  </si>
  <si>
    <t>avg_4</t>
  </si>
  <si>
    <t>avg_5</t>
  </si>
  <si>
    <t>fek-feh</t>
  </si>
  <si>
    <t>cuk-bog</t>
  </si>
  <si>
    <t>fek-cuk</t>
  </si>
  <si>
    <t>feh-fek</t>
  </si>
  <si>
    <t>fek-bog</t>
  </si>
  <si>
    <t>n</t>
  </si>
  <si>
    <t>q1</t>
  </si>
  <si>
    <t>q2</t>
  </si>
  <si>
    <t>i</t>
  </si>
  <si>
    <t xml:space="preserve"> i</t>
  </si>
  <si>
    <t>dif</t>
  </si>
  <si>
    <t>avg3-5</t>
  </si>
  <si>
    <t>korreláció</t>
  </si>
  <si>
    <t>nincs</t>
  </si>
  <si>
    <t>van</t>
  </si>
  <si>
    <t>1-3</t>
  </si>
  <si>
    <t>4-6</t>
  </si>
  <si>
    <t>7-8</t>
  </si>
  <si>
    <t>9-10</t>
  </si>
  <si>
    <t>önbevallás szerint</t>
  </si>
  <si>
    <t>mért (ms)</t>
  </si>
  <si>
    <t>cím</t>
  </si>
  <si>
    <t>cigány ismerős</t>
  </si>
  <si>
    <t>önbevallás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</si>
</sst>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10" xfId="0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Összefüggés a cigány ismerős és az előítéletesség</a:t>
            </a:r>
            <a:r>
              <a:rPr lang="en-US" baseline="0"/>
              <a:t> mért értéke között (</a:t>
            </a:r>
            <a:r>
              <a:rPr lang="hu-HU" sz="1400" b="0" i="0" u="none" strike="noStrike" baseline="0">
                <a:effectLst/>
              </a:rPr>
              <a:t>korreláció</a:t>
            </a:r>
            <a:r>
              <a:rPr lang="en-US" baseline="0"/>
              <a:t> = -0.03)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'2_user_data'!$U$12:$V$12</c:f>
              <c:strCache>
                <c:ptCount val="2"/>
                <c:pt idx="0">
                  <c:v>nincs</c:v>
                </c:pt>
                <c:pt idx="1">
                  <c:v>van</c:v>
                </c:pt>
              </c:strCache>
            </c:strRef>
          </c:cat>
          <c:val>
            <c:numRef>
              <c:f>'2_user_data'!$U$13:$V$13</c:f>
              <c:numCache>
                <c:formatCode>General</c:formatCode>
                <c:ptCount val="2"/>
                <c:pt idx="0">
                  <c:v>0.17326667330021794</c:v>
                </c:pt>
                <c:pt idx="1">
                  <c:v>0.15754320453234463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B-48A8-BE6E-05CDA74D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88248"/>
        <c:axId val="624493496"/>
      </c:barChart>
      <c:catAx>
        <c:axId val="62448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4493496"/>
        <c:crosses val="autoZero"/>
        <c:auto val="1"/>
        <c:lblAlgn val="ctr"/>
        <c:lblOffset val="100"/>
        <c:noMultiLvlLbl val="0"/>
      </c:catAx>
      <c:valAx>
        <c:axId val="6244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átlagos</a:t>
                </a:r>
                <a:r>
                  <a:rPr lang="en-US" baseline="0"/>
                  <a:t> különbség a 3-as és az 5-ös blokk eredményei között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1.9444444444444445E-2"/>
              <c:y val="0.13972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448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Összefüggés a "Mennyire gondolja magát előítéletesnek?" és az előítéletsség mért értéke között (korreláció  = 0.54)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'2_user_data'!$AB$13</c:f>
              <c:strCache>
                <c:ptCount val="1"/>
                <c:pt idx="0">
                  <c:v>mért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'2_user_data'!$AC$11:$AF$12</c:f>
              <c:strCache>
                <c:ptCount val="4"/>
                <c:pt idx="0">
                  <c:v>1-3</c:v>
                </c:pt>
                <c:pt idx="1">
                  <c:v>4-6</c:v>
                </c:pt>
                <c:pt idx="2">
                  <c:v>7-8</c:v>
                </c:pt>
                <c:pt idx="3">
                  <c:v>9-10</c:v>
                </c:pt>
              </c:strCache>
            </c:strRef>
          </c:cat>
          <c:val>
            <c:numRef>
              <c:f>'2_user_data'!$AC$13:$AF$13</c:f>
              <c:numCache>
                <c:formatCode>General</c:formatCode>
                <c:ptCount val="4"/>
                <c:pt idx="0">
                  <c:v>8.6929004950956762E-2</c:v>
                </c:pt>
                <c:pt idx="1">
                  <c:v>0.20947432640669916</c:v>
                </c:pt>
                <c:pt idx="2">
                  <c:v>0.1869650201263022</c:v>
                </c:pt>
                <c:pt idx="3">
                  <c:v>0.92704414147319048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6-47C6-BDF5-69544B6B0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730568"/>
        <c:axId val="514732864"/>
      </c:barChart>
      <c:catAx>
        <c:axId val="514730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baseline="0">
                    <a:effectLst/>
                  </a:rPr>
                  <a:t>önbevallás szerint</a:t>
                </a:r>
                <a:r>
                  <a:rPr lang="hu-HU" sz="1000" b="0" i="0" u="none" strike="noStrike" baseline="0"/>
                  <a:t> 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4732864"/>
        <c:crosses val="autoZero"/>
        <c:auto val="1"/>
        <c:lblAlgn val="ctr"/>
        <c:lblOffset val="100"/>
        <c:noMultiLvlLbl val="0"/>
      </c:catAx>
      <c:valAx>
        <c:axId val="5147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baseline="0">
                    <a:effectLst/>
                  </a:rPr>
                  <a:t>mért (ms)</a:t>
                </a:r>
                <a:r>
                  <a:rPr lang="hu-HU" sz="1000" b="0" i="0" u="none" strike="noStrike" baseline="0"/>
                  <a:t> 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473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összefüggés az önbevallás és a mért értékek</a:t>
            </a:r>
            <a:r>
              <a:rPr lang="en-US" baseline="0"/>
              <a:t> között</a:t>
            </a:r>
            <a:endParaRPr lang="hu-H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'2_user_data'!$P$12:$P$30</c:f>
              <c:numCache>
                <c:formatCode>General</c:formatCode>
                <c:ptCount val="19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</c:numCache>
            </c:numRef>
          </c:xVal>
          <c:yVal>
            <c:numRef>
              <c:f>'2_user_data'!$R$12:$R$30</c:f>
              <c:numCache>
                <c:formatCode>General</c:formatCode>
                <c:ptCount val="19"/>
                <c:pt idx="0">
                  <c:v>0.29417160282964205</c:v>
                </c:pt>
                <c:pt idx="1">
                  <c:v>4.1671022063210272E-2</c:v>
                </c:pt>
                <c:pt idx="2">
                  <c:v>-4.3000376585757616E-2</c:v>
                </c:pt>
                <c:pt idx="3">
                  <c:v>-8.4553370873133193E-2</c:v>
                </c:pt>
                <c:pt idx="4">
                  <c:v>0.1708274225393922</c:v>
                </c:pt>
                <c:pt idx="5">
                  <c:v>0.92704414147319048</c:v>
                </c:pt>
                <c:pt idx="6">
                  <c:v>0.56222441490145392</c:v>
                </c:pt>
                <c:pt idx="7">
                  <c:v>5.9522746006648308E-3</c:v>
                </c:pt>
                <c:pt idx="8">
                  <c:v>3.7747155536304366E-2</c:v>
                </c:pt>
                <c:pt idx="9">
                  <c:v>0.13484589258829671</c:v>
                </c:pt>
                <c:pt idx="10">
                  <c:v>0.36438887404358722</c:v>
                </c:pt>
                <c:pt idx="11">
                  <c:v>0.30253710349400742</c:v>
                </c:pt>
                <c:pt idx="12">
                  <c:v>0.26063976504585928</c:v>
                </c:pt>
                <c:pt idx="13">
                  <c:v>-4.6320737272068868E-2</c:v>
                </c:pt>
                <c:pt idx="14">
                  <c:v>-0.14761337637901284</c:v>
                </c:pt>
                <c:pt idx="15">
                  <c:v>-0.11913416710766889</c:v>
                </c:pt>
                <c:pt idx="16">
                  <c:v>0.22320743474093341</c:v>
                </c:pt>
                <c:pt idx="17">
                  <c:v>4.8375129699707253E-2</c:v>
                </c:pt>
                <c:pt idx="18">
                  <c:v>0.21754536845467287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98-40C2-B407-514B5E9CAF3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'2_user_data'!$P$12:$P$30</c:f>
              <c:numCache>
                <c:formatCode>General</c:formatCode>
                <c:ptCount val="19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</c:numCache>
            </c:numRef>
          </c:xVal>
          <c:yVal>
            <c:numRef>
              <c:f>'2_user_data'!$R$12:$R$30</c:f>
              <c:numCache>
                <c:formatCode>General</c:formatCode>
                <c:ptCount val="19"/>
                <c:pt idx="0">
                  <c:v>0.29417160282964205</c:v>
                </c:pt>
                <c:pt idx="1">
                  <c:v>4.1671022063210272E-2</c:v>
                </c:pt>
                <c:pt idx="2">
                  <c:v>-4.3000376585757616E-2</c:v>
                </c:pt>
                <c:pt idx="3">
                  <c:v>-8.4553370873133193E-2</c:v>
                </c:pt>
                <c:pt idx="4">
                  <c:v>0.1708274225393922</c:v>
                </c:pt>
                <c:pt idx="5">
                  <c:v>0.92704414147319048</c:v>
                </c:pt>
                <c:pt idx="6">
                  <c:v>0.56222441490145392</c:v>
                </c:pt>
                <c:pt idx="7">
                  <c:v>5.9522746006648308E-3</c:v>
                </c:pt>
                <c:pt idx="8">
                  <c:v>3.7747155536304366E-2</c:v>
                </c:pt>
                <c:pt idx="9">
                  <c:v>0.13484589258829671</c:v>
                </c:pt>
                <c:pt idx="10">
                  <c:v>0.36438887404358722</c:v>
                </c:pt>
                <c:pt idx="11">
                  <c:v>0.30253710349400742</c:v>
                </c:pt>
                <c:pt idx="12">
                  <c:v>0.26063976504585928</c:v>
                </c:pt>
                <c:pt idx="13">
                  <c:v>-4.6320737272068868E-2</c:v>
                </c:pt>
                <c:pt idx="14">
                  <c:v>-0.14761337637901284</c:v>
                </c:pt>
                <c:pt idx="15">
                  <c:v>-0.11913416710766889</c:v>
                </c:pt>
                <c:pt idx="16">
                  <c:v>0.22320743474093341</c:v>
                </c:pt>
                <c:pt idx="17">
                  <c:v>4.8375129699707253E-2</c:v>
                </c:pt>
                <c:pt idx="18">
                  <c:v>0.21754536845467287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8-40C2-B407-514B5E9C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83256"/>
        <c:axId val="236890144"/>
      </c:scatterChart>
      <c:valAx>
        <c:axId val="236883256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önbevallás</a:t>
                </a:r>
                <a:endParaRPr lang="hu-H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6890144"/>
        <c:crosses val="autoZero"/>
        <c:crossBetween val="midCat"/>
      </c:valAx>
      <c:valAx>
        <c:axId val="2368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mért (ms)</a:t>
                </a:r>
                <a:endParaRPr lang="hu-H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6883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3399589224346246E-2"/>
          <c:y val="0.16615004156080113"/>
          <c:w val="0.8909772629783822"/>
          <c:h val="0.708604227710414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'2_user_data'!$R$12:$R$30</c:f>
              <c:numCache>
                <c:formatCode>General</c:formatCode>
                <c:ptCount val="19"/>
                <c:pt idx="0">
                  <c:v>0.29417160282964205</c:v>
                </c:pt>
                <c:pt idx="1">
                  <c:v>4.1671022063210272E-2</c:v>
                </c:pt>
                <c:pt idx="2">
                  <c:v>-4.3000376585757616E-2</c:v>
                </c:pt>
                <c:pt idx="3">
                  <c:v>-8.4553370873133193E-2</c:v>
                </c:pt>
                <c:pt idx="4">
                  <c:v>0.1708274225393922</c:v>
                </c:pt>
                <c:pt idx="5">
                  <c:v>0.92704414147319048</c:v>
                </c:pt>
                <c:pt idx="6">
                  <c:v>0.56222441490145392</c:v>
                </c:pt>
                <c:pt idx="7">
                  <c:v>5.9522746006648308E-3</c:v>
                </c:pt>
                <c:pt idx="8">
                  <c:v>3.7747155536304366E-2</c:v>
                </c:pt>
                <c:pt idx="9">
                  <c:v>0.13484589258829671</c:v>
                </c:pt>
                <c:pt idx="10">
                  <c:v>0.36438887404358722</c:v>
                </c:pt>
                <c:pt idx="11">
                  <c:v>0.30253710349400742</c:v>
                </c:pt>
                <c:pt idx="12">
                  <c:v>0.26063976504585928</c:v>
                </c:pt>
                <c:pt idx="13">
                  <c:v>-4.6320737272068868E-2</c:v>
                </c:pt>
                <c:pt idx="14">
                  <c:v>-0.14761337637901284</c:v>
                </c:pt>
                <c:pt idx="15">
                  <c:v>-0.11913416710766889</c:v>
                </c:pt>
                <c:pt idx="16">
                  <c:v>0.22320743474093341</c:v>
                </c:pt>
                <c:pt idx="17">
                  <c:v>4.8375129699707253E-2</c:v>
                </c:pt>
                <c:pt idx="18">
                  <c:v>0.21754536845467287</c:v>
                </c:pt>
              </c:numCache>
            </c:numRef>
          </c:xVal>
          <c:yVal>
            <c:numRef>
              <c:f>'2_user_data'!$S$12:$S$30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9-4AD8-A2B4-AAB56CE9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31840"/>
        <c:axId val="330131184"/>
      </c:scatterChart>
      <c:valAx>
        <c:axId val="33013184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mért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0131184"/>
        <c:crossesAt val="0.5"/>
        <c:crossBetween val="midCat"/>
      </c:valAx>
      <c:valAx>
        <c:axId val="3301311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van ismerős?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01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ustomXml" Target="../ink/ink5.xml"/><Relationship Id="rId18" Type="http://schemas.openxmlformats.org/officeDocument/2006/relationships/image" Target="../media/image7.png"/><Relationship Id="rId26" Type="http://schemas.openxmlformats.org/officeDocument/2006/relationships/image" Target="../media/image11.png"/><Relationship Id="rId3" Type="http://schemas.openxmlformats.org/officeDocument/2006/relationships/chart" Target="../charts/chart3.xml"/><Relationship Id="rId21" Type="http://schemas.openxmlformats.org/officeDocument/2006/relationships/customXml" Target="../ink/ink9.xml"/><Relationship Id="rId7" Type="http://schemas.openxmlformats.org/officeDocument/2006/relationships/customXml" Target="../ink/ink2.xml"/><Relationship Id="rId12" Type="http://schemas.openxmlformats.org/officeDocument/2006/relationships/image" Target="../media/image4.png"/><Relationship Id="rId17" Type="http://schemas.openxmlformats.org/officeDocument/2006/relationships/customXml" Target="../ink/ink7.xml"/><Relationship Id="rId25" Type="http://schemas.openxmlformats.org/officeDocument/2006/relationships/customXml" Target="../ink/ink11.xml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customXml" Target="../ink/ink4.xml"/><Relationship Id="rId24" Type="http://schemas.openxmlformats.org/officeDocument/2006/relationships/image" Target="../media/image10.png"/><Relationship Id="rId5" Type="http://schemas.openxmlformats.org/officeDocument/2006/relationships/customXml" Target="../ink/ink1.xml"/><Relationship Id="rId15" Type="http://schemas.openxmlformats.org/officeDocument/2006/relationships/customXml" Target="../ink/ink6.xml"/><Relationship Id="rId23" Type="http://schemas.openxmlformats.org/officeDocument/2006/relationships/customXml" Target="../ink/ink10.xml"/><Relationship Id="rId10" Type="http://schemas.openxmlformats.org/officeDocument/2006/relationships/image" Target="../media/image3.png"/><Relationship Id="rId19" Type="http://schemas.openxmlformats.org/officeDocument/2006/relationships/customXml" Target="../ink/ink8.xml"/><Relationship Id="rId4" Type="http://schemas.openxmlformats.org/officeDocument/2006/relationships/chart" Target="../charts/chart4.xml"/><Relationship Id="rId9" Type="http://schemas.openxmlformats.org/officeDocument/2006/relationships/customXml" Target="../ink/ink3.xml"/><Relationship Id="rId14" Type="http://schemas.openxmlformats.org/officeDocument/2006/relationships/image" Target="../media/image5.png"/><Relationship Id="rId2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502920</xdr:colOff>
      <xdr:row>13</xdr:row>
      <xdr:rowOff>133350</xdr:rowOff>
    </xdr:from>
    <xdr:to>
      <xdr:col>27</xdr:col>
      <xdr:colOff>198120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9994F-73DB-4C13-92D4-4B062313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441960</xdr:colOff>
      <xdr:row>19</xdr:row>
      <xdr:rowOff>80010</xdr:rowOff>
    </xdr:from>
    <xdr:to>
      <xdr:col>37</xdr:col>
      <xdr:colOff>152400</xdr:colOff>
      <xdr:row>35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EC61F-27CC-41D2-8DE2-9A28D3E8F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271019</xdr:colOff>
      <xdr:row>36</xdr:row>
      <xdr:rowOff>146824</xdr:rowOff>
    </xdr:from>
    <xdr:to>
      <xdr:col>24</xdr:col>
      <xdr:colOff>562498</xdr:colOff>
      <xdr:row>52</xdr:row>
      <xdr:rowOff>6027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B1EE5-D85D-4A1F-BF9F-BA6616024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510153</xdr:colOff>
      <xdr:row>38</xdr:row>
      <xdr:rowOff>68451</xdr:rowOff>
    </xdr:from>
    <xdr:to>
      <xdr:col>34</xdr:col>
      <xdr:colOff>226017</xdr:colOff>
      <xdr:row>53</xdr:row>
      <xdr:rowOff>99447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AD125F-E732-4313-A2A1-887C8C8BE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365229</xdr:colOff>
      <xdr:row>42</xdr:row>
      <xdr:rowOff>53477</xdr:rowOff>
    </xdr:from>
    <xdr:to>
      <xdr:col>29</xdr:col>
      <xdr:colOff>236083</xdr:colOff>
      <xdr:row>44</xdr:row>
      <xdr:rowOff>100555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09BFEB2-E9F4-49C0-8DE4-CB9A726934A5}"/>
                </a:ext>
              </a:extLst>
            </xdr14:cNvPr>
            <xdr14:cNvContentPartPr/>
          </xdr14:nvContentPartPr>
          <xdr14:nvPr macro=""/>
          <xdr14:xfrm>
            <a:off x="17601149" y="7690795"/>
            <a:ext cx="481320" cy="4107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09BFEB2-E9F4-49C0-8DE4-CB9A726934A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7592509" y="7682155"/>
              <a:ext cx="498960" cy="42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608076</xdr:colOff>
      <xdr:row>42</xdr:row>
      <xdr:rowOff>20289</xdr:rowOff>
    </xdr:from>
    <xdr:to>
      <xdr:col>33</xdr:col>
      <xdr:colOff>370930</xdr:colOff>
      <xdr:row>45</xdr:row>
      <xdr:rowOff>41406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883A160-60BF-453C-BE55-4FBF2786C609}"/>
                </a:ext>
              </a:extLst>
            </xdr14:cNvPr>
            <xdr14:cNvContentPartPr/>
          </xdr14:nvContentPartPr>
          <xdr14:nvPr macro=""/>
          <xdr14:xfrm>
            <a:off x="20229576" y="7630996"/>
            <a:ext cx="371525" cy="564739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883A160-60BF-453C-BE55-4FBF2786C6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220619" y="7622026"/>
              <a:ext cx="389080" cy="58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175149</xdr:colOff>
      <xdr:row>48</xdr:row>
      <xdr:rowOff>116951</xdr:rowOff>
    </xdr:from>
    <xdr:to>
      <xdr:col>28</xdr:col>
      <xdr:colOff>477909</xdr:colOff>
      <xdr:row>51</xdr:row>
      <xdr:rowOff>103149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7BFA243-6EF6-4C57-8194-57DB18E8261F}"/>
                </a:ext>
              </a:extLst>
            </xdr14:cNvPr>
            <xdr14:cNvContentPartPr/>
          </xdr14:nvContentPartPr>
          <xdr14:nvPr macro=""/>
          <xdr14:xfrm>
            <a:off x="17411069" y="8845315"/>
            <a:ext cx="302760" cy="531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7BFA243-6EF6-4C57-8194-57DB18E8261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402069" y="8836646"/>
              <a:ext cx="320400" cy="5494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105685</xdr:colOff>
      <xdr:row>48</xdr:row>
      <xdr:rowOff>119471</xdr:rowOff>
    </xdr:from>
    <xdr:to>
      <xdr:col>33</xdr:col>
      <xdr:colOff>15419</xdr:colOff>
      <xdr:row>50</xdr:row>
      <xdr:rowOff>137390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ABBB80C-482B-4137-AB0D-0EFDD0B8ED54}"/>
                </a:ext>
              </a:extLst>
            </xdr14:cNvPr>
            <xdr14:cNvContentPartPr/>
          </xdr14:nvContentPartPr>
          <xdr14:nvPr macro=""/>
          <xdr14:xfrm>
            <a:off x="19783469" y="8847835"/>
            <a:ext cx="520200" cy="3816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ABBB80C-482B-4137-AB0D-0EFDD0B8ED5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774805" y="8839170"/>
              <a:ext cx="537889" cy="39929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3752</xdr:colOff>
      <xdr:row>45</xdr:row>
      <xdr:rowOff>67429</xdr:rowOff>
    </xdr:from>
    <xdr:to>
      <xdr:col>23</xdr:col>
      <xdr:colOff>89432</xdr:colOff>
      <xdr:row>45</xdr:row>
      <xdr:rowOff>140509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BA658A7C-70B6-4FC8-87F3-08E6637B43E3}"/>
                </a:ext>
              </a:extLst>
            </xdr14:cNvPr>
            <xdr14:cNvContentPartPr/>
          </xdr14:nvContentPartPr>
          <xdr14:nvPr macro=""/>
          <xdr14:xfrm>
            <a:off x="14137387" y="8310217"/>
            <a:ext cx="85680" cy="730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BA658A7C-70B6-4FC8-87F3-08E6637B43E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128747" y="8301217"/>
              <a:ext cx="1033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118687</xdr:colOff>
      <xdr:row>48</xdr:row>
      <xdr:rowOff>6789</xdr:rowOff>
    </xdr:from>
    <xdr:to>
      <xdr:col>22</xdr:col>
      <xdr:colOff>189607</xdr:colOff>
      <xdr:row>48</xdr:row>
      <xdr:rowOff>125949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422F650-7A1A-45BD-9D4E-BCAAFC50039A}"/>
                </a:ext>
              </a:extLst>
            </xdr14:cNvPr>
            <xdr14:cNvContentPartPr/>
          </xdr14:nvContentPartPr>
          <xdr14:nvPr macro=""/>
          <xdr14:xfrm>
            <a:off x="13644187" y="8799097"/>
            <a:ext cx="70920" cy="1191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422F650-7A1A-45BD-9D4E-BCAAFC50039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635187" y="8790457"/>
              <a:ext cx="8856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486212</xdr:colOff>
      <xdr:row>42</xdr:row>
      <xdr:rowOff>20643</xdr:rowOff>
    </xdr:from>
    <xdr:to>
      <xdr:col>29</xdr:col>
      <xdr:colOff>114904</xdr:colOff>
      <xdr:row>45</xdr:row>
      <xdr:rowOff>82686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5996E711-98B3-4251-8F20-9D2F22D66D63}"/>
                </a:ext>
              </a:extLst>
            </xdr14:cNvPr>
            <xdr14:cNvContentPartPr/>
          </xdr14:nvContentPartPr>
          <xdr14:nvPr macro=""/>
          <xdr14:xfrm>
            <a:off x="17070242" y="7740201"/>
            <a:ext cx="846360" cy="61344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5996E711-98B3-4251-8F20-9D2F22D66D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7061242" y="7731201"/>
              <a:ext cx="864000" cy="631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30</xdr:col>
      <xdr:colOff>183949</xdr:colOff>
      <xdr:row>42</xdr:row>
      <xdr:rowOff>36843</xdr:rowOff>
    </xdr:from>
    <xdr:to>
      <xdr:col>30</xdr:col>
      <xdr:colOff>316789</xdr:colOff>
      <xdr:row>43</xdr:row>
      <xdr:rowOff>6404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FC71507-0F19-4837-9D94-D9040520840A}"/>
                </a:ext>
              </a:extLst>
            </xdr14:cNvPr>
            <xdr14:cNvContentPartPr/>
          </xdr14:nvContentPartPr>
          <xdr14:nvPr macro=""/>
          <xdr14:xfrm>
            <a:off x="18594482" y="7756401"/>
            <a:ext cx="132840" cy="1533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FC71507-0F19-4837-9D94-D9040520840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8585458" y="7747401"/>
              <a:ext cx="150528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294480</xdr:colOff>
      <xdr:row>49</xdr:row>
      <xdr:rowOff>94674</xdr:rowOff>
    </xdr:from>
    <xdr:to>
      <xdr:col>31</xdr:col>
      <xdr:colOff>447120</xdr:colOff>
      <xdr:row>50</xdr:row>
      <xdr:rowOff>79749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8D17AC9D-5382-41E0-BA81-F126BBEF0B01}"/>
                </a:ext>
              </a:extLst>
            </xdr14:cNvPr>
            <xdr14:cNvContentPartPr/>
          </xdr14:nvContentPartPr>
          <xdr14:nvPr macro=""/>
          <xdr14:xfrm>
            <a:off x="19336459" y="9134400"/>
            <a:ext cx="152640" cy="16956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8D17AC9D-5382-41E0-BA81-F126BBEF0B0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9327459" y="9125760"/>
              <a:ext cx="170280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33</xdr:col>
      <xdr:colOff>290640</xdr:colOff>
      <xdr:row>48</xdr:row>
      <xdr:rowOff>109958</xdr:rowOff>
    </xdr:from>
    <xdr:to>
      <xdr:col>33</xdr:col>
      <xdr:colOff>454800</xdr:colOff>
      <xdr:row>51</xdr:row>
      <xdr:rowOff>56185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7D706FC-2465-41DF-A3BD-1AEF37BB8124}"/>
                </a:ext>
              </a:extLst>
            </xdr14:cNvPr>
            <xdr14:cNvContentPartPr/>
          </xdr14:nvContentPartPr>
          <xdr14:nvPr macro=""/>
          <xdr14:xfrm>
            <a:off x="20551819" y="8965200"/>
            <a:ext cx="164160" cy="49968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E7D706FC-2465-41DF-A3BD-1AEF37BB812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0543179" y="8956200"/>
              <a:ext cx="181800" cy="517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237480</xdr:colOff>
      <xdr:row>48</xdr:row>
      <xdr:rowOff>112478</xdr:rowOff>
    </xdr:from>
    <xdr:to>
      <xdr:col>32</xdr:col>
      <xdr:colOff>597840</xdr:colOff>
      <xdr:row>51</xdr:row>
      <xdr:rowOff>20905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50F3747C-D975-499B-8EB8-BDD5780F5B54}"/>
                </a:ext>
              </a:extLst>
            </xdr14:cNvPr>
            <xdr14:cNvContentPartPr/>
          </xdr14:nvContentPartPr>
          <xdr14:nvPr macro=""/>
          <xdr14:xfrm>
            <a:off x="19889059" y="8967720"/>
            <a:ext cx="360360" cy="46188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50F3747C-D975-499B-8EB8-BDD5780F5B5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9880059" y="8958720"/>
              <a:ext cx="378000" cy="479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07:40:32.216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51 31 9524,'10'-5'916,"0"0"-64,0 0-62,0 1-63,0 0-64,0 1-63,0 1-64,0 0-63,-1 2-64,1 0-65,0 2-64,0 0-64,-1 2-65,1 1-65,-1 2-65,1 1-65,0 2 116,1 0 1,-2 2-1,5 5-72,21 40 98,-10 6-102,-7 4-85,-9-12-30,-4 1-33,-3-13-131,-3 1 1,-4 30 282,-9 3-250,-8-2 42,-8-4 49,-8-2 55,-6-5 62,-5-3 68,-6-5 75,-4-4 81,57-51-256,1 1 41,-2-1 38,1 1 35,-3 1 132,-1 0 100,1 1 141,1-1 303,7-4-13,5-3-313,10-5 33,1 1-94,0 1-83,1 1-72,4 0-40,1 0-65,49-8-35,-38 8 11,36-6-199,11 2-129,3 3 283,17 4-240,-45 3 49,-1 3-60,1 1-73,-1 2-88,-10 1-7,1 1-78,-1 1-87,0 2-93,-1 1-103,1 1-109,-1 1-119,-1 2-126,-29-10 398,0 0-90,-1 0-110,-7-3 421,-1 0-36,4 2-354,-4-2 289,0-1-33,7 4-736,3 0-392,7 4-1018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13:53:19.021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428 67 5282,'4'-3'296,"-1"-1"50,0 1 41,0-1 36,3-2 405,2-10 1229,-7 12-1468,-2 0-36,0 0-48,-1 0-64,-2 1-76,-1-1-90,-1 2-104,-3 0-118,-10-1 193,0 2-34,-19 6 118,0 6-99,1 6-75,23-9-103,0 1-1,1 1 1,0 0 0,1 0 0,-11 12-53,-6 13 140,14-13-65,1 1-1,1 0 0,-8 19-74,6-7 62,2 1 1,-2 16-63,-1 11 49,4 1 0,-5 63-49,12-57 8,3 1 1,3 0-1,8 58-8,-1-74-5,1 0 0,3-1 0,3 0 0,1-1 0,6 6 5,-17-48 1,-1 0 0,1-1-1,1 1 1,0-1 0,1-1 0,2 4-1,-8-12 2,0 0 1,0 1-1,0-1 0,0 0 1,0 0-1,1 0 0,-1 0 1,0 0-1,1 0 0,-1 0 1,1 0-1,-1 0 0,1 0 1,-1-1-1,1 1 0,0-1 1,-1 1-1,1-1 0,0 0 1,-1 0-1,1 0 0,0 0 1,-1 0-1,1 0 0,0 0 0,-1 0 1,1 0-1,0-1 0,-1 1 1,1-1-1,0 0 0,-1 1 1,1-1-1,-1 0 0,1 0 1,-1 0-1,0 0 0,1 0 1,-1 0-1,0 0 0,0 0 1,1-1-1,-1 1 0,0 0 1,0-1-1,-1 1-2,12-14 15,-2 0 0,0-1 0,-1 0 0,0-1 0,-1 0-1,-1 0 1,1-7-15,7-25 15,-2-1-1,-1-4-14,-7 27-245,-1-1 86,-1 1 75,-1-1 65,-1 2 51,-1-1 38,-1-18 108,-2 10 326,-7-34-504,4 38 117,-2 0-44,1 8-57,-1 0-38,0 1-46,-1 0-52,-1 1-57,0 0-65,-2 0-70,0 1-78,-1 0-82,0 1-90,-2 1-95,0 0-102,-1 1-109,-2 1-114,1 0-120,-2 2-128,14 10 616,0 0-38,-6-3-749,-1-2-411,-7-4-1052,19 13 2846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13:53:19.427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1000 1282 8404,'-4'-12'832,"-1"-1"-64,1 1-64,-1 0-59,0-1-56,0 1-55,0 0-50,0 1-49,-1-1-46,0 0-41,0 0-41,0 1-36,-6-13 171,-1 2-113,0 0-98,0 0-63,-32-47 185,25 40-167,8 12-32,0-1 47,3 4 6,-30-41 94,0 0-34,-14-17 1,7 13-153,23 30-103,0 0-35,-16-19-103,-1 0-121,19 25 72,1-1-36,0 1-39,-1 0-39,-14-16-289,18 20 242,-1 0-33,1 0-34,-1 0-34,0 1-37,0-1-37,0 0-39,0 1-39,0-1-41,0 1-41,0 0-44,-1-1-43,1 1-46,-1 0-46,7 7 178,1-1-37,-13-11-803,-4-4-431,-14-13-1117,41 39 3008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07:40:34.781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290 48 4706,'3'0'758,"1"0"-56,0 0-54,-1-1-51,1 1-49,0 0-48,-1-1-44,1 1-42,1-1 133,1 1-83,-1-1-74,0 0-67,1 0-58,-1 0-52,1 0-43,-1 0-35,3-1 10,13-2 153,-12 3-130,0 0 46,-1 0 91,16-1 40,1-1-60,1-1-54,0 0-47,12-2 5,-1 1-70,1 1-55,-1 2-38,-22 2-25,-1 1 0,0 0 0,1 1 1,-1 0-1,0 1 0,1 1-1,26 13 39,-34-12-39,0 0 1,0 0 0,0 1 0,0 0 0,-1 0 0,0 0 0,-1 1 0,1 0-1,-1 0 1,0 1 0,-1-1 0,0 1 0,0 0 0,-1 0 0,0 1-1,0-1 1,-1 1 0,0-1 0,0 5-1,4 20 5,-3 1-1,0 0 1,-2 0-1,-3 14-4,-5 76 16,-5 0 0,-6-1-1,-13 33-15,-12 16-39,-9-5-57,-9-10-142,46-124 150,1 0-44,1-5-25,1-1-50,0 1-58,1 0-67,8-22 48,1-1-52,1-3-46,1-1-43,3-4-527,1-5-105,10-20-2108,-11 20 1882,0 1 381,0 1-78,0-2-273,2-4-710</inkml:trace>
  <inkml:trace contextRef="#ctx0" brushRef="#br0" timeOffset="217.3053">1036 779 6051,'-2'5'713,"0"0"-58,-1 0-53,-1 0-53,1-1-50,-2 0-48,1 0-44,-1-1-43,0 1-41,0-1-37,-1-1-35,0 1-34,-6 1 128,-1 0-104,-3-1-60,0 0-89,-37 1-1,43-4-37,0 1 38,2-1 27,0 0 45,-30 1-249,0 0 77,-27-3 119,-40-4 210,59 2-208,0 0-56,0 0-91,23 2-25,0 0-33,0 0-36,1 0-41,-1 0-44,0 0-47,1 1-52,-1-1-55,0 1-58,1 0-63,-1 0-66,0 0-70,1 1-72,-1-1-78,1 2-81,-1-1-84,4 1-146,1-1-113,-5 1-347,-10 1-894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07:40:36.110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0 128 8340,'8'-8'943,"-1"0"-81,1 0-77,1 1-75,0 0-70,0-1-65,0 2-64,1-1-57,0 1-56,1 0-50,-1 0-48,1 1-42,0 0-40,0 0-35,12-4 91,-4 2-119,1 2-50,45-7 117,-37 10-72,-14 2-36,-1 0 34,1 1 40,-1 0 48,-4 0-188,1 1 1,-1 0-1,1 1 0,-1 0 0,7 3-48,-7-2 31,0 1 0,0 0-1,-1 0 1,0 1-1,2 1-30,0 2 20,-1-1 1,-1 1-1,1 0 0,-1 2-20,28 43 22,-24-30-46,-1 0 1,8 26 23,-5-1-72,-1 1 1,-2 1 71,5 47-206,-7 6-75,-9-79 168,-1 1 0,0-1 0,-3 2 113,2-11-76,-2-1 0,0 0 0,0 0 0,-1 0 0,-4 4 76,7-14-21,0-1 0,-1 0 0,0 0 0,0-1 0,0 1 1,-1-1-1,1 1 0,-1-1 0,0 0 0,0 0 0,0-1 0,0 1 0,0-1 0,-1 0 0,1 0 0,-3 0 21,4-1-7,1 0-1,-1 0 0,0-1 0,0 1 1,0-1-1,0 0 0,0 0 0,0 0 1,0 0-1,0 0 0,0-1 1,-2 0 7,-12-8 0,3-8 43,13 16-32,1 0 1,-1 0-1,1 0 1,-1-1-1,1 1 0,0 0 1,-1 0-1,1 0 1,0 0-1,0 0 1,0 0-1,0 0 0,0-1 1,0 1-1,0 0 1,0 0-1,0 0 0,0 0 1,1 0-1,-1 0 1,0 0-1,1 0 1,-1 0-1,1-1 0,0 2 1,-1-2-12,2 0 26,0 0 0,0 1 0,0-1 1,0 1-1,0-1 0,0 1 0,0 0 1,0-1-1,1 1 0,-1 0 0,0 0 0,1 0-26,35-7 268,-21 7-172,-4 2-36,-1 0-23,-1 1 0,0 0-1,0 1 1,0 0 0,0 0-1,4 3-36,-6-1 25,0 0-1,0 0 0,0 1 0,0 0 0,-1 0 0,3 3-24,-2 0 17,0 0 0,-1 1 0,0-1 0,-1 1-1,1 2-16,1 3 13,-1 0 0,-1 1 0,4 10-13,-1 5-2,-2 0 1,-1 1 0,-1 0 0,-2 0-1,-1 0 1,-2 0 0,-1 1 0,-4 32 1,-7 4-94,4-46 16,-2 0-43,-6 2-111,-4-4-112,8-13 123,-2-1-38,-1-2-40,-2-2-44,1-2 43,1-1-60,4 0 69,1-1-54,1 0 10,0-1-51,1 1-56,-1-1-64,2 0 33,0 0-52,0-1-55,0 0-58,0 1-62,0-1-66,0-1-69,0 1-73,3 1 318,-1-1-33,-2-1-709,-2-1-383,-3-4-985,11 9 2694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07:40:37.187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1441 118 5987,'-1'-9'950,"0"1"-90,-1 0-86,-1 1-82,0 0-78,-2 0-73,1 1-69,-2 0-64,0 1-60,0 0-57,-1 0-50,0 1-48,-1 0-42,0 0-39,-9-2 15,-2 0-103,-38-5-217,34 8 190,14 2 51,-1 1 41,2-1 50,0 0 55,-56-2-84,2 3-42,-21 3-13,1 4 0,-42 10-55,77-11 26,-1-2-1,-36-1-25,88-6 77,31-6 166,-30 9-203,0 0-1,0 0 1,0 1-1,0 0 1,0 0-1,0 1 0,0-1 1,0 1-1,-1 0 1,1 0-1,-1 0 1,1 1-1,-1 0 1,0 0-1,0 0 1,2 2-40,28 28 252,-10 1-95,-21-28-148,0 1 1,0-1-1,-1 0 0,0 1 1,0 0-1,0-1 0,-1 1 1,0 0-1,-1 0-9,1 4 5,-1 1 0,0 0 0,-1-1 0,-1 1 0,0 1-5,-6 19-20,-2 0 1,0 0-1,-5 6 20,11-29-8,-14 32-82,-15 18-169,16-30-179,-13 31 438,28-58-5,1 1 0,0-1-1,1 1 1,-1-1 0,0 1-1,1-1 1,-1 1 0,1-1-1,0 1 1,0 0 0,0-1-1,0 1 1,1-1 0,-1 1-1,1-1 1,-1 1 0,1 1 5,1-2 1,-1 1 0,0-1 0,1 0 1,0 1-1,-1-1 0,1 0 1,0 0-1,0 0 0,0 0 0,0-1 1,1 1-1,-1-1 0,0 1 0,2 0-1,33 12 71,23-1 93,-32-8-61,95 15 218,-62-12-18,9 5-303,-7 6 185,-4 8 46,-31-7-95,-25-17-111,0 0 0,-1 0 0,1 0 1,0 0-1,-1 1 0,0-1 0,0 1 1,0 0-1,0-1 0,0 1-25,-1-1 15,-1 0 0,1-1 0,0 1 0,-1-1 0,0 1 0,1 0 0,-1 0 0,0-1 0,-1 1 0,1 0 0,0-1 0,-1 1 0,1-1 0,-1 1 0,0 1-15,-1-1 11,0 1 0,1-1 1,-1 1-1,0-1 0,-1 0 0,1 0 0,-1 0 0,0 1-11,-4 2 19,0 1 1,0-1 0,-1 0 0,0-1 0,-6 4-20,-50 19 60,23-15-34,-1-1-1,-6-2-25,16-4-170,0 0 61,0-1 53,0-1 45,-31 2 84,-85-1 267,102-5-285,0-2-65,19 1-36,-1-1-36,1 0-42,0 0-45,0 0-53,0-1-55,0 0-62,0 0-66,0 0-72,0 0-75,0-1-82,0 1-87,0-1-91,1 0-96,-1 0-102,1 0-106,13 2 422,0 0-45,0 0-39,1 0-35,-4-1-201,1 1-34,-31-6-2218,45 8 3169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13:50:52.587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126 36 2673,'0'-3'827,"1"0"-90,0-1-82,0 1-69,1 0-2,0 0-62,2-1 255,8-4 886,-7 7-1097,-1-1 68,-1 1 11,1 1 92,0-1 109,-3 1-376,1 0 33,-1 1-233,0 0-45,-1 0-40,0 1-36,0 3 59,-1 1-91,-4 9 32,4-12-25,-6 15 54,-3-1-48,-2 1-41,-2-1-34,-13 11-19,18-21-41,1 0 0,-1 0 0,0-1 1,0 0-1,-1-1 0,-8 4 5,16-8-55,-2 1 59,1-1 13,1 0-39,1-1-35,-1 1-51,1-1-30,0 0-51,0 1-61,1-1-66,-1 0-186,1 0 202,0 0-34,0 0-38,0-1-38,0 1-41,0 0-42,0 0-44,1-1-47,-1 1-48,1-1-50,-1 1-52,1-1-53,0 0-57,0 0-56,0 1-94,-1-1-88,1 0-303,1-1-789</inkml:trace>
  <inkml:trace contextRef="#ctx0" brushRef="#br0" timeOffset="266.2606">218 200 5362,'10'2'1940,"-5"-1"-700,-3-2-503,-1 0-37,0 0-44,0-1-52,-1 0-59,-1 0-66,1-1-74,-1 0-80,-1 0-88,1 0-95,-1-1-102,0 0-110,-12-22 814,-4 0-122,8 13-359,-1 0-33,0 0-34,-1 1-34,0 0-37,-1 1-35,0 1-39,0 0-37,-1 2-40,0 1-39,0 2-42,0 1-42,7 2 353,4 2-196,0 0-66,1 0-57,0 0-74,0 0-87,-1 0-99,1 0-23,1 0-84,-1 0-94,0 0-99,0 0-107,0 0-114,1 1-123,0-1 462,0 0-33,0 0-130,0 0-47,0 1-44,0-1-36,0 0-212,0 1-37,-2 0-2320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13:51:54.882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167 87 5394,'4'3'746,"1"0"-51,-2 0-49,1-1-50,-1-1-48,0 0-49,0-1-48,-1 0-47,-1-1-48,0-1-46,0 0-46,-1-1-46,-1-1-45,0 0-45,0-1-44,-2-1-44,-7-20 868,3 9-210,5 10-365,-1 0 33,1 0 39,0-1 44,1 8-87,1 0-34,-2 0 231,0 2-118,0 0-104,-1 2-90,0 0-78,-1 1-63,1 0-50,-2 2-37,-6 10-47,8-12 53,0-1 56,1 0 79,-12 26 63,0 1-46,2 1-46,1 1-49,1-1-48,1 1-49,1 0-51,1 0-51,7-32 246,0 1-43,0-1-42,-1 0-40,1 0-38,0 0-35,0 1-168,0 0-118,0-1-100,0 0-85,0 0-68,0-1-520,0-3-819,1 1 1144,-1-2 44,0 1 89,0 1-300,0 0 295,1 2 82,-1-1-38,1 0 70,-1 1-37,1-1-44,-1 1-48,1-1-245,-1 1-85,1-1-286,0 0-745,-1 1 2043</inkml:trace>
  <inkml:trace contextRef="#ctx0" brushRef="#br0" timeOffset="250.6672">157 290 6339,'5'0'959,"-1"-1"-72,0 1-68,-1-2-66,0 1-62,-1-1-60,0 0-56,0-1-54,-1 1-49,0-1-48,0 0-43,-1 0-41,0 0-38,0-1-35,-2-3 176,1 2-162,-1-1-53,-2-4 73,-7-10 307,8 16-361,0 0 68,-3-3-429,0 1 93,0-1 79,0 1 66,-6-4 219,-18-11 644,21 14-735,-1 0-102,5 3-126,1 1-39,-1-1-45,1 0-50,-2-1-121,0-1-108,1 1-119,2 2 180,0 0-33,-1-2-287,0-1-106,0 0-111,1 1-118,-1-2-125,3 4 480,-1 0-33,1 0-35,-1-1-35,1 1-37,0-1-36,0 2 34,1 0-44,-1 0-39,1 1-33,-1-2-206,0 1-33,0-5-2270,0 7 3241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13:52:33.371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2351 173 6035,'-9'-2'724,"0"2"-48,0 0-45,0 0-43,0 1-43,1 1-40,-1 0-38,1 0-38,-1 1-34,1 0-34,-8 4 267,0 2-112,0 1-100,4-2-145,0 1-48,0 1-41,0 0-33,-8 8 57,-26 26 170,27-25-149,1-1 102,-31 28 14,0-1-55,0 1-48,0-1-43,-10 9-6,-1 0-39,-121 104 184,-15 2-139,62-57-108,21-19-60,0-1-55,22-16-44,0 0-50,83-61-102,-1 0 40,1 1 38,-1-1 35,-9 8-20,1-1 101,-4 3 91,-38 32 328,35-27-299,11-10-100,1 0-51,0 0-63,0 1-72,0-1-83,0 1-94,1 0-105,0 0-113,3-4 127,1 0-59,0 0-61,1 1-65,-1-1-68,1 1-72,-1-1-73,1 1-78,4-7 210,1 0-50,-1 1-44,1-1-38,-1 1-215,0-1-38,0 1-260,-1 2-727</inkml:trace>
  <inkml:trace contextRef="#ctx0" brushRef="#br0" timeOffset="736.2888">0 11 3570,'15'10'807,"0"0"57,3 1 231,10 0 614,1-7 11,-9-7-606,-4-4-225,0-5-51,-6 4-459,0 0-43,-1 2-38,1 2-37,9-3 162,0 5-113,-4 4-128,0 3-48,4 4-19,9 12 3,-9-2 24,-1 1 0,6 8-142,31 46 204,-46-61-187,-1 0-1,0 1 1,-1-1 0,-1 2 0,0-1 0,-1 1-1,1 6-16,-2-5 4,-2 0 0,0-1-1,-1 1 1,0 0-1,-1 0 1,-1 0 0,-1-1-1,0 1 1,-1 0-1,0-1 1,-1 0 0,-1 0-1,-1 0 1,0 0-1,-1-1 1,0 0 0,-9 11-4,0-1 2,-1-1 1,-8 8-3,-8 4-38,-1-2-35,-2-2-45,-1-2-50,-2 0-60,-1-1-65,-8 10-152,44-34 410,1-1 1,-1 1-1,1-1 1,0 1-1,0 0 1,1 0 0,-1 0-1,1 1 1,0-1-1,0 0 1,0 3 34,1-6-3,1 0 0,0 0-1,0 0 1,0 0 0,0-1 0,0 1 0,0 0 0,0 0 0,0 0-1,0 0 1,0-1 0,0 1 0,0 0 0,1 0 0,-1 0 0,0-1-1,1 1 1,-1 0 0,0 0 0,1-1 0,-1 1 0,1 0 0,-1-1-1,1 1 4,19 9-16,27-6 36,-46-4-20,33-2-22,1-2 97,-11 0 27,0 2 38,22 2 242,-40 1-310,-1 0-1,1 0 0,-1 0 1,0 1-1,0 0 1,0 0-1,1 1-71,-1-1 74,-1 1 1,0 0-1,1 0 0,-2 0 0,1 0 1,0 1-1,-1-1 0,3 4-74,9 14 192,-3 1-34,4 26 72,-9 4-96,-7 1-69,-3-28-59,0 1 0,-2-2-1,-1 1 1,-8 21-6,-8 9 39,10-31-98,-17 31 43,17-36-50,2-3-52,0-1-77,-1 1-96,1-1-113,0-3-34,1 1-103,0-1-114,-1 0-125,5-6 340,0 0-35,0 0-37,0 0-38,0 0-39,0 0-41,0 0-41,-1 0-44,2-1 8,-1 0-45,1 0-39,-1 0-35,-1 1-205,1 0-34,-12 13-2250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13:52:39.243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359 146 4786,'2'0'882,"-1"0"-67,1-1-64,-1 0-61,0 0-58,-1 0-57,1 0-52,-1 0-51,1-1-47,-1 1-45,0-1-42,-1 0-39,1 1-37,0-1-33,-2-1 137,0 0-59,0 0-109,-2 1-74,-4 2 99,5 2-120,0 1 38,-19 26 62,4 5-100,2 3-75,3 0-54,0-2-29,12-32-122,-1 0 46,1 0 41,0 0 36,-1 1 29,0 0 36,-3 8 139,1-3-33,1-3-95,1-1-66,0 0-75,0-1-52,0 0-75,1 1-86,-1-1-97,1-1-11,0 1-80,0-1-87,0 1-93,0-1-99,0 1-106,0-1-111,1 1-117,-1-3 66,1 1-107,0 0-338,0 1-871</inkml:trace>
  <inkml:trace contextRef="#ctx0" brushRef="#br0" timeOffset="235.6084">325 425 6483,'-1'-12'993,"1"1"-92,-1 0-88,0 0-82,-1 0-79,0 0-74,0 1-70,0-1-66,-1 1-60,0 0-57,-1 1-52,1-1-48,-1 1-44,-1 0-39,-4-9 43,-3-2-99,0 5-78,-17-20-47,8 14 101,11 12 15,0 0 41,0 1 49,-1-1 56,5 4 89,0 0-59,-1 0-60,1 0-61,0 0-61,0 1-60,0-1-60,0 0-59,-1 0-61,1 0-62,0 0-62,0 0-61,0 0-64,0 0-64,-1 1-63,1-1-65,0 0-65,0 0-66,0 0-66,0 0-67,1 1 135,1 0-56,-1 1-48,1-1-42,-1 0-226,-1-1-42,0 0-271,-4-4-758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5-30T13:53:09.800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325 222 5875,'9'-8'1320,"-2"2"-511,0-1-38,3-1 115,6-3 401,10 0 880,-18 10-1401,0 2 37,-5 1-418,0 0-46,-2 1-44,0 0-39,-2 0-38,0 1-32,-3 4 100,0-2-125,-1 0-44,-8 10 106,10-14-154,-51 55 376,31-33-286,-4 3-71,14-14-94,-1 0-43,4-2-23,-1-1-32,1 0-37,-1 1-38,1-1-42,0 0-46,-1 1-48,1-1-51,8-8 161,-1 2-25,-4 3-32,4-5 119,-1 1-63,1 0-91,1-2 82,0 0-43,1 0-46,-1 0-53,0 0-57,0 0-63,1-1-68,-1 0-72,2 0 10,0 0 62,0 0 59,0 0 55,0 0 52,0-1 46,0 1 43,0 0 38,0-1-143,0 1 101,0-1 86,0 0-253,0 0 218,0 1 45,0 0-47,0 0-59,0-1-70,1 0-624,-1 0-83,1-1-298,0 0-779</inkml:trace>
  <inkml:trace contextRef="#ctx0" brushRef="#br0" timeOffset="224.5565">366 446 4786,'2'1'129,"-1"0"41,2 1 129,-1 0 66,1 0 56,0 0 48,0 0 143,0 0 41,6 2 1395,-7-3-1359,0-2-40,0 1-56,-1-2-75,-1-1-91,-1 0-108,1 1-206,-1-1-33,0 1-36,0-1-38,-25-47 419,12 26-7,-2 1-1,-5-5-417,-4-2 328,-7-5-23,16 18-204,-1 0-41,1 0-50,-1 1-56,0-1-62,0 1-70,6 5 15,-1 0-38,1 0-40,0 1-40,4 3-131,0 0-40,0 0-49,0 0-57,-1 0-64,1 0-73,0 0-80,-1 0-90,2 2 106,0-1-56,0 0-49,0 1-44,-1-2-230,-1 0-42,0-1-278,-6-4-776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7"/>
  <sheetViews>
    <sheetView tabSelected="1" zoomScale="45" zoomScaleNormal="83" workbookViewId="0">
      <selection activeCell="W61" sqref="W61"/>
    </sheetView>
  </sheetViews>
  <sheetFormatPr defaultRowHeight="14.4" x14ac:dyDescent="0.3"/>
  <cols>
    <col min="2" max="2" width="11" bestFit="1" customWidth="1"/>
  </cols>
  <sheetData>
    <row r="1" spans="1:9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  <c r="AC1">
        <v>1</v>
      </c>
      <c r="AD1">
        <v>2</v>
      </c>
      <c r="AE1">
        <v>3</v>
      </c>
      <c r="AF1">
        <v>4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M1">
        <v>11</v>
      </c>
      <c r="AN1">
        <v>12</v>
      </c>
      <c r="AO1">
        <v>13</v>
      </c>
      <c r="AP1">
        <v>14</v>
      </c>
      <c r="AQ1">
        <v>15</v>
      </c>
      <c r="AR1">
        <v>16</v>
      </c>
      <c r="AS1">
        <v>17</v>
      </c>
      <c r="AT1">
        <v>18</v>
      </c>
      <c r="AU1">
        <v>19</v>
      </c>
      <c r="AV1">
        <v>20</v>
      </c>
      <c r="AW1">
        <v>21</v>
      </c>
      <c r="AX1">
        <v>22</v>
      </c>
      <c r="AY1">
        <v>23</v>
      </c>
      <c r="AZ1">
        <v>24</v>
      </c>
      <c r="BB1">
        <v>1</v>
      </c>
      <c r="BC1">
        <v>2</v>
      </c>
      <c r="BD1">
        <v>3</v>
      </c>
      <c r="BE1">
        <v>4</v>
      </c>
      <c r="BF1">
        <v>5</v>
      </c>
      <c r="BG1">
        <v>6</v>
      </c>
      <c r="BH1">
        <v>7</v>
      </c>
      <c r="BI1">
        <v>8</v>
      </c>
      <c r="BJ1">
        <v>9</v>
      </c>
      <c r="BK1">
        <v>10</v>
      </c>
      <c r="BL1">
        <v>11</v>
      </c>
      <c r="BM1">
        <v>12</v>
      </c>
      <c r="BO1">
        <v>1</v>
      </c>
      <c r="BP1">
        <v>2</v>
      </c>
      <c r="BQ1">
        <v>3</v>
      </c>
      <c r="BR1">
        <v>4</v>
      </c>
      <c r="BS1">
        <v>5</v>
      </c>
      <c r="BT1">
        <v>6</v>
      </c>
      <c r="BU1">
        <v>7</v>
      </c>
      <c r="BV1">
        <v>8</v>
      </c>
      <c r="BW1">
        <v>9</v>
      </c>
      <c r="BX1">
        <v>10</v>
      </c>
      <c r="BY1">
        <v>11</v>
      </c>
      <c r="BZ1">
        <v>12</v>
      </c>
      <c r="CA1">
        <v>13</v>
      </c>
      <c r="CB1">
        <v>14</v>
      </c>
      <c r="CC1">
        <v>15</v>
      </c>
      <c r="CD1">
        <v>16</v>
      </c>
      <c r="CE1">
        <v>17</v>
      </c>
      <c r="CF1">
        <v>18</v>
      </c>
      <c r="CG1">
        <v>19</v>
      </c>
      <c r="CH1">
        <v>20</v>
      </c>
      <c r="CI1">
        <v>21</v>
      </c>
      <c r="CJ1">
        <v>22</v>
      </c>
      <c r="CK1">
        <v>23</v>
      </c>
      <c r="CL1">
        <v>24</v>
      </c>
    </row>
    <row r="2" spans="1:91" x14ac:dyDescent="0.3">
      <c r="A2" t="s">
        <v>0</v>
      </c>
      <c r="B2">
        <v>8</v>
      </c>
      <c r="C2" t="s">
        <v>13</v>
      </c>
    </row>
    <row r="3" spans="1:91" x14ac:dyDescent="0.3">
      <c r="A3" t="s">
        <v>1</v>
      </c>
      <c r="B3">
        <v>1527688007.0921299</v>
      </c>
      <c r="C3">
        <v>0.586963891983032</v>
      </c>
      <c r="D3">
        <v>0.51513051986694303</v>
      </c>
      <c r="E3">
        <v>0.55067157745361295</v>
      </c>
      <c r="F3">
        <v>0.46127152442932101</v>
      </c>
      <c r="G3">
        <v>0.46065855026245101</v>
      </c>
      <c r="H3">
        <v>0.38174104690551702</v>
      </c>
      <c r="I3">
        <v>0.48711824417114202</v>
      </c>
      <c r="J3">
        <v>0.48451018333434998</v>
      </c>
      <c r="K3">
        <v>0.526653051376342</v>
      </c>
      <c r="L3">
        <v>0.52036833763122503</v>
      </c>
      <c r="M3">
        <v>0.59904122352600098</v>
      </c>
      <c r="N3">
        <v>0.625396728515625</v>
      </c>
      <c r="O3">
        <v>12.630202770233099</v>
      </c>
      <c r="P3">
        <v>0.83200216293334905</v>
      </c>
      <c r="Q3">
        <v>0.496174097061157</v>
      </c>
      <c r="R3">
        <v>0.54114913940429599</v>
      </c>
      <c r="S3">
        <v>0.61749720573425204</v>
      </c>
      <c r="T3">
        <v>0.42750906944274902</v>
      </c>
      <c r="U3">
        <v>0.472998857498168</v>
      </c>
      <c r="V3">
        <v>0.41708016395568798</v>
      </c>
      <c r="W3">
        <v>0.53768014907836903</v>
      </c>
      <c r="X3">
        <v>0.63788414001464799</v>
      </c>
      <c r="Y3">
        <v>0.67669272422790505</v>
      </c>
      <c r="Z3">
        <v>0.78371429443359297</v>
      </c>
      <c r="AA3">
        <v>0.49793362617492598</v>
      </c>
      <c r="AB3">
        <v>16.058706760406402</v>
      </c>
      <c r="AC3">
        <v>0.56468725204467696</v>
      </c>
      <c r="AD3">
        <v>0.74376249313354403</v>
      </c>
      <c r="AE3">
        <v>0.67160987854003895</v>
      </c>
      <c r="AF3">
        <v>0.70608115196228005</v>
      </c>
      <c r="AG3">
        <v>1.69216108322143</v>
      </c>
      <c r="AH3">
        <v>1.3628520965576101</v>
      </c>
      <c r="AI3">
        <v>2.8035209178924498</v>
      </c>
      <c r="AJ3">
        <v>0.92186141014099099</v>
      </c>
      <c r="AK3">
        <v>1.21483254432678</v>
      </c>
      <c r="AL3">
        <v>0.75400471687316895</v>
      </c>
      <c r="AM3">
        <v>1.17891502380371</v>
      </c>
      <c r="AN3">
        <v>0.62224459648132302</v>
      </c>
      <c r="AO3">
        <v>0.91952586174011197</v>
      </c>
      <c r="AP3">
        <v>1.0216381549835201</v>
      </c>
      <c r="AQ3">
        <v>1.20998978614807</v>
      </c>
      <c r="AR3">
        <v>2.3842461109161301</v>
      </c>
      <c r="AS3">
        <v>0.73743939399719205</v>
      </c>
      <c r="AT3">
        <v>0.77295565605163497</v>
      </c>
      <c r="AU3">
        <v>0.754461050033569</v>
      </c>
      <c r="AV3">
        <v>0.67187118530273404</v>
      </c>
      <c r="AW3">
        <v>1.47486019134521</v>
      </c>
      <c r="AX3">
        <v>0.883181571960449</v>
      </c>
      <c r="AY3">
        <v>0.90129566192626898</v>
      </c>
      <c r="AZ3">
        <v>0.697107553482055</v>
      </c>
      <c r="BA3">
        <v>11.0372505187988</v>
      </c>
      <c r="BB3">
        <v>0.56008100509643499</v>
      </c>
      <c r="BC3">
        <v>0.53016304969787598</v>
      </c>
      <c r="BD3">
        <v>0.63826537132263095</v>
      </c>
      <c r="BE3">
        <v>0.89310503005981401</v>
      </c>
      <c r="BF3">
        <v>0.54814791679382302</v>
      </c>
      <c r="BG3">
        <v>0.42658257484436002</v>
      </c>
      <c r="BH3">
        <v>0.45700454711914001</v>
      </c>
      <c r="BI3">
        <v>0.45141315460205</v>
      </c>
      <c r="BJ3">
        <v>0.66276764869689897</v>
      </c>
      <c r="BK3">
        <v>0.41871023178100503</v>
      </c>
      <c r="BL3">
        <v>0.54408550262451105</v>
      </c>
      <c r="BM3">
        <v>0.44399070739745999</v>
      </c>
      <c r="BN3">
        <v>6.7769711017608598</v>
      </c>
      <c r="BO3">
        <v>0.723310947418212</v>
      </c>
      <c r="BP3">
        <v>0.64638257026672297</v>
      </c>
      <c r="BQ3">
        <v>0.54349184036254805</v>
      </c>
      <c r="BR3">
        <v>0.89326739311218195</v>
      </c>
      <c r="BS3">
        <v>2.03701591491699</v>
      </c>
      <c r="BT3">
        <v>0.91151046752929599</v>
      </c>
      <c r="BU3">
        <v>0.55974555015563898</v>
      </c>
      <c r="BV3">
        <v>1.14832687377929</v>
      </c>
      <c r="BW3">
        <v>0.62161660194396895</v>
      </c>
      <c r="BX3">
        <v>0.762287616729736</v>
      </c>
      <c r="BY3">
        <v>0.78209662437438898</v>
      </c>
      <c r="BZ3">
        <v>1.08514976501464</v>
      </c>
      <c r="CA3">
        <v>0.73285365104675204</v>
      </c>
      <c r="CB3">
        <v>0.456472158432006</v>
      </c>
      <c r="CC3">
        <v>0.83877062797546298</v>
      </c>
      <c r="CD3">
        <v>0.45225000381469699</v>
      </c>
      <c r="CE3">
        <v>0.53675413131713801</v>
      </c>
      <c r="CF3">
        <v>0.66562962532043402</v>
      </c>
      <c r="CG3">
        <v>0.54305148124694802</v>
      </c>
      <c r="CH3">
        <v>0.73629355430603005</v>
      </c>
      <c r="CI3">
        <v>0.58293962478637695</v>
      </c>
      <c r="CJ3">
        <v>0.75760388374328602</v>
      </c>
      <c r="CK3">
        <v>0.44778800010681102</v>
      </c>
      <c r="CL3">
        <v>0.78067088127136197</v>
      </c>
      <c r="CM3">
        <v>10.6596262454986</v>
      </c>
    </row>
    <row r="4" spans="1:91" x14ac:dyDescent="0.3">
      <c r="A4" t="s">
        <v>2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0</v>
      </c>
      <c r="AW4" t="b">
        <v>1</v>
      </c>
      <c r="AX4" t="b">
        <v>1</v>
      </c>
      <c r="AY4" t="b">
        <v>1</v>
      </c>
      <c r="AZ4" t="b">
        <v>1</v>
      </c>
      <c r="BA4" t="b">
        <v>1</v>
      </c>
      <c r="BB4" t="b">
        <v>1</v>
      </c>
      <c r="BC4" t="b">
        <v>1</v>
      </c>
      <c r="BD4" t="b">
        <v>1</v>
      </c>
      <c r="BE4" t="b">
        <v>1</v>
      </c>
      <c r="BF4" t="b">
        <v>1</v>
      </c>
      <c r="BG4" t="b">
        <v>1</v>
      </c>
      <c r="BH4" t="b">
        <v>1</v>
      </c>
      <c r="BI4" t="b">
        <v>1</v>
      </c>
      <c r="BJ4" t="b">
        <v>1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  <c r="BU4" t="b">
        <v>1</v>
      </c>
      <c r="BV4" t="b">
        <v>1</v>
      </c>
      <c r="BW4" t="b">
        <v>1</v>
      </c>
      <c r="BX4" t="b">
        <v>1</v>
      </c>
      <c r="BY4" t="b">
        <v>1</v>
      </c>
      <c r="BZ4" t="b">
        <v>1</v>
      </c>
      <c r="CA4" t="b">
        <v>1</v>
      </c>
      <c r="CB4" t="b">
        <v>1</v>
      </c>
      <c r="CC4" t="b">
        <v>1</v>
      </c>
      <c r="CD4" t="b">
        <v>1</v>
      </c>
      <c r="CE4" t="b">
        <v>1</v>
      </c>
      <c r="CF4" t="b">
        <v>1</v>
      </c>
      <c r="CG4" t="b">
        <v>1</v>
      </c>
      <c r="CH4" t="b">
        <v>1</v>
      </c>
      <c r="CI4" t="b">
        <v>1</v>
      </c>
      <c r="CJ4" t="b">
        <v>1</v>
      </c>
      <c r="CK4" t="b">
        <v>1</v>
      </c>
      <c r="CL4" t="b">
        <v>1</v>
      </c>
      <c r="CM4" t="b">
        <v>1</v>
      </c>
    </row>
    <row r="5" spans="1:91" x14ac:dyDescent="0.3">
      <c r="B5">
        <f>IF(B4,B3,"")</f>
        <v>1527688007.0921299</v>
      </c>
      <c r="C5">
        <f t="shared" ref="C5:BN5" si="0">IF(C4,C3,"")</f>
        <v>0.586963891983032</v>
      </c>
      <c r="D5">
        <f t="shared" si="0"/>
        <v>0.51513051986694303</v>
      </c>
      <c r="E5">
        <f t="shared" si="0"/>
        <v>0.55067157745361295</v>
      </c>
      <c r="F5">
        <f t="shared" si="0"/>
        <v>0.46127152442932101</v>
      </c>
      <c r="G5">
        <f t="shared" si="0"/>
        <v>0.46065855026245101</v>
      </c>
      <c r="H5">
        <f t="shared" si="0"/>
        <v>0.38174104690551702</v>
      </c>
      <c r="I5">
        <f t="shared" si="0"/>
        <v>0.48711824417114202</v>
      </c>
      <c r="J5">
        <f t="shared" si="0"/>
        <v>0.48451018333434998</v>
      </c>
      <c r="K5">
        <f t="shared" si="0"/>
        <v>0.526653051376342</v>
      </c>
      <c r="L5">
        <f t="shared" si="0"/>
        <v>0.52036833763122503</v>
      </c>
      <c r="M5">
        <f t="shared" si="0"/>
        <v>0.59904122352600098</v>
      </c>
      <c r="N5">
        <f t="shared" si="0"/>
        <v>0.625396728515625</v>
      </c>
      <c r="O5">
        <f t="shared" si="0"/>
        <v>12.630202770233099</v>
      </c>
      <c r="P5">
        <f t="shared" si="0"/>
        <v>0.83200216293334905</v>
      </c>
      <c r="Q5">
        <f t="shared" si="0"/>
        <v>0.496174097061157</v>
      </c>
      <c r="R5">
        <f t="shared" si="0"/>
        <v>0.54114913940429599</v>
      </c>
      <c r="S5">
        <f t="shared" si="0"/>
        <v>0.61749720573425204</v>
      </c>
      <c r="T5">
        <f t="shared" si="0"/>
        <v>0.42750906944274902</v>
      </c>
      <c r="U5">
        <f t="shared" si="0"/>
        <v>0.472998857498168</v>
      </c>
      <c r="V5">
        <f t="shared" si="0"/>
        <v>0.41708016395568798</v>
      </c>
      <c r="W5">
        <f t="shared" si="0"/>
        <v>0.53768014907836903</v>
      </c>
      <c r="X5">
        <f t="shared" si="0"/>
        <v>0.63788414001464799</v>
      </c>
      <c r="Y5">
        <f t="shared" si="0"/>
        <v>0.67669272422790505</v>
      </c>
      <c r="Z5">
        <f t="shared" si="0"/>
        <v>0.78371429443359297</v>
      </c>
      <c r="AA5">
        <f t="shared" si="0"/>
        <v>0.49793362617492598</v>
      </c>
      <c r="AB5">
        <f t="shared" si="0"/>
        <v>16.058706760406402</v>
      </c>
      <c r="AC5">
        <f t="shared" si="0"/>
        <v>0.56468725204467696</v>
      </c>
      <c r="AD5">
        <f t="shared" si="0"/>
        <v>0.74376249313354403</v>
      </c>
      <c r="AE5">
        <f t="shared" si="0"/>
        <v>0.67160987854003895</v>
      </c>
      <c r="AF5">
        <f t="shared" si="0"/>
        <v>0.70608115196228005</v>
      </c>
      <c r="AG5">
        <f t="shared" si="0"/>
        <v>1.69216108322143</v>
      </c>
      <c r="AH5">
        <f t="shared" si="0"/>
        <v>1.3628520965576101</v>
      </c>
      <c r="AI5">
        <f t="shared" si="0"/>
        <v>2.8035209178924498</v>
      </c>
      <c r="AJ5">
        <f t="shared" si="0"/>
        <v>0.92186141014099099</v>
      </c>
      <c r="AK5">
        <f t="shared" si="0"/>
        <v>1.21483254432678</v>
      </c>
      <c r="AL5">
        <f t="shared" si="0"/>
        <v>0.75400471687316895</v>
      </c>
      <c r="AM5">
        <f t="shared" si="0"/>
        <v>1.17891502380371</v>
      </c>
      <c r="AN5">
        <f t="shared" si="0"/>
        <v>0.62224459648132302</v>
      </c>
      <c r="AO5">
        <f t="shared" si="0"/>
        <v>0.91952586174011197</v>
      </c>
      <c r="AP5">
        <f t="shared" si="0"/>
        <v>1.0216381549835201</v>
      </c>
      <c r="AQ5">
        <f t="shared" si="0"/>
        <v>1.20998978614807</v>
      </c>
      <c r="AR5">
        <f t="shared" si="0"/>
        <v>2.3842461109161301</v>
      </c>
      <c r="AS5">
        <f t="shared" si="0"/>
        <v>0.73743939399719205</v>
      </c>
      <c r="AT5">
        <f t="shared" si="0"/>
        <v>0.77295565605163497</v>
      </c>
      <c r="AU5">
        <f t="shared" si="0"/>
        <v>0.754461050033569</v>
      </c>
      <c r="AV5" t="str">
        <f t="shared" si="0"/>
        <v/>
      </c>
      <c r="AW5">
        <f t="shared" si="0"/>
        <v>1.47486019134521</v>
      </c>
      <c r="AX5">
        <f t="shared" si="0"/>
        <v>0.883181571960449</v>
      </c>
      <c r="AY5">
        <f t="shared" si="0"/>
        <v>0.90129566192626898</v>
      </c>
      <c r="AZ5">
        <f t="shared" si="0"/>
        <v>0.697107553482055</v>
      </c>
      <c r="BA5">
        <f t="shared" si="0"/>
        <v>11.0372505187988</v>
      </c>
      <c r="BB5">
        <f t="shared" si="0"/>
        <v>0.56008100509643499</v>
      </c>
      <c r="BC5">
        <f t="shared" si="0"/>
        <v>0.53016304969787598</v>
      </c>
      <c r="BD5">
        <f t="shared" si="0"/>
        <v>0.63826537132263095</v>
      </c>
      <c r="BE5">
        <f t="shared" si="0"/>
        <v>0.89310503005981401</v>
      </c>
      <c r="BF5">
        <f t="shared" si="0"/>
        <v>0.54814791679382302</v>
      </c>
      <c r="BG5">
        <f t="shared" si="0"/>
        <v>0.42658257484436002</v>
      </c>
      <c r="BH5">
        <f t="shared" si="0"/>
        <v>0.45700454711914001</v>
      </c>
      <c r="BI5">
        <f t="shared" si="0"/>
        <v>0.45141315460205</v>
      </c>
      <c r="BJ5">
        <f t="shared" si="0"/>
        <v>0.66276764869689897</v>
      </c>
      <c r="BK5">
        <f t="shared" si="0"/>
        <v>0.41871023178100503</v>
      </c>
      <c r="BL5">
        <f t="shared" si="0"/>
        <v>0.54408550262451105</v>
      </c>
      <c r="BM5">
        <f t="shared" si="0"/>
        <v>0.44399070739745999</v>
      </c>
      <c r="BN5">
        <f t="shared" si="0"/>
        <v>6.7769711017608598</v>
      </c>
      <c r="BO5">
        <f t="shared" ref="BO5:CK5" si="1">IF(BO4,BO3,"")</f>
        <v>0.723310947418212</v>
      </c>
      <c r="BP5">
        <f t="shared" si="1"/>
        <v>0.64638257026672297</v>
      </c>
      <c r="BQ5">
        <f t="shared" si="1"/>
        <v>0.54349184036254805</v>
      </c>
      <c r="BR5">
        <f t="shared" si="1"/>
        <v>0.89326739311218195</v>
      </c>
      <c r="BS5">
        <f t="shared" si="1"/>
        <v>2.03701591491699</v>
      </c>
      <c r="BT5">
        <f t="shared" si="1"/>
        <v>0.91151046752929599</v>
      </c>
      <c r="BU5">
        <f t="shared" si="1"/>
        <v>0.55974555015563898</v>
      </c>
      <c r="BV5">
        <f t="shared" si="1"/>
        <v>1.14832687377929</v>
      </c>
      <c r="BW5">
        <f t="shared" si="1"/>
        <v>0.62161660194396895</v>
      </c>
      <c r="BX5">
        <f t="shared" si="1"/>
        <v>0.762287616729736</v>
      </c>
      <c r="BY5">
        <f t="shared" si="1"/>
        <v>0.78209662437438898</v>
      </c>
      <c r="BZ5">
        <f t="shared" si="1"/>
        <v>1.08514976501464</v>
      </c>
      <c r="CA5">
        <f t="shared" si="1"/>
        <v>0.73285365104675204</v>
      </c>
      <c r="CB5">
        <f t="shared" si="1"/>
        <v>0.456472158432006</v>
      </c>
      <c r="CC5">
        <f t="shared" si="1"/>
        <v>0.83877062797546298</v>
      </c>
      <c r="CD5">
        <f t="shared" si="1"/>
        <v>0.45225000381469699</v>
      </c>
      <c r="CE5">
        <f t="shared" si="1"/>
        <v>0.53675413131713801</v>
      </c>
      <c r="CF5">
        <f t="shared" si="1"/>
        <v>0.66562962532043402</v>
      </c>
      <c r="CG5">
        <f t="shared" si="1"/>
        <v>0.54305148124694802</v>
      </c>
      <c r="CH5">
        <f t="shared" si="1"/>
        <v>0.73629355430603005</v>
      </c>
      <c r="CI5">
        <f t="shared" si="1"/>
        <v>0.58293962478637695</v>
      </c>
      <c r="CJ5">
        <f t="shared" si="1"/>
        <v>0.75760388374328602</v>
      </c>
      <c r="CK5">
        <f t="shared" si="1"/>
        <v>0.44778800010681102</v>
      </c>
      <c r="CL5">
        <f>IF(CL4,CL3,"")</f>
        <v>0.78067088127136197</v>
      </c>
    </row>
    <row r="7" spans="1:91" x14ac:dyDescent="0.3">
      <c r="B7" t="s">
        <v>3</v>
      </c>
      <c r="C7" t="s">
        <v>4</v>
      </c>
      <c r="D7" t="s">
        <v>5</v>
      </c>
      <c r="E7" t="s">
        <v>6</v>
      </c>
      <c r="F7" t="s">
        <v>7</v>
      </c>
    </row>
    <row r="8" spans="1:91" x14ac:dyDescent="0.3"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14</v>
      </c>
      <c r="H8" t="s">
        <v>15</v>
      </c>
    </row>
    <row r="9" spans="1:91" s="4" customFormat="1" x14ac:dyDescent="0.3">
      <c r="B9" s="4">
        <f>AVERAGE(C5:N5)</f>
        <v>0.51662707328796353</v>
      </c>
      <c r="C9" s="4">
        <f>AVERAGE(P5:AA5)</f>
        <v>0.57819296916325824</v>
      </c>
      <c r="D9" s="4">
        <f>AVERAGE(AC5:AZ5)</f>
        <v>1.0866623546766183</v>
      </c>
      <c r="E9" s="4">
        <f>AVERAGE(BB5:BM5)</f>
        <v>0.54785972833633367</v>
      </c>
      <c r="F9" s="4">
        <f>AVERAGE(BO5:CL5)</f>
        <v>0.7602199912071218</v>
      </c>
      <c r="G9" s="4">
        <f>B2</f>
        <v>8</v>
      </c>
      <c r="H9" s="4" t="str">
        <f>C2</f>
        <v>n</v>
      </c>
    </row>
    <row r="10" spans="1:91" x14ac:dyDescent="0.3">
      <c r="D10">
        <f>D9-F9</f>
        <v>0.32644236346949651</v>
      </c>
      <c r="K10" t="s">
        <v>3</v>
      </c>
      <c r="L10" t="s">
        <v>4</v>
      </c>
      <c r="M10" t="s">
        <v>5</v>
      </c>
      <c r="N10" t="s">
        <v>6</v>
      </c>
      <c r="O10" t="s">
        <v>7</v>
      </c>
      <c r="R10" t="s">
        <v>18</v>
      </c>
    </row>
    <row r="11" spans="1:91" x14ac:dyDescent="0.3">
      <c r="K11" t="s">
        <v>8</v>
      </c>
      <c r="L11" t="s">
        <v>9</v>
      </c>
      <c r="M11" t="s">
        <v>10</v>
      </c>
      <c r="N11" t="s">
        <v>11</v>
      </c>
      <c r="O11" t="s">
        <v>12</v>
      </c>
      <c r="P11" t="s">
        <v>14</v>
      </c>
      <c r="Q11" t="s">
        <v>15</v>
      </c>
      <c r="R11" t="s">
        <v>19</v>
      </c>
      <c r="S11" t="s">
        <v>15</v>
      </c>
      <c r="AB11" t="s">
        <v>29</v>
      </c>
    </row>
    <row r="12" spans="1:91" x14ac:dyDescent="0.3">
      <c r="J12">
        <v>1</v>
      </c>
      <c r="K12">
        <v>0.81107030312220108</v>
      </c>
      <c r="L12">
        <v>0.61887234449386552</v>
      </c>
      <c r="M12">
        <v>0.93627779380134801</v>
      </c>
      <c r="N12">
        <v>0.67264918486277236</v>
      </c>
      <c r="O12">
        <v>0.64210619097170596</v>
      </c>
      <c r="P12">
        <v>4</v>
      </c>
      <c r="Q12" t="s">
        <v>13</v>
      </c>
      <c r="R12">
        <f>M12-O12</f>
        <v>0.29417160282964205</v>
      </c>
      <c r="S12">
        <f>IF(Q12="n", 0, 1)</f>
        <v>0</v>
      </c>
      <c r="U12" t="s">
        <v>21</v>
      </c>
      <c r="V12" t="s">
        <v>22</v>
      </c>
      <c r="AB12" t="s">
        <v>27</v>
      </c>
      <c r="AC12" s="3" t="s">
        <v>23</v>
      </c>
      <c r="AD12" s="3" t="s">
        <v>24</v>
      </c>
      <c r="AE12" s="3" t="s">
        <v>25</v>
      </c>
      <c r="AF12" s="3" t="s">
        <v>26</v>
      </c>
    </row>
    <row r="13" spans="1:91" x14ac:dyDescent="0.3">
      <c r="J13">
        <v>2</v>
      </c>
      <c r="K13">
        <v>0.55601598819096854</v>
      </c>
      <c r="L13">
        <v>0.69238009452819727</v>
      </c>
      <c r="M13">
        <v>0.74649432727268727</v>
      </c>
      <c r="N13">
        <v>0.67749771204861675</v>
      </c>
      <c r="O13">
        <v>0.704823305209477</v>
      </c>
      <c r="P13">
        <v>7</v>
      </c>
      <c r="Q13" t="s">
        <v>13</v>
      </c>
      <c r="R13">
        <f t="shared" ref="R13:R20" si="2">M13-O13</f>
        <v>4.1671022063210272E-2</v>
      </c>
      <c r="S13">
        <f t="shared" ref="S13:S20" si="3">IF(Q13="n", 0, 1)</f>
        <v>0</v>
      </c>
      <c r="U13">
        <f>AVERAGEIF(S12:S30, 0, R12:R30)</f>
        <v>0.17326667330021794</v>
      </c>
      <c r="V13">
        <f>AVERAGEIF(S12:S30, 1, R12:R30)</f>
        <v>0.15754320453234463</v>
      </c>
      <c r="AB13" t="s">
        <v>28</v>
      </c>
      <c r="AC13">
        <f>AVERAGEIF(P12:P30, "&lt;3", R12:R30)</f>
        <v>8.6929004950956762E-2</v>
      </c>
      <c r="AD13">
        <f>AVERAGE(AD15:AD19)</f>
        <v>0.20947432640669916</v>
      </c>
      <c r="AE13">
        <f>AVERAGE(AE15:AE17)</f>
        <v>0.1869650201263022</v>
      </c>
      <c r="AF13">
        <f>AVERAGEIF(P12:P30, "&gt;9", R12:R30)</f>
        <v>0.92704414147319048</v>
      </c>
    </row>
    <row r="14" spans="1:91" x14ac:dyDescent="0.3">
      <c r="J14">
        <v>3</v>
      </c>
      <c r="K14">
        <v>1.357381105422973</v>
      </c>
      <c r="L14">
        <v>0.94302610917524765</v>
      </c>
      <c r="M14">
        <v>0.80196277661756943</v>
      </c>
      <c r="N14">
        <v>0.65405921502546771</v>
      </c>
      <c r="O14">
        <v>0.84496315320332704</v>
      </c>
      <c r="P14">
        <v>7</v>
      </c>
      <c r="Q14" t="s">
        <v>13</v>
      </c>
      <c r="R14">
        <f t="shared" si="2"/>
        <v>-4.3000376585757616E-2</v>
      </c>
      <c r="S14">
        <f t="shared" si="3"/>
        <v>0</v>
      </c>
    </row>
    <row r="15" spans="1:91" x14ac:dyDescent="0.3">
      <c r="J15">
        <v>4</v>
      </c>
      <c r="K15">
        <v>0.94744586944579934</v>
      </c>
      <c r="L15">
        <v>0.87418444951375252</v>
      </c>
      <c r="M15">
        <v>1.0211936732133202</v>
      </c>
      <c r="N15">
        <v>0.82156417767206802</v>
      </c>
      <c r="O15">
        <v>1.1057470440864534</v>
      </c>
      <c r="P15">
        <v>5</v>
      </c>
      <c r="Q15" t="s">
        <v>13</v>
      </c>
      <c r="R15">
        <f t="shared" si="2"/>
        <v>-8.4553370873133193E-2</v>
      </c>
      <c r="S15">
        <f t="shared" si="3"/>
        <v>0</v>
      </c>
      <c r="AD15">
        <v>0.29417160282964205</v>
      </c>
      <c r="AE15">
        <v>4.1671022063210272E-2</v>
      </c>
    </row>
    <row r="16" spans="1:91" x14ac:dyDescent="0.3">
      <c r="J16">
        <v>5</v>
      </c>
      <c r="K16">
        <v>0.92303540309270105</v>
      </c>
      <c r="L16">
        <v>0.79600242773691698</v>
      </c>
      <c r="M16">
        <v>0.92760307590166546</v>
      </c>
      <c r="N16">
        <v>0.61138488849004069</v>
      </c>
      <c r="O16">
        <v>0.75677565336227326</v>
      </c>
      <c r="P16">
        <v>6</v>
      </c>
      <c r="Q16" t="s">
        <v>13</v>
      </c>
      <c r="R16">
        <f t="shared" si="2"/>
        <v>0.1708274225393922</v>
      </c>
      <c r="S16">
        <f t="shared" si="3"/>
        <v>0</v>
      </c>
      <c r="AD16">
        <v>-8.4553370873133193E-2</v>
      </c>
      <c r="AE16">
        <v>-4.3000376585757616E-2</v>
      </c>
    </row>
    <row r="17" spans="9:31" x14ac:dyDescent="0.3">
      <c r="J17">
        <v>6</v>
      </c>
      <c r="K17">
        <v>1.9801272912458936</v>
      </c>
      <c r="L17">
        <v>1.5364621281623807</v>
      </c>
      <c r="M17">
        <v>1.944139220497821</v>
      </c>
      <c r="N17">
        <v>0.71099509795506688</v>
      </c>
      <c r="O17">
        <v>1.0170950790246305</v>
      </c>
      <c r="P17">
        <v>10</v>
      </c>
      <c r="Q17" t="s">
        <v>13</v>
      </c>
      <c r="R17">
        <f t="shared" si="2"/>
        <v>0.92704414147319048</v>
      </c>
      <c r="S17">
        <f t="shared" si="3"/>
        <v>0</v>
      </c>
      <c r="AD17">
        <v>0.1708274225393922</v>
      </c>
      <c r="AE17">
        <v>0.56222441490145392</v>
      </c>
    </row>
    <row r="18" spans="9:31" x14ac:dyDescent="0.3">
      <c r="J18">
        <v>7</v>
      </c>
      <c r="K18">
        <v>1.3657230377197243</v>
      </c>
      <c r="L18">
        <v>1.0379276871681193</v>
      </c>
      <c r="M18">
        <v>1.3887700308924102</v>
      </c>
      <c r="N18">
        <v>1.1251225038008226</v>
      </c>
      <c r="O18">
        <v>0.82654561599095633</v>
      </c>
      <c r="P18">
        <v>7</v>
      </c>
      <c r="Q18" t="s">
        <v>16</v>
      </c>
      <c r="R18">
        <f t="shared" si="2"/>
        <v>0.56222441490145392</v>
      </c>
      <c r="S18">
        <f t="shared" si="3"/>
        <v>1</v>
      </c>
      <c r="AD18">
        <v>0.36438887404358722</v>
      </c>
    </row>
    <row r="19" spans="9:31" x14ac:dyDescent="0.3">
      <c r="J19">
        <v>8</v>
      </c>
      <c r="K19">
        <v>1.096231354607474</v>
      </c>
      <c r="L19">
        <v>0.73257571458816451</v>
      </c>
      <c r="M19">
        <v>0.84214448928832897</v>
      </c>
      <c r="N19">
        <v>0.85582298040389893</v>
      </c>
      <c r="O19">
        <v>0.83619221468766414</v>
      </c>
      <c r="P19">
        <v>3</v>
      </c>
      <c r="Q19" t="s">
        <v>16</v>
      </c>
      <c r="R19">
        <f t="shared" si="2"/>
        <v>5.9522746006648308E-3</v>
      </c>
      <c r="S19">
        <f t="shared" si="3"/>
        <v>1</v>
      </c>
      <c r="AD19">
        <v>0.30253710349400742</v>
      </c>
    </row>
    <row r="20" spans="9:31" x14ac:dyDescent="0.3">
      <c r="J20">
        <v>9</v>
      </c>
      <c r="K20">
        <v>0.77941904465357359</v>
      </c>
      <c r="L20">
        <v>0.47990516821543333</v>
      </c>
      <c r="M20">
        <v>0.67751669883727939</v>
      </c>
      <c r="N20">
        <v>0.50690559907392974</v>
      </c>
      <c r="O20">
        <v>0.63976954330097502</v>
      </c>
      <c r="P20">
        <v>3</v>
      </c>
      <c r="Q20" t="s">
        <v>17</v>
      </c>
      <c r="R20">
        <f t="shared" si="2"/>
        <v>3.7747155536304366E-2</v>
      </c>
      <c r="S20">
        <f t="shared" si="3"/>
        <v>1</v>
      </c>
    </row>
    <row r="21" spans="9:31" x14ac:dyDescent="0.3">
      <c r="J21">
        <v>10</v>
      </c>
      <c r="K21">
        <v>1.2302662025798421</v>
      </c>
      <c r="L21">
        <v>0.95482084967873149</v>
      </c>
      <c r="M21">
        <v>1.1502171158790557</v>
      </c>
      <c r="N21">
        <v>1.2840143839518212</v>
      </c>
      <c r="O21">
        <v>1.015371223290759</v>
      </c>
      <c r="P21">
        <v>3</v>
      </c>
      <c r="Q21" t="s">
        <v>16</v>
      </c>
      <c r="R21">
        <f t="shared" ref="R21:R26" si="4">M21-O21</f>
        <v>0.13484589258829671</v>
      </c>
      <c r="S21">
        <f t="shared" ref="S21:S26" si="5">IF(Q21="n", 0, 1)</f>
        <v>1</v>
      </c>
    </row>
    <row r="22" spans="9:31" x14ac:dyDescent="0.3">
      <c r="J22">
        <v>11</v>
      </c>
      <c r="K22">
        <v>0.95735311508178589</v>
      </c>
      <c r="L22">
        <v>0.99789386987685946</v>
      </c>
      <c r="M22">
        <v>1.2442660539046546</v>
      </c>
      <c r="N22">
        <v>0.92263666788736876</v>
      </c>
      <c r="O22">
        <v>0.87987717986106739</v>
      </c>
      <c r="P22">
        <v>4</v>
      </c>
      <c r="Q22" t="s">
        <v>16</v>
      </c>
      <c r="R22">
        <f t="shared" si="4"/>
        <v>0.36438887404358722</v>
      </c>
      <c r="S22">
        <f t="shared" si="5"/>
        <v>1</v>
      </c>
    </row>
    <row r="23" spans="9:31" x14ac:dyDescent="0.3">
      <c r="J23">
        <v>12</v>
      </c>
      <c r="K23">
        <v>2.1499270796775787</v>
      </c>
      <c r="L23">
        <v>1.4874305129051173</v>
      </c>
      <c r="M23">
        <v>1.3451152344544708</v>
      </c>
      <c r="N23">
        <v>1.2477928002675347</v>
      </c>
      <c r="O23">
        <v>1.0425781309604634</v>
      </c>
      <c r="P23">
        <v>6</v>
      </c>
      <c r="Q23" t="s">
        <v>13</v>
      </c>
      <c r="R23">
        <f t="shared" si="4"/>
        <v>0.30253710349400742</v>
      </c>
      <c r="S23">
        <f t="shared" si="5"/>
        <v>0</v>
      </c>
    </row>
    <row r="24" spans="9:31" x14ac:dyDescent="0.3">
      <c r="J24">
        <v>13</v>
      </c>
      <c r="K24">
        <v>0.61172346274057965</v>
      </c>
      <c r="L24">
        <v>0.54553753137588468</v>
      </c>
      <c r="M24">
        <v>1.2556152343749984</v>
      </c>
      <c r="N24">
        <v>0.5127789974212642</v>
      </c>
      <c r="O24">
        <v>0.99497546932913916</v>
      </c>
      <c r="P24">
        <v>1</v>
      </c>
      <c r="Q24" t="s">
        <v>16</v>
      </c>
      <c r="R24">
        <f t="shared" si="4"/>
        <v>0.26063976504585928</v>
      </c>
      <c r="S24">
        <f t="shared" si="5"/>
        <v>1</v>
      </c>
    </row>
    <row r="25" spans="9:31" x14ac:dyDescent="0.3">
      <c r="J25">
        <v>14</v>
      </c>
      <c r="K25">
        <v>1.2402766834605805</v>
      </c>
      <c r="L25">
        <v>0.72034529844919815</v>
      </c>
      <c r="M25">
        <v>0.84866638978322273</v>
      </c>
      <c r="N25">
        <v>0.59184624751408865</v>
      </c>
      <c r="O25">
        <v>0.8949871270552916</v>
      </c>
      <c r="P25">
        <v>3</v>
      </c>
      <c r="Q25" t="s">
        <v>16</v>
      </c>
      <c r="R25">
        <f t="shared" si="4"/>
        <v>-4.6320737272068868E-2</v>
      </c>
      <c r="S25">
        <f t="shared" si="5"/>
        <v>1</v>
      </c>
    </row>
    <row r="26" spans="9:31" x14ac:dyDescent="0.3">
      <c r="J26">
        <v>15</v>
      </c>
      <c r="K26">
        <v>0.70231366157531638</v>
      </c>
      <c r="L26">
        <v>0.60167547067006388</v>
      </c>
      <c r="M26">
        <v>0.55892160534858659</v>
      </c>
      <c r="N26">
        <v>0.59529512578790722</v>
      </c>
      <c r="O26">
        <v>0.70653498172759943</v>
      </c>
      <c r="P26">
        <v>1</v>
      </c>
      <c r="Q26" t="s">
        <v>13</v>
      </c>
      <c r="R26">
        <f t="shared" si="4"/>
        <v>-0.14761337637901284</v>
      </c>
      <c r="S26">
        <f t="shared" si="5"/>
        <v>0</v>
      </c>
    </row>
    <row r="27" spans="9:31" x14ac:dyDescent="0.3">
      <c r="J27">
        <v>16</v>
      </c>
      <c r="K27">
        <v>0.63969757159550944</v>
      </c>
      <c r="L27">
        <v>0.72879939609103694</v>
      </c>
      <c r="M27">
        <v>0.66641281843185385</v>
      </c>
      <c r="N27">
        <v>0.66047470569610511</v>
      </c>
      <c r="O27">
        <v>0.78554698553952274</v>
      </c>
      <c r="P27">
        <v>2</v>
      </c>
      <c r="Q27" t="s">
        <v>16</v>
      </c>
      <c r="R27">
        <f t="shared" ref="R27:R29" si="6">M27-O27</f>
        <v>-0.11913416710766889</v>
      </c>
      <c r="S27">
        <f t="shared" ref="S27:S29" si="7">IF(Q27="n", 0, 1)</f>
        <v>1</v>
      </c>
    </row>
    <row r="28" spans="9:31" x14ac:dyDescent="0.3">
      <c r="J28">
        <v>17</v>
      </c>
      <c r="K28">
        <v>0.56143846114476503</v>
      </c>
      <c r="L28">
        <v>0.45372412421486535</v>
      </c>
      <c r="M28">
        <v>0.80623047351837052</v>
      </c>
      <c r="N28">
        <v>0.60929594039916835</v>
      </c>
      <c r="O28">
        <v>0.58302303877743711</v>
      </c>
      <c r="P28">
        <v>2</v>
      </c>
      <c r="Q28" t="s">
        <v>13</v>
      </c>
      <c r="R28">
        <f t="shared" si="6"/>
        <v>0.22320743474093341</v>
      </c>
      <c r="S28">
        <f t="shared" si="7"/>
        <v>0</v>
      </c>
    </row>
    <row r="29" spans="9:31" x14ac:dyDescent="0.3">
      <c r="J29">
        <v>18</v>
      </c>
      <c r="K29">
        <v>0.78572331775318416</v>
      </c>
      <c r="L29">
        <v>1.081639846165974</v>
      </c>
      <c r="M29">
        <v>0.74419173987015408</v>
      </c>
      <c r="N29">
        <v>0.65160470008850058</v>
      </c>
      <c r="O29">
        <v>0.69581661017044683</v>
      </c>
      <c r="P29">
        <v>4</v>
      </c>
      <c r="Q29" t="s">
        <v>13</v>
      </c>
      <c r="R29">
        <f t="shared" si="6"/>
        <v>4.8375129699707253E-2</v>
      </c>
      <c r="S29">
        <f t="shared" si="7"/>
        <v>0</v>
      </c>
    </row>
    <row r="30" spans="9:31" x14ac:dyDescent="0.3">
      <c r="J30">
        <v>19</v>
      </c>
      <c r="K30">
        <v>0.66785662824457304</v>
      </c>
      <c r="L30">
        <v>0.62735505898793498</v>
      </c>
      <c r="M30">
        <v>1.0095007853074496</v>
      </c>
      <c r="N30">
        <v>0.67458188533782815</v>
      </c>
      <c r="O30">
        <v>0.79195541685277671</v>
      </c>
      <c r="P30">
        <v>1</v>
      </c>
      <c r="Q30" t="s">
        <v>16</v>
      </c>
      <c r="R30">
        <f t="shared" ref="R30" si="8">M30-O30</f>
        <v>0.21754536845467287</v>
      </c>
      <c r="S30">
        <f t="shared" ref="S30" si="9">IF(Q30="n", 0, 1)</f>
        <v>1</v>
      </c>
    </row>
    <row r="31" spans="9:31" x14ac:dyDescent="0.3">
      <c r="I31" t="s">
        <v>20</v>
      </c>
      <c r="K31">
        <f>CORREL(K12:K30,$P$12:$P$30)</f>
        <v>0.64869339156450512</v>
      </c>
      <c r="L31">
        <f>CORREL(L12:L30,$P$12:$P$30)</f>
        <v>0.71457296267532311</v>
      </c>
      <c r="M31">
        <f t="shared" ref="M31:O31" si="10">CORREL(M12:M30,$P$12:$P$30)</f>
        <v>0.54854944644656467</v>
      </c>
      <c r="N31">
        <f t="shared" si="10"/>
        <v>0.26867041738569175</v>
      </c>
      <c r="O31">
        <f t="shared" si="10"/>
        <v>0.27212995622806152</v>
      </c>
      <c r="P31">
        <f>CORREL(P12:P30,R12:R30)</f>
        <v>0.53861263364408718</v>
      </c>
      <c r="S31">
        <f>CORREL(S12:S30,R12:R30)</f>
        <v>-3.0868087579540199E-2</v>
      </c>
    </row>
    <row r="32" spans="9:31" x14ac:dyDescent="0.3">
      <c r="P32" s="1" t="s">
        <v>21</v>
      </c>
      <c r="Q32" s="2"/>
      <c r="R32" s="2"/>
      <c r="S32" s="2" t="s">
        <v>21</v>
      </c>
      <c r="T32" s="2"/>
    </row>
    <row r="37" spans="15:37" x14ac:dyDescent="0.3">
      <c r="O37" t="s">
        <v>30</v>
      </c>
      <c r="P37" t="s">
        <v>31</v>
      </c>
    </row>
    <row r="38" spans="15:37" x14ac:dyDescent="0.3">
      <c r="O38">
        <v>-3.0868087579540199E-2</v>
      </c>
      <c r="P38">
        <v>0.53861263364408718</v>
      </c>
    </row>
    <row r="42" spans="15:37" x14ac:dyDescent="0.3">
      <c r="AJ42" s="5">
        <v>2</v>
      </c>
      <c r="AK42" s="5">
        <v>7</v>
      </c>
    </row>
    <row r="43" spans="15:37" x14ac:dyDescent="0.3">
      <c r="AJ43" s="5">
        <v>3</v>
      </c>
      <c r="AK43" s="5">
        <v>5</v>
      </c>
    </row>
    <row r="46" spans="15:37" x14ac:dyDescent="0.3">
      <c r="AJ46">
        <v>2</v>
      </c>
      <c r="AK46" s="5">
        <v>7</v>
      </c>
    </row>
    <row r="47" spans="15:37" x14ac:dyDescent="0.3">
      <c r="AJ47">
        <v>3</v>
      </c>
      <c r="AK47">
        <v>5</v>
      </c>
    </row>
  </sheetData>
  <conditionalFormatting sqref="AJ42:AK43">
    <cfRule type="colorScale" priority="2">
      <colorScale>
        <cfvo type="min"/>
        <cfvo type="max"/>
        <color theme="1"/>
        <color theme="0" tint="-4.9989318521683403E-2"/>
      </colorScale>
    </cfRule>
    <cfRule type="colorScale" priority="3">
      <colorScale>
        <cfvo type="min"/>
        <cfvo type="max"/>
        <color theme="1"/>
        <color theme="0"/>
      </colorScale>
    </cfRule>
    <cfRule type="colorScale" priority="4">
      <colorScale>
        <cfvo type="min"/>
        <cfvo type="max"/>
        <color theme="1"/>
        <color theme="0" tint="-0.14999847407452621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AJ46:AK47">
    <cfRule type="colorScale" priority="1">
      <colorScale>
        <cfvo type="min"/>
        <cfvo type="max"/>
        <color theme="0" tint="-4.9989318521683403E-2"/>
        <color theme="2" tint="-0.8999908444471571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2_user_data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N.</dc:creator>
  <cp:lastModifiedBy>Kristof N.</cp:lastModifiedBy>
  <dcterms:created xsi:type="dcterms:W3CDTF">2018-05-28T16:47:05Z</dcterms:created>
  <dcterms:modified xsi:type="dcterms:W3CDTF">2018-05-30T13:56:58Z</dcterms:modified>
</cp:coreProperties>
</file>