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data analyst\excel\"/>
    </mc:Choice>
  </mc:AlternateContent>
  <xr:revisionPtr revIDLastSave="0" documentId="13_ncr:1_{43697E8C-7FC7-4224-9518-5403DC16797A}" xr6:coauthVersionLast="47" xr6:coauthVersionMax="47" xr10:uidLastSave="{00000000-0000-0000-0000-000000000000}"/>
  <bookViews>
    <workbookView xWindow="-108" yWindow="-108" windowWidth="23256" windowHeight="12456" activeTab="1" xr2:uid="{00000000-000D-0000-FFFF-FFFF00000000}"/>
  </bookViews>
  <sheets>
    <sheet name="DASHBOARD" sheetId="5" r:id="rId1"/>
    <sheet name="Pivot" sheetId="2" r:id="rId2"/>
    <sheet name="Data Produk" sheetId="1" r:id="rId3"/>
    <sheet name="Data Transaksi" sheetId="7" r:id="rId4"/>
    <sheet name="Bahan" sheetId="6" r:id="rId5"/>
  </sheets>
  <externalReferences>
    <externalReference r:id="rId6"/>
  </externalReferences>
  <definedNames>
    <definedName name="_xlnm._FilterDatabase" localSheetId="3" hidden="1">'Data Transaksi'!$A$1:$P$1</definedName>
    <definedName name="_xlchart.v1.0" hidden="1">Pivot!$AB$7:$AB$10</definedName>
    <definedName name="_xlchart.v1.1" hidden="1">Pivot!$Z$7:$AA$10</definedName>
    <definedName name="Slicer_BULAN">#N/A</definedName>
    <definedName name="Slicer_JENIS_PENJUALAN">#N/A</definedName>
    <definedName name="Slicer_TAHU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8" i="2" l="1"/>
  <c r="AM7" i="2"/>
  <c r="AI8" i="2"/>
  <c r="AI9" i="2"/>
  <c r="AI7" i="2"/>
  <c r="AB8" i="2"/>
  <c r="AB9" i="2"/>
  <c r="AB10" i="2"/>
  <c r="AB7" i="2"/>
  <c r="T6" i="2"/>
  <c r="N8" i="2"/>
  <c r="O8" i="2" s="1"/>
  <c r="N9" i="2"/>
  <c r="O9" i="2" s="1"/>
  <c r="N10" i="2"/>
  <c r="O10" i="2" s="1"/>
  <c r="N11" i="2"/>
  <c r="O11" i="2" s="1"/>
  <c r="N12" i="2"/>
  <c r="O12" i="2" s="1"/>
  <c r="N13" i="2"/>
  <c r="O13" i="2" s="1"/>
  <c r="N14" i="2"/>
  <c r="O14" i="2" s="1"/>
  <c r="N15" i="2"/>
  <c r="O15" i="2" s="1"/>
  <c r="N16" i="2"/>
  <c r="O16" i="2" s="1"/>
  <c r="N17" i="2"/>
  <c r="O17" i="2" s="1"/>
  <c r="N18" i="2"/>
  <c r="O18" i="2" s="1"/>
  <c r="N7" i="2"/>
  <c r="O7" i="2" s="1"/>
  <c r="M7" i="2"/>
  <c r="M8" i="2"/>
  <c r="M9" i="2"/>
  <c r="M10" i="2"/>
  <c r="M11" i="2"/>
  <c r="M12" i="2"/>
  <c r="M13" i="2"/>
  <c r="M14" i="2"/>
  <c r="M15" i="2"/>
  <c r="M16" i="2"/>
  <c r="M17" i="2"/>
  <c r="M18" i="2"/>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P406" i="7"/>
  <c r="P407" i="7"/>
  <c r="P408" i="7"/>
  <c r="P409" i="7"/>
  <c r="P410" i="7"/>
  <c r="P411" i="7"/>
  <c r="P412" i="7"/>
  <c r="P413" i="7"/>
  <c r="P414" i="7"/>
  <c r="P415" i="7"/>
  <c r="P416" i="7"/>
  <c r="P417" i="7"/>
  <c r="P418" i="7"/>
  <c r="P419" i="7"/>
  <c r="P420" i="7"/>
  <c r="P421" i="7"/>
  <c r="P422" i="7"/>
  <c r="P423" i="7"/>
  <c r="P424" i="7"/>
  <c r="P425" i="7"/>
  <c r="P426" i="7"/>
  <c r="P427" i="7"/>
  <c r="P428" i="7"/>
  <c r="P429" i="7"/>
  <c r="P430" i="7"/>
  <c r="P431" i="7"/>
  <c r="P432" i="7"/>
  <c r="P433" i="7"/>
  <c r="P434" i="7"/>
  <c r="P435" i="7"/>
  <c r="P436" i="7"/>
  <c r="P437" i="7"/>
  <c r="P438" i="7"/>
  <c r="P439" i="7"/>
  <c r="P440" i="7"/>
  <c r="P441" i="7"/>
  <c r="P442" i="7"/>
  <c r="P443" i="7"/>
  <c r="P444" i="7"/>
  <c r="P445" i="7"/>
  <c r="P446" i="7"/>
  <c r="P447" i="7"/>
  <c r="P448" i="7"/>
  <c r="P449" i="7"/>
  <c r="P450" i="7"/>
  <c r="P451" i="7"/>
  <c r="P452" i="7"/>
  <c r="P453" i="7"/>
  <c r="P454" i="7"/>
  <c r="P455" i="7"/>
  <c r="P456" i="7"/>
  <c r="P457" i="7"/>
  <c r="P458" i="7"/>
  <c r="P459" i="7"/>
  <c r="P460" i="7"/>
  <c r="P461" i="7"/>
  <c r="P462" i="7"/>
  <c r="P463" i="7"/>
  <c r="P464" i="7"/>
  <c r="P465" i="7"/>
  <c r="P466" i="7"/>
  <c r="P467" i="7"/>
  <c r="P468" i="7"/>
  <c r="P469" i="7"/>
  <c r="P470" i="7"/>
  <c r="P471" i="7"/>
  <c r="P472" i="7"/>
  <c r="P473" i="7"/>
  <c r="P474" i="7"/>
  <c r="P475" i="7"/>
  <c r="P476" i="7"/>
  <c r="P477" i="7"/>
  <c r="P478" i="7"/>
  <c r="P479" i="7"/>
  <c r="P480" i="7"/>
  <c r="P481" i="7"/>
  <c r="P482" i="7"/>
  <c r="P483" i="7"/>
  <c r="P484" i="7"/>
  <c r="P485" i="7"/>
  <c r="P486" i="7"/>
  <c r="P487" i="7"/>
  <c r="P488" i="7"/>
  <c r="P489" i="7"/>
  <c r="P490" i="7"/>
  <c r="P491" i="7"/>
  <c r="P492" i="7"/>
  <c r="P493" i="7"/>
  <c r="P494" i="7"/>
  <c r="P495" i="7"/>
  <c r="P496" i="7"/>
  <c r="P497" i="7"/>
  <c r="P498" i="7"/>
  <c r="P499" i="7"/>
  <c r="P500" i="7"/>
  <c r="P501" i="7"/>
  <c r="P502" i="7"/>
  <c r="P503" i="7"/>
  <c r="P504" i="7"/>
  <c r="P505" i="7"/>
  <c r="P506" i="7"/>
  <c r="P507" i="7"/>
  <c r="P508" i="7"/>
  <c r="P509" i="7"/>
  <c r="P510" i="7"/>
  <c r="P511" i="7"/>
  <c r="P512" i="7"/>
  <c r="P513" i="7"/>
  <c r="P514" i="7"/>
  <c r="P515" i="7"/>
  <c r="P516" i="7"/>
  <c r="P517" i="7"/>
  <c r="P518" i="7"/>
  <c r="P519" i="7"/>
  <c r="P520" i="7"/>
  <c r="P521" i="7"/>
  <c r="P522" i="7"/>
  <c r="P523" i="7"/>
  <c r="P524" i="7"/>
  <c r="P525" i="7"/>
  <c r="P526" i="7"/>
  <c r="P527" i="7"/>
  <c r="P528" i="7"/>
  <c r="P529" i="7"/>
  <c r="P530" i="7"/>
  <c r="P531" i="7"/>
  <c r="P532" i="7"/>
  <c r="P533" i="7"/>
  <c r="P534" i="7"/>
  <c r="P535" i="7"/>
  <c r="P536" i="7"/>
  <c r="P537" i="7"/>
  <c r="P538" i="7"/>
  <c r="P539" i="7"/>
  <c r="P540" i="7"/>
  <c r="P541" i="7"/>
  <c r="P542" i="7"/>
  <c r="P543" i="7"/>
  <c r="P544" i="7"/>
  <c r="P545" i="7"/>
  <c r="P546" i="7"/>
  <c r="P547" i="7"/>
  <c r="P548" i="7"/>
  <c r="P549" i="7"/>
  <c r="P550" i="7"/>
  <c r="P551" i="7"/>
  <c r="P552" i="7"/>
  <c r="P553" i="7"/>
  <c r="P554" i="7"/>
  <c r="P555" i="7"/>
  <c r="P556" i="7"/>
  <c r="P557" i="7"/>
  <c r="P558" i="7"/>
  <c r="P559" i="7"/>
  <c r="P560" i="7"/>
  <c r="P561" i="7"/>
  <c r="P562" i="7"/>
  <c r="P563" i="7"/>
  <c r="P564" i="7"/>
  <c r="P565" i="7"/>
  <c r="P566" i="7"/>
  <c r="P567" i="7"/>
  <c r="P568" i="7"/>
  <c r="P569" i="7"/>
  <c r="P570" i="7"/>
  <c r="P571" i="7"/>
  <c r="P572" i="7"/>
  <c r="P573" i="7"/>
  <c r="P574" i="7"/>
  <c r="P575" i="7"/>
  <c r="P576" i="7"/>
  <c r="P577" i="7"/>
  <c r="P578" i="7"/>
  <c r="P579" i="7"/>
  <c r="P580" i="7"/>
  <c r="P581" i="7"/>
  <c r="P582" i="7"/>
  <c r="P583" i="7"/>
  <c r="P584" i="7"/>
  <c r="P585" i="7"/>
  <c r="P586" i="7"/>
  <c r="P587" i="7"/>
  <c r="P588" i="7"/>
  <c r="P589" i="7"/>
  <c r="P590" i="7"/>
  <c r="P591" i="7"/>
  <c r="P592" i="7"/>
  <c r="P593" i="7"/>
  <c r="P594" i="7"/>
  <c r="P595" i="7"/>
  <c r="P596" i="7"/>
  <c r="P597" i="7"/>
  <c r="P598" i="7"/>
  <c r="P599" i="7"/>
  <c r="P600" i="7"/>
  <c r="P601" i="7"/>
  <c r="P602" i="7"/>
  <c r="P603" i="7"/>
  <c r="P604" i="7"/>
  <c r="P605" i="7"/>
  <c r="P606" i="7"/>
  <c r="P607" i="7"/>
  <c r="P608" i="7"/>
  <c r="P609" i="7"/>
  <c r="P610" i="7"/>
  <c r="P611" i="7"/>
  <c r="P612" i="7"/>
  <c r="P613" i="7"/>
  <c r="P614" i="7"/>
  <c r="P615" i="7"/>
  <c r="P616" i="7"/>
  <c r="P617" i="7"/>
  <c r="P618" i="7"/>
  <c r="P619" i="7"/>
  <c r="P620" i="7"/>
  <c r="P621" i="7"/>
  <c r="P622" i="7"/>
  <c r="P623" i="7"/>
  <c r="P624" i="7"/>
  <c r="P625" i="7"/>
  <c r="P626" i="7"/>
  <c r="P627" i="7"/>
  <c r="P628" i="7"/>
  <c r="P629" i="7"/>
  <c r="P630" i="7"/>
  <c r="P631" i="7"/>
  <c r="P632" i="7"/>
  <c r="P633" i="7"/>
  <c r="P634" i="7"/>
  <c r="P635" i="7"/>
  <c r="P636" i="7"/>
  <c r="P637" i="7"/>
  <c r="P638" i="7"/>
  <c r="P639" i="7"/>
  <c r="P640" i="7"/>
  <c r="P641" i="7"/>
  <c r="P642" i="7"/>
  <c r="P643" i="7"/>
  <c r="P644" i="7"/>
  <c r="P645" i="7"/>
  <c r="P646" i="7"/>
  <c r="P647" i="7"/>
  <c r="P648" i="7"/>
  <c r="P649" i="7"/>
  <c r="P650" i="7"/>
  <c r="P651" i="7"/>
  <c r="P652" i="7"/>
  <c r="P653" i="7"/>
  <c r="P654" i="7"/>
  <c r="P655" i="7"/>
  <c r="P656" i="7"/>
  <c r="P657" i="7"/>
  <c r="P658" i="7"/>
  <c r="P659" i="7"/>
  <c r="P660" i="7"/>
  <c r="P661" i="7"/>
  <c r="P662" i="7"/>
  <c r="P663" i="7"/>
  <c r="P664" i="7"/>
  <c r="P665" i="7"/>
  <c r="P666" i="7"/>
  <c r="P667" i="7"/>
  <c r="P668" i="7"/>
  <c r="P669" i="7"/>
  <c r="P670" i="7"/>
  <c r="P671" i="7"/>
  <c r="P672" i="7"/>
  <c r="P673" i="7"/>
  <c r="P674" i="7"/>
  <c r="P675" i="7"/>
  <c r="P676" i="7"/>
  <c r="P677" i="7"/>
  <c r="P678" i="7"/>
  <c r="P679" i="7"/>
  <c r="P680" i="7"/>
  <c r="P681" i="7"/>
  <c r="P682" i="7"/>
  <c r="P683" i="7"/>
  <c r="P684" i="7"/>
  <c r="P685" i="7"/>
  <c r="P686" i="7"/>
  <c r="P687" i="7"/>
  <c r="P688" i="7"/>
  <c r="P689" i="7"/>
  <c r="P690" i="7"/>
  <c r="P691" i="7"/>
  <c r="P692" i="7"/>
  <c r="P693" i="7"/>
  <c r="P694" i="7"/>
  <c r="P695" i="7"/>
  <c r="P696" i="7"/>
  <c r="P697" i="7"/>
  <c r="P698" i="7"/>
  <c r="P699" i="7"/>
  <c r="P700" i="7"/>
  <c r="P701" i="7"/>
  <c r="P702" i="7"/>
  <c r="P703" i="7"/>
  <c r="P704" i="7"/>
  <c r="P705" i="7"/>
  <c r="P706" i="7"/>
  <c r="P707" i="7"/>
  <c r="P708" i="7"/>
  <c r="P709" i="7"/>
  <c r="P710" i="7"/>
  <c r="P711" i="7"/>
  <c r="P712" i="7"/>
  <c r="P713" i="7"/>
  <c r="P714" i="7"/>
  <c r="P715" i="7"/>
  <c r="P716" i="7"/>
  <c r="P717" i="7"/>
  <c r="P718" i="7"/>
  <c r="P719" i="7"/>
  <c r="P720" i="7"/>
  <c r="P721" i="7"/>
  <c r="P722" i="7"/>
  <c r="P723" i="7"/>
  <c r="P724" i="7"/>
  <c r="P725" i="7"/>
  <c r="P726" i="7"/>
  <c r="P727" i="7"/>
  <c r="P728" i="7"/>
  <c r="P729" i="7"/>
  <c r="P730" i="7"/>
  <c r="P731" i="7"/>
  <c r="P2" i="7"/>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304" i="7"/>
  <c r="O305" i="7"/>
  <c r="O306" i="7"/>
  <c r="O307" i="7"/>
  <c r="O308" i="7"/>
  <c r="O309" i="7"/>
  <c r="O310" i="7"/>
  <c r="O311" i="7"/>
  <c r="O312" i="7"/>
  <c r="O313" i="7"/>
  <c r="O314" i="7"/>
  <c r="O315" i="7"/>
  <c r="O316" i="7"/>
  <c r="O317" i="7"/>
  <c r="O318" i="7"/>
  <c r="O319" i="7"/>
  <c r="O320" i="7"/>
  <c r="O321" i="7"/>
  <c r="O322" i="7"/>
  <c r="O323" i="7"/>
  <c r="O324" i="7"/>
  <c r="O325" i="7"/>
  <c r="O326" i="7"/>
  <c r="O327" i="7"/>
  <c r="O328" i="7"/>
  <c r="O329" i="7"/>
  <c r="O330" i="7"/>
  <c r="O331" i="7"/>
  <c r="O332" i="7"/>
  <c r="O333" i="7"/>
  <c r="O334" i="7"/>
  <c r="O335" i="7"/>
  <c r="O336" i="7"/>
  <c r="O337" i="7"/>
  <c r="O338" i="7"/>
  <c r="O339" i="7"/>
  <c r="O340" i="7"/>
  <c r="O341" i="7"/>
  <c r="O342" i="7"/>
  <c r="O343" i="7"/>
  <c r="O344" i="7"/>
  <c r="O345" i="7"/>
  <c r="O346" i="7"/>
  <c r="O347" i="7"/>
  <c r="O348" i="7"/>
  <c r="O349" i="7"/>
  <c r="O350" i="7"/>
  <c r="O351" i="7"/>
  <c r="O352" i="7"/>
  <c r="O353" i="7"/>
  <c r="O354" i="7"/>
  <c r="O355" i="7"/>
  <c r="O356" i="7"/>
  <c r="O357" i="7"/>
  <c r="O358" i="7"/>
  <c r="O359" i="7"/>
  <c r="O360" i="7"/>
  <c r="O361" i="7"/>
  <c r="O362" i="7"/>
  <c r="O363" i="7"/>
  <c r="O364" i="7"/>
  <c r="O365" i="7"/>
  <c r="O366" i="7"/>
  <c r="O367" i="7"/>
  <c r="O368" i="7"/>
  <c r="O369" i="7"/>
  <c r="O370" i="7"/>
  <c r="O371" i="7"/>
  <c r="O372" i="7"/>
  <c r="O373" i="7"/>
  <c r="O374" i="7"/>
  <c r="O375" i="7"/>
  <c r="O376" i="7"/>
  <c r="O377" i="7"/>
  <c r="O378" i="7"/>
  <c r="O379" i="7"/>
  <c r="O380" i="7"/>
  <c r="O381" i="7"/>
  <c r="O382" i="7"/>
  <c r="O383" i="7"/>
  <c r="O384" i="7"/>
  <c r="O385" i="7"/>
  <c r="O386" i="7"/>
  <c r="O387" i="7"/>
  <c r="O388" i="7"/>
  <c r="O389" i="7"/>
  <c r="O390" i="7"/>
  <c r="O391" i="7"/>
  <c r="O392" i="7"/>
  <c r="O393" i="7"/>
  <c r="O394" i="7"/>
  <c r="O395" i="7"/>
  <c r="O396" i="7"/>
  <c r="O397" i="7"/>
  <c r="O398" i="7"/>
  <c r="O399" i="7"/>
  <c r="O400" i="7"/>
  <c r="O401" i="7"/>
  <c r="O402" i="7"/>
  <c r="O403" i="7"/>
  <c r="O404" i="7"/>
  <c r="O405" i="7"/>
  <c r="O406" i="7"/>
  <c r="O407" i="7"/>
  <c r="O408" i="7"/>
  <c r="O409" i="7"/>
  <c r="O410" i="7"/>
  <c r="O411" i="7"/>
  <c r="O412" i="7"/>
  <c r="O413" i="7"/>
  <c r="O414" i="7"/>
  <c r="O415" i="7"/>
  <c r="O416" i="7"/>
  <c r="O417" i="7"/>
  <c r="O418" i="7"/>
  <c r="O419" i="7"/>
  <c r="O420" i="7"/>
  <c r="O421" i="7"/>
  <c r="O422" i="7"/>
  <c r="O423" i="7"/>
  <c r="O424" i="7"/>
  <c r="O425" i="7"/>
  <c r="O426" i="7"/>
  <c r="O427" i="7"/>
  <c r="O428" i="7"/>
  <c r="O429" i="7"/>
  <c r="O430" i="7"/>
  <c r="O431" i="7"/>
  <c r="O432" i="7"/>
  <c r="O433" i="7"/>
  <c r="O434" i="7"/>
  <c r="O435" i="7"/>
  <c r="O436" i="7"/>
  <c r="O437" i="7"/>
  <c r="O438" i="7"/>
  <c r="O439" i="7"/>
  <c r="O440" i="7"/>
  <c r="O441" i="7"/>
  <c r="O442" i="7"/>
  <c r="O443" i="7"/>
  <c r="O444" i="7"/>
  <c r="O445" i="7"/>
  <c r="O446" i="7"/>
  <c r="O447" i="7"/>
  <c r="O448" i="7"/>
  <c r="O449" i="7"/>
  <c r="O450" i="7"/>
  <c r="O451" i="7"/>
  <c r="O452" i="7"/>
  <c r="O453" i="7"/>
  <c r="O454" i="7"/>
  <c r="O455" i="7"/>
  <c r="O456" i="7"/>
  <c r="O457" i="7"/>
  <c r="O458" i="7"/>
  <c r="O459" i="7"/>
  <c r="O460" i="7"/>
  <c r="O461" i="7"/>
  <c r="O462" i="7"/>
  <c r="O463" i="7"/>
  <c r="O464" i="7"/>
  <c r="O465" i="7"/>
  <c r="O466" i="7"/>
  <c r="O467" i="7"/>
  <c r="O468" i="7"/>
  <c r="O469" i="7"/>
  <c r="O470" i="7"/>
  <c r="O471" i="7"/>
  <c r="O472" i="7"/>
  <c r="O473" i="7"/>
  <c r="O474" i="7"/>
  <c r="O475" i="7"/>
  <c r="O476" i="7"/>
  <c r="O477" i="7"/>
  <c r="O478" i="7"/>
  <c r="O479" i="7"/>
  <c r="O480" i="7"/>
  <c r="O481" i="7"/>
  <c r="O482" i="7"/>
  <c r="O483" i="7"/>
  <c r="O484" i="7"/>
  <c r="O485" i="7"/>
  <c r="O486" i="7"/>
  <c r="O487" i="7"/>
  <c r="O488" i="7"/>
  <c r="O489" i="7"/>
  <c r="O490" i="7"/>
  <c r="O491" i="7"/>
  <c r="O492" i="7"/>
  <c r="O493" i="7"/>
  <c r="O494" i="7"/>
  <c r="O495" i="7"/>
  <c r="O496" i="7"/>
  <c r="O497" i="7"/>
  <c r="O498" i="7"/>
  <c r="O499" i="7"/>
  <c r="O500" i="7"/>
  <c r="O501" i="7"/>
  <c r="O502" i="7"/>
  <c r="O503" i="7"/>
  <c r="O504" i="7"/>
  <c r="O505" i="7"/>
  <c r="O506" i="7"/>
  <c r="O507" i="7"/>
  <c r="O508" i="7"/>
  <c r="O509" i="7"/>
  <c r="O510" i="7"/>
  <c r="O511" i="7"/>
  <c r="O512" i="7"/>
  <c r="O513" i="7"/>
  <c r="O514" i="7"/>
  <c r="O515" i="7"/>
  <c r="O516" i="7"/>
  <c r="O517" i="7"/>
  <c r="O518" i="7"/>
  <c r="O519" i="7"/>
  <c r="O520" i="7"/>
  <c r="O521" i="7"/>
  <c r="O522" i="7"/>
  <c r="O523" i="7"/>
  <c r="O524" i="7"/>
  <c r="O525" i="7"/>
  <c r="O526" i="7"/>
  <c r="O527" i="7"/>
  <c r="O528" i="7"/>
  <c r="O529" i="7"/>
  <c r="O530" i="7"/>
  <c r="O531" i="7"/>
  <c r="O532" i="7"/>
  <c r="O533" i="7"/>
  <c r="O534" i="7"/>
  <c r="O535" i="7"/>
  <c r="O536" i="7"/>
  <c r="O537" i="7"/>
  <c r="O538" i="7"/>
  <c r="O539" i="7"/>
  <c r="O540" i="7"/>
  <c r="O541" i="7"/>
  <c r="O542" i="7"/>
  <c r="O543" i="7"/>
  <c r="O544" i="7"/>
  <c r="O545" i="7"/>
  <c r="O546" i="7"/>
  <c r="O547" i="7"/>
  <c r="O548" i="7"/>
  <c r="O549" i="7"/>
  <c r="O550" i="7"/>
  <c r="O551" i="7"/>
  <c r="O552" i="7"/>
  <c r="O553" i="7"/>
  <c r="O554" i="7"/>
  <c r="O555" i="7"/>
  <c r="O556" i="7"/>
  <c r="O557" i="7"/>
  <c r="O558" i="7"/>
  <c r="O559" i="7"/>
  <c r="O560" i="7"/>
  <c r="O561" i="7"/>
  <c r="O562" i="7"/>
  <c r="O563" i="7"/>
  <c r="O564" i="7"/>
  <c r="O565" i="7"/>
  <c r="O566" i="7"/>
  <c r="O567" i="7"/>
  <c r="O568" i="7"/>
  <c r="O569" i="7"/>
  <c r="O570" i="7"/>
  <c r="O571" i="7"/>
  <c r="O572" i="7"/>
  <c r="O573" i="7"/>
  <c r="O574" i="7"/>
  <c r="O575" i="7"/>
  <c r="O576" i="7"/>
  <c r="O577" i="7"/>
  <c r="O578" i="7"/>
  <c r="O579" i="7"/>
  <c r="O580" i="7"/>
  <c r="O581" i="7"/>
  <c r="O582" i="7"/>
  <c r="O583" i="7"/>
  <c r="O584" i="7"/>
  <c r="O585" i="7"/>
  <c r="O586" i="7"/>
  <c r="O587" i="7"/>
  <c r="O588" i="7"/>
  <c r="O589" i="7"/>
  <c r="O590" i="7"/>
  <c r="O591" i="7"/>
  <c r="O592" i="7"/>
  <c r="O593" i="7"/>
  <c r="O594" i="7"/>
  <c r="O595" i="7"/>
  <c r="O596" i="7"/>
  <c r="O597" i="7"/>
  <c r="O598" i="7"/>
  <c r="O599" i="7"/>
  <c r="O600" i="7"/>
  <c r="O601" i="7"/>
  <c r="O602" i="7"/>
  <c r="O603" i="7"/>
  <c r="O604" i="7"/>
  <c r="O605" i="7"/>
  <c r="O606" i="7"/>
  <c r="O607" i="7"/>
  <c r="O608" i="7"/>
  <c r="O609" i="7"/>
  <c r="O610" i="7"/>
  <c r="O611" i="7"/>
  <c r="O612" i="7"/>
  <c r="O613" i="7"/>
  <c r="O614" i="7"/>
  <c r="O615" i="7"/>
  <c r="O616" i="7"/>
  <c r="O617" i="7"/>
  <c r="O618" i="7"/>
  <c r="O619" i="7"/>
  <c r="O620" i="7"/>
  <c r="O621" i="7"/>
  <c r="O622" i="7"/>
  <c r="O623" i="7"/>
  <c r="O624" i="7"/>
  <c r="O625" i="7"/>
  <c r="O626" i="7"/>
  <c r="O627" i="7"/>
  <c r="O628" i="7"/>
  <c r="O629" i="7"/>
  <c r="O630" i="7"/>
  <c r="O631" i="7"/>
  <c r="O632" i="7"/>
  <c r="O633" i="7"/>
  <c r="O634" i="7"/>
  <c r="O635" i="7"/>
  <c r="O636" i="7"/>
  <c r="O637" i="7"/>
  <c r="O638" i="7"/>
  <c r="O639" i="7"/>
  <c r="O640" i="7"/>
  <c r="O641" i="7"/>
  <c r="O642" i="7"/>
  <c r="O643" i="7"/>
  <c r="O644" i="7"/>
  <c r="O645" i="7"/>
  <c r="O646" i="7"/>
  <c r="O647" i="7"/>
  <c r="O648" i="7"/>
  <c r="O649" i="7"/>
  <c r="O650" i="7"/>
  <c r="O651" i="7"/>
  <c r="O652" i="7"/>
  <c r="O653" i="7"/>
  <c r="O654" i="7"/>
  <c r="O655" i="7"/>
  <c r="O656" i="7"/>
  <c r="O657" i="7"/>
  <c r="O658" i="7"/>
  <c r="O659" i="7"/>
  <c r="O660" i="7"/>
  <c r="O661" i="7"/>
  <c r="O662" i="7"/>
  <c r="O663" i="7"/>
  <c r="O664" i="7"/>
  <c r="O665" i="7"/>
  <c r="O666" i="7"/>
  <c r="O667" i="7"/>
  <c r="O668" i="7"/>
  <c r="O669" i="7"/>
  <c r="O670" i="7"/>
  <c r="O671" i="7"/>
  <c r="O672" i="7"/>
  <c r="O673" i="7"/>
  <c r="O674" i="7"/>
  <c r="O675" i="7"/>
  <c r="O676" i="7"/>
  <c r="O677" i="7"/>
  <c r="O678" i="7"/>
  <c r="O679" i="7"/>
  <c r="O680" i="7"/>
  <c r="O681" i="7"/>
  <c r="O682" i="7"/>
  <c r="O683" i="7"/>
  <c r="O684" i="7"/>
  <c r="O685" i="7"/>
  <c r="O686" i="7"/>
  <c r="O687" i="7"/>
  <c r="O688" i="7"/>
  <c r="O689" i="7"/>
  <c r="O690" i="7"/>
  <c r="O691" i="7"/>
  <c r="O692" i="7"/>
  <c r="O693" i="7"/>
  <c r="O694" i="7"/>
  <c r="O695" i="7"/>
  <c r="O696" i="7"/>
  <c r="O697" i="7"/>
  <c r="O698" i="7"/>
  <c r="O699" i="7"/>
  <c r="O700" i="7"/>
  <c r="O701" i="7"/>
  <c r="O702" i="7"/>
  <c r="O703" i="7"/>
  <c r="O704" i="7"/>
  <c r="O705" i="7"/>
  <c r="O706" i="7"/>
  <c r="O707" i="7"/>
  <c r="O708" i="7"/>
  <c r="O709" i="7"/>
  <c r="O710" i="7"/>
  <c r="O711" i="7"/>
  <c r="O712" i="7"/>
  <c r="O713" i="7"/>
  <c r="O714" i="7"/>
  <c r="O715" i="7"/>
  <c r="O716" i="7"/>
  <c r="O717" i="7"/>
  <c r="O718" i="7"/>
  <c r="O719" i="7"/>
  <c r="O720" i="7"/>
  <c r="O721" i="7"/>
  <c r="O722" i="7"/>
  <c r="O723" i="7"/>
  <c r="O724" i="7"/>
  <c r="O725" i="7"/>
  <c r="O726" i="7"/>
  <c r="O727" i="7"/>
  <c r="O728" i="7"/>
  <c r="O729" i="7"/>
  <c r="O730" i="7"/>
  <c r="O731" i="7"/>
  <c r="O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02" i="7"/>
  <c r="N203" i="7"/>
  <c r="N204" i="7"/>
  <c r="N205" i="7"/>
  <c r="N206" i="7"/>
  <c r="N207" i="7"/>
  <c r="N208" i="7"/>
  <c r="N209" i="7"/>
  <c r="N210" i="7"/>
  <c r="N211" i="7"/>
  <c r="N212" i="7"/>
  <c r="N213" i="7"/>
  <c r="N214" i="7"/>
  <c r="N215" i="7"/>
  <c r="N216" i="7"/>
  <c r="N217" i="7"/>
  <c r="N218" i="7"/>
  <c r="N219" i="7"/>
  <c r="N220" i="7"/>
  <c r="N221" i="7"/>
  <c r="N222" i="7"/>
  <c r="N223" i="7"/>
  <c r="N224" i="7"/>
  <c r="N225" i="7"/>
  <c r="N226" i="7"/>
  <c r="N227" i="7"/>
  <c r="N228" i="7"/>
  <c r="N229" i="7"/>
  <c r="N230" i="7"/>
  <c r="N231" i="7"/>
  <c r="N232" i="7"/>
  <c r="N233" i="7"/>
  <c r="N234" i="7"/>
  <c r="N235" i="7"/>
  <c r="N236" i="7"/>
  <c r="N237" i="7"/>
  <c r="N238" i="7"/>
  <c r="N239" i="7"/>
  <c r="N240" i="7"/>
  <c r="N241" i="7"/>
  <c r="N242" i="7"/>
  <c r="N243" i="7"/>
  <c r="N244" i="7"/>
  <c r="N245" i="7"/>
  <c r="N246" i="7"/>
  <c r="N247" i="7"/>
  <c r="N248" i="7"/>
  <c r="N249" i="7"/>
  <c r="N250" i="7"/>
  <c r="N251" i="7"/>
  <c r="N252" i="7"/>
  <c r="N253" i="7"/>
  <c r="N254" i="7"/>
  <c r="N255" i="7"/>
  <c r="N256" i="7"/>
  <c r="N257" i="7"/>
  <c r="N258" i="7"/>
  <c r="N259" i="7"/>
  <c r="N260" i="7"/>
  <c r="N261" i="7"/>
  <c r="N262" i="7"/>
  <c r="N263" i="7"/>
  <c r="N264" i="7"/>
  <c r="N265" i="7"/>
  <c r="N266" i="7"/>
  <c r="N267" i="7"/>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N295" i="7"/>
  <c r="N296" i="7"/>
  <c r="N297" i="7"/>
  <c r="N298" i="7"/>
  <c r="N299" i="7"/>
  <c r="N300" i="7"/>
  <c r="N301" i="7"/>
  <c r="N302" i="7"/>
  <c r="N303" i="7"/>
  <c r="N304" i="7"/>
  <c r="N305" i="7"/>
  <c r="N306" i="7"/>
  <c r="N307" i="7"/>
  <c r="N308" i="7"/>
  <c r="N309" i="7"/>
  <c r="N310" i="7"/>
  <c r="N311" i="7"/>
  <c r="N312" i="7"/>
  <c r="N313" i="7"/>
  <c r="N314" i="7"/>
  <c r="N315" i="7"/>
  <c r="N316" i="7"/>
  <c r="N317" i="7"/>
  <c r="N318" i="7"/>
  <c r="N319" i="7"/>
  <c r="N320" i="7"/>
  <c r="N321" i="7"/>
  <c r="N322" i="7"/>
  <c r="N323" i="7"/>
  <c r="N324" i="7"/>
  <c r="N325" i="7"/>
  <c r="N326" i="7"/>
  <c r="N327" i="7"/>
  <c r="N328" i="7"/>
  <c r="N329" i="7"/>
  <c r="N330" i="7"/>
  <c r="N331" i="7"/>
  <c r="N332" i="7"/>
  <c r="N333" i="7"/>
  <c r="N334" i="7"/>
  <c r="N335" i="7"/>
  <c r="N336" i="7"/>
  <c r="N337" i="7"/>
  <c r="N338" i="7"/>
  <c r="N339" i="7"/>
  <c r="N340" i="7"/>
  <c r="N341" i="7"/>
  <c r="N342" i="7"/>
  <c r="N343" i="7"/>
  <c r="N344" i="7"/>
  <c r="N345" i="7"/>
  <c r="N346" i="7"/>
  <c r="N347" i="7"/>
  <c r="N348" i="7"/>
  <c r="N349" i="7"/>
  <c r="N350" i="7"/>
  <c r="N351" i="7"/>
  <c r="N352" i="7"/>
  <c r="N353" i="7"/>
  <c r="N354" i="7"/>
  <c r="N355" i="7"/>
  <c r="N356" i="7"/>
  <c r="N357" i="7"/>
  <c r="N358" i="7"/>
  <c r="N359" i="7"/>
  <c r="N360" i="7"/>
  <c r="N361" i="7"/>
  <c r="N362" i="7"/>
  <c r="N363" i="7"/>
  <c r="N364" i="7"/>
  <c r="N365" i="7"/>
  <c r="N366" i="7"/>
  <c r="N367" i="7"/>
  <c r="N368" i="7"/>
  <c r="N369" i="7"/>
  <c r="N370" i="7"/>
  <c r="N371" i="7"/>
  <c r="N372" i="7"/>
  <c r="N373" i="7"/>
  <c r="N374" i="7"/>
  <c r="N375" i="7"/>
  <c r="N376" i="7"/>
  <c r="N377" i="7"/>
  <c r="N378" i="7"/>
  <c r="N379" i="7"/>
  <c r="N380" i="7"/>
  <c r="N381" i="7"/>
  <c r="N382" i="7"/>
  <c r="N383" i="7"/>
  <c r="N384" i="7"/>
  <c r="N385" i="7"/>
  <c r="N386" i="7"/>
  <c r="N387" i="7"/>
  <c r="N388" i="7"/>
  <c r="N389" i="7"/>
  <c r="N390" i="7"/>
  <c r="N391" i="7"/>
  <c r="N392" i="7"/>
  <c r="N393" i="7"/>
  <c r="N394" i="7"/>
  <c r="N395" i="7"/>
  <c r="N396" i="7"/>
  <c r="N397" i="7"/>
  <c r="N398" i="7"/>
  <c r="N399" i="7"/>
  <c r="N400" i="7"/>
  <c r="N401" i="7"/>
  <c r="N402" i="7"/>
  <c r="N403" i="7"/>
  <c r="N404" i="7"/>
  <c r="N405" i="7"/>
  <c r="N406" i="7"/>
  <c r="N407" i="7"/>
  <c r="N408" i="7"/>
  <c r="N409" i="7"/>
  <c r="N410" i="7"/>
  <c r="N411" i="7"/>
  <c r="N412" i="7"/>
  <c r="N413" i="7"/>
  <c r="N414" i="7"/>
  <c r="N415" i="7"/>
  <c r="N416" i="7"/>
  <c r="N417" i="7"/>
  <c r="N418" i="7"/>
  <c r="N419" i="7"/>
  <c r="N420" i="7"/>
  <c r="N421" i="7"/>
  <c r="N422" i="7"/>
  <c r="N423" i="7"/>
  <c r="N424" i="7"/>
  <c r="N425" i="7"/>
  <c r="N426" i="7"/>
  <c r="N427" i="7"/>
  <c r="N428" i="7"/>
  <c r="N429" i="7"/>
  <c r="N430" i="7"/>
  <c r="N431" i="7"/>
  <c r="N432" i="7"/>
  <c r="N433" i="7"/>
  <c r="N434" i="7"/>
  <c r="N435" i="7"/>
  <c r="N436" i="7"/>
  <c r="N437" i="7"/>
  <c r="N438" i="7"/>
  <c r="N439" i="7"/>
  <c r="N440" i="7"/>
  <c r="N441" i="7"/>
  <c r="N442" i="7"/>
  <c r="N443" i="7"/>
  <c r="N444" i="7"/>
  <c r="N445" i="7"/>
  <c r="N446" i="7"/>
  <c r="N447" i="7"/>
  <c r="N448" i="7"/>
  <c r="N449" i="7"/>
  <c r="N450" i="7"/>
  <c r="N451" i="7"/>
  <c r="N452" i="7"/>
  <c r="N453" i="7"/>
  <c r="N454" i="7"/>
  <c r="N455" i="7"/>
  <c r="N456" i="7"/>
  <c r="N457" i="7"/>
  <c r="N458" i="7"/>
  <c r="N459" i="7"/>
  <c r="N460" i="7"/>
  <c r="N461" i="7"/>
  <c r="N462" i="7"/>
  <c r="N463" i="7"/>
  <c r="N464" i="7"/>
  <c r="N465" i="7"/>
  <c r="N466" i="7"/>
  <c r="N467" i="7"/>
  <c r="N468" i="7"/>
  <c r="N469" i="7"/>
  <c r="N470" i="7"/>
  <c r="N471" i="7"/>
  <c r="N472" i="7"/>
  <c r="N473" i="7"/>
  <c r="N474" i="7"/>
  <c r="N475" i="7"/>
  <c r="N476" i="7"/>
  <c r="N477" i="7"/>
  <c r="N478" i="7"/>
  <c r="N479" i="7"/>
  <c r="N480" i="7"/>
  <c r="N481" i="7"/>
  <c r="N482" i="7"/>
  <c r="N483" i="7"/>
  <c r="N484" i="7"/>
  <c r="N485" i="7"/>
  <c r="N486" i="7"/>
  <c r="N487" i="7"/>
  <c r="N488" i="7"/>
  <c r="N489" i="7"/>
  <c r="N490" i="7"/>
  <c r="N491" i="7"/>
  <c r="N492" i="7"/>
  <c r="N493" i="7"/>
  <c r="N494" i="7"/>
  <c r="N495" i="7"/>
  <c r="N496" i="7"/>
  <c r="N497" i="7"/>
  <c r="N498" i="7"/>
  <c r="N499" i="7"/>
  <c r="N500" i="7"/>
  <c r="N501" i="7"/>
  <c r="N502" i="7"/>
  <c r="N503" i="7"/>
  <c r="N504" i="7"/>
  <c r="N505" i="7"/>
  <c r="N506" i="7"/>
  <c r="N507" i="7"/>
  <c r="N508" i="7"/>
  <c r="N509" i="7"/>
  <c r="N510" i="7"/>
  <c r="N511" i="7"/>
  <c r="N512" i="7"/>
  <c r="N513" i="7"/>
  <c r="N514" i="7"/>
  <c r="N515" i="7"/>
  <c r="N516" i="7"/>
  <c r="N517" i="7"/>
  <c r="N518" i="7"/>
  <c r="N519" i="7"/>
  <c r="N520" i="7"/>
  <c r="N521" i="7"/>
  <c r="N522" i="7"/>
  <c r="N523" i="7"/>
  <c r="N524" i="7"/>
  <c r="N525" i="7"/>
  <c r="N526" i="7"/>
  <c r="N527" i="7"/>
  <c r="N528" i="7"/>
  <c r="N529" i="7"/>
  <c r="N530" i="7"/>
  <c r="N531" i="7"/>
  <c r="N532" i="7"/>
  <c r="N533" i="7"/>
  <c r="N534" i="7"/>
  <c r="N535" i="7"/>
  <c r="N536" i="7"/>
  <c r="N537" i="7"/>
  <c r="N538" i="7"/>
  <c r="N539" i="7"/>
  <c r="N540" i="7"/>
  <c r="N541" i="7"/>
  <c r="N542" i="7"/>
  <c r="N543" i="7"/>
  <c r="N544" i="7"/>
  <c r="N545" i="7"/>
  <c r="N546" i="7"/>
  <c r="N547" i="7"/>
  <c r="N548" i="7"/>
  <c r="N549" i="7"/>
  <c r="N550" i="7"/>
  <c r="N551" i="7"/>
  <c r="N552" i="7"/>
  <c r="N553" i="7"/>
  <c r="N554" i="7"/>
  <c r="N555" i="7"/>
  <c r="N556" i="7"/>
  <c r="N557" i="7"/>
  <c r="N558" i="7"/>
  <c r="N559" i="7"/>
  <c r="N560" i="7"/>
  <c r="N561" i="7"/>
  <c r="N562" i="7"/>
  <c r="N563" i="7"/>
  <c r="N564" i="7"/>
  <c r="N565" i="7"/>
  <c r="N566" i="7"/>
  <c r="N567" i="7"/>
  <c r="N568" i="7"/>
  <c r="N569" i="7"/>
  <c r="N570" i="7"/>
  <c r="N571" i="7"/>
  <c r="N572" i="7"/>
  <c r="N573" i="7"/>
  <c r="N574" i="7"/>
  <c r="N575" i="7"/>
  <c r="N576" i="7"/>
  <c r="N577" i="7"/>
  <c r="N578" i="7"/>
  <c r="N579" i="7"/>
  <c r="N580" i="7"/>
  <c r="N581" i="7"/>
  <c r="N582" i="7"/>
  <c r="N583" i="7"/>
  <c r="N584" i="7"/>
  <c r="N585" i="7"/>
  <c r="N586" i="7"/>
  <c r="N587" i="7"/>
  <c r="N588" i="7"/>
  <c r="N589" i="7"/>
  <c r="N590" i="7"/>
  <c r="N591" i="7"/>
  <c r="N592" i="7"/>
  <c r="N593" i="7"/>
  <c r="N594" i="7"/>
  <c r="N595" i="7"/>
  <c r="N596" i="7"/>
  <c r="N597" i="7"/>
  <c r="N598" i="7"/>
  <c r="N599" i="7"/>
  <c r="N600" i="7"/>
  <c r="N601" i="7"/>
  <c r="N602" i="7"/>
  <c r="N603" i="7"/>
  <c r="N604" i="7"/>
  <c r="N605" i="7"/>
  <c r="N606" i="7"/>
  <c r="N607" i="7"/>
  <c r="N608" i="7"/>
  <c r="N609" i="7"/>
  <c r="N610" i="7"/>
  <c r="N611" i="7"/>
  <c r="N612" i="7"/>
  <c r="N613" i="7"/>
  <c r="N614" i="7"/>
  <c r="N615" i="7"/>
  <c r="N616" i="7"/>
  <c r="N617" i="7"/>
  <c r="N618" i="7"/>
  <c r="N619" i="7"/>
  <c r="N620" i="7"/>
  <c r="N621" i="7"/>
  <c r="N622" i="7"/>
  <c r="N623" i="7"/>
  <c r="N624" i="7"/>
  <c r="N625" i="7"/>
  <c r="N626" i="7"/>
  <c r="N627" i="7"/>
  <c r="N628" i="7"/>
  <c r="N629" i="7"/>
  <c r="N630" i="7"/>
  <c r="N631" i="7"/>
  <c r="N632" i="7"/>
  <c r="N633" i="7"/>
  <c r="N634" i="7"/>
  <c r="N635" i="7"/>
  <c r="N636" i="7"/>
  <c r="N637" i="7"/>
  <c r="N638" i="7"/>
  <c r="N639" i="7"/>
  <c r="N640" i="7"/>
  <c r="N641" i="7"/>
  <c r="N642" i="7"/>
  <c r="N643" i="7"/>
  <c r="N644" i="7"/>
  <c r="N645" i="7"/>
  <c r="N646" i="7"/>
  <c r="N647" i="7"/>
  <c r="N648" i="7"/>
  <c r="N649" i="7"/>
  <c r="N650" i="7"/>
  <c r="N651" i="7"/>
  <c r="N652" i="7"/>
  <c r="N653" i="7"/>
  <c r="N654" i="7"/>
  <c r="N655" i="7"/>
  <c r="N656" i="7"/>
  <c r="N657" i="7"/>
  <c r="N658" i="7"/>
  <c r="N659" i="7"/>
  <c r="N660" i="7"/>
  <c r="N661" i="7"/>
  <c r="N662" i="7"/>
  <c r="N663" i="7"/>
  <c r="N664" i="7"/>
  <c r="N665" i="7"/>
  <c r="N666" i="7"/>
  <c r="N667" i="7"/>
  <c r="N668" i="7"/>
  <c r="N669" i="7"/>
  <c r="N670" i="7"/>
  <c r="N671" i="7"/>
  <c r="N672" i="7"/>
  <c r="N673" i="7"/>
  <c r="N674" i="7"/>
  <c r="N675" i="7"/>
  <c r="N676" i="7"/>
  <c r="N677" i="7"/>
  <c r="N678" i="7"/>
  <c r="N679" i="7"/>
  <c r="N680" i="7"/>
  <c r="N681" i="7"/>
  <c r="N682" i="7"/>
  <c r="N683" i="7"/>
  <c r="N684" i="7"/>
  <c r="N685" i="7"/>
  <c r="N686" i="7"/>
  <c r="N687" i="7"/>
  <c r="N688" i="7"/>
  <c r="N689" i="7"/>
  <c r="N690" i="7"/>
  <c r="N691" i="7"/>
  <c r="N692" i="7"/>
  <c r="N693" i="7"/>
  <c r="N694" i="7"/>
  <c r="N695" i="7"/>
  <c r="N696" i="7"/>
  <c r="N697" i="7"/>
  <c r="N698" i="7"/>
  <c r="N699" i="7"/>
  <c r="N700" i="7"/>
  <c r="N701" i="7"/>
  <c r="N702" i="7"/>
  <c r="N703" i="7"/>
  <c r="N704" i="7"/>
  <c r="N705" i="7"/>
  <c r="N706" i="7"/>
  <c r="N707" i="7"/>
  <c r="N708" i="7"/>
  <c r="N709" i="7"/>
  <c r="N710" i="7"/>
  <c r="N711" i="7"/>
  <c r="N712" i="7"/>
  <c r="N713" i="7"/>
  <c r="N714" i="7"/>
  <c r="N715" i="7"/>
  <c r="N716" i="7"/>
  <c r="N717" i="7"/>
  <c r="N718" i="7"/>
  <c r="N719" i="7"/>
  <c r="N720" i="7"/>
  <c r="N721" i="7"/>
  <c r="N722" i="7"/>
  <c r="N723" i="7"/>
  <c r="N724" i="7"/>
  <c r="N725" i="7"/>
  <c r="N726" i="7"/>
  <c r="N727" i="7"/>
  <c r="N728" i="7"/>
  <c r="N729" i="7"/>
  <c r="N730" i="7"/>
  <c r="N731" i="7"/>
  <c r="N2" i="7"/>
  <c r="R731" i="7"/>
  <c r="R730" i="7"/>
  <c r="R729" i="7"/>
  <c r="R728" i="7"/>
  <c r="R727" i="7"/>
  <c r="R726" i="7"/>
  <c r="R725" i="7"/>
  <c r="R724" i="7"/>
  <c r="R723" i="7"/>
  <c r="R722" i="7"/>
  <c r="R721" i="7"/>
  <c r="R720" i="7"/>
  <c r="R719" i="7"/>
  <c r="R718" i="7"/>
  <c r="R717" i="7"/>
  <c r="R716" i="7"/>
  <c r="R715" i="7"/>
  <c r="R714" i="7"/>
  <c r="R713" i="7"/>
  <c r="R712" i="7"/>
  <c r="R711" i="7"/>
  <c r="R710" i="7"/>
  <c r="R709" i="7"/>
  <c r="R708" i="7"/>
  <c r="R707" i="7"/>
  <c r="R706" i="7"/>
  <c r="R705" i="7"/>
  <c r="R704" i="7"/>
  <c r="R703" i="7"/>
  <c r="R702" i="7"/>
  <c r="R701" i="7"/>
  <c r="R700" i="7"/>
  <c r="R699" i="7"/>
  <c r="R698" i="7"/>
  <c r="R697" i="7"/>
  <c r="R696" i="7"/>
  <c r="R695" i="7"/>
  <c r="R694" i="7"/>
  <c r="R693" i="7"/>
  <c r="R692" i="7"/>
  <c r="R691" i="7"/>
  <c r="R690" i="7"/>
  <c r="R689" i="7"/>
  <c r="R688" i="7"/>
  <c r="R687" i="7"/>
  <c r="R686" i="7"/>
  <c r="R685" i="7"/>
  <c r="R684" i="7"/>
  <c r="R683" i="7"/>
  <c r="R682" i="7"/>
  <c r="R681" i="7"/>
  <c r="R680" i="7"/>
  <c r="R679" i="7"/>
  <c r="R678" i="7"/>
  <c r="R677" i="7"/>
  <c r="R676" i="7"/>
  <c r="R675" i="7"/>
  <c r="R674" i="7"/>
  <c r="R673" i="7"/>
  <c r="R672" i="7"/>
  <c r="R671" i="7"/>
  <c r="R670" i="7"/>
  <c r="R669" i="7"/>
  <c r="R668" i="7"/>
  <c r="R667" i="7"/>
  <c r="R666" i="7"/>
  <c r="R665" i="7"/>
  <c r="R664" i="7"/>
  <c r="R663" i="7"/>
  <c r="R662" i="7"/>
  <c r="R661" i="7"/>
  <c r="R660" i="7"/>
  <c r="R659" i="7"/>
  <c r="R658" i="7"/>
  <c r="R657" i="7"/>
  <c r="R656" i="7"/>
  <c r="R655" i="7"/>
  <c r="R654" i="7"/>
  <c r="R653" i="7"/>
  <c r="R652" i="7"/>
  <c r="R651" i="7"/>
  <c r="R650" i="7"/>
  <c r="R649" i="7"/>
  <c r="R648" i="7"/>
  <c r="R647" i="7"/>
  <c r="R646" i="7"/>
  <c r="R645" i="7"/>
  <c r="R644" i="7"/>
  <c r="R643" i="7"/>
  <c r="R642" i="7"/>
  <c r="R641" i="7"/>
  <c r="R640" i="7"/>
  <c r="R639" i="7"/>
  <c r="R638" i="7"/>
  <c r="R637" i="7"/>
  <c r="R636" i="7"/>
  <c r="R635" i="7"/>
  <c r="R634" i="7"/>
  <c r="R633" i="7"/>
  <c r="R632" i="7"/>
  <c r="R631" i="7"/>
  <c r="R630" i="7"/>
  <c r="R629" i="7"/>
  <c r="R628" i="7"/>
  <c r="R627" i="7"/>
  <c r="R626" i="7"/>
  <c r="R625" i="7"/>
  <c r="R624" i="7"/>
  <c r="R623" i="7"/>
  <c r="R622" i="7"/>
  <c r="R621" i="7"/>
  <c r="R620" i="7"/>
  <c r="R619" i="7"/>
  <c r="R618" i="7"/>
  <c r="R617" i="7"/>
  <c r="R616" i="7"/>
  <c r="R615" i="7"/>
  <c r="R614" i="7"/>
  <c r="R613" i="7"/>
  <c r="R612" i="7"/>
  <c r="R611" i="7"/>
  <c r="R610" i="7"/>
  <c r="R609" i="7"/>
  <c r="R608" i="7"/>
  <c r="R607" i="7"/>
  <c r="R606" i="7"/>
  <c r="R605" i="7"/>
  <c r="R604" i="7"/>
  <c r="R603" i="7"/>
  <c r="R602" i="7"/>
  <c r="R601" i="7"/>
  <c r="R600" i="7"/>
  <c r="R599" i="7"/>
  <c r="R598" i="7"/>
  <c r="R597" i="7"/>
  <c r="R596" i="7"/>
  <c r="R595" i="7"/>
  <c r="R594" i="7"/>
  <c r="R593" i="7"/>
  <c r="R592" i="7"/>
  <c r="R591" i="7"/>
  <c r="R590" i="7"/>
  <c r="R589" i="7"/>
  <c r="R588" i="7"/>
  <c r="R587" i="7"/>
  <c r="R586" i="7"/>
  <c r="R585" i="7"/>
  <c r="R584" i="7"/>
  <c r="R583" i="7"/>
  <c r="R582" i="7"/>
  <c r="R581" i="7"/>
  <c r="R580" i="7"/>
  <c r="R579" i="7"/>
  <c r="R578" i="7"/>
  <c r="R577" i="7"/>
  <c r="R576" i="7"/>
  <c r="R575" i="7"/>
  <c r="R574" i="7"/>
  <c r="R573" i="7"/>
  <c r="R572" i="7"/>
  <c r="R571" i="7"/>
  <c r="R570" i="7"/>
  <c r="R569" i="7"/>
  <c r="R568" i="7"/>
  <c r="R567" i="7"/>
  <c r="R566" i="7"/>
  <c r="R565" i="7"/>
  <c r="R564" i="7"/>
  <c r="R563" i="7"/>
  <c r="R562" i="7"/>
  <c r="R561" i="7"/>
  <c r="R560" i="7"/>
  <c r="R559" i="7"/>
  <c r="R558" i="7"/>
  <c r="R557" i="7"/>
  <c r="R556" i="7"/>
  <c r="R555" i="7"/>
  <c r="R554" i="7"/>
  <c r="R553" i="7"/>
  <c r="R552" i="7"/>
  <c r="R551" i="7"/>
  <c r="R550" i="7"/>
  <c r="R549" i="7"/>
  <c r="R548" i="7"/>
  <c r="R547" i="7"/>
  <c r="R546" i="7"/>
  <c r="R545" i="7"/>
  <c r="R544" i="7"/>
  <c r="R543" i="7"/>
  <c r="R542" i="7"/>
  <c r="R541" i="7"/>
  <c r="R540" i="7"/>
  <c r="R539" i="7"/>
  <c r="R538" i="7"/>
  <c r="R537" i="7"/>
  <c r="R536" i="7"/>
  <c r="R535" i="7"/>
  <c r="R534" i="7"/>
  <c r="R533" i="7"/>
  <c r="R532" i="7"/>
  <c r="R531" i="7"/>
  <c r="R530" i="7"/>
  <c r="R529" i="7"/>
  <c r="R528" i="7"/>
  <c r="R527" i="7"/>
  <c r="R526" i="7"/>
  <c r="R525" i="7"/>
  <c r="R524" i="7"/>
  <c r="R523" i="7"/>
  <c r="R522" i="7"/>
  <c r="R521" i="7"/>
  <c r="R520" i="7"/>
  <c r="R519" i="7"/>
  <c r="R518" i="7"/>
  <c r="R517" i="7"/>
  <c r="R516" i="7"/>
  <c r="R515" i="7"/>
  <c r="R514" i="7"/>
  <c r="R513" i="7"/>
  <c r="R512" i="7"/>
  <c r="R511" i="7"/>
  <c r="R510" i="7"/>
  <c r="R509" i="7"/>
  <c r="R508" i="7"/>
  <c r="R507" i="7"/>
  <c r="R506" i="7"/>
  <c r="R505" i="7"/>
  <c r="R504" i="7"/>
  <c r="R503" i="7"/>
  <c r="R502" i="7"/>
  <c r="R501" i="7"/>
  <c r="R500" i="7"/>
  <c r="R499" i="7"/>
  <c r="R498" i="7"/>
  <c r="R497" i="7"/>
  <c r="R496" i="7"/>
  <c r="R495" i="7"/>
  <c r="R494" i="7"/>
  <c r="R493" i="7"/>
  <c r="R492" i="7"/>
  <c r="R491" i="7"/>
  <c r="R490" i="7"/>
  <c r="R489" i="7"/>
  <c r="R488" i="7"/>
  <c r="R487" i="7"/>
  <c r="R486" i="7"/>
  <c r="R485" i="7"/>
  <c r="R484" i="7"/>
  <c r="R483" i="7"/>
  <c r="R482" i="7"/>
  <c r="R481" i="7"/>
  <c r="R480" i="7"/>
  <c r="R479" i="7"/>
  <c r="R478" i="7"/>
  <c r="R477" i="7"/>
  <c r="R476" i="7"/>
  <c r="R475" i="7"/>
  <c r="R474" i="7"/>
  <c r="R473" i="7"/>
  <c r="R472" i="7"/>
  <c r="R471" i="7"/>
  <c r="R470" i="7"/>
  <c r="R469" i="7"/>
  <c r="R468" i="7"/>
  <c r="R467" i="7"/>
  <c r="R466" i="7"/>
  <c r="R465" i="7"/>
  <c r="R464" i="7"/>
  <c r="R463" i="7"/>
  <c r="R462" i="7"/>
  <c r="R461" i="7"/>
  <c r="R460" i="7"/>
  <c r="R459" i="7"/>
  <c r="R458" i="7"/>
  <c r="R457" i="7"/>
  <c r="R456" i="7"/>
  <c r="R455" i="7"/>
  <c r="R454" i="7"/>
  <c r="R453" i="7"/>
  <c r="R452" i="7"/>
  <c r="R451" i="7"/>
  <c r="R450" i="7"/>
  <c r="R449" i="7"/>
  <c r="R448" i="7"/>
  <c r="R447" i="7"/>
  <c r="R446" i="7"/>
  <c r="R445" i="7"/>
  <c r="R444" i="7"/>
  <c r="R443" i="7"/>
  <c r="R442" i="7"/>
  <c r="R441" i="7"/>
  <c r="R440" i="7"/>
  <c r="R439" i="7"/>
  <c r="R438" i="7"/>
  <c r="R437" i="7"/>
  <c r="R436" i="7"/>
  <c r="R435" i="7"/>
  <c r="R434" i="7"/>
  <c r="R433" i="7"/>
  <c r="R432" i="7"/>
  <c r="R431" i="7"/>
  <c r="R430" i="7"/>
  <c r="R429" i="7"/>
  <c r="R428" i="7"/>
  <c r="R427" i="7"/>
  <c r="R426" i="7"/>
  <c r="R425" i="7"/>
  <c r="R424" i="7"/>
  <c r="R423" i="7"/>
  <c r="R422" i="7"/>
  <c r="R421" i="7"/>
  <c r="R420" i="7"/>
  <c r="R419" i="7"/>
  <c r="R418" i="7"/>
  <c r="R417" i="7"/>
  <c r="R416" i="7"/>
  <c r="R415" i="7"/>
  <c r="R414" i="7"/>
  <c r="R413" i="7"/>
  <c r="R412" i="7"/>
  <c r="R411" i="7"/>
  <c r="R410" i="7"/>
  <c r="R409" i="7"/>
  <c r="R408" i="7"/>
  <c r="R407" i="7"/>
  <c r="R406" i="7"/>
  <c r="R405" i="7"/>
  <c r="R404" i="7"/>
  <c r="R403" i="7"/>
  <c r="R402" i="7"/>
  <c r="R401" i="7"/>
  <c r="R400" i="7"/>
  <c r="R399" i="7"/>
  <c r="R398" i="7"/>
  <c r="R397" i="7"/>
  <c r="R396" i="7"/>
  <c r="R395" i="7"/>
  <c r="R394" i="7"/>
  <c r="R393" i="7"/>
  <c r="R392" i="7"/>
  <c r="R391" i="7"/>
  <c r="R390" i="7"/>
  <c r="R389" i="7"/>
  <c r="R388" i="7"/>
  <c r="R387" i="7"/>
  <c r="R386" i="7"/>
  <c r="R385" i="7"/>
  <c r="R384" i="7"/>
  <c r="R383" i="7"/>
  <c r="R382" i="7"/>
  <c r="R381" i="7"/>
  <c r="R380" i="7"/>
  <c r="R379" i="7"/>
  <c r="R378" i="7"/>
  <c r="R377" i="7"/>
  <c r="R376" i="7"/>
  <c r="R375" i="7"/>
  <c r="R374" i="7"/>
  <c r="R373" i="7"/>
  <c r="R372" i="7"/>
  <c r="R371" i="7"/>
  <c r="R370" i="7"/>
  <c r="R369" i="7"/>
  <c r="R368" i="7"/>
  <c r="R367" i="7"/>
  <c r="R305" i="7"/>
  <c r="R304" i="7"/>
  <c r="R303" i="7"/>
  <c r="R302" i="7"/>
  <c r="R301" i="7"/>
  <c r="R300" i="7"/>
  <c r="R299" i="7"/>
  <c r="R298" i="7"/>
  <c r="R297" i="7"/>
  <c r="R296" i="7"/>
  <c r="R295" i="7"/>
  <c r="R294" i="7"/>
  <c r="R293" i="7"/>
  <c r="R292" i="7"/>
  <c r="R291" i="7"/>
  <c r="R290" i="7"/>
  <c r="R289" i="7"/>
  <c r="R288" i="7"/>
  <c r="R287" i="7"/>
  <c r="R286" i="7"/>
  <c r="R285" i="7"/>
  <c r="R284" i="7"/>
  <c r="R283" i="7"/>
  <c r="R282" i="7"/>
  <c r="R281" i="7"/>
  <c r="R280" i="7"/>
  <c r="R279" i="7"/>
  <c r="R278" i="7"/>
  <c r="R277" i="7"/>
  <c r="R276" i="7"/>
  <c r="R275" i="7"/>
  <c r="R274" i="7"/>
  <c r="R273" i="7"/>
  <c r="R272" i="7"/>
  <c r="R271" i="7"/>
  <c r="R270" i="7"/>
  <c r="R269" i="7"/>
  <c r="R268" i="7"/>
  <c r="R267" i="7"/>
  <c r="R266" i="7"/>
  <c r="R265" i="7"/>
  <c r="R264" i="7"/>
  <c r="R263" i="7"/>
  <c r="R262" i="7"/>
  <c r="R261" i="7"/>
  <c r="R260" i="7"/>
  <c r="R259" i="7"/>
  <c r="R258" i="7"/>
  <c r="R257" i="7"/>
  <c r="R256" i="7"/>
  <c r="R255" i="7"/>
  <c r="R254" i="7"/>
  <c r="R253" i="7"/>
  <c r="R252" i="7"/>
  <c r="R251" i="7"/>
  <c r="R250" i="7"/>
  <c r="R249" i="7"/>
  <c r="R248" i="7"/>
  <c r="R247" i="7"/>
  <c r="R246" i="7"/>
  <c r="R245" i="7"/>
  <c r="R244" i="7"/>
  <c r="R243" i="7"/>
  <c r="R242" i="7"/>
  <c r="R241" i="7"/>
  <c r="R240" i="7"/>
  <c r="R239" i="7"/>
  <c r="R238" i="7"/>
  <c r="R237" i="7"/>
  <c r="R236" i="7"/>
  <c r="R235" i="7"/>
  <c r="R234" i="7"/>
  <c r="R233" i="7"/>
  <c r="R232" i="7"/>
  <c r="R231" i="7"/>
  <c r="R230" i="7"/>
  <c r="R229" i="7"/>
  <c r="R228" i="7"/>
  <c r="R227" i="7"/>
  <c r="R226" i="7"/>
  <c r="R225" i="7"/>
  <c r="R224" i="7"/>
  <c r="R223" i="7"/>
  <c r="R222" i="7"/>
  <c r="R221" i="7"/>
  <c r="R220" i="7"/>
  <c r="R219" i="7"/>
  <c r="R218" i="7"/>
  <c r="R217" i="7"/>
  <c r="R216" i="7"/>
  <c r="R215" i="7"/>
  <c r="R214" i="7"/>
  <c r="R213" i="7"/>
  <c r="R212" i="7"/>
  <c r="R211" i="7"/>
  <c r="R210" i="7"/>
  <c r="R209" i="7"/>
  <c r="R208" i="7"/>
  <c r="R207" i="7"/>
  <c r="R206" i="7"/>
  <c r="R205" i="7"/>
  <c r="R204" i="7"/>
  <c r="R203" i="7"/>
  <c r="R202" i="7"/>
  <c r="R201"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R121" i="7"/>
  <c r="R120"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4"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R12" i="7"/>
  <c r="R11" i="7"/>
  <c r="R10" i="7"/>
  <c r="R9" i="7"/>
  <c r="R8" i="7"/>
  <c r="R7" i="7"/>
  <c r="R6" i="7"/>
  <c r="R5" i="7"/>
  <c r="R4" i="7"/>
  <c r="R3" i="7"/>
  <c r="R2" i="7"/>
  <c r="K731" i="7"/>
  <c r="M731" i="7" s="1"/>
  <c r="J731" i="7"/>
  <c r="L731" i="7" s="1"/>
  <c r="I731" i="7"/>
  <c r="H731" i="7"/>
  <c r="G731" i="7"/>
  <c r="K730" i="7"/>
  <c r="M730" i="7" s="1"/>
  <c r="J730" i="7"/>
  <c r="L730" i="7" s="1"/>
  <c r="I730" i="7"/>
  <c r="H730" i="7"/>
  <c r="G730" i="7"/>
  <c r="K729" i="7"/>
  <c r="M729" i="7" s="1"/>
  <c r="J729" i="7"/>
  <c r="L729" i="7" s="1"/>
  <c r="I729" i="7"/>
  <c r="H729" i="7"/>
  <c r="G729" i="7"/>
  <c r="K728" i="7"/>
  <c r="M728" i="7" s="1"/>
  <c r="J728" i="7"/>
  <c r="L728" i="7" s="1"/>
  <c r="I728" i="7"/>
  <c r="H728" i="7"/>
  <c r="G728" i="7"/>
  <c r="K727" i="7"/>
  <c r="M727" i="7" s="1"/>
  <c r="J727" i="7"/>
  <c r="L727" i="7" s="1"/>
  <c r="I727" i="7"/>
  <c r="H727" i="7"/>
  <c r="G727" i="7"/>
  <c r="K726" i="7"/>
  <c r="M726" i="7" s="1"/>
  <c r="J726" i="7"/>
  <c r="L726" i="7" s="1"/>
  <c r="I726" i="7"/>
  <c r="H726" i="7"/>
  <c r="G726" i="7"/>
  <c r="M725" i="7"/>
  <c r="K725" i="7"/>
  <c r="J725" i="7"/>
  <c r="L725" i="7" s="1"/>
  <c r="I725" i="7"/>
  <c r="H725" i="7"/>
  <c r="G725" i="7"/>
  <c r="K724" i="7"/>
  <c r="M724" i="7" s="1"/>
  <c r="J724" i="7"/>
  <c r="L724" i="7" s="1"/>
  <c r="I724" i="7"/>
  <c r="H724" i="7"/>
  <c r="G724" i="7"/>
  <c r="K723" i="7"/>
  <c r="M723" i="7" s="1"/>
  <c r="J723" i="7"/>
  <c r="L723" i="7" s="1"/>
  <c r="I723" i="7"/>
  <c r="H723" i="7"/>
  <c r="G723" i="7"/>
  <c r="L722" i="7"/>
  <c r="K722" i="7"/>
  <c r="M722" i="7" s="1"/>
  <c r="J722" i="7"/>
  <c r="I722" i="7"/>
  <c r="H722" i="7"/>
  <c r="G722" i="7"/>
  <c r="K721" i="7"/>
  <c r="M721" i="7" s="1"/>
  <c r="J721" i="7"/>
  <c r="L721" i="7" s="1"/>
  <c r="I721" i="7"/>
  <c r="H721" i="7"/>
  <c r="G721" i="7"/>
  <c r="K720" i="7"/>
  <c r="M720" i="7" s="1"/>
  <c r="J720" i="7"/>
  <c r="L720" i="7" s="1"/>
  <c r="I720" i="7"/>
  <c r="H720" i="7"/>
  <c r="G720" i="7"/>
  <c r="M719" i="7"/>
  <c r="K719" i="7"/>
  <c r="J719" i="7"/>
  <c r="L719" i="7" s="1"/>
  <c r="I719" i="7"/>
  <c r="H719" i="7"/>
  <c r="G719" i="7"/>
  <c r="K718" i="7"/>
  <c r="M718" i="7" s="1"/>
  <c r="J718" i="7"/>
  <c r="L718" i="7" s="1"/>
  <c r="I718" i="7"/>
  <c r="H718" i="7"/>
  <c r="G718" i="7"/>
  <c r="K717" i="7"/>
  <c r="M717" i="7" s="1"/>
  <c r="J717" i="7"/>
  <c r="L717" i="7" s="1"/>
  <c r="I717" i="7"/>
  <c r="H717" i="7"/>
  <c r="G717" i="7"/>
  <c r="L716" i="7"/>
  <c r="K716" i="7"/>
  <c r="M716" i="7" s="1"/>
  <c r="J716" i="7"/>
  <c r="I716" i="7"/>
  <c r="H716" i="7"/>
  <c r="G716" i="7"/>
  <c r="K715" i="7"/>
  <c r="M715" i="7" s="1"/>
  <c r="J715" i="7"/>
  <c r="L715" i="7" s="1"/>
  <c r="I715" i="7"/>
  <c r="H715" i="7"/>
  <c r="G715" i="7"/>
  <c r="K714" i="7"/>
  <c r="M714" i="7" s="1"/>
  <c r="J714" i="7"/>
  <c r="L714" i="7" s="1"/>
  <c r="I714" i="7"/>
  <c r="H714" i="7"/>
  <c r="G714" i="7"/>
  <c r="M713" i="7"/>
  <c r="K713" i="7"/>
  <c r="J713" i="7"/>
  <c r="L713" i="7" s="1"/>
  <c r="I713" i="7"/>
  <c r="H713" i="7"/>
  <c r="G713" i="7"/>
  <c r="K712" i="7"/>
  <c r="M712" i="7" s="1"/>
  <c r="J712" i="7"/>
  <c r="L712" i="7" s="1"/>
  <c r="I712" i="7"/>
  <c r="H712" i="7"/>
  <c r="G712" i="7"/>
  <c r="K711" i="7"/>
  <c r="M711" i="7" s="1"/>
  <c r="J711" i="7"/>
  <c r="L711" i="7" s="1"/>
  <c r="I711" i="7"/>
  <c r="H711" i="7"/>
  <c r="G711" i="7"/>
  <c r="K710" i="7"/>
  <c r="M710" i="7" s="1"/>
  <c r="J710" i="7"/>
  <c r="L710" i="7" s="1"/>
  <c r="I710" i="7"/>
  <c r="H710" i="7"/>
  <c r="G710" i="7"/>
  <c r="K709" i="7"/>
  <c r="M709" i="7" s="1"/>
  <c r="J709" i="7"/>
  <c r="L709" i="7" s="1"/>
  <c r="I709" i="7"/>
  <c r="H709" i="7"/>
  <c r="G709" i="7"/>
  <c r="K708" i="7"/>
  <c r="M708" i="7" s="1"/>
  <c r="J708" i="7"/>
  <c r="L708" i="7" s="1"/>
  <c r="I708" i="7"/>
  <c r="H708" i="7"/>
  <c r="G708" i="7"/>
  <c r="K707" i="7"/>
  <c r="M707" i="7" s="1"/>
  <c r="J707" i="7"/>
  <c r="L707" i="7" s="1"/>
  <c r="I707" i="7"/>
  <c r="H707" i="7"/>
  <c r="G707" i="7"/>
  <c r="L706" i="7"/>
  <c r="K706" i="7"/>
  <c r="M706" i="7" s="1"/>
  <c r="J706" i="7"/>
  <c r="I706" i="7"/>
  <c r="H706" i="7"/>
  <c r="G706" i="7"/>
  <c r="M705" i="7"/>
  <c r="K705" i="7"/>
  <c r="J705" i="7"/>
  <c r="L705" i="7" s="1"/>
  <c r="I705" i="7"/>
  <c r="H705" i="7"/>
  <c r="G705" i="7"/>
  <c r="K704" i="7"/>
  <c r="M704" i="7" s="1"/>
  <c r="J704" i="7"/>
  <c r="L704" i="7" s="1"/>
  <c r="I704" i="7"/>
  <c r="H704" i="7"/>
  <c r="G704" i="7"/>
  <c r="K703" i="7"/>
  <c r="M703" i="7" s="1"/>
  <c r="J703" i="7"/>
  <c r="L703" i="7" s="1"/>
  <c r="I703" i="7"/>
  <c r="H703" i="7"/>
  <c r="G703" i="7"/>
  <c r="K702" i="7"/>
  <c r="M702" i="7" s="1"/>
  <c r="J702" i="7"/>
  <c r="L702" i="7" s="1"/>
  <c r="I702" i="7"/>
  <c r="H702" i="7"/>
  <c r="G702" i="7"/>
  <c r="K701" i="7"/>
  <c r="M701" i="7" s="1"/>
  <c r="J701" i="7"/>
  <c r="L701" i="7" s="1"/>
  <c r="I701" i="7"/>
  <c r="H701" i="7"/>
  <c r="G701" i="7"/>
  <c r="L700" i="7"/>
  <c r="K700" i="7"/>
  <c r="M700" i="7" s="1"/>
  <c r="J700" i="7"/>
  <c r="I700" i="7"/>
  <c r="H700" i="7"/>
  <c r="G700" i="7"/>
  <c r="K699" i="7"/>
  <c r="M699" i="7" s="1"/>
  <c r="J699" i="7"/>
  <c r="L699" i="7" s="1"/>
  <c r="I699" i="7"/>
  <c r="H699" i="7"/>
  <c r="G699" i="7"/>
  <c r="L698" i="7"/>
  <c r="K698" i="7"/>
  <c r="M698" i="7" s="1"/>
  <c r="J698" i="7"/>
  <c r="I698" i="7"/>
  <c r="H698" i="7"/>
  <c r="G698" i="7"/>
  <c r="K697" i="7"/>
  <c r="M697" i="7" s="1"/>
  <c r="J697" i="7"/>
  <c r="L697" i="7" s="1"/>
  <c r="I697" i="7"/>
  <c r="H697" i="7"/>
  <c r="G697" i="7"/>
  <c r="K696" i="7"/>
  <c r="M696" i="7" s="1"/>
  <c r="J696" i="7"/>
  <c r="L696" i="7" s="1"/>
  <c r="I696" i="7"/>
  <c r="H696" i="7"/>
  <c r="G696" i="7"/>
  <c r="M695" i="7"/>
  <c r="K695" i="7"/>
  <c r="J695" i="7"/>
  <c r="L695" i="7" s="1"/>
  <c r="I695" i="7"/>
  <c r="H695" i="7"/>
  <c r="G695" i="7"/>
  <c r="K694" i="7"/>
  <c r="M694" i="7" s="1"/>
  <c r="J694" i="7"/>
  <c r="L694" i="7" s="1"/>
  <c r="I694" i="7"/>
  <c r="H694" i="7"/>
  <c r="G694" i="7"/>
  <c r="M693" i="7"/>
  <c r="K693" i="7"/>
  <c r="J693" i="7"/>
  <c r="L693" i="7" s="1"/>
  <c r="I693" i="7"/>
  <c r="H693" i="7"/>
  <c r="G693" i="7"/>
  <c r="M692" i="7"/>
  <c r="L692" i="7"/>
  <c r="K692" i="7"/>
  <c r="J692" i="7"/>
  <c r="I692" i="7"/>
  <c r="H692" i="7"/>
  <c r="G692" i="7"/>
  <c r="K691" i="7"/>
  <c r="M691" i="7" s="1"/>
  <c r="J691" i="7"/>
  <c r="L691" i="7" s="1"/>
  <c r="I691" i="7"/>
  <c r="H691" i="7"/>
  <c r="G691" i="7"/>
  <c r="K690" i="7"/>
  <c r="M690" i="7" s="1"/>
  <c r="J690" i="7"/>
  <c r="L690" i="7" s="1"/>
  <c r="I690" i="7"/>
  <c r="H690" i="7"/>
  <c r="G690" i="7"/>
  <c r="K689" i="7"/>
  <c r="M689" i="7" s="1"/>
  <c r="J689" i="7"/>
  <c r="L689" i="7" s="1"/>
  <c r="I689" i="7"/>
  <c r="H689" i="7"/>
  <c r="G689" i="7"/>
  <c r="K688" i="7"/>
  <c r="M688" i="7" s="1"/>
  <c r="J688" i="7"/>
  <c r="L688" i="7" s="1"/>
  <c r="I688" i="7"/>
  <c r="H688" i="7"/>
  <c r="G688" i="7"/>
  <c r="K687" i="7"/>
  <c r="M687" i="7" s="1"/>
  <c r="J687" i="7"/>
  <c r="L687" i="7" s="1"/>
  <c r="I687" i="7"/>
  <c r="H687" i="7"/>
  <c r="G687" i="7"/>
  <c r="M686" i="7"/>
  <c r="K686" i="7"/>
  <c r="J686" i="7"/>
  <c r="L686" i="7" s="1"/>
  <c r="I686" i="7"/>
  <c r="H686" i="7"/>
  <c r="G686" i="7"/>
  <c r="K685" i="7"/>
  <c r="M685" i="7" s="1"/>
  <c r="J685" i="7"/>
  <c r="L685" i="7" s="1"/>
  <c r="I685" i="7"/>
  <c r="H685" i="7"/>
  <c r="G685" i="7"/>
  <c r="K684" i="7"/>
  <c r="M684" i="7" s="1"/>
  <c r="J684" i="7"/>
  <c r="L684" i="7" s="1"/>
  <c r="I684" i="7"/>
  <c r="H684" i="7"/>
  <c r="G684" i="7"/>
  <c r="M683" i="7"/>
  <c r="K683" i="7"/>
  <c r="J683" i="7"/>
  <c r="L683" i="7" s="1"/>
  <c r="I683" i="7"/>
  <c r="H683" i="7"/>
  <c r="G683" i="7"/>
  <c r="L682" i="7"/>
  <c r="K682" i="7"/>
  <c r="M682" i="7" s="1"/>
  <c r="J682" i="7"/>
  <c r="I682" i="7"/>
  <c r="H682" i="7"/>
  <c r="G682" i="7"/>
  <c r="K681" i="7"/>
  <c r="M681" i="7" s="1"/>
  <c r="J681" i="7"/>
  <c r="L681" i="7" s="1"/>
  <c r="I681" i="7"/>
  <c r="H681" i="7"/>
  <c r="G681" i="7"/>
  <c r="K680" i="7"/>
  <c r="M680" i="7" s="1"/>
  <c r="J680" i="7"/>
  <c r="L680" i="7" s="1"/>
  <c r="I680" i="7"/>
  <c r="H680" i="7"/>
  <c r="G680" i="7"/>
  <c r="K679" i="7"/>
  <c r="M679" i="7" s="1"/>
  <c r="J679" i="7"/>
  <c r="L679" i="7" s="1"/>
  <c r="I679" i="7"/>
  <c r="H679" i="7"/>
  <c r="G679" i="7"/>
  <c r="K678" i="7"/>
  <c r="M678" i="7" s="1"/>
  <c r="J678" i="7"/>
  <c r="L678" i="7" s="1"/>
  <c r="I678" i="7"/>
  <c r="H678" i="7"/>
  <c r="G678" i="7"/>
  <c r="K677" i="7"/>
  <c r="M677" i="7" s="1"/>
  <c r="J677" i="7"/>
  <c r="L677" i="7" s="1"/>
  <c r="I677" i="7"/>
  <c r="H677" i="7"/>
  <c r="G677" i="7"/>
  <c r="K676" i="7"/>
  <c r="M676" i="7" s="1"/>
  <c r="J676" i="7"/>
  <c r="L676" i="7" s="1"/>
  <c r="I676" i="7"/>
  <c r="H676" i="7"/>
  <c r="G676" i="7"/>
  <c r="K675" i="7"/>
  <c r="M675" i="7" s="1"/>
  <c r="J675" i="7"/>
  <c r="L675" i="7" s="1"/>
  <c r="I675" i="7"/>
  <c r="H675" i="7"/>
  <c r="G675" i="7"/>
  <c r="M674" i="7"/>
  <c r="L674" i="7"/>
  <c r="K674" i="7"/>
  <c r="J674" i="7"/>
  <c r="I674" i="7"/>
  <c r="H674" i="7"/>
  <c r="G674" i="7"/>
  <c r="K673" i="7"/>
  <c r="M673" i="7" s="1"/>
  <c r="J673" i="7"/>
  <c r="L673" i="7" s="1"/>
  <c r="I673" i="7"/>
  <c r="H673" i="7"/>
  <c r="G673" i="7"/>
  <c r="K672" i="7"/>
  <c r="M672" i="7" s="1"/>
  <c r="J672" i="7"/>
  <c r="L672" i="7" s="1"/>
  <c r="I672" i="7"/>
  <c r="H672" i="7"/>
  <c r="G672" i="7"/>
  <c r="K671" i="7"/>
  <c r="M671" i="7" s="1"/>
  <c r="J671" i="7"/>
  <c r="L671" i="7" s="1"/>
  <c r="I671" i="7"/>
  <c r="H671" i="7"/>
  <c r="G671" i="7"/>
  <c r="L670" i="7"/>
  <c r="K670" i="7"/>
  <c r="M670" i="7" s="1"/>
  <c r="J670" i="7"/>
  <c r="I670" i="7"/>
  <c r="H670" i="7"/>
  <c r="G670" i="7"/>
  <c r="K669" i="7"/>
  <c r="M669" i="7" s="1"/>
  <c r="J669" i="7"/>
  <c r="L669" i="7" s="1"/>
  <c r="I669" i="7"/>
  <c r="H669" i="7"/>
  <c r="G669" i="7"/>
  <c r="K668" i="7"/>
  <c r="M668" i="7" s="1"/>
  <c r="J668" i="7"/>
  <c r="L668" i="7" s="1"/>
  <c r="I668" i="7"/>
  <c r="H668" i="7"/>
  <c r="G668" i="7"/>
  <c r="K667" i="7"/>
  <c r="M667" i="7" s="1"/>
  <c r="J667" i="7"/>
  <c r="L667" i="7" s="1"/>
  <c r="I667" i="7"/>
  <c r="H667" i="7"/>
  <c r="G667" i="7"/>
  <c r="K666" i="7"/>
  <c r="M666" i="7" s="1"/>
  <c r="J666" i="7"/>
  <c r="L666" i="7" s="1"/>
  <c r="I666" i="7"/>
  <c r="H666" i="7"/>
  <c r="G666" i="7"/>
  <c r="K665" i="7"/>
  <c r="M665" i="7" s="1"/>
  <c r="J665" i="7"/>
  <c r="L665" i="7" s="1"/>
  <c r="I665" i="7"/>
  <c r="H665" i="7"/>
  <c r="G665" i="7"/>
  <c r="L664" i="7"/>
  <c r="K664" i="7"/>
  <c r="M664" i="7" s="1"/>
  <c r="J664" i="7"/>
  <c r="I664" i="7"/>
  <c r="H664" i="7"/>
  <c r="G664" i="7"/>
  <c r="K663" i="7"/>
  <c r="M663" i="7" s="1"/>
  <c r="J663" i="7"/>
  <c r="L663" i="7" s="1"/>
  <c r="I663" i="7"/>
  <c r="H663" i="7"/>
  <c r="G663" i="7"/>
  <c r="K662" i="7"/>
  <c r="M662" i="7" s="1"/>
  <c r="J662" i="7"/>
  <c r="L662" i="7" s="1"/>
  <c r="I662" i="7"/>
  <c r="H662" i="7"/>
  <c r="G662" i="7"/>
  <c r="K661" i="7"/>
  <c r="M661" i="7" s="1"/>
  <c r="J661" i="7"/>
  <c r="L661" i="7" s="1"/>
  <c r="I661" i="7"/>
  <c r="H661" i="7"/>
  <c r="G661" i="7"/>
  <c r="K660" i="7"/>
  <c r="M660" i="7" s="1"/>
  <c r="J660" i="7"/>
  <c r="L660" i="7" s="1"/>
  <c r="I660" i="7"/>
  <c r="H660" i="7"/>
  <c r="G660" i="7"/>
  <c r="M659" i="7"/>
  <c r="K659" i="7"/>
  <c r="J659" i="7"/>
  <c r="L659" i="7" s="1"/>
  <c r="I659" i="7"/>
  <c r="H659" i="7"/>
  <c r="G659" i="7"/>
  <c r="K658" i="7"/>
  <c r="M658" i="7" s="1"/>
  <c r="J658" i="7"/>
  <c r="L658" i="7" s="1"/>
  <c r="I658" i="7"/>
  <c r="H658" i="7"/>
  <c r="G658" i="7"/>
  <c r="K657" i="7"/>
  <c r="M657" i="7" s="1"/>
  <c r="J657" i="7"/>
  <c r="L657" i="7" s="1"/>
  <c r="I657" i="7"/>
  <c r="H657" i="7"/>
  <c r="G657" i="7"/>
  <c r="K656" i="7"/>
  <c r="M656" i="7" s="1"/>
  <c r="J656" i="7"/>
  <c r="L656" i="7" s="1"/>
  <c r="I656" i="7"/>
  <c r="H656" i="7"/>
  <c r="G656" i="7"/>
  <c r="K655" i="7"/>
  <c r="M655" i="7" s="1"/>
  <c r="J655" i="7"/>
  <c r="L655" i="7" s="1"/>
  <c r="I655" i="7"/>
  <c r="H655" i="7"/>
  <c r="G655" i="7"/>
  <c r="K654" i="7"/>
  <c r="M654" i="7" s="1"/>
  <c r="J654" i="7"/>
  <c r="L654" i="7" s="1"/>
  <c r="I654" i="7"/>
  <c r="H654" i="7"/>
  <c r="G654" i="7"/>
  <c r="K653" i="7"/>
  <c r="M653" i="7" s="1"/>
  <c r="J653" i="7"/>
  <c r="L653" i="7" s="1"/>
  <c r="I653" i="7"/>
  <c r="H653" i="7"/>
  <c r="G653" i="7"/>
  <c r="K652" i="7"/>
  <c r="M652" i="7" s="1"/>
  <c r="J652" i="7"/>
  <c r="L652" i="7" s="1"/>
  <c r="I652" i="7"/>
  <c r="H652" i="7"/>
  <c r="G652" i="7"/>
  <c r="K651" i="7"/>
  <c r="M651" i="7" s="1"/>
  <c r="J651" i="7"/>
  <c r="L651" i="7" s="1"/>
  <c r="I651" i="7"/>
  <c r="H651" i="7"/>
  <c r="G651" i="7"/>
  <c r="K650" i="7"/>
  <c r="M650" i="7" s="1"/>
  <c r="J650" i="7"/>
  <c r="L650" i="7" s="1"/>
  <c r="I650" i="7"/>
  <c r="H650" i="7"/>
  <c r="G650" i="7"/>
  <c r="K649" i="7"/>
  <c r="M649" i="7" s="1"/>
  <c r="J649" i="7"/>
  <c r="L649" i="7" s="1"/>
  <c r="I649" i="7"/>
  <c r="H649" i="7"/>
  <c r="G649" i="7"/>
  <c r="K648" i="7"/>
  <c r="M648" i="7" s="1"/>
  <c r="J648" i="7"/>
  <c r="L648" i="7" s="1"/>
  <c r="I648" i="7"/>
  <c r="H648" i="7"/>
  <c r="G648" i="7"/>
  <c r="L647" i="7"/>
  <c r="K647" i="7"/>
  <c r="M647" i="7" s="1"/>
  <c r="J647" i="7"/>
  <c r="I647" i="7"/>
  <c r="H647" i="7"/>
  <c r="G647" i="7"/>
  <c r="K646" i="7"/>
  <c r="M646" i="7" s="1"/>
  <c r="J646" i="7"/>
  <c r="L646" i="7" s="1"/>
  <c r="I646" i="7"/>
  <c r="H646" i="7"/>
  <c r="G646" i="7"/>
  <c r="K645" i="7"/>
  <c r="M645" i="7" s="1"/>
  <c r="J645" i="7"/>
  <c r="L645" i="7" s="1"/>
  <c r="I645" i="7"/>
  <c r="H645" i="7"/>
  <c r="G645" i="7"/>
  <c r="M644" i="7"/>
  <c r="K644" i="7"/>
  <c r="J644" i="7"/>
  <c r="L644" i="7" s="1"/>
  <c r="I644" i="7"/>
  <c r="H644" i="7"/>
  <c r="G644" i="7"/>
  <c r="K643" i="7"/>
  <c r="M643" i="7" s="1"/>
  <c r="J643" i="7"/>
  <c r="L643" i="7" s="1"/>
  <c r="I643" i="7"/>
  <c r="H643" i="7"/>
  <c r="G643" i="7"/>
  <c r="K642" i="7"/>
  <c r="M642" i="7" s="1"/>
  <c r="J642" i="7"/>
  <c r="L642" i="7" s="1"/>
  <c r="I642" i="7"/>
  <c r="H642" i="7"/>
  <c r="G642" i="7"/>
  <c r="M641" i="7"/>
  <c r="K641" i="7"/>
  <c r="J641" i="7"/>
  <c r="L641" i="7" s="1"/>
  <c r="I641" i="7"/>
  <c r="H641" i="7"/>
  <c r="G641" i="7"/>
  <c r="K640" i="7"/>
  <c r="M640" i="7" s="1"/>
  <c r="J640" i="7"/>
  <c r="L640" i="7" s="1"/>
  <c r="I640" i="7"/>
  <c r="H640" i="7"/>
  <c r="G640" i="7"/>
  <c r="K639" i="7"/>
  <c r="M639" i="7" s="1"/>
  <c r="J639" i="7"/>
  <c r="L639" i="7" s="1"/>
  <c r="I639" i="7"/>
  <c r="H639" i="7"/>
  <c r="G639" i="7"/>
  <c r="K638" i="7"/>
  <c r="M638" i="7" s="1"/>
  <c r="J638" i="7"/>
  <c r="L638" i="7" s="1"/>
  <c r="I638" i="7"/>
  <c r="H638" i="7"/>
  <c r="G638" i="7"/>
  <c r="K637" i="7"/>
  <c r="M637" i="7" s="1"/>
  <c r="J637" i="7"/>
  <c r="L637" i="7" s="1"/>
  <c r="I637" i="7"/>
  <c r="H637" i="7"/>
  <c r="G637" i="7"/>
  <c r="K636" i="7"/>
  <c r="M636" i="7" s="1"/>
  <c r="J636" i="7"/>
  <c r="L636" i="7" s="1"/>
  <c r="I636" i="7"/>
  <c r="H636" i="7"/>
  <c r="G636" i="7"/>
  <c r="K635" i="7"/>
  <c r="M635" i="7" s="1"/>
  <c r="J635" i="7"/>
  <c r="L635" i="7" s="1"/>
  <c r="I635" i="7"/>
  <c r="H635" i="7"/>
  <c r="G635" i="7"/>
  <c r="K634" i="7"/>
  <c r="M634" i="7" s="1"/>
  <c r="J634" i="7"/>
  <c r="L634" i="7" s="1"/>
  <c r="I634" i="7"/>
  <c r="H634" i="7"/>
  <c r="G634" i="7"/>
  <c r="K633" i="7"/>
  <c r="M633" i="7" s="1"/>
  <c r="J633" i="7"/>
  <c r="L633" i="7" s="1"/>
  <c r="I633" i="7"/>
  <c r="H633" i="7"/>
  <c r="G633" i="7"/>
  <c r="M632" i="7"/>
  <c r="L632" i="7"/>
  <c r="K632" i="7"/>
  <c r="J632" i="7"/>
  <c r="I632" i="7"/>
  <c r="H632" i="7"/>
  <c r="G632" i="7"/>
  <c r="K631" i="7"/>
  <c r="M631" i="7" s="1"/>
  <c r="J631" i="7"/>
  <c r="L631" i="7" s="1"/>
  <c r="I631" i="7"/>
  <c r="H631" i="7"/>
  <c r="G631" i="7"/>
  <c r="K630" i="7"/>
  <c r="M630" i="7" s="1"/>
  <c r="J630" i="7"/>
  <c r="L630" i="7" s="1"/>
  <c r="I630" i="7"/>
  <c r="H630" i="7"/>
  <c r="G630" i="7"/>
  <c r="K629" i="7"/>
  <c r="M629" i="7" s="1"/>
  <c r="J629" i="7"/>
  <c r="L629" i="7" s="1"/>
  <c r="I629" i="7"/>
  <c r="H629" i="7"/>
  <c r="G629" i="7"/>
  <c r="L628" i="7"/>
  <c r="K628" i="7"/>
  <c r="M628" i="7" s="1"/>
  <c r="J628" i="7"/>
  <c r="I628" i="7"/>
  <c r="H628" i="7"/>
  <c r="G628" i="7"/>
  <c r="K627" i="7"/>
  <c r="M627" i="7" s="1"/>
  <c r="J627" i="7"/>
  <c r="L627" i="7" s="1"/>
  <c r="I627" i="7"/>
  <c r="H627" i="7"/>
  <c r="G627" i="7"/>
  <c r="K626" i="7"/>
  <c r="M626" i="7" s="1"/>
  <c r="J626" i="7"/>
  <c r="L626" i="7" s="1"/>
  <c r="I626" i="7"/>
  <c r="H626" i="7"/>
  <c r="G626" i="7"/>
  <c r="K625" i="7"/>
  <c r="M625" i="7" s="1"/>
  <c r="J625" i="7"/>
  <c r="L625" i="7" s="1"/>
  <c r="I625" i="7"/>
  <c r="H625" i="7"/>
  <c r="G625" i="7"/>
  <c r="K624" i="7"/>
  <c r="M624" i="7" s="1"/>
  <c r="J624" i="7"/>
  <c r="L624" i="7" s="1"/>
  <c r="I624" i="7"/>
  <c r="H624" i="7"/>
  <c r="G624" i="7"/>
  <c r="M623" i="7"/>
  <c r="K623" i="7"/>
  <c r="J623" i="7"/>
  <c r="L623" i="7" s="1"/>
  <c r="I623" i="7"/>
  <c r="H623" i="7"/>
  <c r="G623" i="7"/>
  <c r="K622" i="7"/>
  <c r="M622" i="7" s="1"/>
  <c r="J622" i="7"/>
  <c r="L622" i="7" s="1"/>
  <c r="I622" i="7"/>
  <c r="H622" i="7"/>
  <c r="G622" i="7"/>
  <c r="K621" i="7"/>
  <c r="M621" i="7" s="1"/>
  <c r="J621" i="7"/>
  <c r="L621" i="7" s="1"/>
  <c r="I621" i="7"/>
  <c r="H621" i="7"/>
  <c r="G621" i="7"/>
  <c r="L620" i="7"/>
  <c r="K620" i="7"/>
  <c r="M620" i="7" s="1"/>
  <c r="J620" i="7"/>
  <c r="I620" i="7"/>
  <c r="H620" i="7"/>
  <c r="G620" i="7"/>
  <c r="K619" i="7"/>
  <c r="M619" i="7" s="1"/>
  <c r="J619" i="7"/>
  <c r="L619" i="7" s="1"/>
  <c r="I619" i="7"/>
  <c r="H619" i="7"/>
  <c r="G619" i="7"/>
  <c r="K618" i="7"/>
  <c r="M618" i="7" s="1"/>
  <c r="J618" i="7"/>
  <c r="L618" i="7" s="1"/>
  <c r="I618" i="7"/>
  <c r="H618" i="7"/>
  <c r="G618" i="7"/>
  <c r="M617" i="7"/>
  <c r="L617" i="7"/>
  <c r="K617" i="7"/>
  <c r="J617" i="7"/>
  <c r="I617" i="7"/>
  <c r="H617" i="7"/>
  <c r="G617" i="7"/>
  <c r="K616" i="7"/>
  <c r="M616" i="7" s="1"/>
  <c r="J616" i="7"/>
  <c r="L616" i="7" s="1"/>
  <c r="I616" i="7"/>
  <c r="H616" i="7"/>
  <c r="G616" i="7"/>
  <c r="K615" i="7"/>
  <c r="M615" i="7" s="1"/>
  <c r="J615" i="7"/>
  <c r="L615" i="7" s="1"/>
  <c r="I615" i="7"/>
  <c r="H615" i="7"/>
  <c r="G615" i="7"/>
  <c r="L614" i="7"/>
  <c r="K614" i="7"/>
  <c r="M614" i="7" s="1"/>
  <c r="J614" i="7"/>
  <c r="I614" i="7"/>
  <c r="H614" i="7"/>
  <c r="G614" i="7"/>
  <c r="K613" i="7"/>
  <c r="M613" i="7" s="1"/>
  <c r="J613" i="7"/>
  <c r="L613" i="7" s="1"/>
  <c r="I613" i="7"/>
  <c r="H613" i="7"/>
  <c r="G613" i="7"/>
  <c r="K612" i="7"/>
  <c r="M612" i="7" s="1"/>
  <c r="J612" i="7"/>
  <c r="L612" i="7" s="1"/>
  <c r="I612" i="7"/>
  <c r="H612" i="7"/>
  <c r="G612" i="7"/>
  <c r="K611" i="7"/>
  <c r="M611" i="7" s="1"/>
  <c r="J611" i="7"/>
  <c r="L611" i="7" s="1"/>
  <c r="I611" i="7"/>
  <c r="H611" i="7"/>
  <c r="G611" i="7"/>
  <c r="K610" i="7"/>
  <c r="M610" i="7" s="1"/>
  <c r="J610" i="7"/>
  <c r="L610" i="7" s="1"/>
  <c r="I610" i="7"/>
  <c r="H610" i="7"/>
  <c r="G610" i="7"/>
  <c r="K609" i="7"/>
  <c r="M609" i="7" s="1"/>
  <c r="J609" i="7"/>
  <c r="L609" i="7" s="1"/>
  <c r="I609" i="7"/>
  <c r="H609" i="7"/>
  <c r="G609" i="7"/>
  <c r="K608" i="7"/>
  <c r="M608" i="7" s="1"/>
  <c r="J608" i="7"/>
  <c r="L608" i="7" s="1"/>
  <c r="I608" i="7"/>
  <c r="H608" i="7"/>
  <c r="G608" i="7"/>
  <c r="K607" i="7"/>
  <c r="M607" i="7" s="1"/>
  <c r="J607" i="7"/>
  <c r="L607" i="7" s="1"/>
  <c r="I607" i="7"/>
  <c r="H607" i="7"/>
  <c r="G607" i="7"/>
  <c r="K606" i="7"/>
  <c r="M606" i="7" s="1"/>
  <c r="J606" i="7"/>
  <c r="L606" i="7" s="1"/>
  <c r="I606" i="7"/>
  <c r="H606" i="7"/>
  <c r="G606" i="7"/>
  <c r="L605" i="7"/>
  <c r="K605" i="7"/>
  <c r="M605" i="7" s="1"/>
  <c r="J605" i="7"/>
  <c r="I605" i="7"/>
  <c r="H605" i="7"/>
  <c r="G605" i="7"/>
  <c r="K604" i="7"/>
  <c r="M604" i="7" s="1"/>
  <c r="J604" i="7"/>
  <c r="L604" i="7" s="1"/>
  <c r="I604" i="7"/>
  <c r="H604" i="7"/>
  <c r="G604" i="7"/>
  <c r="K603" i="7"/>
  <c r="M603" i="7" s="1"/>
  <c r="J603" i="7"/>
  <c r="L603" i="7" s="1"/>
  <c r="I603" i="7"/>
  <c r="H603" i="7"/>
  <c r="G603" i="7"/>
  <c r="M602" i="7"/>
  <c r="K602" i="7"/>
  <c r="J602" i="7"/>
  <c r="L602" i="7" s="1"/>
  <c r="I602" i="7"/>
  <c r="H602" i="7"/>
  <c r="G602" i="7"/>
  <c r="K601" i="7"/>
  <c r="M601" i="7" s="1"/>
  <c r="J601" i="7"/>
  <c r="L601" i="7" s="1"/>
  <c r="I601" i="7"/>
  <c r="H601" i="7"/>
  <c r="G601" i="7"/>
  <c r="K600" i="7"/>
  <c r="M600" i="7" s="1"/>
  <c r="J600" i="7"/>
  <c r="L600" i="7" s="1"/>
  <c r="I600" i="7"/>
  <c r="H600" i="7"/>
  <c r="G600" i="7"/>
  <c r="L599" i="7"/>
  <c r="K599" i="7"/>
  <c r="M599" i="7" s="1"/>
  <c r="J599" i="7"/>
  <c r="I599" i="7"/>
  <c r="H599" i="7"/>
  <c r="G599" i="7"/>
  <c r="L598" i="7"/>
  <c r="K598" i="7"/>
  <c r="M598" i="7" s="1"/>
  <c r="J598" i="7"/>
  <c r="I598" i="7"/>
  <c r="H598" i="7"/>
  <c r="G598" i="7"/>
  <c r="K597" i="7"/>
  <c r="M597" i="7" s="1"/>
  <c r="J597" i="7"/>
  <c r="L597" i="7" s="1"/>
  <c r="I597" i="7"/>
  <c r="H597" i="7"/>
  <c r="G597" i="7"/>
  <c r="L596" i="7"/>
  <c r="K596" i="7"/>
  <c r="M596" i="7" s="1"/>
  <c r="J596" i="7"/>
  <c r="I596" i="7"/>
  <c r="H596" i="7"/>
  <c r="G596" i="7"/>
  <c r="K595" i="7"/>
  <c r="M595" i="7" s="1"/>
  <c r="J595" i="7"/>
  <c r="L595" i="7" s="1"/>
  <c r="I595" i="7"/>
  <c r="H595" i="7"/>
  <c r="G595" i="7"/>
  <c r="K594" i="7"/>
  <c r="M594" i="7" s="1"/>
  <c r="J594" i="7"/>
  <c r="L594" i="7" s="1"/>
  <c r="I594" i="7"/>
  <c r="H594" i="7"/>
  <c r="G594" i="7"/>
  <c r="K593" i="7"/>
  <c r="M593" i="7" s="1"/>
  <c r="J593" i="7"/>
  <c r="L593" i="7" s="1"/>
  <c r="I593" i="7"/>
  <c r="H593" i="7"/>
  <c r="G593" i="7"/>
  <c r="K592" i="7"/>
  <c r="M592" i="7" s="1"/>
  <c r="J592" i="7"/>
  <c r="L592" i="7" s="1"/>
  <c r="I592" i="7"/>
  <c r="H592" i="7"/>
  <c r="G592" i="7"/>
  <c r="K591" i="7"/>
  <c r="M591" i="7" s="1"/>
  <c r="J591" i="7"/>
  <c r="L591" i="7" s="1"/>
  <c r="I591" i="7"/>
  <c r="H591" i="7"/>
  <c r="G591" i="7"/>
  <c r="M590" i="7"/>
  <c r="L590" i="7"/>
  <c r="K590" i="7"/>
  <c r="J590" i="7"/>
  <c r="I590" i="7"/>
  <c r="H590" i="7"/>
  <c r="G590" i="7"/>
  <c r="K589" i="7"/>
  <c r="M589" i="7" s="1"/>
  <c r="J589" i="7"/>
  <c r="L589" i="7" s="1"/>
  <c r="I589" i="7"/>
  <c r="H589" i="7"/>
  <c r="G589" i="7"/>
  <c r="K588" i="7"/>
  <c r="M588" i="7" s="1"/>
  <c r="J588" i="7"/>
  <c r="L588" i="7" s="1"/>
  <c r="I588" i="7"/>
  <c r="H588" i="7"/>
  <c r="G588" i="7"/>
  <c r="M587" i="7"/>
  <c r="K587" i="7"/>
  <c r="J587" i="7"/>
  <c r="L587" i="7" s="1"/>
  <c r="I587" i="7"/>
  <c r="H587" i="7"/>
  <c r="G587" i="7"/>
  <c r="L586" i="7"/>
  <c r="K586" i="7"/>
  <c r="M586" i="7" s="1"/>
  <c r="J586" i="7"/>
  <c r="I586" i="7"/>
  <c r="H586" i="7"/>
  <c r="G586" i="7"/>
  <c r="K585" i="7"/>
  <c r="M585" i="7" s="1"/>
  <c r="J585" i="7"/>
  <c r="L585" i="7" s="1"/>
  <c r="I585" i="7"/>
  <c r="H585" i="7"/>
  <c r="G585" i="7"/>
  <c r="M584" i="7"/>
  <c r="K584" i="7"/>
  <c r="J584" i="7"/>
  <c r="L584" i="7" s="1"/>
  <c r="I584" i="7"/>
  <c r="H584" i="7"/>
  <c r="G584" i="7"/>
  <c r="K583" i="7"/>
  <c r="M583" i="7" s="1"/>
  <c r="J583" i="7"/>
  <c r="L583" i="7" s="1"/>
  <c r="I583" i="7"/>
  <c r="H583" i="7"/>
  <c r="G583" i="7"/>
  <c r="K582" i="7"/>
  <c r="M582" i="7" s="1"/>
  <c r="J582" i="7"/>
  <c r="L582" i="7" s="1"/>
  <c r="I582" i="7"/>
  <c r="H582" i="7"/>
  <c r="G582" i="7"/>
  <c r="L581" i="7"/>
  <c r="K581" i="7"/>
  <c r="M581" i="7" s="1"/>
  <c r="J581" i="7"/>
  <c r="I581" i="7"/>
  <c r="H581" i="7"/>
  <c r="G581" i="7"/>
  <c r="L580" i="7"/>
  <c r="K580" i="7"/>
  <c r="M580" i="7" s="1"/>
  <c r="J580" i="7"/>
  <c r="I580" i="7"/>
  <c r="H580" i="7"/>
  <c r="G580" i="7"/>
  <c r="K579" i="7"/>
  <c r="M579" i="7" s="1"/>
  <c r="J579" i="7"/>
  <c r="L579" i="7" s="1"/>
  <c r="I579" i="7"/>
  <c r="H579" i="7"/>
  <c r="G579" i="7"/>
  <c r="K578" i="7"/>
  <c r="M578" i="7" s="1"/>
  <c r="J578" i="7"/>
  <c r="L578" i="7" s="1"/>
  <c r="I578" i="7"/>
  <c r="H578" i="7"/>
  <c r="G578" i="7"/>
  <c r="K577" i="7"/>
  <c r="M577" i="7" s="1"/>
  <c r="J577" i="7"/>
  <c r="L577" i="7" s="1"/>
  <c r="I577" i="7"/>
  <c r="H577" i="7"/>
  <c r="G577" i="7"/>
  <c r="K576" i="7"/>
  <c r="M576" i="7" s="1"/>
  <c r="J576" i="7"/>
  <c r="L576" i="7" s="1"/>
  <c r="I576" i="7"/>
  <c r="H576" i="7"/>
  <c r="G576" i="7"/>
  <c r="M575" i="7"/>
  <c r="L575" i="7"/>
  <c r="K575" i="7"/>
  <c r="J575" i="7"/>
  <c r="I575" i="7"/>
  <c r="H575" i="7"/>
  <c r="G575" i="7"/>
  <c r="K574" i="7"/>
  <c r="M574" i="7" s="1"/>
  <c r="J574" i="7"/>
  <c r="L574" i="7" s="1"/>
  <c r="I574" i="7"/>
  <c r="H574" i="7"/>
  <c r="G574" i="7"/>
  <c r="K573" i="7"/>
  <c r="M573" i="7" s="1"/>
  <c r="J573" i="7"/>
  <c r="L573" i="7" s="1"/>
  <c r="I573" i="7"/>
  <c r="H573" i="7"/>
  <c r="G573" i="7"/>
  <c r="K572" i="7"/>
  <c r="M572" i="7" s="1"/>
  <c r="J572" i="7"/>
  <c r="L572" i="7" s="1"/>
  <c r="I572" i="7"/>
  <c r="H572" i="7"/>
  <c r="G572" i="7"/>
  <c r="K571" i="7"/>
  <c r="M571" i="7" s="1"/>
  <c r="J571" i="7"/>
  <c r="L571" i="7" s="1"/>
  <c r="I571" i="7"/>
  <c r="H571" i="7"/>
  <c r="G571" i="7"/>
  <c r="K570" i="7"/>
  <c r="M570" i="7" s="1"/>
  <c r="J570" i="7"/>
  <c r="L570" i="7" s="1"/>
  <c r="I570" i="7"/>
  <c r="H570" i="7"/>
  <c r="G570" i="7"/>
  <c r="M569" i="7"/>
  <c r="K569" i="7"/>
  <c r="J569" i="7"/>
  <c r="L569" i="7" s="1"/>
  <c r="I569" i="7"/>
  <c r="H569" i="7"/>
  <c r="G569" i="7"/>
  <c r="K568" i="7"/>
  <c r="M568" i="7" s="1"/>
  <c r="J568" i="7"/>
  <c r="L568" i="7" s="1"/>
  <c r="I568" i="7"/>
  <c r="H568" i="7"/>
  <c r="G568" i="7"/>
  <c r="K567" i="7"/>
  <c r="M567" i="7" s="1"/>
  <c r="J567" i="7"/>
  <c r="L567" i="7" s="1"/>
  <c r="I567" i="7"/>
  <c r="H567" i="7"/>
  <c r="G567" i="7"/>
  <c r="M566" i="7"/>
  <c r="K566" i="7"/>
  <c r="J566" i="7"/>
  <c r="L566" i="7" s="1"/>
  <c r="I566" i="7"/>
  <c r="H566" i="7"/>
  <c r="G566" i="7"/>
  <c r="K565" i="7"/>
  <c r="M565" i="7" s="1"/>
  <c r="J565" i="7"/>
  <c r="L565" i="7" s="1"/>
  <c r="I565" i="7"/>
  <c r="H565" i="7"/>
  <c r="G565" i="7"/>
  <c r="K564" i="7"/>
  <c r="M564" i="7" s="1"/>
  <c r="J564" i="7"/>
  <c r="L564" i="7" s="1"/>
  <c r="I564" i="7"/>
  <c r="H564" i="7"/>
  <c r="G564" i="7"/>
  <c r="K563" i="7"/>
  <c r="M563" i="7" s="1"/>
  <c r="J563" i="7"/>
  <c r="L563" i="7" s="1"/>
  <c r="I563" i="7"/>
  <c r="H563" i="7"/>
  <c r="G563" i="7"/>
  <c r="L562" i="7"/>
  <c r="K562" i="7"/>
  <c r="M562" i="7" s="1"/>
  <c r="J562" i="7"/>
  <c r="I562" i="7"/>
  <c r="H562" i="7"/>
  <c r="G562" i="7"/>
  <c r="K561" i="7"/>
  <c r="M561" i="7" s="1"/>
  <c r="J561" i="7"/>
  <c r="L561" i="7" s="1"/>
  <c r="I561" i="7"/>
  <c r="H561" i="7"/>
  <c r="G561" i="7"/>
  <c r="M560" i="7"/>
  <c r="L560" i="7"/>
  <c r="K560" i="7"/>
  <c r="J560" i="7"/>
  <c r="I560" i="7"/>
  <c r="H560" i="7"/>
  <c r="G560" i="7"/>
  <c r="K559" i="7"/>
  <c r="M559" i="7" s="1"/>
  <c r="J559" i="7"/>
  <c r="L559" i="7" s="1"/>
  <c r="I559" i="7"/>
  <c r="H559" i="7"/>
  <c r="G559" i="7"/>
  <c r="K558" i="7"/>
  <c r="M558" i="7" s="1"/>
  <c r="J558" i="7"/>
  <c r="L558" i="7" s="1"/>
  <c r="I558" i="7"/>
  <c r="H558" i="7"/>
  <c r="G558" i="7"/>
  <c r="K557" i="7"/>
  <c r="M557" i="7" s="1"/>
  <c r="J557" i="7"/>
  <c r="L557" i="7" s="1"/>
  <c r="I557" i="7"/>
  <c r="H557" i="7"/>
  <c r="G557" i="7"/>
  <c r="L556" i="7"/>
  <c r="K556" i="7"/>
  <c r="M556" i="7" s="1"/>
  <c r="J556" i="7"/>
  <c r="I556" i="7"/>
  <c r="H556" i="7"/>
  <c r="G556" i="7"/>
  <c r="K555" i="7"/>
  <c r="M555" i="7" s="1"/>
  <c r="J555" i="7"/>
  <c r="L555" i="7" s="1"/>
  <c r="I555" i="7"/>
  <c r="H555" i="7"/>
  <c r="G555" i="7"/>
  <c r="K554" i="7"/>
  <c r="M554" i="7" s="1"/>
  <c r="J554" i="7"/>
  <c r="L554" i="7" s="1"/>
  <c r="I554" i="7"/>
  <c r="H554" i="7"/>
  <c r="G554" i="7"/>
  <c r="K553" i="7"/>
  <c r="M553" i="7" s="1"/>
  <c r="J553" i="7"/>
  <c r="L553" i="7" s="1"/>
  <c r="I553" i="7"/>
  <c r="H553" i="7"/>
  <c r="G553" i="7"/>
  <c r="K552" i="7"/>
  <c r="M552" i="7" s="1"/>
  <c r="J552" i="7"/>
  <c r="L552" i="7" s="1"/>
  <c r="I552" i="7"/>
  <c r="H552" i="7"/>
  <c r="G552" i="7"/>
  <c r="M551" i="7"/>
  <c r="K551" i="7"/>
  <c r="J551" i="7"/>
  <c r="L551" i="7" s="1"/>
  <c r="I551" i="7"/>
  <c r="H551" i="7"/>
  <c r="G551" i="7"/>
  <c r="K550" i="7"/>
  <c r="M550" i="7" s="1"/>
  <c r="J550" i="7"/>
  <c r="L550" i="7" s="1"/>
  <c r="I550" i="7"/>
  <c r="H550" i="7"/>
  <c r="G550" i="7"/>
  <c r="K549" i="7"/>
  <c r="M549" i="7" s="1"/>
  <c r="J549" i="7"/>
  <c r="L549" i="7" s="1"/>
  <c r="I549" i="7"/>
  <c r="H549" i="7"/>
  <c r="G549" i="7"/>
  <c r="L548" i="7"/>
  <c r="K548" i="7"/>
  <c r="M548" i="7" s="1"/>
  <c r="J548" i="7"/>
  <c r="I548" i="7"/>
  <c r="H548" i="7"/>
  <c r="G548" i="7"/>
  <c r="K547" i="7"/>
  <c r="M547" i="7" s="1"/>
  <c r="J547" i="7"/>
  <c r="L547" i="7" s="1"/>
  <c r="I547" i="7"/>
  <c r="H547" i="7"/>
  <c r="G547" i="7"/>
  <c r="K546" i="7"/>
  <c r="M546" i="7" s="1"/>
  <c r="J546" i="7"/>
  <c r="L546" i="7" s="1"/>
  <c r="I546" i="7"/>
  <c r="H546" i="7"/>
  <c r="G546" i="7"/>
  <c r="M545" i="7"/>
  <c r="K545" i="7"/>
  <c r="J545" i="7"/>
  <c r="L545" i="7" s="1"/>
  <c r="I545" i="7"/>
  <c r="H545" i="7"/>
  <c r="G545" i="7"/>
  <c r="K544" i="7"/>
  <c r="M544" i="7" s="1"/>
  <c r="J544" i="7"/>
  <c r="L544" i="7" s="1"/>
  <c r="I544" i="7"/>
  <c r="H544" i="7"/>
  <c r="G544" i="7"/>
  <c r="K543" i="7"/>
  <c r="M543" i="7" s="1"/>
  <c r="J543" i="7"/>
  <c r="L543" i="7" s="1"/>
  <c r="I543" i="7"/>
  <c r="H543" i="7"/>
  <c r="G543" i="7"/>
  <c r="M542" i="7"/>
  <c r="L542" i="7"/>
  <c r="K542" i="7"/>
  <c r="J542" i="7"/>
  <c r="I542" i="7"/>
  <c r="H542" i="7"/>
  <c r="G542" i="7"/>
  <c r="K541" i="7"/>
  <c r="M541" i="7" s="1"/>
  <c r="J541" i="7"/>
  <c r="L541" i="7" s="1"/>
  <c r="I541" i="7"/>
  <c r="H541" i="7"/>
  <c r="G541" i="7"/>
  <c r="K540" i="7"/>
  <c r="M540" i="7" s="1"/>
  <c r="J540" i="7"/>
  <c r="L540" i="7" s="1"/>
  <c r="I540" i="7"/>
  <c r="H540" i="7"/>
  <c r="G540" i="7"/>
  <c r="K539" i="7"/>
  <c r="M539" i="7" s="1"/>
  <c r="J539" i="7"/>
  <c r="L539" i="7" s="1"/>
  <c r="I539" i="7"/>
  <c r="H539" i="7"/>
  <c r="G539" i="7"/>
  <c r="L538" i="7"/>
  <c r="K538" i="7"/>
  <c r="M538" i="7" s="1"/>
  <c r="J538" i="7"/>
  <c r="I538" i="7"/>
  <c r="H538" i="7"/>
  <c r="G538" i="7"/>
  <c r="K537" i="7"/>
  <c r="M537" i="7" s="1"/>
  <c r="J537" i="7"/>
  <c r="L537" i="7" s="1"/>
  <c r="I537" i="7"/>
  <c r="H537" i="7"/>
  <c r="G537" i="7"/>
  <c r="K536" i="7"/>
  <c r="M536" i="7" s="1"/>
  <c r="J536" i="7"/>
  <c r="L536" i="7" s="1"/>
  <c r="I536" i="7"/>
  <c r="H536" i="7"/>
  <c r="G536" i="7"/>
  <c r="K535" i="7"/>
  <c r="M535" i="7" s="1"/>
  <c r="J535" i="7"/>
  <c r="L535" i="7" s="1"/>
  <c r="I535" i="7"/>
  <c r="H535" i="7"/>
  <c r="G535" i="7"/>
  <c r="K534" i="7"/>
  <c r="M534" i="7" s="1"/>
  <c r="J534" i="7"/>
  <c r="L534" i="7" s="1"/>
  <c r="I534" i="7"/>
  <c r="H534" i="7"/>
  <c r="G534" i="7"/>
  <c r="K533" i="7"/>
  <c r="M533" i="7" s="1"/>
  <c r="J533" i="7"/>
  <c r="L533" i="7" s="1"/>
  <c r="I533" i="7"/>
  <c r="H533" i="7"/>
  <c r="G533" i="7"/>
  <c r="K532" i="7"/>
  <c r="M532" i="7" s="1"/>
  <c r="J532" i="7"/>
  <c r="L532" i="7" s="1"/>
  <c r="I532" i="7"/>
  <c r="H532" i="7"/>
  <c r="G532" i="7"/>
  <c r="K531" i="7"/>
  <c r="M531" i="7" s="1"/>
  <c r="J531" i="7"/>
  <c r="L531" i="7" s="1"/>
  <c r="I531" i="7"/>
  <c r="H531" i="7"/>
  <c r="G531" i="7"/>
  <c r="K530" i="7"/>
  <c r="M530" i="7" s="1"/>
  <c r="J530" i="7"/>
  <c r="L530" i="7" s="1"/>
  <c r="I530" i="7"/>
  <c r="H530" i="7"/>
  <c r="G530" i="7"/>
  <c r="K529" i="7"/>
  <c r="M529" i="7" s="1"/>
  <c r="J529" i="7"/>
  <c r="L529" i="7" s="1"/>
  <c r="I529" i="7"/>
  <c r="H529" i="7"/>
  <c r="G529" i="7"/>
  <c r="K528" i="7"/>
  <c r="M528" i="7" s="1"/>
  <c r="J528" i="7"/>
  <c r="L528" i="7" s="1"/>
  <c r="I528" i="7"/>
  <c r="H528" i="7"/>
  <c r="G528" i="7"/>
  <c r="K527" i="7"/>
  <c r="M527" i="7" s="1"/>
  <c r="J527" i="7"/>
  <c r="L527" i="7" s="1"/>
  <c r="I527" i="7"/>
  <c r="H527" i="7"/>
  <c r="G527" i="7"/>
  <c r="L526" i="7"/>
  <c r="K526" i="7"/>
  <c r="M526" i="7" s="1"/>
  <c r="J526" i="7"/>
  <c r="I526" i="7"/>
  <c r="H526" i="7"/>
  <c r="G526" i="7"/>
  <c r="K525" i="7"/>
  <c r="M525" i="7" s="1"/>
  <c r="J525" i="7"/>
  <c r="L525" i="7" s="1"/>
  <c r="I525" i="7"/>
  <c r="H525" i="7"/>
  <c r="G525" i="7"/>
  <c r="L524" i="7"/>
  <c r="K524" i="7"/>
  <c r="M524" i="7" s="1"/>
  <c r="J524" i="7"/>
  <c r="I524" i="7"/>
  <c r="H524" i="7"/>
  <c r="G524" i="7"/>
  <c r="K523" i="7"/>
  <c r="M523" i="7" s="1"/>
  <c r="J523" i="7"/>
  <c r="L523" i="7" s="1"/>
  <c r="I523" i="7"/>
  <c r="H523" i="7"/>
  <c r="G523" i="7"/>
  <c r="L522" i="7"/>
  <c r="K522" i="7"/>
  <c r="M522" i="7" s="1"/>
  <c r="J522" i="7"/>
  <c r="I522" i="7"/>
  <c r="H522" i="7"/>
  <c r="G522" i="7"/>
  <c r="K521" i="7"/>
  <c r="M521" i="7" s="1"/>
  <c r="J521" i="7"/>
  <c r="L521" i="7" s="1"/>
  <c r="I521" i="7"/>
  <c r="H521" i="7"/>
  <c r="G521" i="7"/>
  <c r="K520" i="7"/>
  <c r="M520" i="7" s="1"/>
  <c r="J520" i="7"/>
  <c r="L520" i="7" s="1"/>
  <c r="I520" i="7"/>
  <c r="H520" i="7"/>
  <c r="G520" i="7"/>
  <c r="K519" i="7"/>
  <c r="M519" i="7" s="1"/>
  <c r="J519" i="7"/>
  <c r="L519" i="7" s="1"/>
  <c r="I519" i="7"/>
  <c r="H519" i="7"/>
  <c r="G519" i="7"/>
  <c r="M518" i="7"/>
  <c r="L518" i="7"/>
  <c r="K518" i="7"/>
  <c r="J518" i="7"/>
  <c r="I518" i="7"/>
  <c r="H518" i="7"/>
  <c r="G518" i="7"/>
  <c r="K517" i="7"/>
  <c r="M517" i="7" s="1"/>
  <c r="J517" i="7"/>
  <c r="L517" i="7" s="1"/>
  <c r="I517" i="7"/>
  <c r="H517" i="7"/>
  <c r="G517" i="7"/>
  <c r="K516" i="7"/>
  <c r="M516" i="7" s="1"/>
  <c r="J516" i="7"/>
  <c r="L516" i="7" s="1"/>
  <c r="I516" i="7"/>
  <c r="H516" i="7"/>
  <c r="G516" i="7"/>
  <c r="K515" i="7"/>
  <c r="M515" i="7" s="1"/>
  <c r="J515" i="7"/>
  <c r="L515" i="7" s="1"/>
  <c r="I515" i="7"/>
  <c r="H515" i="7"/>
  <c r="G515" i="7"/>
  <c r="L514" i="7"/>
  <c r="K514" i="7"/>
  <c r="M514" i="7" s="1"/>
  <c r="J514" i="7"/>
  <c r="I514" i="7"/>
  <c r="H514" i="7"/>
  <c r="G514" i="7"/>
  <c r="M513" i="7"/>
  <c r="K513" i="7"/>
  <c r="J513" i="7"/>
  <c r="L513" i="7" s="1"/>
  <c r="I513" i="7"/>
  <c r="H513" i="7"/>
  <c r="G513" i="7"/>
  <c r="K512" i="7"/>
  <c r="M512" i="7" s="1"/>
  <c r="J512" i="7"/>
  <c r="L512" i="7" s="1"/>
  <c r="I512" i="7"/>
  <c r="H512" i="7"/>
  <c r="G512" i="7"/>
  <c r="K511" i="7"/>
  <c r="M511" i="7" s="1"/>
  <c r="J511" i="7"/>
  <c r="L511" i="7" s="1"/>
  <c r="I511" i="7"/>
  <c r="H511" i="7"/>
  <c r="G511" i="7"/>
  <c r="K510" i="7"/>
  <c r="M510" i="7" s="1"/>
  <c r="J510" i="7"/>
  <c r="L510" i="7" s="1"/>
  <c r="I510" i="7"/>
  <c r="H510" i="7"/>
  <c r="G510" i="7"/>
  <c r="M509" i="7"/>
  <c r="K509" i="7"/>
  <c r="J509" i="7"/>
  <c r="L509" i="7" s="1"/>
  <c r="I509" i="7"/>
  <c r="H509" i="7"/>
  <c r="G509" i="7"/>
  <c r="L508" i="7"/>
  <c r="K508" i="7"/>
  <c r="M508" i="7" s="1"/>
  <c r="J508" i="7"/>
  <c r="I508" i="7"/>
  <c r="H508" i="7"/>
  <c r="G508" i="7"/>
  <c r="M507" i="7"/>
  <c r="K507" i="7"/>
  <c r="J507" i="7"/>
  <c r="L507" i="7" s="1"/>
  <c r="I507" i="7"/>
  <c r="H507" i="7"/>
  <c r="G507" i="7"/>
  <c r="L506" i="7"/>
  <c r="K506" i="7"/>
  <c r="M506" i="7" s="1"/>
  <c r="J506" i="7"/>
  <c r="I506" i="7"/>
  <c r="H506" i="7"/>
  <c r="G506" i="7"/>
  <c r="K505" i="7"/>
  <c r="M505" i="7" s="1"/>
  <c r="J505" i="7"/>
  <c r="L505" i="7" s="1"/>
  <c r="I505" i="7"/>
  <c r="H505" i="7"/>
  <c r="G505" i="7"/>
  <c r="K504" i="7"/>
  <c r="M504" i="7" s="1"/>
  <c r="J504" i="7"/>
  <c r="L504" i="7" s="1"/>
  <c r="I504" i="7"/>
  <c r="H504" i="7"/>
  <c r="G504" i="7"/>
  <c r="M503" i="7"/>
  <c r="K503" i="7"/>
  <c r="J503" i="7"/>
  <c r="L503" i="7" s="1"/>
  <c r="I503" i="7"/>
  <c r="H503" i="7"/>
  <c r="G503" i="7"/>
  <c r="K502" i="7"/>
  <c r="M502" i="7" s="1"/>
  <c r="J502" i="7"/>
  <c r="L502" i="7" s="1"/>
  <c r="I502" i="7"/>
  <c r="H502" i="7"/>
  <c r="G502" i="7"/>
  <c r="K501" i="7"/>
  <c r="M501" i="7" s="1"/>
  <c r="J501" i="7"/>
  <c r="L501" i="7" s="1"/>
  <c r="I501" i="7"/>
  <c r="H501" i="7"/>
  <c r="G501" i="7"/>
  <c r="L500" i="7"/>
  <c r="K500" i="7"/>
  <c r="M500" i="7" s="1"/>
  <c r="J500" i="7"/>
  <c r="I500" i="7"/>
  <c r="H500" i="7"/>
  <c r="G500" i="7"/>
  <c r="K499" i="7"/>
  <c r="M499" i="7" s="1"/>
  <c r="J499" i="7"/>
  <c r="L499" i="7" s="1"/>
  <c r="I499" i="7"/>
  <c r="H499" i="7"/>
  <c r="G499" i="7"/>
  <c r="K498" i="7"/>
  <c r="M498" i="7" s="1"/>
  <c r="J498" i="7"/>
  <c r="L498" i="7" s="1"/>
  <c r="I498" i="7"/>
  <c r="H498" i="7"/>
  <c r="G498" i="7"/>
  <c r="M497" i="7"/>
  <c r="K497" i="7"/>
  <c r="J497" i="7"/>
  <c r="L497" i="7" s="1"/>
  <c r="I497" i="7"/>
  <c r="H497" i="7"/>
  <c r="G497" i="7"/>
  <c r="K496" i="7"/>
  <c r="M496" i="7" s="1"/>
  <c r="J496" i="7"/>
  <c r="L496" i="7" s="1"/>
  <c r="I496" i="7"/>
  <c r="H496" i="7"/>
  <c r="G496" i="7"/>
  <c r="K495" i="7"/>
  <c r="M495" i="7" s="1"/>
  <c r="J495" i="7"/>
  <c r="L495" i="7" s="1"/>
  <c r="I495" i="7"/>
  <c r="H495" i="7"/>
  <c r="G495" i="7"/>
  <c r="K494" i="7"/>
  <c r="M494" i="7" s="1"/>
  <c r="J494" i="7"/>
  <c r="L494" i="7" s="1"/>
  <c r="I494" i="7"/>
  <c r="H494" i="7"/>
  <c r="G494" i="7"/>
  <c r="K493" i="7"/>
  <c r="M493" i="7" s="1"/>
  <c r="J493" i="7"/>
  <c r="L493" i="7" s="1"/>
  <c r="I493" i="7"/>
  <c r="H493" i="7"/>
  <c r="G493" i="7"/>
  <c r="K492" i="7"/>
  <c r="M492" i="7" s="1"/>
  <c r="J492" i="7"/>
  <c r="L492" i="7" s="1"/>
  <c r="I492" i="7"/>
  <c r="H492" i="7"/>
  <c r="G492" i="7"/>
  <c r="K491" i="7"/>
  <c r="M491" i="7" s="1"/>
  <c r="J491" i="7"/>
  <c r="L491" i="7" s="1"/>
  <c r="I491" i="7"/>
  <c r="H491" i="7"/>
  <c r="G491" i="7"/>
  <c r="L490" i="7"/>
  <c r="K490" i="7"/>
  <c r="M490" i="7" s="1"/>
  <c r="J490" i="7"/>
  <c r="I490" i="7"/>
  <c r="H490" i="7"/>
  <c r="G490" i="7"/>
  <c r="M489" i="7"/>
  <c r="K489" i="7"/>
  <c r="J489" i="7"/>
  <c r="L489" i="7" s="1"/>
  <c r="I489" i="7"/>
  <c r="H489" i="7"/>
  <c r="G489" i="7"/>
  <c r="K488" i="7"/>
  <c r="M488" i="7" s="1"/>
  <c r="J488" i="7"/>
  <c r="L488" i="7" s="1"/>
  <c r="I488" i="7"/>
  <c r="H488" i="7"/>
  <c r="G488" i="7"/>
  <c r="K487" i="7"/>
  <c r="M487" i="7" s="1"/>
  <c r="J487" i="7"/>
  <c r="L487" i="7" s="1"/>
  <c r="I487" i="7"/>
  <c r="H487" i="7"/>
  <c r="G487" i="7"/>
  <c r="K486" i="7"/>
  <c r="M486" i="7" s="1"/>
  <c r="J486" i="7"/>
  <c r="L486" i="7" s="1"/>
  <c r="I486" i="7"/>
  <c r="H486" i="7"/>
  <c r="G486" i="7"/>
  <c r="K485" i="7"/>
  <c r="M485" i="7" s="1"/>
  <c r="J485" i="7"/>
  <c r="L485" i="7" s="1"/>
  <c r="I485" i="7"/>
  <c r="H485" i="7"/>
  <c r="G485" i="7"/>
  <c r="L484" i="7"/>
  <c r="K484" i="7"/>
  <c r="M484" i="7" s="1"/>
  <c r="J484" i="7"/>
  <c r="I484" i="7"/>
  <c r="H484" i="7"/>
  <c r="G484" i="7"/>
  <c r="K483" i="7"/>
  <c r="M483" i="7" s="1"/>
  <c r="J483" i="7"/>
  <c r="L483" i="7" s="1"/>
  <c r="I483" i="7"/>
  <c r="H483" i="7"/>
  <c r="G483" i="7"/>
  <c r="L482" i="7"/>
  <c r="K482" i="7"/>
  <c r="M482" i="7" s="1"/>
  <c r="J482" i="7"/>
  <c r="I482" i="7"/>
  <c r="H482" i="7"/>
  <c r="G482" i="7"/>
  <c r="K481" i="7"/>
  <c r="M481" i="7" s="1"/>
  <c r="J481" i="7"/>
  <c r="L481" i="7" s="1"/>
  <c r="I481" i="7"/>
  <c r="H481" i="7"/>
  <c r="G481" i="7"/>
  <c r="K480" i="7"/>
  <c r="M480" i="7" s="1"/>
  <c r="J480" i="7"/>
  <c r="L480" i="7" s="1"/>
  <c r="I480" i="7"/>
  <c r="H480" i="7"/>
  <c r="G480" i="7"/>
  <c r="M479" i="7"/>
  <c r="K479" i="7"/>
  <c r="J479" i="7"/>
  <c r="L479" i="7" s="1"/>
  <c r="I479" i="7"/>
  <c r="H479" i="7"/>
  <c r="G479" i="7"/>
  <c r="K478" i="7"/>
  <c r="M478" i="7" s="1"/>
  <c r="J478" i="7"/>
  <c r="L478" i="7" s="1"/>
  <c r="I478" i="7"/>
  <c r="H478" i="7"/>
  <c r="G478" i="7"/>
  <c r="K477" i="7"/>
  <c r="M477" i="7" s="1"/>
  <c r="J477" i="7"/>
  <c r="L477" i="7" s="1"/>
  <c r="I477" i="7"/>
  <c r="H477" i="7"/>
  <c r="G477" i="7"/>
  <c r="M476" i="7"/>
  <c r="L476" i="7"/>
  <c r="K476" i="7"/>
  <c r="J476" i="7"/>
  <c r="I476" i="7"/>
  <c r="H476" i="7"/>
  <c r="G476" i="7"/>
  <c r="K475" i="7"/>
  <c r="M475" i="7" s="1"/>
  <c r="J475" i="7"/>
  <c r="L475" i="7" s="1"/>
  <c r="I475" i="7"/>
  <c r="H475" i="7"/>
  <c r="G475" i="7"/>
  <c r="K474" i="7"/>
  <c r="M474" i="7" s="1"/>
  <c r="J474" i="7"/>
  <c r="L474" i="7" s="1"/>
  <c r="I474" i="7"/>
  <c r="H474" i="7"/>
  <c r="G474" i="7"/>
  <c r="M473" i="7"/>
  <c r="K473" i="7"/>
  <c r="J473" i="7"/>
  <c r="L473" i="7" s="1"/>
  <c r="I473" i="7"/>
  <c r="H473" i="7"/>
  <c r="G473" i="7"/>
  <c r="K472" i="7"/>
  <c r="M472" i="7" s="1"/>
  <c r="J472" i="7"/>
  <c r="L472" i="7" s="1"/>
  <c r="I472" i="7"/>
  <c r="H472" i="7"/>
  <c r="G472" i="7"/>
  <c r="M471" i="7"/>
  <c r="K471" i="7"/>
  <c r="J471" i="7"/>
  <c r="L471" i="7" s="1"/>
  <c r="I471" i="7"/>
  <c r="H471" i="7"/>
  <c r="G471" i="7"/>
  <c r="M470" i="7"/>
  <c r="K470" i="7"/>
  <c r="J470" i="7"/>
  <c r="L470" i="7" s="1"/>
  <c r="I470" i="7"/>
  <c r="H470" i="7"/>
  <c r="G470" i="7"/>
  <c r="K469" i="7"/>
  <c r="M469" i="7" s="1"/>
  <c r="J469" i="7"/>
  <c r="L469" i="7" s="1"/>
  <c r="I469" i="7"/>
  <c r="H469" i="7"/>
  <c r="G469" i="7"/>
  <c r="K468" i="7"/>
  <c r="M468" i="7" s="1"/>
  <c r="J468" i="7"/>
  <c r="L468" i="7" s="1"/>
  <c r="I468" i="7"/>
  <c r="H468" i="7"/>
  <c r="G468" i="7"/>
  <c r="L467" i="7"/>
  <c r="K467" i="7"/>
  <c r="M467" i="7" s="1"/>
  <c r="J467" i="7"/>
  <c r="I467" i="7"/>
  <c r="H467" i="7"/>
  <c r="G467" i="7"/>
  <c r="L466" i="7"/>
  <c r="K466" i="7"/>
  <c r="M466" i="7" s="1"/>
  <c r="J466" i="7"/>
  <c r="I466" i="7"/>
  <c r="H466" i="7"/>
  <c r="G466" i="7"/>
  <c r="K465" i="7"/>
  <c r="M465" i="7" s="1"/>
  <c r="J465" i="7"/>
  <c r="L465" i="7" s="1"/>
  <c r="I465" i="7"/>
  <c r="H465" i="7"/>
  <c r="G465" i="7"/>
  <c r="L464" i="7"/>
  <c r="K464" i="7"/>
  <c r="M464" i="7" s="1"/>
  <c r="J464" i="7"/>
  <c r="I464" i="7"/>
  <c r="H464" i="7"/>
  <c r="G464" i="7"/>
  <c r="K463" i="7"/>
  <c r="M463" i="7" s="1"/>
  <c r="J463" i="7"/>
  <c r="L463" i="7" s="1"/>
  <c r="I463" i="7"/>
  <c r="H463" i="7"/>
  <c r="G463" i="7"/>
  <c r="K462" i="7"/>
  <c r="M462" i="7" s="1"/>
  <c r="J462" i="7"/>
  <c r="L462" i="7" s="1"/>
  <c r="I462" i="7"/>
  <c r="H462" i="7"/>
  <c r="G462" i="7"/>
  <c r="M461" i="7"/>
  <c r="K461" i="7"/>
  <c r="J461" i="7"/>
  <c r="L461" i="7" s="1"/>
  <c r="I461" i="7"/>
  <c r="H461" i="7"/>
  <c r="G461" i="7"/>
  <c r="K460" i="7"/>
  <c r="M460" i="7" s="1"/>
  <c r="J460" i="7"/>
  <c r="L460" i="7" s="1"/>
  <c r="I460" i="7"/>
  <c r="H460" i="7"/>
  <c r="G460" i="7"/>
  <c r="K459" i="7"/>
  <c r="M459" i="7" s="1"/>
  <c r="J459" i="7"/>
  <c r="L459" i="7" s="1"/>
  <c r="I459" i="7"/>
  <c r="H459" i="7"/>
  <c r="G459" i="7"/>
  <c r="M458" i="7"/>
  <c r="K458" i="7"/>
  <c r="J458" i="7"/>
  <c r="L458" i="7" s="1"/>
  <c r="I458" i="7"/>
  <c r="H458" i="7"/>
  <c r="G458" i="7"/>
  <c r="K457" i="7"/>
  <c r="M457" i="7" s="1"/>
  <c r="J457" i="7"/>
  <c r="L457" i="7" s="1"/>
  <c r="I457" i="7"/>
  <c r="H457" i="7"/>
  <c r="G457" i="7"/>
  <c r="K456" i="7"/>
  <c r="M456" i="7" s="1"/>
  <c r="J456" i="7"/>
  <c r="L456" i="7" s="1"/>
  <c r="I456" i="7"/>
  <c r="H456" i="7"/>
  <c r="G456" i="7"/>
  <c r="L455" i="7"/>
  <c r="K455" i="7"/>
  <c r="M455" i="7" s="1"/>
  <c r="J455" i="7"/>
  <c r="I455" i="7"/>
  <c r="H455" i="7"/>
  <c r="G455" i="7"/>
  <c r="L454" i="7"/>
  <c r="K454" i="7"/>
  <c r="M454" i="7" s="1"/>
  <c r="J454" i="7"/>
  <c r="I454" i="7"/>
  <c r="H454" i="7"/>
  <c r="G454" i="7"/>
  <c r="K453" i="7"/>
  <c r="M453" i="7" s="1"/>
  <c r="J453" i="7"/>
  <c r="L453" i="7" s="1"/>
  <c r="I453" i="7"/>
  <c r="H453" i="7"/>
  <c r="G453" i="7"/>
  <c r="L452" i="7"/>
  <c r="K452" i="7"/>
  <c r="M452" i="7" s="1"/>
  <c r="J452" i="7"/>
  <c r="I452" i="7"/>
  <c r="H452" i="7"/>
  <c r="G452" i="7"/>
  <c r="K451" i="7"/>
  <c r="M451" i="7" s="1"/>
  <c r="J451" i="7"/>
  <c r="L451" i="7" s="1"/>
  <c r="I451" i="7"/>
  <c r="H451" i="7"/>
  <c r="G451" i="7"/>
  <c r="K450" i="7"/>
  <c r="M450" i="7" s="1"/>
  <c r="J450" i="7"/>
  <c r="L450" i="7" s="1"/>
  <c r="I450" i="7"/>
  <c r="H450" i="7"/>
  <c r="G450" i="7"/>
  <c r="M449" i="7"/>
  <c r="K449" i="7"/>
  <c r="J449" i="7"/>
  <c r="L449" i="7" s="1"/>
  <c r="I449" i="7"/>
  <c r="H449" i="7"/>
  <c r="G449" i="7"/>
  <c r="K448" i="7"/>
  <c r="M448" i="7" s="1"/>
  <c r="J448" i="7"/>
  <c r="L448" i="7" s="1"/>
  <c r="I448" i="7"/>
  <c r="H448" i="7"/>
  <c r="G448" i="7"/>
  <c r="K447" i="7"/>
  <c r="M447" i="7" s="1"/>
  <c r="J447" i="7"/>
  <c r="L447" i="7" s="1"/>
  <c r="I447" i="7"/>
  <c r="H447" i="7"/>
  <c r="G447" i="7"/>
  <c r="L446" i="7"/>
  <c r="K446" i="7"/>
  <c r="M446" i="7" s="1"/>
  <c r="J446" i="7"/>
  <c r="I446" i="7"/>
  <c r="H446" i="7"/>
  <c r="G446" i="7"/>
  <c r="K445" i="7"/>
  <c r="M445" i="7" s="1"/>
  <c r="J445" i="7"/>
  <c r="L445" i="7" s="1"/>
  <c r="I445" i="7"/>
  <c r="H445" i="7"/>
  <c r="G445" i="7"/>
  <c r="K444" i="7"/>
  <c r="M444" i="7" s="1"/>
  <c r="J444" i="7"/>
  <c r="L444" i="7" s="1"/>
  <c r="I444" i="7"/>
  <c r="H444" i="7"/>
  <c r="G444" i="7"/>
  <c r="K443" i="7"/>
  <c r="M443" i="7" s="1"/>
  <c r="J443" i="7"/>
  <c r="L443" i="7" s="1"/>
  <c r="I443" i="7"/>
  <c r="H443" i="7"/>
  <c r="G443" i="7"/>
  <c r="K442" i="7"/>
  <c r="M442" i="7" s="1"/>
  <c r="J442" i="7"/>
  <c r="L442" i="7" s="1"/>
  <c r="I442" i="7"/>
  <c r="H442" i="7"/>
  <c r="G442" i="7"/>
  <c r="M441" i="7"/>
  <c r="K441" i="7"/>
  <c r="J441" i="7"/>
  <c r="L441" i="7" s="1"/>
  <c r="I441" i="7"/>
  <c r="H441" i="7"/>
  <c r="G441" i="7"/>
  <c r="K440" i="7"/>
  <c r="M440" i="7" s="1"/>
  <c r="J440" i="7"/>
  <c r="L440" i="7" s="1"/>
  <c r="I440" i="7"/>
  <c r="H440" i="7"/>
  <c r="G440" i="7"/>
  <c r="K439" i="7"/>
  <c r="M439" i="7" s="1"/>
  <c r="J439" i="7"/>
  <c r="L439" i="7" s="1"/>
  <c r="I439" i="7"/>
  <c r="H439" i="7"/>
  <c r="G439" i="7"/>
  <c r="K438" i="7"/>
  <c r="M438" i="7" s="1"/>
  <c r="J438" i="7"/>
  <c r="L438" i="7" s="1"/>
  <c r="I438" i="7"/>
  <c r="H438" i="7"/>
  <c r="G438" i="7"/>
  <c r="M437" i="7"/>
  <c r="L437" i="7"/>
  <c r="K437" i="7"/>
  <c r="J437" i="7"/>
  <c r="I437" i="7"/>
  <c r="H437" i="7"/>
  <c r="G437" i="7"/>
  <c r="K436" i="7"/>
  <c r="M436" i="7" s="1"/>
  <c r="J436" i="7"/>
  <c r="L436" i="7" s="1"/>
  <c r="I436" i="7"/>
  <c r="H436" i="7"/>
  <c r="G436" i="7"/>
  <c r="K435" i="7"/>
  <c r="M435" i="7" s="1"/>
  <c r="J435" i="7"/>
  <c r="L435" i="7" s="1"/>
  <c r="I435" i="7"/>
  <c r="H435" i="7"/>
  <c r="G435" i="7"/>
  <c r="L434" i="7"/>
  <c r="K434" i="7"/>
  <c r="M434" i="7" s="1"/>
  <c r="J434" i="7"/>
  <c r="I434" i="7"/>
  <c r="H434" i="7"/>
  <c r="G434" i="7"/>
  <c r="K433" i="7"/>
  <c r="M433" i="7" s="1"/>
  <c r="J433" i="7"/>
  <c r="L433" i="7" s="1"/>
  <c r="I433" i="7"/>
  <c r="H433" i="7"/>
  <c r="G433" i="7"/>
  <c r="K432" i="7"/>
  <c r="M432" i="7" s="1"/>
  <c r="J432" i="7"/>
  <c r="L432" i="7" s="1"/>
  <c r="I432" i="7"/>
  <c r="H432" i="7"/>
  <c r="G432" i="7"/>
  <c r="K431" i="7"/>
  <c r="M431" i="7" s="1"/>
  <c r="J431" i="7"/>
  <c r="L431" i="7" s="1"/>
  <c r="I431" i="7"/>
  <c r="H431" i="7"/>
  <c r="G431" i="7"/>
  <c r="K430" i="7"/>
  <c r="M430" i="7" s="1"/>
  <c r="J430" i="7"/>
  <c r="L430" i="7" s="1"/>
  <c r="I430" i="7"/>
  <c r="H430" i="7"/>
  <c r="G430" i="7"/>
  <c r="M429" i="7"/>
  <c r="K429" i="7"/>
  <c r="J429" i="7"/>
  <c r="L429" i="7" s="1"/>
  <c r="I429" i="7"/>
  <c r="H429" i="7"/>
  <c r="G429" i="7"/>
  <c r="K428" i="7"/>
  <c r="M428" i="7" s="1"/>
  <c r="J428" i="7"/>
  <c r="L428" i="7" s="1"/>
  <c r="I428" i="7"/>
  <c r="H428" i="7"/>
  <c r="G428" i="7"/>
  <c r="K427" i="7"/>
  <c r="M427" i="7" s="1"/>
  <c r="J427" i="7"/>
  <c r="L427" i="7" s="1"/>
  <c r="I427" i="7"/>
  <c r="H427" i="7"/>
  <c r="G427" i="7"/>
  <c r="K426" i="7"/>
  <c r="M426" i="7" s="1"/>
  <c r="J426" i="7"/>
  <c r="L426" i="7" s="1"/>
  <c r="I426" i="7"/>
  <c r="H426" i="7"/>
  <c r="G426" i="7"/>
  <c r="K425" i="7"/>
  <c r="M425" i="7" s="1"/>
  <c r="J425" i="7"/>
  <c r="L425" i="7" s="1"/>
  <c r="I425" i="7"/>
  <c r="H425" i="7"/>
  <c r="G425" i="7"/>
  <c r="K424" i="7"/>
  <c r="M424" i="7" s="1"/>
  <c r="J424" i="7"/>
  <c r="L424" i="7" s="1"/>
  <c r="I424" i="7"/>
  <c r="H424" i="7"/>
  <c r="G424" i="7"/>
  <c r="M423" i="7"/>
  <c r="K423" i="7"/>
  <c r="J423" i="7"/>
  <c r="L423" i="7" s="1"/>
  <c r="I423" i="7"/>
  <c r="H423" i="7"/>
  <c r="G423" i="7"/>
  <c r="K422" i="7"/>
  <c r="M422" i="7" s="1"/>
  <c r="J422" i="7"/>
  <c r="L422" i="7" s="1"/>
  <c r="I422" i="7"/>
  <c r="H422" i="7"/>
  <c r="G422" i="7"/>
  <c r="K421" i="7"/>
  <c r="M421" i="7" s="1"/>
  <c r="J421" i="7"/>
  <c r="L421" i="7" s="1"/>
  <c r="I421" i="7"/>
  <c r="H421" i="7"/>
  <c r="G421" i="7"/>
  <c r="K420" i="7"/>
  <c r="M420" i="7" s="1"/>
  <c r="J420" i="7"/>
  <c r="L420" i="7" s="1"/>
  <c r="I420" i="7"/>
  <c r="H420" i="7"/>
  <c r="G420" i="7"/>
  <c r="M419" i="7"/>
  <c r="K419" i="7"/>
  <c r="J419" i="7"/>
  <c r="L419" i="7" s="1"/>
  <c r="I419" i="7"/>
  <c r="H419" i="7"/>
  <c r="G419" i="7"/>
  <c r="L418" i="7"/>
  <c r="K418" i="7"/>
  <c r="M418" i="7" s="1"/>
  <c r="J418" i="7"/>
  <c r="I418" i="7"/>
  <c r="H418" i="7"/>
  <c r="G418" i="7"/>
  <c r="K417" i="7"/>
  <c r="M417" i="7" s="1"/>
  <c r="J417" i="7"/>
  <c r="L417" i="7" s="1"/>
  <c r="I417" i="7"/>
  <c r="H417" i="7"/>
  <c r="G417" i="7"/>
  <c r="M416" i="7"/>
  <c r="K416" i="7"/>
  <c r="J416" i="7"/>
  <c r="L416" i="7" s="1"/>
  <c r="I416" i="7"/>
  <c r="H416" i="7"/>
  <c r="G416" i="7"/>
  <c r="K415" i="7"/>
  <c r="M415" i="7" s="1"/>
  <c r="J415" i="7"/>
  <c r="L415" i="7" s="1"/>
  <c r="I415" i="7"/>
  <c r="H415" i="7"/>
  <c r="G415" i="7"/>
  <c r="K414" i="7"/>
  <c r="M414" i="7" s="1"/>
  <c r="J414" i="7"/>
  <c r="L414" i="7" s="1"/>
  <c r="I414" i="7"/>
  <c r="H414" i="7"/>
  <c r="G414" i="7"/>
  <c r="K413" i="7"/>
  <c r="M413" i="7" s="1"/>
  <c r="J413" i="7"/>
  <c r="L413" i="7" s="1"/>
  <c r="I413" i="7"/>
  <c r="H413" i="7"/>
  <c r="G413" i="7"/>
  <c r="K412" i="7"/>
  <c r="M412" i="7" s="1"/>
  <c r="J412" i="7"/>
  <c r="L412" i="7" s="1"/>
  <c r="I412" i="7"/>
  <c r="H412" i="7"/>
  <c r="G412" i="7"/>
  <c r="K411" i="7"/>
  <c r="M411" i="7" s="1"/>
  <c r="J411" i="7"/>
  <c r="L411" i="7" s="1"/>
  <c r="I411" i="7"/>
  <c r="H411" i="7"/>
  <c r="G411" i="7"/>
  <c r="M410" i="7"/>
  <c r="L410" i="7"/>
  <c r="K410" i="7"/>
  <c r="J410" i="7"/>
  <c r="I410" i="7"/>
  <c r="H410" i="7"/>
  <c r="G410" i="7"/>
  <c r="K409" i="7"/>
  <c r="M409" i="7" s="1"/>
  <c r="J409" i="7"/>
  <c r="L409" i="7" s="1"/>
  <c r="I409" i="7"/>
  <c r="H409" i="7"/>
  <c r="G409" i="7"/>
  <c r="K408" i="7"/>
  <c r="M408" i="7" s="1"/>
  <c r="J408" i="7"/>
  <c r="L408" i="7" s="1"/>
  <c r="I408" i="7"/>
  <c r="H408" i="7"/>
  <c r="G408" i="7"/>
  <c r="M407" i="7"/>
  <c r="K407" i="7"/>
  <c r="J407" i="7"/>
  <c r="L407" i="7" s="1"/>
  <c r="I407" i="7"/>
  <c r="H407" i="7"/>
  <c r="G407" i="7"/>
  <c r="K406" i="7"/>
  <c r="M406" i="7" s="1"/>
  <c r="J406" i="7"/>
  <c r="L406" i="7" s="1"/>
  <c r="I406" i="7"/>
  <c r="H406" i="7"/>
  <c r="G406" i="7"/>
  <c r="K405" i="7"/>
  <c r="M405" i="7" s="1"/>
  <c r="J405" i="7"/>
  <c r="L405" i="7" s="1"/>
  <c r="I405" i="7"/>
  <c r="H405" i="7"/>
  <c r="G405" i="7"/>
  <c r="L404" i="7"/>
  <c r="K404" i="7"/>
  <c r="M404" i="7" s="1"/>
  <c r="J404" i="7"/>
  <c r="I404" i="7"/>
  <c r="H404" i="7"/>
  <c r="G404" i="7"/>
  <c r="K403" i="7"/>
  <c r="M403" i="7" s="1"/>
  <c r="J403" i="7"/>
  <c r="L403" i="7" s="1"/>
  <c r="I403" i="7"/>
  <c r="H403" i="7"/>
  <c r="G403" i="7"/>
  <c r="K402" i="7"/>
  <c r="M402" i="7" s="1"/>
  <c r="J402" i="7"/>
  <c r="L402" i="7" s="1"/>
  <c r="I402" i="7"/>
  <c r="H402" i="7"/>
  <c r="G402" i="7"/>
  <c r="K401" i="7"/>
  <c r="M401" i="7" s="1"/>
  <c r="J401" i="7"/>
  <c r="L401" i="7" s="1"/>
  <c r="I401" i="7"/>
  <c r="H401" i="7"/>
  <c r="G401" i="7"/>
  <c r="K400" i="7"/>
  <c r="M400" i="7" s="1"/>
  <c r="J400" i="7"/>
  <c r="L400" i="7" s="1"/>
  <c r="I400" i="7"/>
  <c r="H400" i="7"/>
  <c r="G400" i="7"/>
  <c r="M399" i="7"/>
  <c r="K399" i="7"/>
  <c r="J399" i="7"/>
  <c r="L399" i="7" s="1"/>
  <c r="I399" i="7"/>
  <c r="H399" i="7"/>
  <c r="G399" i="7"/>
  <c r="K398" i="7"/>
  <c r="M398" i="7" s="1"/>
  <c r="J398" i="7"/>
  <c r="L398" i="7" s="1"/>
  <c r="I398" i="7"/>
  <c r="H398" i="7"/>
  <c r="G398" i="7"/>
  <c r="K397" i="7"/>
  <c r="M397" i="7" s="1"/>
  <c r="J397" i="7"/>
  <c r="L397" i="7" s="1"/>
  <c r="I397" i="7"/>
  <c r="H397" i="7"/>
  <c r="G397" i="7"/>
  <c r="K396" i="7"/>
  <c r="M396" i="7" s="1"/>
  <c r="J396" i="7"/>
  <c r="L396" i="7" s="1"/>
  <c r="I396" i="7"/>
  <c r="H396" i="7"/>
  <c r="G396" i="7"/>
  <c r="K395" i="7"/>
  <c r="M395" i="7" s="1"/>
  <c r="J395" i="7"/>
  <c r="L395" i="7" s="1"/>
  <c r="I395" i="7"/>
  <c r="H395" i="7"/>
  <c r="G395" i="7"/>
  <c r="K394" i="7"/>
  <c r="M394" i="7" s="1"/>
  <c r="J394" i="7"/>
  <c r="L394" i="7" s="1"/>
  <c r="I394" i="7"/>
  <c r="H394" i="7"/>
  <c r="G394" i="7"/>
  <c r="M393" i="7"/>
  <c r="K393" i="7"/>
  <c r="J393" i="7"/>
  <c r="L393" i="7" s="1"/>
  <c r="I393" i="7"/>
  <c r="H393" i="7"/>
  <c r="G393" i="7"/>
  <c r="K392" i="7"/>
  <c r="M392" i="7" s="1"/>
  <c r="J392" i="7"/>
  <c r="L392" i="7" s="1"/>
  <c r="I392" i="7"/>
  <c r="H392" i="7"/>
  <c r="G392" i="7"/>
  <c r="K391" i="7"/>
  <c r="M391" i="7" s="1"/>
  <c r="J391" i="7"/>
  <c r="L391" i="7" s="1"/>
  <c r="I391" i="7"/>
  <c r="H391" i="7"/>
  <c r="G391" i="7"/>
  <c r="K390" i="7"/>
  <c r="M390" i="7" s="1"/>
  <c r="J390" i="7"/>
  <c r="L390" i="7" s="1"/>
  <c r="I390" i="7"/>
  <c r="H390" i="7"/>
  <c r="G390" i="7"/>
  <c r="M389" i="7"/>
  <c r="K389" i="7"/>
  <c r="J389" i="7"/>
  <c r="L389" i="7" s="1"/>
  <c r="I389" i="7"/>
  <c r="H389" i="7"/>
  <c r="G389" i="7"/>
  <c r="L388" i="7"/>
  <c r="K388" i="7"/>
  <c r="M388" i="7" s="1"/>
  <c r="J388" i="7"/>
  <c r="I388" i="7"/>
  <c r="H388" i="7"/>
  <c r="G388" i="7"/>
  <c r="K387" i="7"/>
  <c r="M387" i="7" s="1"/>
  <c r="J387" i="7"/>
  <c r="L387" i="7" s="1"/>
  <c r="I387" i="7"/>
  <c r="H387" i="7"/>
  <c r="G387" i="7"/>
  <c r="M386" i="7"/>
  <c r="K386" i="7"/>
  <c r="J386" i="7"/>
  <c r="L386" i="7" s="1"/>
  <c r="I386" i="7"/>
  <c r="H386" i="7"/>
  <c r="G386" i="7"/>
  <c r="K385" i="7"/>
  <c r="M385" i="7" s="1"/>
  <c r="J385" i="7"/>
  <c r="L385" i="7" s="1"/>
  <c r="I385" i="7"/>
  <c r="H385" i="7"/>
  <c r="G385" i="7"/>
  <c r="K384" i="7"/>
  <c r="M384" i="7" s="1"/>
  <c r="J384" i="7"/>
  <c r="L384" i="7" s="1"/>
  <c r="I384" i="7"/>
  <c r="H384" i="7"/>
  <c r="G384" i="7"/>
  <c r="K383" i="7"/>
  <c r="M383" i="7" s="1"/>
  <c r="J383" i="7"/>
  <c r="L383" i="7" s="1"/>
  <c r="I383" i="7"/>
  <c r="H383" i="7"/>
  <c r="G383" i="7"/>
  <c r="K382" i="7"/>
  <c r="M382" i="7" s="1"/>
  <c r="J382" i="7"/>
  <c r="L382" i="7" s="1"/>
  <c r="I382" i="7"/>
  <c r="H382" i="7"/>
  <c r="G382" i="7"/>
  <c r="K381" i="7"/>
  <c r="M381" i="7" s="1"/>
  <c r="J381" i="7"/>
  <c r="L381" i="7" s="1"/>
  <c r="I381" i="7"/>
  <c r="H381" i="7"/>
  <c r="G381" i="7"/>
  <c r="M380" i="7"/>
  <c r="L380" i="7"/>
  <c r="K380" i="7"/>
  <c r="J380" i="7"/>
  <c r="I380" i="7"/>
  <c r="H380" i="7"/>
  <c r="G380" i="7"/>
  <c r="K379" i="7"/>
  <c r="M379" i="7" s="1"/>
  <c r="J379" i="7"/>
  <c r="L379" i="7" s="1"/>
  <c r="I379" i="7"/>
  <c r="H379" i="7"/>
  <c r="G379" i="7"/>
  <c r="K378" i="7"/>
  <c r="M378" i="7" s="1"/>
  <c r="J378" i="7"/>
  <c r="L378" i="7" s="1"/>
  <c r="I378" i="7"/>
  <c r="H378" i="7"/>
  <c r="G378" i="7"/>
  <c r="K377" i="7"/>
  <c r="M377" i="7" s="1"/>
  <c r="J377" i="7"/>
  <c r="L377" i="7" s="1"/>
  <c r="I377" i="7"/>
  <c r="H377" i="7"/>
  <c r="G377" i="7"/>
  <c r="L376" i="7"/>
  <c r="K376" i="7"/>
  <c r="M376" i="7" s="1"/>
  <c r="J376" i="7"/>
  <c r="I376" i="7"/>
  <c r="H376" i="7"/>
  <c r="G376" i="7"/>
  <c r="K375" i="7"/>
  <c r="M375" i="7" s="1"/>
  <c r="J375" i="7"/>
  <c r="L375" i="7" s="1"/>
  <c r="I375" i="7"/>
  <c r="H375" i="7"/>
  <c r="G375" i="7"/>
  <c r="K374" i="7"/>
  <c r="M374" i="7" s="1"/>
  <c r="J374" i="7"/>
  <c r="L374" i="7" s="1"/>
  <c r="I374" i="7"/>
  <c r="H374" i="7"/>
  <c r="G374" i="7"/>
  <c r="K373" i="7"/>
  <c r="M373" i="7" s="1"/>
  <c r="J373" i="7"/>
  <c r="L373" i="7" s="1"/>
  <c r="I373" i="7"/>
  <c r="H373" i="7"/>
  <c r="G373" i="7"/>
  <c r="K372" i="7"/>
  <c r="M372" i="7" s="1"/>
  <c r="J372" i="7"/>
  <c r="L372" i="7" s="1"/>
  <c r="I372" i="7"/>
  <c r="H372" i="7"/>
  <c r="G372" i="7"/>
  <c r="M371" i="7"/>
  <c r="K371" i="7"/>
  <c r="J371" i="7"/>
  <c r="L371" i="7" s="1"/>
  <c r="I371" i="7"/>
  <c r="H371" i="7"/>
  <c r="G371" i="7"/>
  <c r="L370" i="7"/>
  <c r="K370" i="7"/>
  <c r="M370" i="7" s="1"/>
  <c r="J370" i="7"/>
  <c r="I370" i="7"/>
  <c r="H370" i="7"/>
  <c r="G370" i="7"/>
  <c r="M369" i="7"/>
  <c r="K369" i="7"/>
  <c r="J369" i="7"/>
  <c r="L369" i="7" s="1"/>
  <c r="I369" i="7"/>
  <c r="H369" i="7"/>
  <c r="G369" i="7"/>
  <c r="L368" i="7"/>
  <c r="K368" i="7"/>
  <c r="M368" i="7" s="1"/>
  <c r="J368" i="7"/>
  <c r="I368" i="7"/>
  <c r="H368" i="7"/>
  <c r="G368" i="7"/>
  <c r="K367" i="7"/>
  <c r="M367" i="7" s="1"/>
  <c r="J367" i="7"/>
  <c r="L367" i="7" s="1"/>
  <c r="I367" i="7"/>
  <c r="H367" i="7"/>
  <c r="G367" i="7"/>
  <c r="K366" i="7"/>
  <c r="M366" i="7" s="1"/>
  <c r="J366" i="7"/>
  <c r="L366" i="7" s="1"/>
  <c r="I366" i="7"/>
  <c r="H366" i="7"/>
  <c r="G366" i="7"/>
  <c r="M365" i="7"/>
  <c r="K365" i="7"/>
  <c r="J365" i="7"/>
  <c r="L365" i="7" s="1"/>
  <c r="I365" i="7"/>
  <c r="H365" i="7"/>
  <c r="G365" i="7"/>
  <c r="K364" i="7"/>
  <c r="M364" i="7" s="1"/>
  <c r="J364" i="7"/>
  <c r="L364" i="7" s="1"/>
  <c r="I364" i="7"/>
  <c r="H364" i="7"/>
  <c r="G364" i="7"/>
  <c r="M363" i="7"/>
  <c r="K363" i="7"/>
  <c r="J363" i="7"/>
  <c r="L363" i="7" s="1"/>
  <c r="I363" i="7"/>
  <c r="H363" i="7"/>
  <c r="G363" i="7"/>
  <c r="M362" i="7"/>
  <c r="K362" i="7"/>
  <c r="J362" i="7"/>
  <c r="L362" i="7" s="1"/>
  <c r="I362" i="7"/>
  <c r="H362" i="7"/>
  <c r="G362" i="7"/>
  <c r="K361" i="7"/>
  <c r="M361" i="7" s="1"/>
  <c r="J361" i="7"/>
  <c r="L361" i="7" s="1"/>
  <c r="I361" i="7"/>
  <c r="H361" i="7"/>
  <c r="G361" i="7"/>
  <c r="K360" i="7"/>
  <c r="M360" i="7" s="1"/>
  <c r="J360" i="7"/>
  <c r="L360" i="7" s="1"/>
  <c r="I360" i="7"/>
  <c r="H360" i="7"/>
  <c r="G360" i="7"/>
  <c r="K359" i="7"/>
  <c r="M359" i="7" s="1"/>
  <c r="J359" i="7"/>
  <c r="L359" i="7" s="1"/>
  <c r="I359" i="7"/>
  <c r="H359" i="7"/>
  <c r="G359" i="7"/>
  <c r="K358" i="7"/>
  <c r="M358" i="7" s="1"/>
  <c r="J358" i="7"/>
  <c r="L358" i="7" s="1"/>
  <c r="I358" i="7"/>
  <c r="H358" i="7"/>
  <c r="G358" i="7"/>
  <c r="K357" i="7"/>
  <c r="M357" i="7" s="1"/>
  <c r="J357" i="7"/>
  <c r="L357" i="7" s="1"/>
  <c r="I357" i="7"/>
  <c r="H357" i="7"/>
  <c r="G357" i="7"/>
  <c r="K356" i="7"/>
  <c r="M356" i="7" s="1"/>
  <c r="J356" i="7"/>
  <c r="L356" i="7" s="1"/>
  <c r="I356" i="7"/>
  <c r="H356" i="7"/>
  <c r="G356" i="7"/>
  <c r="K355" i="7"/>
  <c r="M355" i="7" s="1"/>
  <c r="J355" i="7"/>
  <c r="L355" i="7" s="1"/>
  <c r="I355" i="7"/>
  <c r="H355" i="7"/>
  <c r="G355" i="7"/>
  <c r="K354" i="7"/>
  <c r="M354" i="7" s="1"/>
  <c r="J354" i="7"/>
  <c r="L354" i="7" s="1"/>
  <c r="I354" i="7"/>
  <c r="H354" i="7"/>
  <c r="G354" i="7"/>
  <c r="K353" i="7"/>
  <c r="M353" i="7" s="1"/>
  <c r="J353" i="7"/>
  <c r="L353" i="7" s="1"/>
  <c r="I353" i="7"/>
  <c r="H353" i="7"/>
  <c r="G353" i="7"/>
  <c r="K352" i="7"/>
  <c r="M352" i="7" s="1"/>
  <c r="J352" i="7"/>
  <c r="L352" i="7" s="1"/>
  <c r="I352" i="7"/>
  <c r="H352" i="7"/>
  <c r="G352" i="7"/>
  <c r="M351" i="7"/>
  <c r="K351" i="7"/>
  <c r="J351" i="7"/>
  <c r="L351" i="7" s="1"/>
  <c r="I351" i="7"/>
  <c r="H351" i="7"/>
  <c r="G351" i="7"/>
  <c r="K350" i="7"/>
  <c r="M350" i="7" s="1"/>
  <c r="J350" i="7"/>
  <c r="L350" i="7" s="1"/>
  <c r="I350" i="7"/>
  <c r="H350" i="7"/>
  <c r="G350" i="7"/>
  <c r="K349" i="7"/>
  <c r="M349" i="7" s="1"/>
  <c r="J349" i="7"/>
  <c r="L349" i="7" s="1"/>
  <c r="I349" i="7"/>
  <c r="H349" i="7"/>
  <c r="G349" i="7"/>
  <c r="K348" i="7"/>
  <c r="M348" i="7" s="1"/>
  <c r="J348" i="7"/>
  <c r="L348" i="7" s="1"/>
  <c r="I348" i="7"/>
  <c r="H348" i="7"/>
  <c r="G348" i="7"/>
  <c r="M347" i="7"/>
  <c r="K347" i="7"/>
  <c r="J347" i="7"/>
  <c r="L347" i="7" s="1"/>
  <c r="I347" i="7"/>
  <c r="H347" i="7"/>
  <c r="G347" i="7"/>
  <c r="L346" i="7"/>
  <c r="K346" i="7"/>
  <c r="M346" i="7" s="1"/>
  <c r="J346" i="7"/>
  <c r="I346" i="7"/>
  <c r="H346" i="7"/>
  <c r="G346" i="7"/>
  <c r="K345" i="7"/>
  <c r="M345" i="7" s="1"/>
  <c r="J345" i="7"/>
  <c r="L345" i="7" s="1"/>
  <c r="I345" i="7"/>
  <c r="H345" i="7"/>
  <c r="G345" i="7"/>
  <c r="K344" i="7"/>
  <c r="M344" i="7" s="1"/>
  <c r="J344" i="7"/>
  <c r="L344" i="7" s="1"/>
  <c r="I344" i="7"/>
  <c r="H344" i="7"/>
  <c r="G344" i="7"/>
  <c r="K343" i="7"/>
  <c r="M343" i="7" s="1"/>
  <c r="J343" i="7"/>
  <c r="L343" i="7" s="1"/>
  <c r="I343" i="7"/>
  <c r="H343" i="7"/>
  <c r="G343" i="7"/>
  <c r="M342" i="7"/>
  <c r="K342" i="7"/>
  <c r="J342" i="7"/>
  <c r="L342" i="7" s="1"/>
  <c r="I342" i="7"/>
  <c r="H342" i="7"/>
  <c r="G342" i="7"/>
  <c r="K341" i="7"/>
  <c r="M341" i="7" s="1"/>
  <c r="J341" i="7"/>
  <c r="L341" i="7" s="1"/>
  <c r="I341" i="7"/>
  <c r="H341" i="7"/>
  <c r="G341" i="7"/>
  <c r="K340" i="7"/>
  <c r="M340" i="7" s="1"/>
  <c r="J340" i="7"/>
  <c r="L340" i="7" s="1"/>
  <c r="I340" i="7"/>
  <c r="H340" i="7"/>
  <c r="G340" i="7"/>
  <c r="K339" i="7"/>
  <c r="M339" i="7" s="1"/>
  <c r="J339" i="7"/>
  <c r="L339" i="7" s="1"/>
  <c r="I339" i="7"/>
  <c r="H339" i="7"/>
  <c r="G339" i="7"/>
  <c r="M338" i="7"/>
  <c r="L338" i="7"/>
  <c r="K338" i="7"/>
  <c r="J338" i="7"/>
  <c r="I338" i="7"/>
  <c r="H338" i="7"/>
  <c r="G338" i="7"/>
  <c r="K337" i="7"/>
  <c r="M337" i="7" s="1"/>
  <c r="J337" i="7"/>
  <c r="L337" i="7" s="1"/>
  <c r="I337" i="7"/>
  <c r="H337" i="7"/>
  <c r="G337" i="7"/>
  <c r="K336" i="7"/>
  <c r="M336" i="7" s="1"/>
  <c r="J336" i="7"/>
  <c r="L336" i="7" s="1"/>
  <c r="I336" i="7"/>
  <c r="H336" i="7"/>
  <c r="G336" i="7"/>
  <c r="M335" i="7"/>
  <c r="K335" i="7"/>
  <c r="J335" i="7"/>
  <c r="L335" i="7" s="1"/>
  <c r="I335" i="7"/>
  <c r="H335" i="7"/>
  <c r="G335" i="7"/>
  <c r="K334" i="7"/>
  <c r="M334" i="7" s="1"/>
  <c r="J334" i="7"/>
  <c r="L334" i="7" s="1"/>
  <c r="I334" i="7"/>
  <c r="H334" i="7"/>
  <c r="G334" i="7"/>
  <c r="K333" i="7"/>
  <c r="M333" i="7" s="1"/>
  <c r="J333" i="7"/>
  <c r="L333" i="7" s="1"/>
  <c r="I333" i="7"/>
  <c r="H333" i="7"/>
  <c r="G333" i="7"/>
  <c r="L332" i="7"/>
  <c r="K332" i="7"/>
  <c r="M332" i="7" s="1"/>
  <c r="J332" i="7"/>
  <c r="I332" i="7"/>
  <c r="H332" i="7"/>
  <c r="G332" i="7"/>
  <c r="M331" i="7"/>
  <c r="K331" i="7"/>
  <c r="J331" i="7"/>
  <c r="L331" i="7" s="1"/>
  <c r="I331" i="7"/>
  <c r="H331" i="7"/>
  <c r="G331" i="7"/>
  <c r="K330" i="7"/>
  <c r="M330" i="7" s="1"/>
  <c r="J330" i="7"/>
  <c r="L330" i="7" s="1"/>
  <c r="I330" i="7"/>
  <c r="H330" i="7"/>
  <c r="G330" i="7"/>
  <c r="K329" i="7"/>
  <c r="M329" i="7" s="1"/>
  <c r="J329" i="7"/>
  <c r="L329" i="7" s="1"/>
  <c r="I329" i="7"/>
  <c r="H329" i="7"/>
  <c r="G329" i="7"/>
  <c r="L328" i="7"/>
  <c r="K328" i="7"/>
  <c r="M328" i="7" s="1"/>
  <c r="J328" i="7"/>
  <c r="I328" i="7"/>
  <c r="H328" i="7"/>
  <c r="G328" i="7"/>
  <c r="M327" i="7"/>
  <c r="K327" i="7"/>
  <c r="J327" i="7"/>
  <c r="L327" i="7" s="1"/>
  <c r="I327" i="7"/>
  <c r="H327" i="7"/>
  <c r="G327" i="7"/>
  <c r="K326" i="7"/>
  <c r="M326" i="7" s="1"/>
  <c r="J326" i="7"/>
  <c r="L326" i="7" s="1"/>
  <c r="I326" i="7"/>
  <c r="H326" i="7"/>
  <c r="G326" i="7"/>
  <c r="K325" i="7"/>
  <c r="M325" i="7" s="1"/>
  <c r="J325" i="7"/>
  <c r="L325" i="7" s="1"/>
  <c r="I325" i="7"/>
  <c r="H325" i="7"/>
  <c r="G325" i="7"/>
  <c r="K324" i="7"/>
  <c r="M324" i="7" s="1"/>
  <c r="J324" i="7"/>
  <c r="L324" i="7" s="1"/>
  <c r="I324" i="7"/>
  <c r="H324" i="7"/>
  <c r="G324" i="7"/>
  <c r="K323" i="7"/>
  <c r="M323" i="7" s="1"/>
  <c r="J323" i="7"/>
  <c r="L323" i="7" s="1"/>
  <c r="I323" i="7"/>
  <c r="H323" i="7"/>
  <c r="G323" i="7"/>
  <c r="K322" i="7"/>
  <c r="M322" i="7" s="1"/>
  <c r="J322" i="7"/>
  <c r="L322" i="7" s="1"/>
  <c r="I322" i="7"/>
  <c r="H322" i="7"/>
  <c r="G322" i="7"/>
  <c r="K321" i="7"/>
  <c r="M321" i="7" s="1"/>
  <c r="J321" i="7"/>
  <c r="L321" i="7" s="1"/>
  <c r="I321" i="7"/>
  <c r="H321" i="7"/>
  <c r="G321" i="7"/>
  <c r="M320" i="7"/>
  <c r="K320" i="7"/>
  <c r="J320" i="7"/>
  <c r="L320" i="7" s="1"/>
  <c r="I320" i="7"/>
  <c r="H320" i="7"/>
  <c r="G320" i="7"/>
  <c r="K319" i="7"/>
  <c r="M319" i="7" s="1"/>
  <c r="J319" i="7"/>
  <c r="L319" i="7" s="1"/>
  <c r="I319" i="7"/>
  <c r="H319" i="7"/>
  <c r="G319" i="7"/>
  <c r="M318" i="7"/>
  <c r="K318" i="7"/>
  <c r="J318" i="7"/>
  <c r="L318" i="7" s="1"/>
  <c r="I318" i="7"/>
  <c r="H318" i="7"/>
  <c r="G318" i="7"/>
  <c r="M317" i="7"/>
  <c r="K317" i="7"/>
  <c r="J317" i="7"/>
  <c r="L317" i="7" s="1"/>
  <c r="I317" i="7"/>
  <c r="H317" i="7"/>
  <c r="G317" i="7"/>
  <c r="L316" i="7"/>
  <c r="K316" i="7"/>
  <c r="M316" i="7" s="1"/>
  <c r="J316" i="7"/>
  <c r="I316" i="7"/>
  <c r="H316" i="7"/>
  <c r="G316" i="7"/>
  <c r="K315" i="7"/>
  <c r="M315" i="7" s="1"/>
  <c r="J315" i="7"/>
  <c r="L315" i="7" s="1"/>
  <c r="I315" i="7"/>
  <c r="H315" i="7"/>
  <c r="G315" i="7"/>
  <c r="K314" i="7"/>
  <c r="M314" i="7" s="1"/>
  <c r="J314" i="7"/>
  <c r="L314" i="7" s="1"/>
  <c r="I314" i="7"/>
  <c r="H314" i="7"/>
  <c r="G314" i="7"/>
  <c r="M313" i="7"/>
  <c r="K313" i="7"/>
  <c r="J313" i="7"/>
  <c r="L313" i="7" s="1"/>
  <c r="I313" i="7"/>
  <c r="H313" i="7"/>
  <c r="G313" i="7"/>
  <c r="K312" i="7"/>
  <c r="M312" i="7" s="1"/>
  <c r="J312" i="7"/>
  <c r="L312" i="7" s="1"/>
  <c r="I312" i="7"/>
  <c r="H312" i="7"/>
  <c r="G312" i="7"/>
  <c r="K311" i="7"/>
  <c r="M311" i="7" s="1"/>
  <c r="J311" i="7"/>
  <c r="L311" i="7" s="1"/>
  <c r="I311" i="7"/>
  <c r="H311" i="7"/>
  <c r="G311" i="7"/>
  <c r="K310" i="7"/>
  <c r="M310" i="7" s="1"/>
  <c r="J310" i="7"/>
  <c r="L310" i="7" s="1"/>
  <c r="I310" i="7"/>
  <c r="H310" i="7"/>
  <c r="G310" i="7"/>
  <c r="K309" i="7"/>
  <c r="M309" i="7" s="1"/>
  <c r="J309" i="7"/>
  <c r="L309" i="7" s="1"/>
  <c r="I309" i="7"/>
  <c r="H309" i="7"/>
  <c r="G309" i="7"/>
  <c r="M308" i="7"/>
  <c r="L308" i="7"/>
  <c r="K308" i="7"/>
  <c r="J308" i="7"/>
  <c r="I308" i="7"/>
  <c r="H308" i="7"/>
  <c r="G308" i="7"/>
  <c r="K307" i="7"/>
  <c r="M307" i="7" s="1"/>
  <c r="J307" i="7"/>
  <c r="L307" i="7" s="1"/>
  <c r="I307" i="7"/>
  <c r="H307" i="7"/>
  <c r="G307" i="7"/>
  <c r="K306" i="7"/>
  <c r="M306" i="7" s="1"/>
  <c r="J306" i="7"/>
  <c r="L306" i="7" s="1"/>
  <c r="I306" i="7"/>
  <c r="H306" i="7"/>
  <c r="G306" i="7"/>
  <c r="K305" i="7"/>
  <c r="M305" i="7" s="1"/>
  <c r="J305" i="7"/>
  <c r="L305" i="7" s="1"/>
  <c r="I305" i="7"/>
  <c r="H305" i="7"/>
  <c r="G305" i="7"/>
  <c r="L304" i="7"/>
  <c r="K304" i="7"/>
  <c r="M304" i="7" s="1"/>
  <c r="J304" i="7"/>
  <c r="I304" i="7"/>
  <c r="H304" i="7"/>
  <c r="G304" i="7"/>
  <c r="K303" i="7"/>
  <c r="M303" i="7" s="1"/>
  <c r="J303" i="7"/>
  <c r="L303" i="7" s="1"/>
  <c r="I303" i="7"/>
  <c r="H303" i="7"/>
  <c r="G303" i="7"/>
  <c r="M302" i="7"/>
  <c r="K302" i="7"/>
  <c r="J302" i="7"/>
  <c r="L302" i="7" s="1"/>
  <c r="I302" i="7"/>
  <c r="H302" i="7"/>
  <c r="G302" i="7"/>
  <c r="K301" i="7"/>
  <c r="M301" i="7" s="1"/>
  <c r="J301" i="7"/>
  <c r="L301" i="7" s="1"/>
  <c r="I301" i="7"/>
  <c r="H301" i="7"/>
  <c r="G301" i="7"/>
  <c r="K300" i="7"/>
  <c r="M300" i="7" s="1"/>
  <c r="J300" i="7"/>
  <c r="L300" i="7" s="1"/>
  <c r="I300" i="7"/>
  <c r="H300" i="7"/>
  <c r="G300" i="7"/>
  <c r="K299" i="7"/>
  <c r="M299" i="7" s="1"/>
  <c r="J299" i="7"/>
  <c r="L299" i="7" s="1"/>
  <c r="I299" i="7"/>
  <c r="H299" i="7"/>
  <c r="G299" i="7"/>
  <c r="L298" i="7"/>
  <c r="K298" i="7"/>
  <c r="M298" i="7" s="1"/>
  <c r="J298" i="7"/>
  <c r="I298" i="7"/>
  <c r="H298" i="7"/>
  <c r="G298" i="7"/>
  <c r="K297" i="7"/>
  <c r="M297" i="7" s="1"/>
  <c r="J297" i="7"/>
  <c r="L297" i="7" s="1"/>
  <c r="I297" i="7"/>
  <c r="H297" i="7"/>
  <c r="G297" i="7"/>
  <c r="K296" i="7"/>
  <c r="M296" i="7" s="1"/>
  <c r="J296" i="7"/>
  <c r="L296" i="7" s="1"/>
  <c r="I296" i="7"/>
  <c r="H296" i="7"/>
  <c r="G296" i="7"/>
  <c r="K295" i="7"/>
  <c r="M295" i="7" s="1"/>
  <c r="J295" i="7"/>
  <c r="L295" i="7" s="1"/>
  <c r="I295" i="7"/>
  <c r="H295" i="7"/>
  <c r="G295" i="7"/>
  <c r="K294" i="7"/>
  <c r="M294" i="7" s="1"/>
  <c r="J294" i="7"/>
  <c r="L294" i="7" s="1"/>
  <c r="I294" i="7"/>
  <c r="H294" i="7"/>
  <c r="G294" i="7"/>
  <c r="K293" i="7"/>
  <c r="M293" i="7" s="1"/>
  <c r="J293" i="7"/>
  <c r="L293" i="7" s="1"/>
  <c r="I293" i="7"/>
  <c r="H293" i="7"/>
  <c r="G293" i="7"/>
  <c r="K292" i="7"/>
  <c r="M292" i="7" s="1"/>
  <c r="J292" i="7"/>
  <c r="L292" i="7" s="1"/>
  <c r="I292" i="7"/>
  <c r="H292" i="7"/>
  <c r="G292" i="7"/>
  <c r="M291" i="7"/>
  <c r="K291" i="7"/>
  <c r="J291" i="7"/>
  <c r="L291" i="7" s="1"/>
  <c r="I291" i="7"/>
  <c r="H291" i="7"/>
  <c r="G291" i="7"/>
  <c r="K290" i="7"/>
  <c r="M290" i="7" s="1"/>
  <c r="J290" i="7"/>
  <c r="L290" i="7" s="1"/>
  <c r="I290" i="7"/>
  <c r="H290" i="7"/>
  <c r="G290" i="7"/>
  <c r="K289" i="7"/>
  <c r="M289" i="7" s="1"/>
  <c r="J289" i="7"/>
  <c r="L289" i="7" s="1"/>
  <c r="I289" i="7"/>
  <c r="H289" i="7"/>
  <c r="G289" i="7"/>
  <c r="M288" i="7"/>
  <c r="K288" i="7"/>
  <c r="J288" i="7"/>
  <c r="L288" i="7" s="1"/>
  <c r="I288" i="7"/>
  <c r="H288" i="7"/>
  <c r="G288" i="7"/>
  <c r="K287" i="7"/>
  <c r="M287" i="7" s="1"/>
  <c r="J287" i="7"/>
  <c r="L287" i="7" s="1"/>
  <c r="I287" i="7"/>
  <c r="H287" i="7"/>
  <c r="G287" i="7"/>
  <c r="L286" i="7"/>
  <c r="K286" i="7"/>
  <c r="M286" i="7" s="1"/>
  <c r="J286" i="7"/>
  <c r="I286" i="7"/>
  <c r="H286" i="7"/>
  <c r="G286" i="7"/>
  <c r="M285" i="7"/>
  <c r="K285" i="7"/>
  <c r="J285" i="7"/>
  <c r="L285" i="7" s="1"/>
  <c r="I285" i="7"/>
  <c r="H285" i="7"/>
  <c r="G285" i="7"/>
  <c r="K284" i="7"/>
  <c r="M284" i="7" s="1"/>
  <c r="J284" i="7"/>
  <c r="L284" i="7" s="1"/>
  <c r="I284" i="7"/>
  <c r="H284" i="7"/>
  <c r="G284" i="7"/>
  <c r="K283" i="7"/>
  <c r="M283" i="7" s="1"/>
  <c r="J283" i="7"/>
  <c r="L283" i="7" s="1"/>
  <c r="I283" i="7"/>
  <c r="H283" i="7"/>
  <c r="G283" i="7"/>
  <c r="K282" i="7"/>
  <c r="M282" i="7" s="1"/>
  <c r="J282" i="7"/>
  <c r="L282" i="7" s="1"/>
  <c r="I282" i="7"/>
  <c r="H282" i="7"/>
  <c r="G282" i="7"/>
  <c r="L281" i="7"/>
  <c r="K281" i="7"/>
  <c r="M281" i="7" s="1"/>
  <c r="J281" i="7"/>
  <c r="I281" i="7"/>
  <c r="H281" i="7"/>
  <c r="G281" i="7"/>
  <c r="K280" i="7"/>
  <c r="M280" i="7" s="1"/>
  <c r="J280" i="7"/>
  <c r="L280" i="7" s="1"/>
  <c r="I280" i="7"/>
  <c r="H280" i="7"/>
  <c r="G280" i="7"/>
  <c r="K279" i="7"/>
  <c r="M279" i="7" s="1"/>
  <c r="J279" i="7"/>
  <c r="L279" i="7" s="1"/>
  <c r="I279" i="7"/>
  <c r="H279" i="7"/>
  <c r="G279" i="7"/>
  <c r="M278" i="7"/>
  <c r="L278" i="7"/>
  <c r="K278" i="7"/>
  <c r="J278" i="7"/>
  <c r="I278" i="7"/>
  <c r="H278" i="7"/>
  <c r="G278" i="7"/>
  <c r="K277" i="7"/>
  <c r="M277" i="7" s="1"/>
  <c r="J277" i="7"/>
  <c r="L277" i="7" s="1"/>
  <c r="I277" i="7"/>
  <c r="H277" i="7"/>
  <c r="G277" i="7"/>
  <c r="K276" i="7"/>
  <c r="M276" i="7" s="1"/>
  <c r="J276" i="7"/>
  <c r="L276" i="7" s="1"/>
  <c r="I276" i="7"/>
  <c r="H276" i="7"/>
  <c r="G276" i="7"/>
  <c r="K275" i="7"/>
  <c r="M275" i="7" s="1"/>
  <c r="J275" i="7"/>
  <c r="L275" i="7" s="1"/>
  <c r="I275" i="7"/>
  <c r="H275" i="7"/>
  <c r="G275" i="7"/>
  <c r="L274" i="7"/>
  <c r="K274" i="7"/>
  <c r="M274" i="7" s="1"/>
  <c r="J274" i="7"/>
  <c r="I274" i="7"/>
  <c r="H274" i="7"/>
  <c r="G274" i="7"/>
  <c r="K273" i="7"/>
  <c r="M273" i="7" s="1"/>
  <c r="J273" i="7"/>
  <c r="L273" i="7" s="1"/>
  <c r="I273" i="7"/>
  <c r="H273" i="7"/>
  <c r="G273" i="7"/>
  <c r="K272" i="7"/>
  <c r="M272" i="7" s="1"/>
  <c r="J272" i="7"/>
  <c r="L272" i="7" s="1"/>
  <c r="I272" i="7"/>
  <c r="H272" i="7"/>
  <c r="G272" i="7"/>
  <c r="K271" i="7"/>
  <c r="M271" i="7" s="1"/>
  <c r="J271" i="7"/>
  <c r="L271" i="7" s="1"/>
  <c r="I271" i="7"/>
  <c r="H271" i="7"/>
  <c r="G271" i="7"/>
  <c r="K270" i="7"/>
  <c r="M270" i="7" s="1"/>
  <c r="J270" i="7"/>
  <c r="L270" i="7" s="1"/>
  <c r="I270" i="7"/>
  <c r="H270" i="7"/>
  <c r="G270" i="7"/>
  <c r="K269" i="7"/>
  <c r="M269" i="7" s="1"/>
  <c r="J269" i="7"/>
  <c r="L269" i="7" s="1"/>
  <c r="I269" i="7"/>
  <c r="H269" i="7"/>
  <c r="G269" i="7"/>
  <c r="L268" i="7"/>
  <c r="K268" i="7"/>
  <c r="M268" i="7" s="1"/>
  <c r="J268" i="7"/>
  <c r="I268" i="7"/>
  <c r="H268" i="7"/>
  <c r="G268" i="7"/>
  <c r="M267" i="7"/>
  <c r="K267" i="7"/>
  <c r="J267" i="7"/>
  <c r="L267" i="7" s="1"/>
  <c r="I267" i="7"/>
  <c r="H267" i="7"/>
  <c r="G267" i="7"/>
  <c r="K266" i="7"/>
  <c r="M266" i="7" s="1"/>
  <c r="J266" i="7"/>
  <c r="L266" i="7" s="1"/>
  <c r="I266" i="7"/>
  <c r="H266" i="7"/>
  <c r="G266" i="7"/>
  <c r="K265" i="7"/>
  <c r="M265" i="7" s="1"/>
  <c r="J265" i="7"/>
  <c r="L265" i="7" s="1"/>
  <c r="I265" i="7"/>
  <c r="H265" i="7"/>
  <c r="G265" i="7"/>
  <c r="K264" i="7"/>
  <c r="M264" i="7" s="1"/>
  <c r="J264" i="7"/>
  <c r="L264" i="7" s="1"/>
  <c r="I264" i="7"/>
  <c r="H264" i="7"/>
  <c r="G264" i="7"/>
  <c r="L263" i="7"/>
  <c r="K263" i="7"/>
  <c r="M263" i="7" s="1"/>
  <c r="J263" i="7"/>
  <c r="I263" i="7"/>
  <c r="H263" i="7"/>
  <c r="G263" i="7"/>
  <c r="K262" i="7"/>
  <c r="M262" i="7" s="1"/>
  <c r="J262" i="7"/>
  <c r="L262" i="7" s="1"/>
  <c r="I262" i="7"/>
  <c r="H262" i="7"/>
  <c r="G262" i="7"/>
  <c r="K261" i="7"/>
  <c r="M261" i="7" s="1"/>
  <c r="J261" i="7"/>
  <c r="L261" i="7" s="1"/>
  <c r="I261" i="7"/>
  <c r="H261" i="7"/>
  <c r="G261" i="7"/>
  <c r="L260" i="7"/>
  <c r="K260" i="7"/>
  <c r="M260" i="7" s="1"/>
  <c r="J260" i="7"/>
  <c r="I260" i="7"/>
  <c r="H260" i="7"/>
  <c r="G260" i="7"/>
  <c r="M259" i="7"/>
  <c r="K259" i="7"/>
  <c r="J259" i="7"/>
  <c r="L259" i="7" s="1"/>
  <c r="I259" i="7"/>
  <c r="H259" i="7"/>
  <c r="G259" i="7"/>
  <c r="K258" i="7"/>
  <c r="M258" i="7" s="1"/>
  <c r="J258" i="7"/>
  <c r="L258" i="7" s="1"/>
  <c r="I258" i="7"/>
  <c r="H258" i="7"/>
  <c r="G258" i="7"/>
  <c r="K257" i="7"/>
  <c r="M257" i="7" s="1"/>
  <c r="J257" i="7"/>
  <c r="L257" i="7" s="1"/>
  <c r="I257" i="7"/>
  <c r="H257" i="7"/>
  <c r="G257" i="7"/>
  <c r="M256" i="7"/>
  <c r="L256" i="7"/>
  <c r="K256" i="7"/>
  <c r="J256" i="7"/>
  <c r="I256" i="7"/>
  <c r="H256" i="7"/>
  <c r="G256" i="7"/>
  <c r="M255" i="7"/>
  <c r="K255" i="7"/>
  <c r="J255" i="7"/>
  <c r="L255" i="7" s="1"/>
  <c r="I255" i="7"/>
  <c r="H255" i="7"/>
  <c r="G255" i="7"/>
  <c r="L254" i="7"/>
  <c r="K254" i="7"/>
  <c r="M254" i="7" s="1"/>
  <c r="J254" i="7"/>
  <c r="I254" i="7"/>
  <c r="H254" i="7"/>
  <c r="G254" i="7"/>
  <c r="K253" i="7"/>
  <c r="M253" i="7" s="1"/>
  <c r="J253" i="7"/>
  <c r="L253" i="7" s="1"/>
  <c r="I253" i="7"/>
  <c r="H253" i="7"/>
  <c r="G253" i="7"/>
  <c r="K252" i="7"/>
  <c r="M252" i="7" s="1"/>
  <c r="J252" i="7"/>
  <c r="L252" i="7" s="1"/>
  <c r="I252" i="7"/>
  <c r="H252" i="7"/>
  <c r="G252" i="7"/>
  <c r="L251" i="7"/>
  <c r="K251" i="7"/>
  <c r="M251" i="7" s="1"/>
  <c r="J251" i="7"/>
  <c r="I251" i="7"/>
  <c r="H251" i="7"/>
  <c r="G251" i="7"/>
  <c r="K250" i="7"/>
  <c r="M250" i="7" s="1"/>
  <c r="J250" i="7"/>
  <c r="L250" i="7" s="1"/>
  <c r="I250" i="7"/>
  <c r="H250" i="7"/>
  <c r="G250" i="7"/>
  <c r="K249" i="7"/>
  <c r="M249" i="7" s="1"/>
  <c r="J249" i="7"/>
  <c r="L249" i="7" s="1"/>
  <c r="I249" i="7"/>
  <c r="H249" i="7"/>
  <c r="G249" i="7"/>
  <c r="L248" i="7"/>
  <c r="K248" i="7"/>
  <c r="M248" i="7" s="1"/>
  <c r="J248" i="7"/>
  <c r="I248" i="7"/>
  <c r="H248" i="7"/>
  <c r="G248" i="7"/>
  <c r="K247" i="7"/>
  <c r="M247" i="7" s="1"/>
  <c r="J247" i="7"/>
  <c r="L247" i="7" s="1"/>
  <c r="I247" i="7"/>
  <c r="H247" i="7"/>
  <c r="G247" i="7"/>
  <c r="K246" i="7"/>
  <c r="M246" i="7" s="1"/>
  <c r="J246" i="7"/>
  <c r="L246" i="7" s="1"/>
  <c r="I246" i="7"/>
  <c r="H246" i="7"/>
  <c r="G246" i="7"/>
  <c r="M245" i="7"/>
  <c r="K245" i="7"/>
  <c r="J245" i="7"/>
  <c r="L245" i="7" s="1"/>
  <c r="I245" i="7"/>
  <c r="H245" i="7"/>
  <c r="G245" i="7"/>
  <c r="K244" i="7"/>
  <c r="M244" i="7" s="1"/>
  <c r="J244" i="7"/>
  <c r="L244" i="7" s="1"/>
  <c r="I244" i="7"/>
  <c r="H244" i="7"/>
  <c r="G244" i="7"/>
  <c r="M243" i="7"/>
  <c r="K243" i="7"/>
  <c r="J243" i="7"/>
  <c r="L243" i="7" s="1"/>
  <c r="I243" i="7"/>
  <c r="H243" i="7"/>
  <c r="G243" i="7"/>
  <c r="M242" i="7"/>
  <c r="K242" i="7"/>
  <c r="J242" i="7"/>
  <c r="L242" i="7" s="1"/>
  <c r="I242" i="7"/>
  <c r="H242" i="7"/>
  <c r="G242" i="7"/>
  <c r="K241" i="7"/>
  <c r="M241" i="7" s="1"/>
  <c r="J241" i="7"/>
  <c r="L241" i="7" s="1"/>
  <c r="I241" i="7"/>
  <c r="H241" i="7"/>
  <c r="G241" i="7"/>
  <c r="K240" i="7"/>
  <c r="M240" i="7" s="1"/>
  <c r="J240" i="7"/>
  <c r="L240" i="7" s="1"/>
  <c r="I240" i="7"/>
  <c r="H240" i="7"/>
  <c r="G240" i="7"/>
  <c r="L239" i="7"/>
  <c r="K239" i="7"/>
  <c r="M239" i="7" s="1"/>
  <c r="J239" i="7"/>
  <c r="I239" i="7"/>
  <c r="H239" i="7"/>
  <c r="G239" i="7"/>
  <c r="M238" i="7"/>
  <c r="K238" i="7"/>
  <c r="J238" i="7"/>
  <c r="L238" i="7" s="1"/>
  <c r="I238" i="7"/>
  <c r="H238" i="7"/>
  <c r="G238" i="7"/>
  <c r="K237" i="7"/>
  <c r="M237" i="7" s="1"/>
  <c r="J237" i="7"/>
  <c r="L237" i="7" s="1"/>
  <c r="I237" i="7"/>
  <c r="H237" i="7"/>
  <c r="G237" i="7"/>
  <c r="L236" i="7"/>
  <c r="K236" i="7"/>
  <c r="M236" i="7" s="1"/>
  <c r="J236" i="7"/>
  <c r="I236" i="7"/>
  <c r="H236" i="7"/>
  <c r="G236" i="7"/>
  <c r="M235" i="7"/>
  <c r="K235" i="7"/>
  <c r="J235" i="7"/>
  <c r="L235" i="7" s="1"/>
  <c r="I235" i="7"/>
  <c r="H235" i="7"/>
  <c r="G235" i="7"/>
  <c r="K234" i="7"/>
  <c r="M234" i="7" s="1"/>
  <c r="J234" i="7"/>
  <c r="L234" i="7" s="1"/>
  <c r="I234" i="7"/>
  <c r="H234" i="7"/>
  <c r="G234" i="7"/>
  <c r="K233" i="7"/>
  <c r="M233" i="7" s="1"/>
  <c r="J233" i="7"/>
  <c r="L233" i="7" s="1"/>
  <c r="I233" i="7"/>
  <c r="H233" i="7"/>
  <c r="G233" i="7"/>
  <c r="L232" i="7"/>
  <c r="K232" i="7"/>
  <c r="M232" i="7" s="1"/>
  <c r="J232" i="7"/>
  <c r="I232" i="7"/>
  <c r="H232" i="7"/>
  <c r="G232" i="7"/>
  <c r="M231" i="7"/>
  <c r="K231" i="7"/>
  <c r="J231" i="7"/>
  <c r="L231" i="7" s="1"/>
  <c r="I231" i="7"/>
  <c r="H231" i="7"/>
  <c r="G231" i="7"/>
  <c r="K230" i="7"/>
  <c r="M230" i="7" s="1"/>
  <c r="J230" i="7"/>
  <c r="L230" i="7" s="1"/>
  <c r="I230" i="7"/>
  <c r="H230" i="7"/>
  <c r="G230" i="7"/>
  <c r="K229" i="7"/>
  <c r="M229" i="7" s="1"/>
  <c r="J229" i="7"/>
  <c r="L229" i="7" s="1"/>
  <c r="I229" i="7"/>
  <c r="H229" i="7"/>
  <c r="G229" i="7"/>
  <c r="K228" i="7"/>
  <c r="M228" i="7" s="1"/>
  <c r="J228" i="7"/>
  <c r="L228" i="7" s="1"/>
  <c r="I228" i="7"/>
  <c r="H228" i="7"/>
  <c r="G228" i="7"/>
  <c r="L227" i="7"/>
  <c r="K227" i="7"/>
  <c r="M227" i="7" s="1"/>
  <c r="J227" i="7"/>
  <c r="I227" i="7"/>
  <c r="H227" i="7"/>
  <c r="G227" i="7"/>
  <c r="M226" i="7"/>
  <c r="K226" i="7"/>
  <c r="J226" i="7"/>
  <c r="L226" i="7" s="1"/>
  <c r="I226" i="7"/>
  <c r="H226" i="7"/>
  <c r="G226" i="7"/>
  <c r="K225" i="7"/>
  <c r="M225" i="7" s="1"/>
  <c r="J225" i="7"/>
  <c r="L225" i="7" s="1"/>
  <c r="I225" i="7"/>
  <c r="H225" i="7"/>
  <c r="G225" i="7"/>
  <c r="K224" i="7"/>
  <c r="M224" i="7" s="1"/>
  <c r="J224" i="7"/>
  <c r="L224" i="7" s="1"/>
  <c r="I224" i="7"/>
  <c r="H224" i="7"/>
  <c r="G224" i="7"/>
  <c r="K223" i="7"/>
  <c r="M223" i="7" s="1"/>
  <c r="J223" i="7"/>
  <c r="L223" i="7" s="1"/>
  <c r="I223" i="7"/>
  <c r="H223" i="7"/>
  <c r="G223" i="7"/>
  <c r="L222" i="7"/>
  <c r="K222" i="7"/>
  <c r="M222" i="7" s="1"/>
  <c r="J222" i="7"/>
  <c r="I222" i="7"/>
  <c r="H222" i="7"/>
  <c r="G222" i="7"/>
  <c r="K221" i="7"/>
  <c r="M221" i="7" s="1"/>
  <c r="J221" i="7"/>
  <c r="L221" i="7" s="1"/>
  <c r="I221" i="7"/>
  <c r="H221" i="7"/>
  <c r="G221" i="7"/>
  <c r="M220" i="7"/>
  <c r="K220" i="7"/>
  <c r="J220" i="7"/>
  <c r="L220" i="7" s="1"/>
  <c r="I220" i="7"/>
  <c r="H220" i="7"/>
  <c r="G220" i="7"/>
  <c r="K219" i="7"/>
  <c r="M219" i="7" s="1"/>
  <c r="J219" i="7"/>
  <c r="L219" i="7" s="1"/>
  <c r="I219" i="7"/>
  <c r="H219" i="7"/>
  <c r="G219" i="7"/>
  <c r="K218" i="7"/>
  <c r="M218" i="7" s="1"/>
  <c r="J218" i="7"/>
  <c r="L218" i="7" s="1"/>
  <c r="I218" i="7"/>
  <c r="H218" i="7"/>
  <c r="G218" i="7"/>
  <c r="L217" i="7"/>
  <c r="K217" i="7"/>
  <c r="M217" i="7" s="1"/>
  <c r="J217" i="7"/>
  <c r="I217" i="7"/>
  <c r="H217" i="7"/>
  <c r="G217" i="7"/>
  <c r="M216" i="7"/>
  <c r="K216" i="7"/>
  <c r="J216" i="7"/>
  <c r="L216" i="7" s="1"/>
  <c r="I216" i="7"/>
  <c r="H216" i="7"/>
  <c r="G216" i="7"/>
  <c r="K215" i="7"/>
  <c r="M215" i="7" s="1"/>
  <c r="J215" i="7"/>
  <c r="L215" i="7" s="1"/>
  <c r="I215" i="7"/>
  <c r="H215" i="7"/>
  <c r="G215" i="7"/>
  <c r="L214" i="7"/>
  <c r="K214" i="7"/>
  <c r="M214" i="7" s="1"/>
  <c r="J214" i="7"/>
  <c r="I214" i="7"/>
  <c r="H214" i="7"/>
  <c r="G214" i="7"/>
  <c r="L213" i="7"/>
  <c r="K213" i="7"/>
  <c r="M213" i="7" s="1"/>
  <c r="J213" i="7"/>
  <c r="I213" i="7"/>
  <c r="H213" i="7"/>
  <c r="G213" i="7"/>
  <c r="K212" i="7"/>
  <c r="M212" i="7" s="1"/>
  <c r="J212" i="7"/>
  <c r="L212" i="7" s="1"/>
  <c r="I212" i="7"/>
  <c r="H212" i="7"/>
  <c r="G212" i="7"/>
  <c r="K211" i="7"/>
  <c r="M211" i="7" s="1"/>
  <c r="J211" i="7"/>
  <c r="L211" i="7" s="1"/>
  <c r="I211" i="7"/>
  <c r="H211" i="7"/>
  <c r="G211" i="7"/>
  <c r="L210" i="7"/>
  <c r="K210" i="7"/>
  <c r="M210" i="7" s="1"/>
  <c r="J210" i="7"/>
  <c r="I210" i="7"/>
  <c r="H210" i="7"/>
  <c r="G210" i="7"/>
  <c r="K209" i="7"/>
  <c r="M209" i="7" s="1"/>
  <c r="J209" i="7"/>
  <c r="L209" i="7" s="1"/>
  <c r="I209" i="7"/>
  <c r="H209" i="7"/>
  <c r="G209" i="7"/>
  <c r="M208" i="7"/>
  <c r="K208" i="7"/>
  <c r="J208" i="7"/>
  <c r="L208" i="7" s="1"/>
  <c r="I208" i="7"/>
  <c r="H208" i="7"/>
  <c r="G208" i="7"/>
  <c r="K207" i="7"/>
  <c r="M207" i="7" s="1"/>
  <c r="J207" i="7"/>
  <c r="L207" i="7" s="1"/>
  <c r="I207" i="7"/>
  <c r="H207" i="7"/>
  <c r="G207" i="7"/>
  <c r="K206" i="7"/>
  <c r="M206" i="7" s="1"/>
  <c r="J206" i="7"/>
  <c r="L206" i="7" s="1"/>
  <c r="I206" i="7"/>
  <c r="H206" i="7"/>
  <c r="G206" i="7"/>
  <c r="L205" i="7"/>
  <c r="K205" i="7"/>
  <c r="M205" i="7" s="1"/>
  <c r="J205" i="7"/>
  <c r="I205" i="7"/>
  <c r="H205" i="7"/>
  <c r="G205" i="7"/>
  <c r="M204" i="7"/>
  <c r="K204" i="7"/>
  <c r="J204" i="7"/>
  <c r="L204" i="7" s="1"/>
  <c r="I204" i="7"/>
  <c r="H204" i="7"/>
  <c r="G204" i="7"/>
  <c r="K203" i="7"/>
  <c r="M203" i="7" s="1"/>
  <c r="J203" i="7"/>
  <c r="L203" i="7" s="1"/>
  <c r="I203" i="7"/>
  <c r="H203" i="7"/>
  <c r="G203" i="7"/>
  <c r="L202" i="7"/>
  <c r="K202" i="7"/>
  <c r="M202" i="7" s="1"/>
  <c r="J202" i="7"/>
  <c r="I202" i="7"/>
  <c r="H202" i="7"/>
  <c r="G202" i="7"/>
  <c r="L201" i="7"/>
  <c r="K201" i="7"/>
  <c r="M201" i="7" s="1"/>
  <c r="J201" i="7"/>
  <c r="I201" i="7"/>
  <c r="H201" i="7"/>
  <c r="G201" i="7"/>
  <c r="K200" i="7"/>
  <c r="M200" i="7" s="1"/>
  <c r="J200" i="7"/>
  <c r="L200" i="7" s="1"/>
  <c r="I200" i="7"/>
  <c r="H200" i="7"/>
  <c r="G200" i="7"/>
  <c r="K199" i="7"/>
  <c r="M199" i="7" s="1"/>
  <c r="J199" i="7"/>
  <c r="L199" i="7" s="1"/>
  <c r="I199" i="7"/>
  <c r="H199" i="7"/>
  <c r="G199" i="7"/>
  <c r="L198" i="7"/>
  <c r="K198" i="7"/>
  <c r="M198" i="7" s="1"/>
  <c r="J198" i="7"/>
  <c r="I198" i="7"/>
  <c r="H198" i="7"/>
  <c r="G198" i="7"/>
  <c r="K197" i="7"/>
  <c r="M197" i="7" s="1"/>
  <c r="J197" i="7"/>
  <c r="L197" i="7" s="1"/>
  <c r="I197" i="7"/>
  <c r="H197" i="7"/>
  <c r="G197" i="7"/>
  <c r="M196" i="7"/>
  <c r="K196" i="7"/>
  <c r="J196" i="7"/>
  <c r="L196" i="7" s="1"/>
  <c r="I196" i="7"/>
  <c r="H196" i="7"/>
  <c r="G196" i="7"/>
  <c r="L195" i="7"/>
  <c r="K195" i="7"/>
  <c r="M195" i="7" s="1"/>
  <c r="J195" i="7"/>
  <c r="I195" i="7"/>
  <c r="H195" i="7"/>
  <c r="G195" i="7"/>
  <c r="K194" i="7"/>
  <c r="M194" i="7" s="1"/>
  <c r="J194" i="7"/>
  <c r="L194" i="7" s="1"/>
  <c r="I194" i="7"/>
  <c r="H194" i="7"/>
  <c r="G194" i="7"/>
  <c r="L193" i="7"/>
  <c r="K193" i="7"/>
  <c r="M193" i="7" s="1"/>
  <c r="J193" i="7"/>
  <c r="I193" i="7"/>
  <c r="H193" i="7"/>
  <c r="G193" i="7"/>
  <c r="M192" i="7"/>
  <c r="K192" i="7"/>
  <c r="J192" i="7"/>
  <c r="L192" i="7" s="1"/>
  <c r="I192" i="7"/>
  <c r="H192" i="7"/>
  <c r="G192" i="7"/>
  <c r="K191" i="7"/>
  <c r="M191" i="7" s="1"/>
  <c r="J191" i="7"/>
  <c r="L191" i="7" s="1"/>
  <c r="I191" i="7"/>
  <c r="H191" i="7"/>
  <c r="G191" i="7"/>
  <c r="L190" i="7"/>
  <c r="K190" i="7"/>
  <c r="M190" i="7" s="1"/>
  <c r="J190" i="7"/>
  <c r="I190" i="7"/>
  <c r="H190" i="7"/>
  <c r="G190" i="7"/>
  <c r="L189" i="7"/>
  <c r="K189" i="7"/>
  <c r="M189" i="7" s="1"/>
  <c r="J189" i="7"/>
  <c r="I189" i="7"/>
  <c r="H189" i="7"/>
  <c r="G189" i="7"/>
  <c r="K188" i="7"/>
  <c r="M188" i="7" s="1"/>
  <c r="J188" i="7"/>
  <c r="L188" i="7" s="1"/>
  <c r="I188" i="7"/>
  <c r="H188" i="7"/>
  <c r="G188" i="7"/>
  <c r="K187" i="7"/>
  <c r="M187" i="7" s="1"/>
  <c r="J187" i="7"/>
  <c r="L187" i="7" s="1"/>
  <c r="I187" i="7"/>
  <c r="H187" i="7"/>
  <c r="G187" i="7"/>
  <c r="L186" i="7"/>
  <c r="K186" i="7"/>
  <c r="M186" i="7" s="1"/>
  <c r="J186" i="7"/>
  <c r="I186" i="7"/>
  <c r="H186" i="7"/>
  <c r="G186" i="7"/>
  <c r="K185" i="7"/>
  <c r="M185" i="7" s="1"/>
  <c r="J185" i="7"/>
  <c r="L185" i="7" s="1"/>
  <c r="I185" i="7"/>
  <c r="H185" i="7"/>
  <c r="G185" i="7"/>
  <c r="M184" i="7"/>
  <c r="K184" i="7"/>
  <c r="J184" i="7"/>
  <c r="L184" i="7" s="1"/>
  <c r="I184" i="7"/>
  <c r="H184" i="7"/>
  <c r="G184" i="7"/>
  <c r="L183" i="7"/>
  <c r="K183" i="7"/>
  <c r="M183" i="7" s="1"/>
  <c r="J183" i="7"/>
  <c r="I183" i="7"/>
  <c r="H183" i="7"/>
  <c r="G183" i="7"/>
  <c r="K182" i="7"/>
  <c r="M182" i="7" s="1"/>
  <c r="J182" i="7"/>
  <c r="L182" i="7" s="1"/>
  <c r="I182" i="7"/>
  <c r="H182" i="7"/>
  <c r="G182" i="7"/>
  <c r="K181" i="7"/>
  <c r="M181" i="7" s="1"/>
  <c r="J181" i="7"/>
  <c r="L181" i="7" s="1"/>
  <c r="I181" i="7"/>
  <c r="H181" i="7"/>
  <c r="G181" i="7"/>
  <c r="M180" i="7"/>
  <c r="K180" i="7"/>
  <c r="J180" i="7"/>
  <c r="L180" i="7" s="1"/>
  <c r="I180" i="7"/>
  <c r="H180" i="7"/>
  <c r="G180" i="7"/>
  <c r="K179" i="7"/>
  <c r="M179" i="7" s="1"/>
  <c r="J179" i="7"/>
  <c r="L179" i="7" s="1"/>
  <c r="I179" i="7"/>
  <c r="H179" i="7"/>
  <c r="G179" i="7"/>
  <c r="L178" i="7"/>
  <c r="K178" i="7"/>
  <c r="M178" i="7" s="1"/>
  <c r="J178" i="7"/>
  <c r="I178" i="7"/>
  <c r="H178" i="7"/>
  <c r="G178" i="7"/>
  <c r="L177" i="7"/>
  <c r="K177" i="7"/>
  <c r="M177" i="7" s="1"/>
  <c r="J177" i="7"/>
  <c r="I177" i="7"/>
  <c r="H177" i="7"/>
  <c r="G177" i="7"/>
  <c r="K176" i="7"/>
  <c r="M176" i="7" s="1"/>
  <c r="J176" i="7"/>
  <c r="L176" i="7" s="1"/>
  <c r="I176" i="7"/>
  <c r="H176" i="7"/>
  <c r="G176" i="7"/>
  <c r="K175" i="7"/>
  <c r="M175" i="7" s="1"/>
  <c r="J175" i="7"/>
  <c r="L175" i="7" s="1"/>
  <c r="I175" i="7"/>
  <c r="H175" i="7"/>
  <c r="G175" i="7"/>
  <c r="L174" i="7"/>
  <c r="K174" i="7"/>
  <c r="M174" i="7" s="1"/>
  <c r="J174" i="7"/>
  <c r="I174" i="7"/>
  <c r="H174" i="7"/>
  <c r="G174" i="7"/>
  <c r="K173" i="7"/>
  <c r="M173" i="7" s="1"/>
  <c r="J173" i="7"/>
  <c r="L173" i="7" s="1"/>
  <c r="I173" i="7"/>
  <c r="H173" i="7"/>
  <c r="G173" i="7"/>
  <c r="M172" i="7"/>
  <c r="K172" i="7"/>
  <c r="J172" i="7"/>
  <c r="L172" i="7" s="1"/>
  <c r="I172" i="7"/>
  <c r="H172" i="7"/>
  <c r="G172" i="7"/>
  <c r="K171" i="7"/>
  <c r="M171" i="7" s="1"/>
  <c r="J171" i="7"/>
  <c r="L171" i="7" s="1"/>
  <c r="I171" i="7"/>
  <c r="H171" i="7"/>
  <c r="G171" i="7"/>
  <c r="K170" i="7"/>
  <c r="M170" i="7" s="1"/>
  <c r="J170" i="7"/>
  <c r="L170" i="7" s="1"/>
  <c r="I170" i="7"/>
  <c r="H170" i="7"/>
  <c r="G170" i="7"/>
  <c r="K169" i="7"/>
  <c r="M169" i="7" s="1"/>
  <c r="J169" i="7"/>
  <c r="L169" i="7" s="1"/>
  <c r="I169" i="7"/>
  <c r="H169" i="7"/>
  <c r="G169" i="7"/>
  <c r="M168" i="7"/>
  <c r="K168" i="7"/>
  <c r="J168" i="7"/>
  <c r="L168" i="7" s="1"/>
  <c r="I168" i="7"/>
  <c r="H168" i="7"/>
  <c r="G168" i="7"/>
  <c r="K167" i="7"/>
  <c r="M167" i="7" s="1"/>
  <c r="J167" i="7"/>
  <c r="L167" i="7" s="1"/>
  <c r="I167" i="7"/>
  <c r="H167" i="7"/>
  <c r="G167" i="7"/>
  <c r="L166" i="7"/>
  <c r="K166" i="7"/>
  <c r="M166" i="7" s="1"/>
  <c r="J166" i="7"/>
  <c r="I166" i="7"/>
  <c r="H166" i="7"/>
  <c r="G166" i="7"/>
  <c r="L165" i="7"/>
  <c r="K165" i="7"/>
  <c r="M165" i="7" s="1"/>
  <c r="J165" i="7"/>
  <c r="I165" i="7"/>
  <c r="H165" i="7"/>
  <c r="G165" i="7"/>
  <c r="K164" i="7"/>
  <c r="M164" i="7" s="1"/>
  <c r="J164" i="7"/>
  <c r="L164" i="7" s="1"/>
  <c r="I164" i="7"/>
  <c r="H164" i="7"/>
  <c r="G164" i="7"/>
  <c r="K163" i="7"/>
  <c r="M163" i="7" s="1"/>
  <c r="J163" i="7"/>
  <c r="L163" i="7" s="1"/>
  <c r="I163" i="7"/>
  <c r="H163" i="7"/>
  <c r="G163" i="7"/>
  <c r="L162" i="7"/>
  <c r="K162" i="7"/>
  <c r="M162" i="7" s="1"/>
  <c r="J162" i="7"/>
  <c r="I162" i="7"/>
  <c r="H162" i="7"/>
  <c r="G162" i="7"/>
  <c r="K161" i="7"/>
  <c r="M161" i="7" s="1"/>
  <c r="J161" i="7"/>
  <c r="L161" i="7" s="1"/>
  <c r="I161" i="7"/>
  <c r="H161" i="7"/>
  <c r="G161" i="7"/>
  <c r="M160" i="7"/>
  <c r="K160" i="7"/>
  <c r="J160" i="7"/>
  <c r="L160" i="7" s="1"/>
  <c r="I160" i="7"/>
  <c r="H160" i="7"/>
  <c r="G160" i="7"/>
  <c r="K159" i="7"/>
  <c r="M159" i="7" s="1"/>
  <c r="J159" i="7"/>
  <c r="L159" i="7" s="1"/>
  <c r="I159" i="7"/>
  <c r="H159" i="7"/>
  <c r="G159" i="7"/>
  <c r="K158" i="7"/>
  <c r="M158" i="7" s="1"/>
  <c r="J158" i="7"/>
  <c r="L158" i="7" s="1"/>
  <c r="I158" i="7"/>
  <c r="H158" i="7"/>
  <c r="G158" i="7"/>
  <c r="K157" i="7"/>
  <c r="M157" i="7" s="1"/>
  <c r="J157" i="7"/>
  <c r="L157" i="7" s="1"/>
  <c r="I157" i="7"/>
  <c r="H157" i="7"/>
  <c r="G157" i="7"/>
  <c r="M156" i="7"/>
  <c r="K156" i="7"/>
  <c r="J156" i="7"/>
  <c r="L156" i="7" s="1"/>
  <c r="I156" i="7"/>
  <c r="H156" i="7"/>
  <c r="G156" i="7"/>
  <c r="K155" i="7"/>
  <c r="M155" i="7" s="1"/>
  <c r="J155" i="7"/>
  <c r="L155" i="7" s="1"/>
  <c r="I155" i="7"/>
  <c r="H155" i="7"/>
  <c r="G155" i="7"/>
  <c r="L154" i="7"/>
  <c r="K154" i="7"/>
  <c r="M154" i="7" s="1"/>
  <c r="J154" i="7"/>
  <c r="I154" i="7"/>
  <c r="H154" i="7"/>
  <c r="G154" i="7"/>
  <c r="L153" i="7"/>
  <c r="K153" i="7"/>
  <c r="M153" i="7" s="1"/>
  <c r="J153" i="7"/>
  <c r="I153" i="7"/>
  <c r="H153" i="7"/>
  <c r="G153" i="7"/>
  <c r="K152" i="7"/>
  <c r="M152" i="7" s="1"/>
  <c r="J152" i="7"/>
  <c r="L152" i="7" s="1"/>
  <c r="I152" i="7"/>
  <c r="H152" i="7"/>
  <c r="G152" i="7"/>
  <c r="K151" i="7"/>
  <c r="M151" i="7" s="1"/>
  <c r="J151" i="7"/>
  <c r="L151" i="7" s="1"/>
  <c r="I151" i="7"/>
  <c r="H151" i="7"/>
  <c r="G151" i="7"/>
  <c r="L150" i="7"/>
  <c r="K150" i="7"/>
  <c r="M150" i="7" s="1"/>
  <c r="J150" i="7"/>
  <c r="I150" i="7"/>
  <c r="H150" i="7"/>
  <c r="G150" i="7"/>
  <c r="K149" i="7"/>
  <c r="M149" i="7" s="1"/>
  <c r="J149" i="7"/>
  <c r="L149" i="7" s="1"/>
  <c r="I149" i="7"/>
  <c r="H149" i="7"/>
  <c r="G149" i="7"/>
  <c r="M148" i="7"/>
  <c r="K148" i="7"/>
  <c r="J148" i="7"/>
  <c r="L148" i="7" s="1"/>
  <c r="I148" i="7"/>
  <c r="H148" i="7"/>
  <c r="G148" i="7"/>
  <c r="L147" i="7"/>
  <c r="K147" i="7"/>
  <c r="M147" i="7" s="1"/>
  <c r="J147" i="7"/>
  <c r="I147" i="7"/>
  <c r="H147" i="7"/>
  <c r="G147" i="7"/>
  <c r="K146" i="7"/>
  <c r="M146" i="7" s="1"/>
  <c r="J146" i="7"/>
  <c r="L146" i="7" s="1"/>
  <c r="I146" i="7"/>
  <c r="H146" i="7"/>
  <c r="G146" i="7"/>
  <c r="K145" i="7"/>
  <c r="M145" i="7" s="1"/>
  <c r="J145" i="7"/>
  <c r="L145" i="7" s="1"/>
  <c r="I145" i="7"/>
  <c r="H145" i="7"/>
  <c r="G145" i="7"/>
  <c r="M144" i="7"/>
  <c r="K144" i="7"/>
  <c r="J144" i="7"/>
  <c r="L144" i="7" s="1"/>
  <c r="I144" i="7"/>
  <c r="H144" i="7"/>
  <c r="G144" i="7"/>
  <c r="K143" i="7"/>
  <c r="M143" i="7" s="1"/>
  <c r="J143" i="7"/>
  <c r="L143" i="7" s="1"/>
  <c r="I143" i="7"/>
  <c r="H143" i="7"/>
  <c r="G143" i="7"/>
  <c r="L142" i="7"/>
  <c r="K142" i="7"/>
  <c r="M142" i="7" s="1"/>
  <c r="J142" i="7"/>
  <c r="I142" i="7"/>
  <c r="H142" i="7"/>
  <c r="G142" i="7"/>
  <c r="L141" i="7"/>
  <c r="K141" i="7"/>
  <c r="M141" i="7" s="1"/>
  <c r="J141" i="7"/>
  <c r="I141" i="7"/>
  <c r="H141" i="7"/>
  <c r="G141" i="7"/>
  <c r="K140" i="7"/>
  <c r="M140" i="7" s="1"/>
  <c r="J140" i="7"/>
  <c r="L140" i="7" s="1"/>
  <c r="I140" i="7"/>
  <c r="H140" i="7"/>
  <c r="G140" i="7"/>
  <c r="K139" i="7"/>
  <c r="M139" i="7" s="1"/>
  <c r="J139" i="7"/>
  <c r="L139" i="7" s="1"/>
  <c r="I139" i="7"/>
  <c r="H139" i="7"/>
  <c r="G139" i="7"/>
  <c r="L138" i="7"/>
  <c r="K138" i="7"/>
  <c r="M138" i="7" s="1"/>
  <c r="J138" i="7"/>
  <c r="I138" i="7"/>
  <c r="H138" i="7"/>
  <c r="G138" i="7"/>
  <c r="K137" i="7"/>
  <c r="M137" i="7" s="1"/>
  <c r="J137" i="7"/>
  <c r="L137" i="7" s="1"/>
  <c r="I137" i="7"/>
  <c r="H137" i="7"/>
  <c r="G137" i="7"/>
  <c r="M136" i="7"/>
  <c r="K136" i="7"/>
  <c r="J136" i="7"/>
  <c r="L136" i="7" s="1"/>
  <c r="I136" i="7"/>
  <c r="H136" i="7"/>
  <c r="G136" i="7"/>
  <c r="L135" i="7"/>
  <c r="K135" i="7"/>
  <c r="M135" i="7" s="1"/>
  <c r="J135" i="7"/>
  <c r="I135" i="7"/>
  <c r="H135" i="7"/>
  <c r="G135" i="7"/>
  <c r="K134" i="7"/>
  <c r="M134" i="7" s="1"/>
  <c r="J134" i="7"/>
  <c r="L134" i="7" s="1"/>
  <c r="I134" i="7"/>
  <c r="H134" i="7"/>
  <c r="G134" i="7"/>
  <c r="K133" i="7"/>
  <c r="M133" i="7" s="1"/>
  <c r="J133" i="7"/>
  <c r="L133" i="7" s="1"/>
  <c r="I133" i="7"/>
  <c r="H133" i="7"/>
  <c r="G133" i="7"/>
  <c r="M132" i="7"/>
  <c r="K132" i="7"/>
  <c r="J132" i="7"/>
  <c r="L132" i="7" s="1"/>
  <c r="I132" i="7"/>
  <c r="H132" i="7"/>
  <c r="G132" i="7"/>
  <c r="K131" i="7"/>
  <c r="M131" i="7" s="1"/>
  <c r="J131" i="7"/>
  <c r="L131" i="7" s="1"/>
  <c r="I131" i="7"/>
  <c r="H131" i="7"/>
  <c r="G131" i="7"/>
  <c r="L130" i="7"/>
  <c r="K130" i="7"/>
  <c r="M130" i="7" s="1"/>
  <c r="J130" i="7"/>
  <c r="I130" i="7"/>
  <c r="H130" i="7"/>
  <c r="G130" i="7"/>
  <c r="L129" i="7"/>
  <c r="K129" i="7"/>
  <c r="M129" i="7" s="1"/>
  <c r="J129" i="7"/>
  <c r="I129" i="7"/>
  <c r="H129" i="7"/>
  <c r="G129" i="7"/>
  <c r="K128" i="7"/>
  <c r="M128" i="7" s="1"/>
  <c r="J128" i="7"/>
  <c r="L128" i="7" s="1"/>
  <c r="I128" i="7"/>
  <c r="H128" i="7"/>
  <c r="G128" i="7"/>
  <c r="K127" i="7"/>
  <c r="M127" i="7" s="1"/>
  <c r="J127" i="7"/>
  <c r="L127" i="7" s="1"/>
  <c r="I127" i="7"/>
  <c r="H127" i="7"/>
  <c r="G127" i="7"/>
  <c r="L126" i="7"/>
  <c r="K126" i="7"/>
  <c r="M126" i="7" s="1"/>
  <c r="J126" i="7"/>
  <c r="I126" i="7"/>
  <c r="H126" i="7"/>
  <c r="G126" i="7"/>
  <c r="K125" i="7"/>
  <c r="M125" i="7" s="1"/>
  <c r="J125" i="7"/>
  <c r="L125" i="7" s="1"/>
  <c r="I125" i="7"/>
  <c r="H125" i="7"/>
  <c r="G125" i="7"/>
  <c r="M124" i="7"/>
  <c r="K124" i="7"/>
  <c r="J124" i="7"/>
  <c r="L124" i="7" s="1"/>
  <c r="I124" i="7"/>
  <c r="H124" i="7"/>
  <c r="G124" i="7"/>
  <c r="L123" i="7"/>
  <c r="K123" i="7"/>
  <c r="M123" i="7" s="1"/>
  <c r="J123" i="7"/>
  <c r="I123" i="7"/>
  <c r="H123" i="7"/>
  <c r="G123" i="7"/>
  <c r="K122" i="7"/>
  <c r="M122" i="7" s="1"/>
  <c r="J122" i="7"/>
  <c r="L122" i="7" s="1"/>
  <c r="I122" i="7"/>
  <c r="H122" i="7"/>
  <c r="G122" i="7"/>
  <c r="K121" i="7"/>
  <c r="M121" i="7" s="1"/>
  <c r="J121" i="7"/>
  <c r="L121" i="7" s="1"/>
  <c r="I121" i="7"/>
  <c r="H121" i="7"/>
  <c r="G121" i="7"/>
  <c r="M120" i="7"/>
  <c r="K120" i="7"/>
  <c r="J120" i="7"/>
  <c r="L120" i="7" s="1"/>
  <c r="I120" i="7"/>
  <c r="H120" i="7"/>
  <c r="G120" i="7"/>
  <c r="K119" i="7"/>
  <c r="M119" i="7" s="1"/>
  <c r="J119" i="7"/>
  <c r="L119" i="7" s="1"/>
  <c r="I119" i="7"/>
  <c r="H119" i="7"/>
  <c r="G119" i="7"/>
  <c r="L118" i="7"/>
  <c r="K118" i="7"/>
  <c r="M118" i="7" s="1"/>
  <c r="J118" i="7"/>
  <c r="I118" i="7"/>
  <c r="H118" i="7"/>
  <c r="G118" i="7"/>
  <c r="L117" i="7"/>
  <c r="K117" i="7"/>
  <c r="M117" i="7" s="1"/>
  <c r="J117" i="7"/>
  <c r="I117" i="7"/>
  <c r="H117" i="7"/>
  <c r="G117" i="7"/>
  <c r="K116" i="7"/>
  <c r="M116" i="7" s="1"/>
  <c r="J116" i="7"/>
  <c r="L116" i="7" s="1"/>
  <c r="I116" i="7"/>
  <c r="H116" i="7"/>
  <c r="G116" i="7"/>
  <c r="K115" i="7"/>
  <c r="M115" i="7" s="1"/>
  <c r="J115" i="7"/>
  <c r="L115" i="7" s="1"/>
  <c r="I115" i="7"/>
  <c r="H115" i="7"/>
  <c r="G115" i="7"/>
  <c r="L114" i="7"/>
  <c r="K114" i="7"/>
  <c r="M114" i="7" s="1"/>
  <c r="J114" i="7"/>
  <c r="I114" i="7"/>
  <c r="H114" i="7"/>
  <c r="G114" i="7"/>
  <c r="K113" i="7"/>
  <c r="M113" i="7" s="1"/>
  <c r="J113" i="7"/>
  <c r="L113" i="7" s="1"/>
  <c r="I113" i="7"/>
  <c r="H113" i="7"/>
  <c r="G113" i="7"/>
  <c r="M112" i="7"/>
  <c r="K112" i="7"/>
  <c r="J112" i="7"/>
  <c r="L112" i="7" s="1"/>
  <c r="I112" i="7"/>
  <c r="H112" i="7"/>
  <c r="G112" i="7"/>
  <c r="L111" i="7"/>
  <c r="K111" i="7"/>
  <c r="M111" i="7" s="1"/>
  <c r="J111" i="7"/>
  <c r="I111" i="7"/>
  <c r="H111" i="7"/>
  <c r="G111" i="7"/>
  <c r="K110" i="7"/>
  <c r="M110" i="7" s="1"/>
  <c r="J110" i="7"/>
  <c r="L110" i="7" s="1"/>
  <c r="I110" i="7"/>
  <c r="H110" i="7"/>
  <c r="G110" i="7"/>
  <c r="K109" i="7"/>
  <c r="M109" i="7" s="1"/>
  <c r="J109" i="7"/>
  <c r="L109" i="7" s="1"/>
  <c r="I109" i="7"/>
  <c r="H109" i="7"/>
  <c r="G109" i="7"/>
  <c r="M108" i="7"/>
  <c r="K108" i="7"/>
  <c r="J108" i="7"/>
  <c r="L108" i="7" s="1"/>
  <c r="I108" i="7"/>
  <c r="H108" i="7"/>
  <c r="G108" i="7"/>
  <c r="K107" i="7"/>
  <c r="M107" i="7" s="1"/>
  <c r="J107" i="7"/>
  <c r="L107" i="7" s="1"/>
  <c r="I107" i="7"/>
  <c r="H107" i="7"/>
  <c r="G107" i="7"/>
  <c r="L106" i="7"/>
  <c r="K106" i="7"/>
  <c r="M106" i="7" s="1"/>
  <c r="J106" i="7"/>
  <c r="I106" i="7"/>
  <c r="H106" i="7"/>
  <c r="G106" i="7"/>
  <c r="L105" i="7"/>
  <c r="K105" i="7"/>
  <c r="M105" i="7" s="1"/>
  <c r="J105" i="7"/>
  <c r="I105" i="7"/>
  <c r="H105" i="7"/>
  <c r="G105" i="7"/>
  <c r="K104" i="7"/>
  <c r="M104" i="7" s="1"/>
  <c r="J104" i="7"/>
  <c r="L104" i="7" s="1"/>
  <c r="I104" i="7"/>
  <c r="H104" i="7"/>
  <c r="G104" i="7"/>
  <c r="K103" i="7"/>
  <c r="M103" i="7" s="1"/>
  <c r="J103" i="7"/>
  <c r="L103" i="7" s="1"/>
  <c r="I103" i="7"/>
  <c r="H103" i="7"/>
  <c r="G103" i="7"/>
  <c r="L102" i="7"/>
  <c r="K102" i="7"/>
  <c r="M102" i="7" s="1"/>
  <c r="J102" i="7"/>
  <c r="I102" i="7"/>
  <c r="H102" i="7"/>
  <c r="G102" i="7"/>
  <c r="K101" i="7"/>
  <c r="M101" i="7" s="1"/>
  <c r="J101" i="7"/>
  <c r="L101" i="7" s="1"/>
  <c r="I101" i="7"/>
  <c r="H101" i="7"/>
  <c r="G101" i="7"/>
  <c r="K100" i="7"/>
  <c r="M100" i="7" s="1"/>
  <c r="J100" i="7"/>
  <c r="L100" i="7" s="1"/>
  <c r="I100" i="7"/>
  <c r="H100" i="7"/>
  <c r="G100" i="7"/>
  <c r="L99" i="7"/>
  <c r="K99" i="7"/>
  <c r="M99" i="7" s="1"/>
  <c r="J99" i="7"/>
  <c r="I99" i="7"/>
  <c r="H99" i="7"/>
  <c r="G99" i="7"/>
  <c r="K98" i="7"/>
  <c r="M98" i="7" s="1"/>
  <c r="J98" i="7"/>
  <c r="L98" i="7" s="1"/>
  <c r="I98" i="7"/>
  <c r="H98" i="7"/>
  <c r="G98" i="7"/>
  <c r="K97" i="7"/>
  <c r="M97" i="7" s="1"/>
  <c r="J97" i="7"/>
  <c r="L97" i="7" s="1"/>
  <c r="I97" i="7"/>
  <c r="H97" i="7"/>
  <c r="G97" i="7"/>
  <c r="K96" i="7"/>
  <c r="M96" i="7" s="1"/>
  <c r="J96" i="7"/>
  <c r="L96" i="7" s="1"/>
  <c r="I96" i="7"/>
  <c r="H96" i="7"/>
  <c r="G96" i="7"/>
  <c r="K95" i="7"/>
  <c r="M95" i="7" s="1"/>
  <c r="J95" i="7"/>
  <c r="L95" i="7" s="1"/>
  <c r="I95" i="7"/>
  <c r="H95" i="7"/>
  <c r="G95" i="7"/>
  <c r="L94" i="7"/>
  <c r="K94" i="7"/>
  <c r="M94" i="7" s="1"/>
  <c r="J94" i="7"/>
  <c r="I94" i="7"/>
  <c r="H94" i="7"/>
  <c r="G94" i="7"/>
  <c r="L93" i="7"/>
  <c r="K93" i="7"/>
  <c r="M93" i="7" s="1"/>
  <c r="J93" i="7"/>
  <c r="I93" i="7"/>
  <c r="H93" i="7"/>
  <c r="G93" i="7"/>
  <c r="K92" i="7"/>
  <c r="M92" i="7" s="1"/>
  <c r="J92" i="7"/>
  <c r="L92" i="7" s="1"/>
  <c r="I92" i="7"/>
  <c r="H92" i="7"/>
  <c r="G92" i="7"/>
  <c r="K91" i="7"/>
  <c r="M91" i="7" s="1"/>
  <c r="J91" i="7"/>
  <c r="L91" i="7" s="1"/>
  <c r="I91" i="7"/>
  <c r="H91" i="7"/>
  <c r="G91" i="7"/>
  <c r="L90" i="7"/>
  <c r="K90" i="7"/>
  <c r="M90" i="7" s="1"/>
  <c r="J90" i="7"/>
  <c r="I90" i="7"/>
  <c r="H90" i="7"/>
  <c r="G90" i="7"/>
  <c r="K89" i="7"/>
  <c r="M89" i="7" s="1"/>
  <c r="J89" i="7"/>
  <c r="L89" i="7" s="1"/>
  <c r="I89" i="7"/>
  <c r="H89" i="7"/>
  <c r="G89" i="7"/>
  <c r="K88" i="7"/>
  <c r="M88" i="7" s="1"/>
  <c r="J88" i="7"/>
  <c r="L88" i="7" s="1"/>
  <c r="I88" i="7"/>
  <c r="H88" i="7"/>
  <c r="G88" i="7"/>
  <c r="L87" i="7"/>
  <c r="K87" i="7"/>
  <c r="M87" i="7" s="1"/>
  <c r="J87" i="7"/>
  <c r="I87" i="7"/>
  <c r="H87" i="7"/>
  <c r="G87" i="7"/>
  <c r="K86" i="7"/>
  <c r="M86" i="7" s="1"/>
  <c r="J86" i="7"/>
  <c r="L86" i="7" s="1"/>
  <c r="I86" i="7"/>
  <c r="H86" i="7"/>
  <c r="G86" i="7"/>
  <c r="K85" i="7"/>
  <c r="M85" i="7" s="1"/>
  <c r="J85" i="7"/>
  <c r="L85" i="7" s="1"/>
  <c r="I85" i="7"/>
  <c r="H85" i="7"/>
  <c r="G85" i="7"/>
  <c r="K84" i="7"/>
  <c r="M84" i="7" s="1"/>
  <c r="J84" i="7"/>
  <c r="L84" i="7" s="1"/>
  <c r="I84" i="7"/>
  <c r="H84" i="7"/>
  <c r="G84" i="7"/>
  <c r="K83" i="7"/>
  <c r="M83" i="7" s="1"/>
  <c r="J83" i="7"/>
  <c r="L83" i="7" s="1"/>
  <c r="I83" i="7"/>
  <c r="H83" i="7"/>
  <c r="G83" i="7"/>
  <c r="L82" i="7"/>
  <c r="K82" i="7"/>
  <c r="M82" i="7" s="1"/>
  <c r="J82" i="7"/>
  <c r="I82" i="7"/>
  <c r="H82" i="7"/>
  <c r="G82" i="7"/>
  <c r="L81" i="7"/>
  <c r="K81" i="7"/>
  <c r="M81" i="7" s="1"/>
  <c r="J81" i="7"/>
  <c r="I81" i="7"/>
  <c r="H81" i="7"/>
  <c r="G81" i="7"/>
  <c r="K80" i="7"/>
  <c r="M80" i="7" s="1"/>
  <c r="J80" i="7"/>
  <c r="L80" i="7" s="1"/>
  <c r="I80" i="7"/>
  <c r="H80" i="7"/>
  <c r="G80" i="7"/>
  <c r="K79" i="7"/>
  <c r="M79" i="7" s="1"/>
  <c r="J79" i="7"/>
  <c r="L79" i="7" s="1"/>
  <c r="I79" i="7"/>
  <c r="H79" i="7"/>
  <c r="G79" i="7"/>
  <c r="L78" i="7"/>
  <c r="K78" i="7"/>
  <c r="M78" i="7" s="1"/>
  <c r="J78" i="7"/>
  <c r="I78" i="7"/>
  <c r="H78" i="7"/>
  <c r="G78" i="7"/>
  <c r="K77" i="7"/>
  <c r="M77" i="7" s="1"/>
  <c r="J77" i="7"/>
  <c r="L77" i="7" s="1"/>
  <c r="I77" i="7"/>
  <c r="H77" i="7"/>
  <c r="G77" i="7"/>
  <c r="K76" i="7"/>
  <c r="M76" i="7" s="1"/>
  <c r="J76" i="7"/>
  <c r="L76" i="7" s="1"/>
  <c r="I76" i="7"/>
  <c r="H76" i="7"/>
  <c r="G76" i="7"/>
  <c r="L75" i="7"/>
  <c r="K75" i="7"/>
  <c r="M75" i="7" s="1"/>
  <c r="J75" i="7"/>
  <c r="I75" i="7"/>
  <c r="H75" i="7"/>
  <c r="G75" i="7"/>
  <c r="K74" i="7"/>
  <c r="M74" i="7" s="1"/>
  <c r="J74" i="7"/>
  <c r="L74" i="7" s="1"/>
  <c r="I74" i="7"/>
  <c r="H74" i="7"/>
  <c r="G74" i="7"/>
  <c r="K73" i="7"/>
  <c r="M73" i="7" s="1"/>
  <c r="J73" i="7"/>
  <c r="L73" i="7" s="1"/>
  <c r="I73" i="7"/>
  <c r="H73" i="7"/>
  <c r="G73" i="7"/>
  <c r="K72" i="7"/>
  <c r="M72" i="7" s="1"/>
  <c r="J72" i="7"/>
  <c r="L72" i="7" s="1"/>
  <c r="I72" i="7"/>
  <c r="H72" i="7"/>
  <c r="G72" i="7"/>
  <c r="K71" i="7"/>
  <c r="M71" i="7" s="1"/>
  <c r="J71" i="7"/>
  <c r="L71" i="7" s="1"/>
  <c r="I71" i="7"/>
  <c r="H71" i="7"/>
  <c r="G71" i="7"/>
  <c r="L70" i="7"/>
  <c r="K70" i="7"/>
  <c r="M70" i="7" s="1"/>
  <c r="J70" i="7"/>
  <c r="I70" i="7"/>
  <c r="H70" i="7"/>
  <c r="G70" i="7"/>
  <c r="L69" i="7"/>
  <c r="K69" i="7"/>
  <c r="M69" i="7" s="1"/>
  <c r="J69" i="7"/>
  <c r="I69" i="7"/>
  <c r="H69" i="7"/>
  <c r="G69" i="7"/>
  <c r="K68" i="7"/>
  <c r="M68" i="7" s="1"/>
  <c r="J68" i="7"/>
  <c r="L68" i="7" s="1"/>
  <c r="I68" i="7"/>
  <c r="H68" i="7"/>
  <c r="G68" i="7"/>
  <c r="K67" i="7"/>
  <c r="M67" i="7" s="1"/>
  <c r="J67" i="7"/>
  <c r="L67" i="7" s="1"/>
  <c r="I67" i="7"/>
  <c r="H67" i="7"/>
  <c r="G67" i="7"/>
  <c r="L66" i="7"/>
  <c r="K66" i="7"/>
  <c r="M66" i="7" s="1"/>
  <c r="J66" i="7"/>
  <c r="I66" i="7"/>
  <c r="H66" i="7"/>
  <c r="G66" i="7"/>
  <c r="K65" i="7"/>
  <c r="M65" i="7" s="1"/>
  <c r="J65" i="7"/>
  <c r="L65" i="7" s="1"/>
  <c r="I65" i="7"/>
  <c r="H65" i="7"/>
  <c r="G65" i="7"/>
  <c r="K64" i="7"/>
  <c r="M64" i="7" s="1"/>
  <c r="J64" i="7"/>
  <c r="L64" i="7" s="1"/>
  <c r="I64" i="7"/>
  <c r="H64" i="7"/>
  <c r="G64" i="7"/>
  <c r="L63" i="7"/>
  <c r="K63" i="7"/>
  <c r="M63" i="7" s="1"/>
  <c r="J63" i="7"/>
  <c r="I63" i="7"/>
  <c r="H63" i="7"/>
  <c r="G63" i="7"/>
  <c r="K62" i="7"/>
  <c r="M62" i="7" s="1"/>
  <c r="J62" i="7"/>
  <c r="L62" i="7" s="1"/>
  <c r="I62" i="7"/>
  <c r="H62" i="7"/>
  <c r="G62" i="7"/>
  <c r="K61" i="7"/>
  <c r="M61" i="7" s="1"/>
  <c r="J61" i="7"/>
  <c r="L61" i="7" s="1"/>
  <c r="I61" i="7"/>
  <c r="H61" i="7"/>
  <c r="G61" i="7"/>
  <c r="L60" i="7"/>
  <c r="K60" i="7"/>
  <c r="M60" i="7" s="1"/>
  <c r="J60" i="7"/>
  <c r="I60" i="7"/>
  <c r="H60" i="7"/>
  <c r="G60" i="7"/>
  <c r="K59" i="7"/>
  <c r="M59" i="7" s="1"/>
  <c r="J59" i="7"/>
  <c r="L59" i="7" s="1"/>
  <c r="I59" i="7"/>
  <c r="H59" i="7"/>
  <c r="G59" i="7"/>
  <c r="L58" i="7"/>
  <c r="K58" i="7"/>
  <c r="M58" i="7" s="1"/>
  <c r="J58" i="7"/>
  <c r="I58" i="7"/>
  <c r="H58" i="7"/>
  <c r="G58" i="7"/>
  <c r="L57" i="7"/>
  <c r="K57" i="7"/>
  <c r="M57" i="7" s="1"/>
  <c r="J57" i="7"/>
  <c r="I57" i="7"/>
  <c r="H57" i="7"/>
  <c r="G57" i="7"/>
  <c r="K56" i="7"/>
  <c r="M56" i="7" s="1"/>
  <c r="J56" i="7"/>
  <c r="L56" i="7" s="1"/>
  <c r="I56" i="7"/>
  <c r="H56" i="7"/>
  <c r="G56" i="7"/>
  <c r="K55" i="7"/>
  <c r="M55" i="7" s="1"/>
  <c r="J55" i="7"/>
  <c r="L55" i="7" s="1"/>
  <c r="I55" i="7"/>
  <c r="H55" i="7"/>
  <c r="G55" i="7"/>
  <c r="L54" i="7"/>
  <c r="K54" i="7"/>
  <c r="M54" i="7" s="1"/>
  <c r="J54" i="7"/>
  <c r="I54" i="7"/>
  <c r="H54" i="7"/>
  <c r="G54" i="7"/>
  <c r="K53" i="7"/>
  <c r="M53" i="7" s="1"/>
  <c r="J53" i="7"/>
  <c r="L53" i="7" s="1"/>
  <c r="I53" i="7"/>
  <c r="H53" i="7"/>
  <c r="G53" i="7"/>
  <c r="L52" i="7"/>
  <c r="K52" i="7"/>
  <c r="M52" i="7" s="1"/>
  <c r="J52" i="7"/>
  <c r="I52" i="7"/>
  <c r="H52" i="7"/>
  <c r="G52" i="7"/>
  <c r="L51" i="7"/>
  <c r="K51" i="7"/>
  <c r="M51" i="7" s="1"/>
  <c r="J51" i="7"/>
  <c r="I51" i="7"/>
  <c r="H51" i="7"/>
  <c r="G51" i="7"/>
  <c r="K50" i="7"/>
  <c r="M50" i="7" s="1"/>
  <c r="J50" i="7"/>
  <c r="L50" i="7" s="1"/>
  <c r="I50" i="7"/>
  <c r="H50" i="7"/>
  <c r="G50" i="7"/>
  <c r="K49" i="7"/>
  <c r="M49" i="7" s="1"/>
  <c r="J49" i="7"/>
  <c r="L49" i="7" s="1"/>
  <c r="I49" i="7"/>
  <c r="H49" i="7"/>
  <c r="G49" i="7"/>
  <c r="K48" i="7"/>
  <c r="M48" i="7" s="1"/>
  <c r="J48" i="7"/>
  <c r="L48" i="7" s="1"/>
  <c r="I48" i="7"/>
  <c r="H48" i="7"/>
  <c r="G48" i="7"/>
  <c r="K47" i="7"/>
  <c r="M47" i="7" s="1"/>
  <c r="J47" i="7"/>
  <c r="L47" i="7" s="1"/>
  <c r="I47" i="7"/>
  <c r="H47" i="7"/>
  <c r="G47" i="7"/>
  <c r="L46" i="7"/>
  <c r="K46" i="7"/>
  <c r="M46" i="7" s="1"/>
  <c r="J46" i="7"/>
  <c r="I46" i="7"/>
  <c r="H46" i="7"/>
  <c r="G46" i="7"/>
  <c r="L45" i="7"/>
  <c r="K45" i="7"/>
  <c r="M45" i="7" s="1"/>
  <c r="J45" i="7"/>
  <c r="I45" i="7"/>
  <c r="H45" i="7"/>
  <c r="G45" i="7"/>
  <c r="K44" i="7"/>
  <c r="M44" i="7" s="1"/>
  <c r="J44" i="7"/>
  <c r="L44" i="7" s="1"/>
  <c r="I44" i="7"/>
  <c r="H44" i="7"/>
  <c r="G44" i="7"/>
  <c r="K43" i="7"/>
  <c r="M43" i="7" s="1"/>
  <c r="J43" i="7"/>
  <c r="L43" i="7" s="1"/>
  <c r="I43" i="7"/>
  <c r="H43" i="7"/>
  <c r="G43" i="7"/>
  <c r="L42" i="7"/>
  <c r="K42" i="7"/>
  <c r="M42" i="7" s="1"/>
  <c r="J42" i="7"/>
  <c r="I42" i="7"/>
  <c r="H42" i="7"/>
  <c r="G42" i="7"/>
  <c r="K41" i="7"/>
  <c r="M41" i="7" s="1"/>
  <c r="J41" i="7"/>
  <c r="L41" i="7" s="1"/>
  <c r="I41" i="7"/>
  <c r="H41" i="7"/>
  <c r="G41" i="7"/>
  <c r="L40" i="7"/>
  <c r="K40" i="7"/>
  <c r="M40" i="7" s="1"/>
  <c r="J40" i="7"/>
  <c r="I40" i="7"/>
  <c r="H40" i="7"/>
  <c r="G40" i="7"/>
  <c r="L39" i="7"/>
  <c r="K39" i="7"/>
  <c r="M39" i="7" s="1"/>
  <c r="J39" i="7"/>
  <c r="I39" i="7"/>
  <c r="H39" i="7"/>
  <c r="G39" i="7"/>
  <c r="K38" i="7"/>
  <c r="M38" i="7" s="1"/>
  <c r="J38" i="7"/>
  <c r="L38" i="7" s="1"/>
  <c r="I38" i="7"/>
  <c r="H38" i="7"/>
  <c r="G38" i="7"/>
  <c r="K37" i="7"/>
  <c r="M37" i="7" s="1"/>
  <c r="J37" i="7"/>
  <c r="L37" i="7" s="1"/>
  <c r="I37" i="7"/>
  <c r="H37" i="7"/>
  <c r="G37" i="7"/>
  <c r="L36" i="7"/>
  <c r="K36" i="7"/>
  <c r="M36" i="7" s="1"/>
  <c r="J36" i="7"/>
  <c r="I36" i="7"/>
  <c r="H36" i="7"/>
  <c r="G36" i="7"/>
  <c r="K35" i="7"/>
  <c r="M35" i="7" s="1"/>
  <c r="J35" i="7"/>
  <c r="L35" i="7" s="1"/>
  <c r="I35" i="7"/>
  <c r="H35" i="7"/>
  <c r="G35" i="7"/>
  <c r="L34" i="7"/>
  <c r="K34" i="7"/>
  <c r="M34" i="7" s="1"/>
  <c r="J34" i="7"/>
  <c r="I34" i="7"/>
  <c r="H34" i="7"/>
  <c r="G34" i="7"/>
  <c r="L33" i="7"/>
  <c r="K33" i="7"/>
  <c r="M33" i="7" s="1"/>
  <c r="J33" i="7"/>
  <c r="I33" i="7"/>
  <c r="H33" i="7"/>
  <c r="G33" i="7"/>
  <c r="K32" i="7"/>
  <c r="M32" i="7" s="1"/>
  <c r="J32" i="7"/>
  <c r="L32" i="7" s="1"/>
  <c r="I32" i="7"/>
  <c r="H32" i="7"/>
  <c r="G32" i="7"/>
  <c r="K31" i="7"/>
  <c r="M31" i="7" s="1"/>
  <c r="J31" i="7"/>
  <c r="L31" i="7" s="1"/>
  <c r="I31" i="7"/>
  <c r="H31" i="7"/>
  <c r="G31" i="7"/>
  <c r="L30" i="7"/>
  <c r="K30" i="7"/>
  <c r="M30" i="7" s="1"/>
  <c r="J30" i="7"/>
  <c r="I30" i="7"/>
  <c r="H30" i="7"/>
  <c r="G30" i="7"/>
  <c r="K29" i="7"/>
  <c r="M29" i="7" s="1"/>
  <c r="J29" i="7"/>
  <c r="L29" i="7" s="1"/>
  <c r="I29" i="7"/>
  <c r="H29" i="7"/>
  <c r="G29" i="7"/>
  <c r="L28" i="7"/>
  <c r="K28" i="7"/>
  <c r="M28" i="7" s="1"/>
  <c r="J28" i="7"/>
  <c r="I28" i="7"/>
  <c r="H28" i="7"/>
  <c r="G28" i="7"/>
  <c r="L27" i="7"/>
  <c r="K27" i="7"/>
  <c r="M27" i="7" s="1"/>
  <c r="J27" i="7"/>
  <c r="I27" i="7"/>
  <c r="H27" i="7"/>
  <c r="G27" i="7"/>
  <c r="K26" i="7"/>
  <c r="M26" i="7" s="1"/>
  <c r="J26" i="7"/>
  <c r="L26" i="7" s="1"/>
  <c r="I26" i="7"/>
  <c r="H26" i="7"/>
  <c r="G26" i="7"/>
  <c r="K25" i="7"/>
  <c r="M25" i="7" s="1"/>
  <c r="J25" i="7"/>
  <c r="L25" i="7" s="1"/>
  <c r="I25" i="7"/>
  <c r="H25" i="7"/>
  <c r="G25" i="7"/>
  <c r="K24" i="7"/>
  <c r="M24" i="7" s="1"/>
  <c r="J24" i="7"/>
  <c r="L24" i="7" s="1"/>
  <c r="I24" i="7"/>
  <c r="H24" i="7"/>
  <c r="G24" i="7"/>
  <c r="K23" i="7"/>
  <c r="M23" i="7" s="1"/>
  <c r="J23" i="7"/>
  <c r="L23" i="7" s="1"/>
  <c r="I23" i="7"/>
  <c r="H23" i="7"/>
  <c r="G23" i="7"/>
  <c r="K22" i="7"/>
  <c r="M22" i="7" s="1"/>
  <c r="J22" i="7"/>
  <c r="L22" i="7" s="1"/>
  <c r="I22" i="7"/>
  <c r="H22" i="7"/>
  <c r="G22" i="7"/>
  <c r="K21" i="7"/>
  <c r="M21" i="7" s="1"/>
  <c r="J21" i="7"/>
  <c r="L21" i="7" s="1"/>
  <c r="I21" i="7"/>
  <c r="H21" i="7"/>
  <c r="G21" i="7"/>
  <c r="K20" i="7"/>
  <c r="M20" i="7" s="1"/>
  <c r="J20" i="7"/>
  <c r="L20" i="7" s="1"/>
  <c r="I20" i="7"/>
  <c r="H20" i="7"/>
  <c r="G20" i="7"/>
  <c r="L19" i="7"/>
  <c r="K19" i="7"/>
  <c r="M19" i="7" s="1"/>
  <c r="J19" i="7"/>
  <c r="I19" i="7"/>
  <c r="H19" i="7"/>
  <c r="G19" i="7"/>
  <c r="K18" i="7"/>
  <c r="M18" i="7" s="1"/>
  <c r="J18" i="7"/>
  <c r="L18" i="7" s="1"/>
  <c r="I18" i="7"/>
  <c r="H18" i="7"/>
  <c r="G18" i="7"/>
  <c r="K17" i="7"/>
  <c r="M17" i="7" s="1"/>
  <c r="J17" i="7"/>
  <c r="L17" i="7" s="1"/>
  <c r="I17" i="7"/>
  <c r="H17" i="7"/>
  <c r="G17" i="7"/>
  <c r="M16" i="7"/>
  <c r="L16" i="7"/>
  <c r="K16" i="7"/>
  <c r="J16" i="7"/>
  <c r="I16" i="7"/>
  <c r="H16" i="7"/>
  <c r="G16" i="7"/>
  <c r="L15" i="7"/>
  <c r="K15" i="7"/>
  <c r="M15" i="7" s="1"/>
  <c r="J15" i="7"/>
  <c r="I15" i="7"/>
  <c r="H15" i="7"/>
  <c r="G15" i="7"/>
  <c r="K14" i="7"/>
  <c r="M14" i="7" s="1"/>
  <c r="J14" i="7"/>
  <c r="L14" i="7" s="1"/>
  <c r="I14" i="7"/>
  <c r="H14" i="7"/>
  <c r="G14" i="7"/>
  <c r="L13" i="7"/>
  <c r="K13" i="7"/>
  <c r="M13" i="7" s="1"/>
  <c r="J13" i="7"/>
  <c r="I13" i="7"/>
  <c r="H13" i="7"/>
  <c r="G13" i="7"/>
  <c r="L12" i="7"/>
  <c r="K12" i="7"/>
  <c r="M12" i="7" s="1"/>
  <c r="J12" i="7"/>
  <c r="I12" i="7"/>
  <c r="H12" i="7"/>
  <c r="G12" i="7"/>
  <c r="K11" i="7"/>
  <c r="M11" i="7" s="1"/>
  <c r="J11" i="7"/>
  <c r="L11" i="7" s="1"/>
  <c r="I11" i="7"/>
  <c r="H11" i="7"/>
  <c r="G11" i="7"/>
  <c r="L10" i="7"/>
  <c r="K10" i="7"/>
  <c r="M10" i="7" s="1"/>
  <c r="J10" i="7"/>
  <c r="I10" i="7"/>
  <c r="H10" i="7"/>
  <c r="G10" i="7"/>
  <c r="L9" i="7"/>
  <c r="K9" i="7"/>
  <c r="M9" i="7" s="1"/>
  <c r="J9" i="7"/>
  <c r="I9" i="7"/>
  <c r="H9" i="7"/>
  <c r="G9" i="7"/>
  <c r="K8" i="7"/>
  <c r="M8" i="7" s="1"/>
  <c r="J8" i="7"/>
  <c r="L8" i="7" s="1"/>
  <c r="I8" i="7"/>
  <c r="H8" i="7"/>
  <c r="G8" i="7"/>
  <c r="K7" i="7"/>
  <c r="M7" i="7" s="1"/>
  <c r="J7" i="7"/>
  <c r="L7" i="7" s="1"/>
  <c r="I7" i="7"/>
  <c r="H7" i="7"/>
  <c r="G7" i="7"/>
  <c r="K6" i="7"/>
  <c r="M6" i="7" s="1"/>
  <c r="J6" i="7"/>
  <c r="L6" i="7" s="1"/>
  <c r="I6" i="7"/>
  <c r="H6" i="7"/>
  <c r="G6" i="7"/>
  <c r="K5" i="7"/>
  <c r="M5" i="7" s="1"/>
  <c r="J5" i="7"/>
  <c r="L5" i="7" s="1"/>
  <c r="I5" i="7"/>
  <c r="H5" i="7"/>
  <c r="G5" i="7"/>
  <c r="M4" i="7"/>
  <c r="K4" i="7"/>
  <c r="J4" i="7"/>
  <c r="L4" i="7" s="1"/>
  <c r="I4" i="7"/>
  <c r="H4" i="7"/>
  <c r="G4" i="7"/>
  <c r="K3" i="7"/>
  <c r="M3" i="7" s="1"/>
  <c r="J3" i="7"/>
  <c r="L3" i="7" s="1"/>
  <c r="I3" i="7"/>
  <c r="H3" i="7"/>
  <c r="G3" i="7"/>
  <c r="K2" i="7"/>
  <c r="M2" i="7" s="1"/>
  <c r="J2" i="7"/>
  <c r="L2" i="7" s="1"/>
  <c r="I2" i="7"/>
  <c r="H2" i="7"/>
  <c r="G2" i="7"/>
  <c r="E9" i="2"/>
  <c r="E8" i="2"/>
  <c r="U6" i="2"/>
  <c r="AC10" i="2" l="1"/>
  <c r="AC8" i="2"/>
  <c r="AC9" i="2"/>
  <c r="AB6" i="2"/>
  <c r="AC7" i="2" s="1"/>
  <c r="E10" i="2"/>
</calcChain>
</file>

<file path=xl/sharedStrings.xml><?xml version="1.0" encoding="utf-8"?>
<sst xmlns="http://schemas.openxmlformats.org/spreadsheetml/2006/main" count="2483" uniqueCount="138">
  <si>
    <t>KODE</t>
  </si>
  <si>
    <t>NAMA PRODUK</t>
  </si>
  <si>
    <t>KATEGORI</t>
  </si>
  <si>
    <t>SATUAN</t>
  </si>
  <si>
    <t>HARGA BELI</t>
  </si>
  <si>
    <t>HARGA JUAL</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</si>
  <si>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</si>
  <si>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</si>
  <si>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</si>
  <si>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</si>
  <si>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</si>
  <si>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</si>
  <si>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</si>
  <si>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</si>
  <si>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</si>
  <si>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</si>
  <si>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</si>
  <si>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</si>
  <si>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</si>
  <si>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</si>
  <si>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</si>
  <si>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</si>
  <si>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</si>
  <si>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</si>
  <si>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</si>
  <si>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</si>
  <si>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</si>
  <si>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</si>
  <si>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</si>
  <si>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</si>
  <si>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</si>
  <si>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</si>
  <si>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</si>
  <si>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</si>
  <si>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</si>
  <si>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</si>
  <si>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</si>
  <si>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</si>
  <si>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</si>
  <si>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</si>
  <si>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</si>
  <si>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</si>
  <si>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</si>
  <si>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</si>
  <si>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</si>
  <si>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Pcs</t>
  </si>
  <si>
    <t>TANGGAL</t>
  </si>
  <si>
    <t>KODE BARANG</t>
  </si>
  <si>
    <t>JENIS PENJUALAN</t>
  </si>
  <si>
    <t>METODE PEMBAYARAN</t>
  </si>
  <si>
    <t>DISKON</t>
  </si>
  <si>
    <t>Grosir</t>
  </si>
  <si>
    <t>Eceran</t>
  </si>
  <si>
    <t>Online</t>
  </si>
  <si>
    <t>Cash</t>
  </si>
  <si>
    <t>Kredit</t>
  </si>
  <si>
    <t>TOTAL HARGA BELI</t>
  </si>
  <si>
    <t>Makanan</t>
  </si>
  <si>
    <t>Minuman</t>
  </si>
  <si>
    <t>Perawatan Tubuh</t>
  </si>
  <si>
    <t>Alat Tulis</t>
  </si>
  <si>
    <t>Pocky</t>
  </si>
  <si>
    <t>Lotte Chocopie</t>
  </si>
  <si>
    <t>Oreo Wafer Sandwich</t>
  </si>
  <si>
    <t>Nyam-nyam</t>
  </si>
  <si>
    <t>Beng beng</t>
  </si>
  <si>
    <t>Twister Black Vanila</t>
  </si>
  <si>
    <t>Oishi Suki</t>
  </si>
  <si>
    <t>Richeese Nabati</t>
  </si>
  <si>
    <t>Fullo 8 Grm</t>
  </si>
  <si>
    <t>Nextar</t>
  </si>
  <si>
    <t>Rin bee</t>
  </si>
  <si>
    <t>Nextar Gandumku</t>
  </si>
  <si>
    <t>Buah Vita</t>
  </si>
  <si>
    <t>Cimory Yogurt</t>
  </si>
  <si>
    <t>Yoyic Bluebery</t>
  </si>
  <si>
    <t>Teh Pucuk</t>
  </si>
  <si>
    <t>Fruit Tea Poch</t>
  </si>
  <si>
    <t>Susu Realgood Mini</t>
  </si>
  <si>
    <t>Yuzu Tea</t>
  </si>
  <si>
    <t>Golda Coffee</t>
  </si>
  <si>
    <t>Milku Cokelat</t>
  </si>
  <si>
    <t>Floridina Orange</t>
  </si>
  <si>
    <t>Zen Sabun</t>
  </si>
  <si>
    <t>Detol</t>
  </si>
  <si>
    <t>Lifebuoy Cair 900 Ml</t>
  </si>
  <si>
    <t>Ciptadent 190gr</t>
  </si>
  <si>
    <t>Pepsodent 120 gr</t>
  </si>
  <si>
    <t>Pond's Facial Foam</t>
  </si>
  <si>
    <t>Pond's Men Facial</t>
  </si>
  <si>
    <t>Buku Gambar A4</t>
  </si>
  <si>
    <t>Buku Tulis</t>
  </si>
  <si>
    <t>Buku Gambar A3</t>
  </si>
  <si>
    <t>Pulpen Gel</t>
  </si>
  <si>
    <t>Tipe X Joyko</t>
  </si>
  <si>
    <t>Penggaris Butterfly</t>
  </si>
  <si>
    <t>Penggaris Flexibble</t>
  </si>
  <si>
    <t>Pond's Bright Beauty</t>
  </si>
  <si>
    <t>Pencil Warna 12</t>
  </si>
  <si>
    <t>Pencil Warna 24</t>
  </si>
  <si>
    <t>QT</t>
  </si>
  <si>
    <t xml:space="preserve">TOTAL HARGA JUAL </t>
  </si>
  <si>
    <t>TGL</t>
  </si>
  <si>
    <t>BULAN</t>
  </si>
  <si>
    <t>TAHUN</t>
  </si>
  <si>
    <t>Total Produk Terjual</t>
  </si>
  <si>
    <t>Sum of QT</t>
  </si>
  <si>
    <t>Total Penjualan dan Profit</t>
  </si>
  <si>
    <t>Total Penjualan</t>
  </si>
  <si>
    <t>Total Profit</t>
  </si>
  <si>
    <t>Profit %</t>
  </si>
  <si>
    <t>Sum of TOTAL HARGA BELI</t>
  </si>
  <si>
    <t xml:space="preserve">Sum of TOTAL HARGA JUAL </t>
  </si>
  <si>
    <t>Penjualan Bulanan</t>
  </si>
  <si>
    <t>Row Labels</t>
  </si>
  <si>
    <t>Jan</t>
  </si>
  <si>
    <t>Feb</t>
  </si>
  <si>
    <t>Mar</t>
  </si>
  <si>
    <t>Apr</t>
  </si>
  <si>
    <t>May</t>
  </si>
  <si>
    <t>Jun</t>
  </si>
  <si>
    <t>Jul</t>
  </si>
  <si>
    <t>Aug</t>
  </si>
  <si>
    <t>Sep</t>
  </si>
  <si>
    <t>Oct</t>
  </si>
  <si>
    <t>Nov</t>
  </si>
  <si>
    <t>Dec</t>
  </si>
  <si>
    <t>Penjualan</t>
  </si>
  <si>
    <t>Profit</t>
  </si>
  <si>
    <t>Profit%</t>
  </si>
  <si>
    <t>Produk Terlaris</t>
  </si>
  <si>
    <t>Kategori Terlaris</t>
  </si>
  <si>
    <t xml:space="preserve">Total </t>
  </si>
  <si>
    <t>Jenis penjualannya</t>
  </si>
  <si>
    <t>Cara Pembayaran</t>
  </si>
  <si>
    <t>Penjualan per Tahun</t>
  </si>
  <si>
    <t>Sales Tren</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</si>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</sst>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_(* \(#,##0.00\);_(* &quot;-&quot;??_);_(@_)"/>
    <numFmt numFmtId="164" formatCode="_-* #,##0_-;\-* #,##0_-;_-* &quot;-&quot;_-;_-@_-"/>
    <numFmt numFmtId="165" formatCode="dd\-mm\-yyyy"/>
    <numFmt numFmtId="166" formatCode="_-[$Rp-421]* #,##0_-;\-[$Rp-421]* #,##0_-;_-[$Rp-421]* &quot;-&quot;??_-;_-@_-"/>
    <numFmt numFmtId="167" formatCode="_(* #,##0_);_(* \(#,##0\);_(* &quot;-&quot;??_);_(@_)"/>
    <numFmt numFmtId="168" formatCode="[&gt;=1000000]&quot;Rp&quot;\ #.##00.&quot;M&quot;;[&gt;=1000]&quot;Rp&quot;\ #.##00.&quot;K&quot;;&quot;Rp&quot;\ 0"/>
    <numFmt numFmtId="169" formatCode="[&gt;999999]\R\p\.#0.#0,,&quot;M&quot;;\R\p\.#0.#0,,&quot;K&quot;"/>
    <numFmt numFmtId="170" formatCode="[&gt;999999]\R\p\.#0.#0,,&quot;Juta&quot;;\R\p\.#0.#0,,&quot;Ribu&quot;"/>
    <numFmt numFmtId="171" formatCode="[&gt;999999]\R\p\.#0.#00,,&quot;Juta&quot;;\R\p\.#0.#00,,&quot;Ribu&quot;"/>
  </numFmts>
  <fonts count="5" x14ac:knownFonts="1">
    <font>
      <sz val="11"/>
      <color theme="1"/>
      <name val="Trebuchet MS"/>
      <family val="2"/>
      <charset val="1"/>
      <scheme val="minor"/>
    </font>
    <font>
      <sz val="11"/>
      <color theme="1"/>
      <name val="Trebuchet MS"/>
      <family val="2"/>
      <scheme val="minor"/>
    </font>
    <font>
      <sz val="11"/>
      <color theme="1"/>
      <name val="Trebuchet MS"/>
      <family val="2"/>
      <charset val="1"/>
      <scheme val="minor"/>
    </font>
    <font>
      <b/>
      <sz val="11"/>
      <color theme="1"/>
      <name val="Trebuchet MS"/>
      <family val="2"/>
      <scheme val="minor"/>
    </font>
    <font>
      <sz val="11"/>
      <name val="Trebuchet MS"/>
      <family val="2"/>
      <charset val="1"/>
      <scheme val="minor"/>
    </font>
  </fonts>
  <fills count="6">
    <fill>
      <patternFill patternType="none"/>
    </fill>
    <fill>
      <patternFill patternType="gray125"/>
    </fill>
    <fill>
      <patternFill patternType="solid">
        <fgColor theme="0" tint="-4.9989318521683403E-2"/>
        <bgColor indexed="64"/>
      </patternFill>
    </fill>
    <fill>
      <patternFill patternType="solid">
        <fgColor rgb="FFF2F2F2"/>
        <bgColor indexed="64"/>
      </patternFill>
    </fill>
    <fill>
      <patternFill patternType="solid">
        <fgColor theme="4" tint="0.79998168889431442"/>
        <bgColor theme="4" tint="0.79998168889431442"/>
      </patternFill>
    </fill>
    <fill>
      <patternFill patternType="solid">
        <fgColor theme="2" tint="-0.249977111117893"/>
        <bgColor indexed="64"/>
      </patternFill>
    </fill>
  </fills>
  <borders count="7">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4">
    <xf numFmtId="0" fontId="0" fillId="0" borderId="0"/>
    <xf numFmtId="16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cellStyleXfs>
  <cellXfs count="59">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164" fontId="0" fillId="0" borderId="0" xfId="1" applyFont="1"/>
    <xf numFmtId="164" fontId="0" fillId="0" borderId="0" xfId="0" applyNumberFormat="1"/>
    <xf numFmtId="0" fontId="0" fillId="2" borderId="0" xfId="0" applyFill="1"/>
    <xf numFmtId="0" fontId="0" fillId="3" borderId="0" xfId="0" applyFill="1"/>
    <xf numFmtId="0" fontId="0" fillId="2" borderId="0" xfId="0" applyFill="1" applyAlignment="1">
      <alignment vertical="center"/>
    </xf>
    <xf numFmtId="165" fontId="0" fillId="4" borderId="2" xfId="0" applyNumberFormat="1" applyFont="1" applyFill="1" applyBorder="1"/>
    <xf numFmtId="0" fontId="0" fillId="4" borderId="4" xfId="0" applyFont="1" applyFill="1" applyBorder="1"/>
    <xf numFmtId="0" fontId="0" fillId="4" borderId="4" xfId="0" applyFont="1" applyFill="1" applyBorder="1" applyAlignment="1">
      <alignment horizontal="center" vertical="center"/>
    </xf>
    <xf numFmtId="164" fontId="0" fillId="4" borderId="4" xfId="1" applyNumberFormat="1" applyFont="1" applyFill="1" applyBorder="1" applyAlignment="1">
      <alignment horizontal="center" vertical="center"/>
    </xf>
    <xf numFmtId="9" fontId="0" fillId="4" borderId="4" xfId="0" applyNumberFormat="1" applyFont="1" applyFill="1" applyBorder="1" applyAlignment="1">
      <alignment horizontal="center" vertical="center"/>
    </xf>
    <xf numFmtId="166" fontId="0" fillId="4" borderId="4" xfId="1" applyNumberFormat="1" applyFont="1" applyFill="1" applyBorder="1" applyAlignment="1">
      <alignment horizontal="center" vertical="center"/>
    </xf>
    <xf numFmtId="166" fontId="0" fillId="4" borderId="4" xfId="0" applyNumberFormat="1" applyFont="1" applyFill="1" applyBorder="1"/>
    <xf numFmtId="164" fontId="0" fillId="4" borderId="4" xfId="0" applyNumberFormat="1" applyFont="1" applyFill="1" applyBorder="1"/>
    <xf numFmtId="0" fontId="0" fillId="4" borderId="5" xfId="0" applyFont="1" applyFill="1" applyBorder="1" applyAlignment="1">
      <alignment horizontal="center" vertical="center"/>
    </xf>
    <xf numFmtId="165" fontId="0" fillId="0" borderId="2" xfId="0" applyNumberFormat="1" applyFont="1" applyBorder="1"/>
    <xf numFmtId="0" fontId="0" fillId="0" borderId="4" xfId="0" applyFont="1" applyBorder="1"/>
    <xf numFmtId="0" fontId="0" fillId="0" borderId="4" xfId="0" applyFont="1" applyBorder="1" applyAlignment="1">
      <alignment horizontal="center" vertical="center"/>
    </xf>
    <xf numFmtId="164" fontId="0" fillId="0" borderId="4" xfId="1" applyNumberFormat="1" applyFont="1" applyBorder="1" applyAlignment="1">
      <alignment horizontal="center" vertical="center"/>
    </xf>
    <xf numFmtId="9" fontId="0" fillId="0" borderId="4" xfId="0" applyNumberFormat="1" applyFont="1" applyBorder="1" applyAlignment="1">
      <alignment horizontal="center" vertical="center"/>
    </xf>
    <xf numFmtId="166" fontId="0" fillId="0" borderId="4" xfId="1" applyNumberFormat="1" applyFont="1" applyBorder="1" applyAlignment="1">
      <alignment horizontal="center" vertical="center"/>
    </xf>
    <xf numFmtId="166" fontId="0" fillId="0" borderId="4" xfId="0" applyNumberFormat="1" applyFont="1" applyBorder="1"/>
    <xf numFmtId="164" fontId="0" fillId="0" borderId="4" xfId="0" applyNumberFormat="1" applyFont="1" applyBorder="1"/>
    <xf numFmtId="164" fontId="1" fillId="4" borderId="4" xfId="1" applyNumberFormat="1" applyFont="1" applyFill="1" applyBorder="1" applyAlignment="1">
      <alignment horizontal="center" vertical="center"/>
    </xf>
    <xf numFmtId="166" fontId="1" fillId="4" borderId="4" xfId="1" applyNumberFormat="1" applyFont="1" applyFill="1" applyBorder="1" applyAlignment="1">
      <alignment horizontal="center" vertical="center"/>
    </xf>
    <xf numFmtId="166" fontId="1" fillId="0" borderId="4" xfId="1" applyNumberFormat="1" applyFont="1" applyBorder="1" applyAlignment="1">
      <alignment horizontal="center" vertical="center"/>
    </xf>
    <xf numFmtId="164" fontId="1" fillId="0" borderId="4" xfId="1" applyNumberFormat="1" applyFont="1" applyBorder="1" applyAlignment="1">
      <alignment horizontal="center" vertical="center"/>
    </xf>
    <xf numFmtId="0" fontId="0" fillId="5" borderId="0" xfId="0" applyFill="1"/>
    <xf numFmtId="165" fontId="0" fillId="0" borderId="3" xfId="0" applyNumberFormat="1" applyFont="1" applyBorder="1"/>
    <xf numFmtId="0" fontId="0" fillId="0" borderId="1" xfId="0" applyFont="1" applyBorder="1"/>
    <xf numFmtId="0" fontId="0" fillId="0" borderId="1" xfId="0" applyFont="1" applyBorder="1" applyAlignment="1">
      <alignment horizontal="center" vertical="center"/>
    </xf>
    <xf numFmtId="164" fontId="1" fillId="0" borderId="1" xfId="1" applyNumberFormat="1" applyFont="1" applyBorder="1" applyAlignment="1">
      <alignment horizontal="center" vertical="center"/>
    </xf>
    <xf numFmtId="9" fontId="0" fillId="0" borderId="1" xfId="0" applyNumberFormat="1" applyFont="1" applyBorder="1" applyAlignment="1">
      <alignment horizontal="center" vertical="center"/>
    </xf>
    <xf numFmtId="166" fontId="1" fillId="0" borderId="1" xfId="1" applyNumberFormat="1" applyFont="1" applyBorder="1" applyAlignment="1">
      <alignment horizontal="center" vertical="center"/>
    </xf>
    <xf numFmtId="166" fontId="0" fillId="0" borderId="1" xfId="0" applyNumberFormat="1" applyFont="1" applyBorder="1"/>
    <xf numFmtId="164" fontId="0" fillId="0" borderId="1" xfId="0" applyNumberFormat="1" applyFont="1" applyBorder="1"/>
    <xf numFmtId="0" fontId="0" fillId="4" borderId="1" xfId="0" applyFont="1" applyFill="1" applyBorder="1" applyAlignment="1">
      <alignment horizontal="center" vertical="center"/>
    </xf>
    <xf numFmtId="0" fontId="0" fillId="4" borderId="1" xfId="0" applyFont="1" applyFill="1" applyBorder="1"/>
    <xf numFmtId="0" fontId="0" fillId="4" borderId="6" xfId="0" applyFont="1" applyFill="1" applyBorder="1" applyAlignment="1">
      <alignment horizontal="center" vertical="center"/>
    </xf>
    <xf numFmtId="167" fontId="0" fillId="0" borderId="0" xfId="0" applyNumberFormat="1"/>
    <xf numFmtId="9" fontId="0" fillId="0" borderId="0" xfId="3" applyFont="1"/>
    <xf numFmtId="167" fontId="0" fillId="0" borderId="0" xfId="2" applyNumberFormat="1" applyFont="1"/>
    <xf numFmtId="0" fontId="0" fillId="0" borderId="0" xfId="0" pivotButton="1"/>
    <xf numFmtId="0" fontId="0" fillId="0" borderId="0" xfId="0" applyAlignment="1">
      <alignment horizontal="left"/>
    </xf>
    <xf numFmtId="43" fontId="0" fillId="0" borderId="0" xfId="0" applyNumberFormat="1"/>
    <xf numFmtId="0" fontId="3" fillId="2" borderId="0" xfId="0" applyFont="1" applyFill="1"/>
    <xf numFmtId="166" fontId="0" fillId="0" borderId="0" xfId="2" applyNumberFormat="1" applyFont="1"/>
    <xf numFmtId="0" fontId="0" fillId="0" borderId="0" xfId="0" applyAlignment="1">
      <alignment horizontal="left" indent="1"/>
    </xf>
    <xf numFmtId="168" fontId="0" fillId="0" borderId="0" xfId="0" applyNumberFormat="1"/>
    <xf numFmtId="169" fontId="0" fillId="0" borderId="0" xfId="0" applyNumberFormat="1"/>
    <xf numFmtId="170" fontId="0" fillId="0" borderId="0" xfId="0" applyNumberFormat="1"/>
    <xf numFmtId="170" fontId="0" fillId="0" borderId="0" xfId="2" applyNumberFormat="1" applyFont="1"/>
    <xf numFmtId="170" fontId="0" fillId="0" borderId="0" xfId="2" quotePrefix="1" applyNumberFormat="1" applyFont="1"/>
    <xf numFmtId="171" fontId="0" fillId="0" borderId="0" xfId="0" applyNumberFormat="1"/>
    <xf numFmtId="171" fontId="0" fillId="0" borderId="0" xfId="2" applyNumberFormat="1" applyFont="1"/>
    <xf numFmtId="0" fontId="4" fillId="0" borderId="0" xfId="0" applyFont="1" applyAlignment="1">
      <alignment horizontal="left"/>
    </xf>
    <xf numFmtId="171" fontId="4" fillId="0" borderId="0" xfId="0" applyNumberFormat="1" applyFont="1"/>
  </cellXfs>
  <cellStyles count="4">
    <cellStyle name="Comma" xfId="2" builtinId="3"/>
    <cellStyle name="Comma [0]" xfId="1" builtinId="6"/>
    <cellStyle name="Normal" xfId="0" builtinId="0"/>
    <cellStyle name="Percent" xfId="3" builtinId="5"/>
  </cellStyles>
  <dxfs count="49">
    <dxf>
      <font>
        <color auto="1"/>
      </font>
    </dxf>
    <dxf>
      <numFmt numFmtId="171" formatCode="[&gt;999999]\R\p\.#0.#00,,&quot;Juta&quot;;\R\p\.#0.#00,,&quot;Ribu&quot;"/>
    </dxf>
    <dxf>
      <numFmt numFmtId="171" formatCode="[&gt;999999]\R\p\.#0.#00,,&quot;Juta&quot;;\R\p\.#0.#00,,&quot;Ribu&quot;"/>
    </dxf>
    <dxf>
      <numFmt numFmtId="171" formatCode="[&gt;999999]\R\p\.#0.#00,,&quot;Juta&quot;;\R\p\.#0.#00,,&quot;Ribu&quot;"/>
    </dxf>
    <dxf>
      <numFmt numFmtId="171" formatCode="[&gt;999999]\R\p\.#0.#00,,&quot;Juta&quot;;\R\p\.#0.#00,,&quot;Ribu&quot;"/>
    </dxf>
    <dxf>
      <numFmt numFmtId="167" formatCode="_(* #,##0_);_(* \(#,##0\);_(* &quot;-&quot;??_);_(@_)"/>
    </dxf>
    <dxf>
      <numFmt numFmtId="170" formatCode="[&gt;999999]\R\p\.#0.#0,,&quot;Juta&quot;;\R\p\.#0.#0,,&quot;Ribu&quot;"/>
    </dxf>
    <dxf>
      <numFmt numFmtId="170" formatCode="[&gt;999999]\R\p\.#0.#0,,&quot;Juta&quot;;\R\p\.#0.#0,,&quot;Ribu&quot;"/>
    </dxf>
    <dxf>
      <numFmt numFmtId="170" formatCode="[&gt;999999]\R\p\.#0.#0,,&quot;Juta&quot;;\R\p\.#0.#0,,&quot;Ribu&quot;"/>
    </dxf>
    <dxf>
      <numFmt numFmtId="171" formatCode="[&gt;999999]\R\p\.#0.#00,,&quot;Juta&quot;;\R\p\.#0.#00,,&quot;Ribu&quot;"/>
    </dxf>
    <dxf>
      <numFmt numFmtId="171" formatCode="[&gt;999999]\R\p\.#0.#00,,&quot;Juta&quot;;\R\p\.#0.#00,,&quot;Ribu&quot;"/>
    </dxf>
    <dxf>
      <font>
        <b val="0"/>
        <i val="0"/>
        <strike val="0"/>
        <condense val="0"/>
        <extend val="0"/>
        <outline val="0"/>
        <shadow val="0"/>
        <u val="none"/>
        <vertAlign val="baseline"/>
        <sz val="11"/>
        <color theme="1"/>
        <name val="Trebuchet MS"/>
        <family val="2"/>
        <charset val="1"/>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numFmt numFmtId="164" formatCode="_-* #,##0_-;\-* #,##0_-;_-* &quot;-&quot;_-;_-@_-"/>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numFmt numFmtId="166" formatCode="_-[$Rp-421]* #,##0_-;\-[$Rp-421]* #,##0_-;_-[$Rp-421]* &quot;-&quot;??_-;_-@_-"/>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scheme val="minor"/>
      </font>
      <numFmt numFmtId="166" formatCode="_-[$Rp-421]* #,##0_-;\-[$Rp-421]* #,##0_-;_-[$Rp-421]* &quot;-&quot;??_-;_-@_-"/>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scheme val="minor"/>
      </font>
      <numFmt numFmtId="166" formatCode="_-[$Rp-421]* #,##0_-;\-[$Rp-421]* #,##0_-;_-[$Rp-421]* &quot;-&quot;??_-;_-@_-"/>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numFmt numFmtId="13" formatCode="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scheme val="minor"/>
      </font>
      <numFmt numFmtId="164" formatCode="_-* #,##0_-;\-* #,##0_-;_-* &quot;-&quot;_-;_-@_-"/>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rebuchet MS"/>
        <family val="2"/>
        <charset val="1"/>
        <scheme val="minor"/>
      </font>
      <numFmt numFmtId="165" formatCode="dd\-mm\-yyyy"/>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ill>
        <patternFill patternType="solid">
          <fgColor indexed="64"/>
          <bgColor theme="2" tint="-0.249977111117893"/>
        </patternFill>
      </fill>
    </dxf>
    <dxf>
      <numFmt numFmtId="167" formatCode="_(* #,##0_);_(* \(#,##0\);_(* &quot;-&quot;??_);_(@_)"/>
    </dxf>
    <dxf>
      <numFmt numFmtId="170" formatCode="[&gt;999999]\R\p\.#0.#0,,&quot;Juta&quot;;\R\p\.#0.#0,,&quot;Ribu&quot;"/>
    </dxf>
    <dxf>
      <numFmt numFmtId="170" formatCode="[&gt;999999]\R\p\.#0.#0,,&quot;Juta&quot;;\R\p\.#0.#0,,&quot;Ribu&quot;"/>
    </dxf>
    <dxf>
      <numFmt numFmtId="167" formatCode="_(* #,##0_);_(* \(#,##0\);_(* &quot;-&quot;??_);_(@_)"/>
    </dxf>
    <dxf>
      <numFmt numFmtId="171" formatCode="[&gt;999999]\R\p\.#0.#00,,&quot;Juta&quot;;\R\p\.#0.#00,,&quot;Ribu&quot;"/>
    </dxf>
    <dxf>
      <numFmt numFmtId="171" formatCode="[&gt;999999]\R\p\.#0.#00,,&quot;Juta&quot;;\R\p\.#0.#00,,&quot;Ribu&quot;"/>
    </dxf>
    <dxf>
      <numFmt numFmtId="167" formatCode="_(* #,##0_);_(* \(#,##0\);_(* &quot;-&quot;??_);_(@_)"/>
    </dxf>
    <dxf>
      <numFmt numFmtId="171" formatCode="[&gt;999999]\R\p\.#0.#00,,&quot;Juta&quot;;\R\p\.#0.#00,,&quot;Ribu&quot;"/>
    </dxf>
    <dxf>
      <numFmt numFmtId="171" formatCode="[&gt;999999]\R\p\.#0.#00,,&quot;Juta&quot;;\R\p\.#0.#00,,&quot;Ribu&quot;"/>
    </dxf>
    <dxf>
      <numFmt numFmtId="170" formatCode="[&gt;999999]\R\p\.#0.#0,,&quot;Juta&quot;;\R\p\.#0.#0,,&quot;Ribu&quot;"/>
    </dxf>
    <dxf>
      <numFmt numFmtId="171" formatCode="[&gt;999999]\R\p\.#0.#00,,&quot;Juta&quot;;\R\p\.#0.#00,,&quot;Ribu&quot;"/>
    </dxf>
    <dxf>
      <font>
        <b/>
        <color theme="1"/>
      </font>
      <border>
        <bottom style="thin">
          <color theme="4"/>
        </bottom>
        <vertical/>
        <horizontal/>
      </border>
    </dxf>
    <dxf>
      <font>
        <sz val="11"/>
        <color rgb="FFFF006E"/>
        <name val="Tahoma"/>
        <family val="2"/>
        <scheme val="none"/>
      </font>
      <fill>
        <patternFill>
          <bgColor rgb="FFF2F2F2"/>
        </patternFill>
      </fill>
      <border diagonalUp="0" diagonalDown="0">
        <left/>
        <right/>
        <top/>
        <bottom/>
        <vertical/>
        <horizontal/>
      </border>
    </dxf>
    <dxf>
      <font>
        <b/>
        <color theme="1"/>
      </font>
      <border>
        <bottom style="thin">
          <color theme="4"/>
        </bottom>
        <vertical/>
        <horizontal/>
      </border>
    </dxf>
    <dxf>
      <font>
        <sz val="11"/>
        <color rgb="FFFF006E"/>
        <name val="Tahoma"/>
        <family val="2"/>
        <scheme val="none"/>
      </font>
      <fill>
        <patternFill>
          <bgColor rgb="FF302E3A"/>
        </patternFill>
      </fill>
      <border diagonalUp="0" diagonalDown="0">
        <left/>
        <right/>
        <top/>
        <bottom/>
        <vertical/>
        <horizontal/>
      </border>
    </dxf>
    <dxf>
      <font>
        <b/>
        <color theme="1"/>
      </font>
      <border>
        <bottom style="thin">
          <color theme="4"/>
        </bottom>
        <vertical/>
        <horizontal/>
      </border>
    </dxf>
    <dxf>
      <font>
        <sz val="11"/>
        <color rgb="FFFF006E"/>
        <name val="Tahoma"/>
        <family val="2"/>
        <scheme val="none"/>
      </font>
      <fill>
        <patternFill>
          <bgColor rgb="FF161A33"/>
        </patternFill>
      </fill>
      <border diagonalUp="0" diagonalDown="0">
        <left/>
        <right/>
        <top/>
        <bottom/>
        <vertical/>
        <horizontal/>
      </border>
    </dxf>
    <dxf>
      <font>
        <name val="Aharoni"/>
        <scheme val="none"/>
      </font>
    </dxf>
    <dxf>
      <fill>
        <patternFill patternType="none">
          <bgColor auto="1"/>
        </patternFill>
      </fill>
      <border>
        <left/>
        <right/>
        <top/>
        <bottom/>
      </border>
    </dxf>
    <dxf>
      <fill>
        <patternFill patternType="none">
          <bgColor auto="1"/>
        </patternFill>
      </fill>
    </dxf>
  </dxfs>
  <tableStyles count="7" defaultTableStyle="TableStyleMedium2" defaultPivotStyle="PivotStyleLight16">
    <tableStyle name="Slicer Style 1" pivot="0" table="0" count="2" xr9:uid="{ACCFEE1C-79A7-4BE1-9E7E-BB09FC93B091}">
      <tableStyleElement type="headerRow" dxfId="48"/>
    </tableStyle>
    <tableStyle name="Slicer Style 2" pivot="0" table="0" count="1" xr9:uid="{3B999FB4-508A-4578-B083-69CC0E1BF066}">
      <tableStyleElement type="wholeTable" dxfId="47"/>
    </tableStyle>
    <tableStyle name="Slicer Style 3" pivot="0" table="0" count="1" xr9:uid="{440C93A9-1920-4E13-9907-E6CB0C7F4363}">
      <tableStyleElement type="headerRow" dxfId="46"/>
    </tableStyle>
    <tableStyle name="Slicer Style 4" pivot="0" table="0" count="1" xr9:uid="{1E161829-734A-4368-9300-BD3954524EF7}"/>
    <tableStyle name="SlicerPenjualan" pivot="0" table="0" count="10" xr9:uid="{CB6A22DE-A9CF-4C28-9CDE-E52BF76F5D4F}">
      <tableStyleElement type="wholeTable" dxfId="45"/>
      <tableStyleElement type="headerRow" dxfId="44"/>
    </tableStyle>
    <tableStyle name="SlicerPenjualanTerang" pivot="0" table="0" count="10" xr9:uid="{25707A25-DCD4-47DF-A10F-CD00D0C29062}">
      <tableStyleElement type="wholeTable" dxfId="43"/>
      <tableStyleElement type="headerRow" dxfId="42"/>
    </tableStyle>
    <tableStyle name="SlicerPenjualanTerang 2" pivot="0" table="0" count="10" xr9:uid="{C47D2CDD-062A-468F-B672-1D76AEBC69DD}">
      <tableStyleElement type="wholeTable" dxfId="41"/>
      <tableStyleElement type="headerRow" dxfId="40"/>
    </tableStyle>
  </tableStyles>
  <colors>
    <mruColors>
      <color rgb="FFB2B08F"/>
      <color rgb="FF17726D"/>
      <color rgb="FFC2C1A6"/>
      <color rgb="FF1E9690"/>
      <color rgb="FF1391A5"/>
      <color rgb="FFFD416A"/>
      <color rgb="FF06D6A0"/>
      <color rgb="FFFF006E"/>
      <color rgb="FF302E3A"/>
      <color rgb="FF8338EC"/>
    </mruColors>
  </colors>
  <extLst>
    <ext xmlns:x14="http://schemas.microsoft.com/office/spreadsheetml/2009/9/main" uri="{46F421CA-312F-682f-3DD2-61675219B42D}">
      <x14:dxfs count="2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theme="0" tint="-0.34998626667073579"/>
          </font>
          <fill>
            <patternFill patternType="solid">
              <fgColor theme="4" tint="0.79995117038483843"/>
              <bgColor rgb="FF161A33"/>
            </patternFill>
          </fill>
          <border>
            <left style="thin">
              <color rgb="FFCCCCCC"/>
            </left>
            <right style="thin">
              <color rgb="FFCCCCCC"/>
            </right>
            <top style="thin">
              <color rgb="FFCCCCCC"/>
            </top>
            <bottom style="thin">
              <color rgb="FFCCCCCC"/>
            </bottom>
            <vertical/>
            <horizontal/>
          </border>
        </dxf>
        <dxf>
          <font>
            <b val="0"/>
            <i val="0"/>
            <sz val="11"/>
            <color theme="0"/>
            <name val="Tahoma"/>
            <family val="2"/>
            <scheme val="none"/>
          </font>
          <fill>
            <patternFill patternType="solid">
              <fgColor indexed="64"/>
              <bgColor rgb="FFFD416A"/>
            </patternFill>
          </fill>
          <border diagonalUp="0" diagonalDown="0">
            <left/>
            <right/>
            <top/>
            <bottom/>
            <vertical/>
            <horizontal/>
          </border>
        </dxf>
        <dxf>
          <font>
            <color rgb="FF828282"/>
          </font>
          <fill>
            <patternFill patternType="solid">
              <fgColor rgb="FFFFFFFF"/>
              <bgColor rgb="FF161A33"/>
            </patternFill>
          </fill>
          <border>
            <left style="thin">
              <color rgb="FFE0E0E0"/>
            </left>
            <right style="thin">
              <color rgb="FFE0E0E0"/>
            </right>
            <top style="thin">
              <color rgb="FFE0E0E0"/>
            </top>
            <bottom style="thin">
              <color rgb="FFE0E0E0"/>
            </bottom>
            <vertical/>
            <horizontal/>
          </border>
        </dxf>
        <dxf>
          <font>
            <sz val="12"/>
            <color theme="1" tint="0.24994659260841701"/>
          </font>
          <fill>
            <patternFill patternType="solid">
              <fgColor rgb="FFFFFFFF"/>
              <bgColor theme="0"/>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theme="0" tint="-0.34998626667073579"/>
          </font>
          <fill>
            <patternFill patternType="solid">
              <fgColor theme="4" tint="0.79995117038483843"/>
              <bgColor rgb="FF161A33"/>
            </patternFill>
          </fill>
          <border>
            <left style="thin">
              <color rgb="FFCCCCCC"/>
            </left>
            <right style="thin">
              <color rgb="FFCCCCCC"/>
            </right>
            <top style="thin">
              <color rgb="FFCCCCCC"/>
            </top>
            <bottom style="thin">
              <color rgb="FFCCCCCC"/>
            </bottom>
            <vertical/>
            <horizontal/>
          </border>
        </dxf>
        <dxf>
          <font>
            <b val="0"/>
            <i val="0"/>
            <sz val="11"/>
            <color theme="0"/>
            <name val="Tahoma"/>
            <family val="2"/>
            <scheme val="none"/>
          </font>
          <fill>
            <patternFill patternType="solid">
              <fgColor indexed="64"/>
              <bgColor rgb="FFFD416A"/>
            </patternFill>
          </fill>
          <border diagonalUp="0" diagonalDown="0">
            <left/>
            <right/>
            <top/>
            <bottom/>
            <vertical/>
            <horizontal/>
          </border>
        </dxf>
        <dxf>
          <font>
            <color rgb="FF828282"/>
          </font>
          <fill>
            <patternFill patternType="solid">
              <fgColor rgb="FFFFFFFF"/>
              <bgColor rgb="FF161A33"/>
            </patternFill>
          </fill>
          <border>
            <left style="thin">
              <color rgb="FFE0E0E0"/>
            </left>
            <right style="thin">
              <color rgb="FFE0E0E0"/>
            </right>
            <top style="thin">
              <color rgb="FFE0E0E0"/>
            </top>
            <bottom style="thin">
              <color rgb="FFE0E0E0"/>
            </bottom>
            <vertical/>
            <horizontal/>
          </border>
        </dxf>
        <dxf>
          <font>
            <sz val="12"/>
            <color theme="0" tint="-4.9989318521683403E-2"/>
          </font>
          <fill>
            <patternFill patternType="solid">
              <fgColor rgb="FFFFFFFF"/>
              <bgColor rgb="FF302E3A"/>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theme="0" tint="-0.34998626667073579"/>
          </font>
          <fill>
            <patternFill patternType="solid">
              <fgColor theme="4" tint="0.79995117038483843"/>
              <bgColor rgb="FF161A33"/>
            </patternFill>
          </fill>
          <border>
            <left style="thin">
              <color rgb="FFCCCCCC"/>
            </left>
            <right style="thin">
              <color rgb="FFCCCCCC"/>
            </right>
            <top style="thin">
              <color rgb="FFCCCCCC"/>
            </top>
            <bottom style="thin">
              <color rgb="FFCCCCCC"/>
            </bottom>
            <vertical/>
            <horizontal/>
          </border>
        </dxf>
        <dxf>
          <font>
            <b/>
            <i val="0"/>
            <sz val="11"/>
            <color rgb="FF06D6A0"/>
            <name val="Tahoma"/>
            <family val="2"/>
            <scheme val="none"/>
          </font>
          <fill>
            <patternFill patternType="solid">
              <fgColor indexed="64"/>
              <bgColor rgb="FF161A33"/>
            </patternFill>
          </fill>
          <border diagonalDown="1">
            <left style="thin">
              <color theme="0" tint="-0.499984740745262"/>
            </left>
            <right style="thin">
              <color theme="0" tint="-0.499984740745262"/>
            </right>
            <top style="thin">
              <color theme="0" tint="-0.499984740745262"/>
            </top>
            <bottom style="thin">
              <color theme="0" tint="-0.499984740745262"/>
            </bottom>
            <diagonal style="thin">
              <color theme="1" tint="0.24994659260841701"/>
            </diagonal>
            <vertical/>
            <horizontal/>
          </border>
        </dxf>
        <dxf>
          <font>
            <color rgb="FF828282"/>
          </font>
          <fill>
            <patternFill patternType="solid">
              <fgColor rgb="FFFFFFFF"/>
              <bgColor rgb="FF161A33"/>
            </patternFill>
          </fill>
          <border>
            <left style="thin">
              <color rgb="FFE0E0E0"/>
            </left>
            <right style="thin">
              <color rgb="FFE0E0E0"/>
            </right>
            <top style="thin">
              <color rgb="FFE0E0E0"/>
            </top>
            <bottom style="thin">
              <color rgb="FFE0E0E0"/>
            </bottom>
            <vertical/>
            <horizontal/>
          </border>
        </dxf>
        <dxf>
          <font>
            <sz val="12"/>
            <color theme="0" tint="-4.9989318521683403E-2"/>
          </font>
          <fill>
            <patternFill patternType="solid">
              <fgColor rgb="FFFFFFFF"/>
              <bgColor rgb="FF161A33"/>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fgColor rgb="FFFF0000"/>
            </patternFill>
          </fill>
        </dxf>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NoData" dxfId="25"/>
          </x14:slicerStyleElements>
        </x14:slicerStyle>
        <x14:slicerStyle name="Slicer Style 2"/>
        <x14:slicerStyle name="Slicer Style 3"/>
        <x14:slicerStyle name="Slicer Style 4">
          <x14:slicerStyleElements>
            <x14:slicerStyleElement type="hoveredUnselectedItemWithData" dxfId="24"/>
          </x14:slicerStyleElements>
        </x14:slicerStyle>
        <x14:slicerStyle name="SlicerPenjualan">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PenjualanTerang">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PenjualanTerang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spPr>
            <a:solidFill>
              <a:srgbClr val="B2B08F"/>
            </a:solidFill>
            <a:ln>
              <a:noFill/>
            </a:ln>
            <a:effectLst/>
          </c:spPr>
          <c:invertIfNegative val="0"/>
          <c:dLbls>
            <c:dLbl>
              <c:idx val="0"/>
              <c:tx>
                <c:rich>
                  <a:bodyPr/>
                  <a:lstStyle/>
                  <a:p>
                    <a:fld id="{105411BA-CE69-44DE-9E44-F2DFEC61B28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14F-4002-B4C4-0B0EA1E8EB97}"/>
                </c:ext>
              </c:extLst>
            </c:dLbl>
            <c:dLbl>
              <c:idx val="1"/>
              <c:tx>
                <c:rich>
                  <a:bodyPr/>
                  <a:lstStyle/>
                  <a:p>
                    <a:fld id="{34FE399A-9D09-455B-BAF4-6079F3B8BC0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14F-4002-B4C4-0B0EA1E8EB97}"/>
                </c:ext>
              </c:extLst>
            </c:dLbl>
            <c:dLbl>
              <c:idx val="2"/>
              <c:tx>
                <c:rich>
                  <a:bodyPr/>
                  <a:lstStyle/>
                  <a:p>
                    <a:fld id="{DDC56BF1-DF76-4D69-95CE-CEE35E801D7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14F-4002-B4C4-0B0EA1E8EB97}"/>
                </c:ext>
              </c:extLst>
            </c:dLbl>
            <c:dLbl>
              <c:idx val="3"/>
              <c:tx>
                <c:rich>
                  <a:bodyPr/>
                  <a:lstStyle/>
                  <a:p>
                    <a:fld id="{21AF77EE-F1E3-4710-A1F2-C7050329C44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14F-4002-B4C4-0B0EA1E8EB97}"/>
                </c:ext>
              </c:extLst>
            </c:dLbl>
            <c:dLbl>
              <c:idx val="4"/>
              <c:tx>
                <c:rich>
                  <a:bodyPr/>
                  <a:lstStyle/>
                  <a:p>
                    <a:fld id="{6D12D92E-85A7-4E20-A6E0-B1491D452A4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14F-4002-B4C4-0B0EA1E8EB97}"/>
                </c:ext>
              </c:extLst>
            </c:dLbl>
            <c:dLbl>
              <c:idx val="5"/>
              <c:tx>
                <c:rich>
                  <a:bodyPr/>
                  <a:lstStyle/>
                  <a:p>
                    <a:fld id="{359555CC-4C37-4EBA-A8CB-0A1B53B62A2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14F-4002-B4C4-0B0EA1E8EB97}"/>
                </c:ext>
              </c:extLst>
            </c:dLbl>
            <c:dLbl>
              <c:idx val="6"/>
              <c:tx>
                <c:rich>
                  <a:bodyPr/>
                  <a:lstStyle/>
                  <a:p>
                    <a:fld id="{7C61F185-E031-4DB8-9557-7DA74DEA33B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14F-4002-B4C4-0B0EA1E8EB97}"/>
                </c:ext>
              </c:extLst>
            </c:dLbl>
            <c:dLbl>
              <c:idx val="7"/>
              <c:tx>
                <c:rich>
                  <a:bodyPr/>
                  <a:lstStyle/>
                  <a:p>
                    <a:fld id="{6F6BD062-6ADD-4CFD-93D4-DC1B252C77D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14F-4002-B4C4-0B0EA1E8EB97}"/>
                </c:ext>
              </c:extLst>
            </c:dLbl>
            <c:dLbl>
              <c:idx val="8"/>
              <c:tx>
                <c:rich>
                  <a:bodyPr/>
                  <a:lstStyle/>
                  <a:p>
                    <a:fld id="{C5EBDD0D-F75D-4F96-B863-B6356F0CB56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14F-4002-B4C4-0B0EA1E8EB97}"/>
                </c:ext>
              </c:extLst>
            </c:dLbl>
            <c:dLbl>
              <c:idx val="9"/>
              <c:tx>
                <c:rich>
                  <a:bodyPr/>
                  <a:lstStyle/>
                  <a:p>
                    <a:fld id="{A3F6F041-47D4-445C-9874-53B7372C925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14F-4002-B4C4-0B0EA1E8EB97}"/>
                </c:ext>
              </c:extLst>
            </c:dLbl>
            <c:dLbl>
              <c:idx val="10"/>
              <c:tx>
                <c:rich>
                  <a:bodyPr/>
                  <a:lstStyle/>
                  <a:p>
                    <a:fld id="{97A44F1A-AE66-4B1A-9F62-5173F382C1E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14F-4002-B4C4-0B0EA1E8EB97}"/>
                </c:ext>
              </c:extLst>
            </c:dLbl>
            <c:dLbl>
              <c:idx val="11"/>
              <c:tx>
                <c:rich>
                  <a:bodyPr/>
                  <a:lstStyle/>
                  <a:p>
                    <a:fld id="{05CB062A-58C2-48C4-8493-521D737020E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14F-4002-B4C4-0B0EA1E8EB97}"/>
                </c:ext>
              </c:extLst>
            </c:dLbl>
            <c:spPr>
              <a:solidFill>
                <a:schemeClr val="accent5">
                  <a:lumMod val="40000"/>
                  <a:lumOff val="60000"/>
                </a:schemeClr>
              </a:solid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Pivot!$L$7:$L$18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Pivot!$N$7:$N$18</c:f>
              <c:numCache>
                <c:formatCode>[&gt;999999]\R\p\.#0.#0,,"Juta";\R\p\.#0.#0,,"Ribu"</c:formatCode>
                <c:ptCount val="12"/>
                <c:pt idx="0">
                  <c:v>12353850</c:v>
                </c:pt>
                <c:pt idx="1">
                  <c:v>11097200</c:v>
                </c:pt>
                <c:pt idx="2">
                  <c:v>12281000</c:v>
                </c:pt>
                <c:pt idx="3">
                  <c:v>11379825</c:v>
                </c:pt>
                <c:pt idx="4">
                  <c:v>11164075</c:v>
                </c:pt>
                <c:pt idx="5">
                  <c:v>11951425</c:v>
                </c:pt>
                <c:pt idx="6">
                  <c:v>12597575</c:v>
                </c:pt>
                <c:pt idx="7">
                  <c:v>15209200</c:v>
                </c:pt>
                <c:pt idx="8">
                  <c:v>12535750</c:v>
                </c:pt>
                <c:pt idx="9">
                  <c:v>13889925</c:v>
                </c:pt>
                <c:pt idx="10">
                  <c:v>11413600</c:v>
                </c:pt>
                <c:pt idx="11">
                  <c:v>7677650</c:v>
                </c:pt>
              </c:numCache>
            </c:numRef>
          </c:val>
          <c:extLst>
            <c:ext xmlns:c15="http://schemas.microsoft.com/office/drawing/2012/chart" uri="{02D57815-91ED-43cb-92C2-25804820EDAC}">
              <c15:datalabelsRange>
                <c15:f>Pivot!$O$7:$O$18</c15:f>
                <c15:dlblRangeCache>
                  <c:ptCount val="12"/>
                  <c:pt idx="0">
                    <c:v>22%</c:v>
                  </c:pt>
                  <c:pt idx="1">
                    <c:v>21%</c:v>
                  </c:pt>
                  <c:pt idx="2">
                    <c:v>22%</c:v>
                  </c:pt>
                  <c:pt idx="3">
                    <c:v>15%</c:v>
                  </c:pt>
                  <c:pt idx="4">
                    <c:v>31%</c:v>
                  </c:pt>
                  <c:pt idx="5">
                    <c:v>30%</c:v>
                  </c:pt>
                  <c:pt idx="6">
                    <c:v>35%</c:v>
                  </c:pt>
                  <c:pt idx="7">
                    <c:v>37%</c:v>
                  </c:pt>
                  <c:pt idx="8">
                    <c:v>19%</c:v>
                  </c:pt>
                  <c:pt idx="9">
                    <c:v>23%</c:v>
                  </c:pt>
                  <c:pt idx="10">
                    <c:v>24%</c:v>
                  </c:pt>
                  <c:pt idx="11">
                    <c:v>19%</c:v>
                  </c:pt>
                </c15:dlblRangeCache>
              </c15:datalabelsRange>
            </c:ext>
            <c:ext xmlns:c16="http://schemas.microsoft.com/office/drawing/2014/chart" uri="{C3380CC4-5D6E-409C-BE32-E72D297353CC}">
              <c16:uniqueId val="{0000000C-114F-4002-B4C4-0B0EA1E8EB97}"/>
            </c:ext>
          </c:extLst>
        </c:ser>
        <c:ser>
          <c:idx val="0"/>
          <c:order val="1"/>
          <c:spPr>
            <a:solidFill>
              <a:srgbClr val="17726D"/>
            </a:solidFill>
            <a:ln>
              <a:noFill/>
            </a:ln>
            <a:effectLst/>
          </c:spPr>
          <c:invertIfNegative val="0"/>
          <c:cat>
            <c:strRef>
              <c:f>Pivot!$L$7:$L$18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Pivot!$M$7:$M$18</c:f>
              <c:numCache>
                <c:formatCode>[&gt;999999]\R\p\.#0.#0,,"Juta";\R\p\.#0.#0,,"Ribu"</c:formatCode>
                <c:ptCount val="12"/>
                <c:pt idx="0">
                  <c:v>68894100</c:v>
                </c:pt>
                <c:pt idx="1">
                  <c:v>63393600</c:v>
                </c:pt>
                <c:pt idx="2">
                  <c:v>69102600</c:v>
                </c:pt>
                <c:pt idx="3">
                  <c:v>86413400</c:v>
                </c:pt>
                <c:pt idx="4">
                  <c:v>47694100</c:v>
                </c:pt>
                <c:pt idx="5">
                  <c:v>52223600</c:v>
                </c:pt>
                <c:pt idx="6">
                  <c:v>48292000</c:v>
                </c:pt>
                <c:pt idx="7">
                  <c:v>56290000</c:v>
                </c:pt>
                <c:pt idx="8">
                  <c:v>77498800</c:v>
                </c:pt>
                <c:pt idx="9">
                  <c:v>74469000</c:v>
                </c:pt>
                <c:pt idx="10">
                  <c:v>58076400</c:v>
                </c:pt>
                <c:pt idx="11">
                  <c:v>48148600</c:v>
                </c:pt>
              </c:numCache>
            </c:numRef>
          </c:val>
          <c:extLst>
            <c:ext xmlns:c16="http://schemas.microsoft.com/office/drawing/2014/chart" uri="{C3380CC4-5D6E-409C-BE32-E72D297353CC}">
              <c16:uniqueId val="{0000000D-114F-4002-B4C4-0B0EA1E8EB97}"/>
            </c:ext>
          </c:extLst>
        </c:ser>
        <c:dLbls>
          <c:showLegendKey val="0"/>
          <c:showVal val="0"/>
          <c:showCatName val="0"/>
          <c:showSerName val="0"/>
          <c:showPercent val="0"/>
          <c:showBubbleSize val="0"/>
        </c:dLbls>
        <c:gapWidth val="100"/>
        <c:overlap val="100"/>
        <c:axId val="887792943"/>
        <c:axId val="597925823"/>
      </c:barChart>
      <c:catAx>
        <c:axId val="88779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25823"/>
        <c:crosses val="autoZero"/>
        <c:auto val="1"/>
        <c:lblAlgn val="ctr"/>
        <c:lblOffset val="100"/>
        <c:noMultiLvlLbl val="0"/>
      </c:catAx>
      <c:valAx>
        <c:axId val="597925823"/>
        <c:scaling>
          <c:orientation val="minMax"/>
        </c:scaling>
        <c:delete val="0"/>
        <c:axPos val="l"/>
        <c:numFmt formatCode="[&gt;999999]\R\p\.#0.#0,,&quot;Juta&quot;;\R\p\.#0.#0,,&quot;Ribu&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9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Analisa Data Penjualan Bahan.xlsx]Pivot!Produk Terlaris</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7726D"/>
          </a:solidFill>
          <a:ln>
            <a:solidFill>
              <a:srgbClr val="17726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7726D"/>
          </a:solidFill>
          <a:ln>
            <a:solidFill>
              <a:srgbClr val="17726D"/>
            </a:solidFill>
          </a:ln>
          <a:effectLst/>
        </c:spPr>
      </c:pivotFmt>
    </c:pivotFmts>
    <c:plotArea>
      <c:layout/>
      <c:barChart>
        <c:barDir val="bar"/>
        <c:grouping val="clustered"/>
        <c:varyColors val="0"/>
        <c:ser>
          <c:idx val="0"/>
          <c:order val="0"/>
          <c:tx>
            <c:strRef>
              <c:f>Pivot!$R$6</c:f>
              <c:strCache>
                <c:ptCount val="1"/>
                <c:pt idx="0">
                  <c:v>Total</c:v>
                </c:pt>
              </c:strCache>
            </c:strRef>
          </c:tx>
          <c:spPr>
            <a:solidFill>
              <a:srgbClr val="17726D"/>
            </a:solidFill>
            <a:ln>
              <a:solidFill>
                <a:srgbClr val="17726D"/>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Pivot!$Q$7:$Q$17</c:f>
              <c:strCache>
                <c:ptCount val="10"/>
                <c:pt idx="0">
                  <c:v>Yoyic Bluebery</c:v>
                </c:pt>
                <c:pt idx="1">
                  <c:v>Pocky</c:v>
                </c:pt>
                <c:pt idx="2">
                  <c:v>Golda Coffee</c:v>
                </c:pt>
                <c:pt idx="3">
                  <c:v>Nyam-nyam</c:v>
                </c:pt>
                <c:pt idx="4">
                  <c:v>Lotte Chocopie</c:v>
                </c:pt>
                <c:pt idx="5">
                  <c:v>Beng beng</c:v>
                </c:pt>
                <c:pt idx="6">
                  <c:v>Lifebuoy Cair 900 Ml</c:v>
                </c:pt>
                <c:pt idx="7">
                  <c:v>Oreo Wafer Sandwich</c:v>
                </c:pt>
                <c:pt idx="8">
                  <c:v>Tipe X Joyko</c:v>
                </c:pt>
                <c:pt idx="9">
                  <c:v>Pepsodent 120 gr</c:v>
                </c:pt>
              </c:strCache>
            </c:strRef>
          </c:cat>
          <c:val>
            <c:numRef>
              <c:f>Pivot!$R$7:$R$17</c:f>
              <c:numCache>
                <c:formatCode>_(* #,##0_);_(* \(#,##0\);_(* "-"??_);_(@_)</c:formatCode>
                <c:ptCount val="10"/>
                <c:pt idx="0">
                  <c:v>6492</c:v>
                </c:pt>
                <c:pt idx="1">
                  <c:v>4926</c:v>
                </c:pt>
                <c:pt idx="2">
                  <c:v>4691</c:v>
                </c:pt>
                <c:pt idx="3">
                  <c:v>4543</c:v>
                </c:pt>
                <c:pt idx="4">
                  <c:v>4329</c:v>
                </c:pt>
                <c:pt idx="5">
                  <c:v>4049</c:v>
                </c:pt>
                <c:pt idx="6">
                  <c:v>3831</c:v>
                </c:pt>
                <c:pt idx="7">
                  <c:v>3601</c:v>
                </c:pt>
                <c:pt idx="8">
                  <c:v>2939</c:v>
                </c:pt>
                <c:pt idx="9">
                  <c:v>2701</c:v>
                </c:pt>
              </c:numCache>
            </c:numRef>
          </c:val>
          <c:extLst>
            <c:ext xmlns:c16="http://schemas.microsoft.com/office/drawing/2014/chart" uri="{C3380CC4-5D6E-409C-BE32-E72D297353CC}">
              <c16:uniqueId val="{00000000-96DD-4EC7-AD55-D79448BF393B}"/>
            </c:ext>
          </c:extLst>
        </c:ser>
        <c:dLbls>
          <c:dLblPos val="outEnd"/>
          <c:showLegendKey val="0"/>
          <c:showVal val="1"/>
          <c:showCatName val="0"/>
          <c:showSerName val="0"/>
          <c:showPercent val="0"/>
          <c:showBubbleSize val="0"/>
        </c:dLbls>
        <c:gapWidth val="100"/>
        <c:axId val="10163888"/>
        <c:axId val="2013219344"/>
      </c:barChart>
      <c:catAx>
        <c:axId val="101638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219344"/>
        <c:crosses val="autoZero"/>
        <c:auto val="1"/>
        <c:lblAlgn val="ctr"/>
        <c:lblOffset val="100"/>
        <c:noMultiLvlLbl val="0"/>
      </c:catAx>
      <c:valAx>
        <c:axId val="2013219344"/>
        <c:scaling>
          <c:orientation val="minMax"/>
        </c:scaling>
        <c:delete val="1"/>
        <c:axPos val="t"/>
        <c:numFmt formatCode="_(* #,##0_);_(* \(#,##0\);_(* &quot;-&quot;??_);_(@_)" sourceLinked="1"/>
        <c:majorTickMark val="none"/>
        <c:minorTickMark val="none"/>
        <c:tickLblPos val="nextTo"/>
        <c:crossAx val="1016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pieChart>
        <c:varyColors val="1"/>
        <c:ser>
          <c:idx val="0"/>
          <c:order val="0"/>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874D-4039-B3E9-3C56E0E881D6}"/>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74D-4039-B3E9-3C56E0E881D6}"/>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874D-4039-B3E9-3C56E0E881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Pivot!$AH$7:$AH$9</c:f>
              <c:strCache>
                <c:ptCount val="3"/>
                <c:pt idx="0">
                  <c:v>Eceran</c:v>
                </c:pt>
                <c:pt idx="1">
                  <c:v>Grosir</c:v>
                </c:pt>
                <c:pt idx="2">
                  <c:v>Online</c:v>
                </c:pt>
              </c:strCache>
            </c:strRef>
          </c:cat>
          <c:val>
            <c:numRef>
              <c:f>Pivot!$AI$7:$AI$9</c:f>
              <c:numCache>
                <c:formatCode>0%</c:formatCode>
                <c:ptCount val="3"/>
                <c:pt idx="0">
                  <c:v>0.24939126940282977</c:v>
                </c:pt>
                <c:pt idx="1">
                  <c:v>0.39381918256215021</c:v>
                </c:pt>
                <c:pt idx="2">
                  <c:v>0.35678954803502005</c:v>
                </c:pt>
              </c:numCache>
            </c:numRef>
          </c:val>
          <c:extLst>
            <c:ext xmlns:c16="http://schemas.microsoft.com/office/drawing/2014/chart" uri="{C3380CC4-5D6E-409C-BE32-E72D297353CC}">
              <c16:uniqueId val="{00000006-874D-4039-B3E9-3C56E0E881D6}"/>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Analisa Data Penjualan Bahan.xlsx]Pivot!Cara bayaran</c:name>
    <c:fmtId val="30"/>
  </c:pivotSource>
  <c:chart>
    <c:autoTitleDeleted val="1"/>
    <c:pivotFmts>
      <c:pivotFmt>
        <c:idx val="0"/>
        <c:spPr>
          <a:solidFill>
            <a:schemeClr val="accent4"/>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olidFill>
          <a:ln>
            <a:noFill/>
          </a:ln>
          <a:effectLst>
            <a:outerShdw blurRad="317500" algn="ctr" rotWithShape="0">
              <a:prstClr val="black">
                <a:alpha val="25000"/>
              </a:prstClr>
            </a:outerShdw>
          </a:effectLst>
        </c:spPr>
      </c:pivotFmt>
      <c:pivotFmt>
        <c:idx val="3"/>
        <c:spPr>
          <a:solidFill>
            <a:schemeClr val="accent4"/>
          </a:solidFill>
          <a:ln>
            <a:noFill/>
          </a:ln>
          <a:effectLst>
            <a:outerShdw blurRad="317500" algn="ctr" rotWithShape="0">
              <a:prstClr val="black">
                <a:alpha val="25000"/>
              </a:prstClr>
            </a:outerShdw>
          </a:effectLst>
        </c:spPr>
      </c:pivotFmt>
      <c:pivotFmt>
        <c:idx val="4"/>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outerShdw blurRad="317500" algn="ctr" rotWithShape="0">
              <a:prstClr val="black">
                <a:alpha val="25000"/>
              </a:prstClr>
            </a:outerShdw>
          </a:effectLst>
        </c:spPr>
      </c:pivotFmt>
      <c:pivotFmt>
        <c:idx val="6"/>
        <c:spPr>
          <a:solidFill>
            <a:schemeClr val="accent4">
              <a:tint val="77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Pivot!$AL$6</c:f>
              <c:strCache>
                <c:ptCount val="1"/>
                <c:pt idx="0">
                  <c:v>Total</c:v>
                </c:pt>
              </c:strCache>
            </c:strRef>
          </c:tx>
          <c:dPt>
            <c:idx val="0"/>
            <c:bubble3D val="0"/>
            <c:spPr>
              <a:solidFill>
                <a:schemeClr val="accent4">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11A-499C-BB9E-CC6F78178419}"/>
              </c:ext>
            </c:extLst>
          </c:dPt>
          <c:dPt>
            <c:idx val="1"/>
            <c:bubble3D val="0"/>
            <c:spPr>
              <a:solidFill>
                <a:schemeClr val="accent4">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11A-499C-BB9E-CC6F781784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Pivot!$AK$7:$AK$9</c:f>
              <c:strCache>
                <c:ptCount val="2"/>
                <c:pt idx="0">
                  <c:v>Cash</c:v>
                </c:pt>
                <c:pt idx="1">
                  <c:v>Kredit</c:v>
                </c:pt>
              </c:strCache>
            </c:strRef>
          </c:cat>
          <c:val>
            <c:numRef>
              <c:f>Pivot!$AL$7:$AL$9</c:f>
              <c:numCache>
                <c:formatCode>[&gt;999999]\R\p\.#0.#00,,"Juta";\R\p\.#0.#00,,"Ribu"</c:formatCode>
                <c:ptCount val="2"/>
                <c:pt idx="0">
                  <c:v>640941750</c:v>
                </c:pt>
                <c:pt idx="1">
                  <c:v>109554450</c:v>
                </c:pt>
              </c:numCache>
            </c:numRef>
          </c:val>
          <c:extLst>
            <c:ext xmlns:c16="http://schemas.microsoft.com/office/drawing/2014/chart" uri="{C3380CC4-5D6E-409C-BE32-E72D297353CC}">
              <c16:uniqueId val="{00000004-811A-499C-BB9E-CC6F78178419}"/>
            </c:ext>
          </c:extLst>
        </c:ser>
        <c:dLbls>
          <c:showLegendKey val="0"/>
          <c:showVal val="0"/>
          <c:showCatName val="1"/>
          <c:showSerName val="0"/>
          <c:showPercent val="1"/>
          <c:showBubbleSize val="0"/>
          <c:showLeaderLines val="1"/>
        </c:dLbls>
        <c:firstSliceAng val="0"/>
        <c:holeSize val="47"/>
      </c:doughnut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Analisa Data Penjualan Bahan.xlsx]Pivot!Penjualan Per Tahun</c:name>
    <c:fmtId val="8"/>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7726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7726D"/>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996144299470753"/>
                  <c:h val="0.27406941624662601"/>
                </c:manualLayout>
              </c15:layout>
            </c:ext>
          </c:extLst>
        </c:dLbl>
      </c:pivotFmt>
      <c:pivotFmt>
        <c:idx val="4"/>
        <c:spPr>
          <a:solidFill>
            <a:srgbClr val="17726D"/>
          </a:solidFill>
          <a:ln>
            <a:noFill/>
          </a:ln>
          <a:effectLst/>
        </c:spPr>
        <c:dLbl>
          <c:idx val="0"/>
          <c:layout>
            <c:manualLayout>
              <c:x val="-1.2864287931203542E-2"/>
              <c:y val="5.4936968817207896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6054284503373935"/>
                  <c:h val="0.27406941624662601"/>
                </c:manualLayout>
              </c15:layout>
            </c:ext>
          </c:extLst>
        </c:dLbl>
      </c:pivotFmt>
    </c:pivotFmts>
    <c:plotArea>
      <c:layout>
        <c:manualLayout>
          <c:layoutTarget val="inner"/>
          <c:xMode val="edge"/>
          <c:yMode val="edge"/>
          <c:x val="0.18157642665800797"/>
          <c:y val="0.11379316524201208"/>
          <c:w val="0.77718645993993019"/>
          <c:h val="0.7724136695159759"/>
        </c:manualLayout>
      </c:layout>
      <c:barChart>
        <c:barDir val="bar"/>
        <c:grouping val="stacked"/>
        <c:varyColors val="0"/>
        <c:ser>
          <c:idx val="0"/>
          <c:order val="0"/>
          <c:tx>
            <c:strRef>
              <c:f>Pivot!$AP$6</c:f>
              <c:strCache>
                <c:ptCount val="1"/>
                <c:pt idx="0">
                  <c:v>Total</c:v>
                </c:pt>
              </c:strCache>
            </c:strRef>
          </c:tx>
          <c:spPr>
            <a:solidFill>
              <a:srgbClr val="17726D"/>
            </a:solidFill>
            <a:ln>
              <a:noFill/>
            </a:ln>
            <a:effectLst/>
          </c:spPr>
          <c:invertIfNegative val="0"/>
          <c:dPt>
            <c:idx val="0"/>
            <c:invertIfNegative val="0"/>
            <c:bubble3D val="0"/>
            <c:spPr>
              <a:solidFill>
                <a:srgbClr val="17726D"/>
              </a:solidFill>
              <a:ln>
                <a:noFill/>
              </a:ln>
              <a:effectLst/>
            </c:spPr>
            <c:extLst>
              <c:ext xmlns:c16="http://schemas.microsoft.com/office/drawing/2014/chart" uri="{C3380CC4-5D6E-409C-BE32-E72D297353CC}">
                <c16:uniqueId val="{00000002-01B3-444B-80C8-94D0BA92DCFA}"/>
              </c:ext>
            </c:extLst>
          </c:dPt>
          <c:dPt>
            <c:idx val="1"/>
            <c:invertIfNegative val="0"/>
            <c:bubble3D val="0"/>
            <c:spPr>
              <a:solidFill>
                <a:srgbClr val="17726D"/>
              </a:solidFill>
              <a:ln>
                <a:noFill/>
              </a:ln>
              <a:effectLst/>
            </c:spPr>
            <c:extLst>
              <c:ext xmlns:c16="http://schemas.microsoft.com/office/drawing/2014/chart" uri="{C3380CC4-5D6E-409C-BE32-E72D297353CC}">
                <c16:uniqueId val="{00000001-01B3-444B-80C8-94D0BA92DCFA}"/>
              </c:ext>
            </c:extLst>
          </c:dPt>
          <c:dLbls>
            <c:dLbl>
              <c:idx val="0"/>
              <c:layout>
                <c:manualLayout>
                  <c:x val="-1.2864287931203542E-2"/>
                  <c:y val="5.4936968817207896E-4"/>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36054284503373935"/>
                      <c:h val="0.27406941624662601"/>
                    </c:manualLayout>
                  </c15:layout>
                </c:ext>
                <c:ext xmlns:c16="http://schemas.microsoft.com/office/drawing/2014/chart" uri="{C3380CC4-5D6E-409C-BE32-E72D297353CC}">
                  <c16:uniqueId val="{00000002-01B3-444B-80C8-94D0BA92DCFA}"/>
                </c:ext>
              </c:extLst>
            </c:dLbl>
            <c:dLbl>
              <c:idx val="1"/>
              <c:dLblPos val="ctr"/>
              <c:showLegendKey val="0"/>
              <c:showVal val="1"/>
              <c:showCatName val="0"/>
              <c:showSerName val="0"/>
              <c:showPercent val="0"/>
              <c:showBubbleSize val="0"/>
              <c:extLst>
                <c:ext xmlns:c15="http://schemas.microsoft.com/office/drawing/2012/chart" uri="{CE6537A1-D6FC-4f65-9D91-7224C49458BB}">
                  <c15:layout>
                    <c:manualLayout>
                      <c:w val="0.3996144299470753"/>
                      <c:h val="0.27406941624662601"/>
                    </c:manualLayout>
                  </c15:layout>
                </c:ext>
                <c:ext xmlns:c16="http://schemas.microsoft.com/office/drawing/2014/chart" uri="{C3380CC4-5D6E-409C-BE32-E72D297353CC}">
                  <c16:uniqueId val="{00000001-01B3-444B-80C8-94D0BA92DC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Pivot!$AO$7:$AO$9</c:f>
              <c:strCache>
                <c:ptCount val="2"/>
                <c:pt idx="0">
                  <c:v>2021</c:v>
                </c:pt>
                <c:pt idx="1">
                  <c:v>2022</c:v>
                </c:pt>
              </c:strCache>
            </c:strRef>
          </c:cat>
          <c:val>
            <c:numRef>
              <c:f>Pivot!$AP$7:$AP$9</c:f>
              <c:numCache>
                <c:formatCode>[&gt;999999]\R\p\.#0.#00,,"Juta";\R\p\.#0.#00,,"Ribu"</c:formatCode>
                <c:ptCount val="2"/>
                <c:pt idx="0">
                  <c:v>295877100</c:v>
                </c:pt>
                <c:pt idx="1">
                  <c:v>454619100</c:v>
                </c:pt>
              </c:numCache>
            </c:numRef>
          </c:val>
          <c:extLst>
            <c:ext xmlns:c16="http://schemas.microsoft.com/office/drawing/2014/chart" uri="{C3380CC4-5D6E-409C-BE32-E72D297353CC}">
              <c16:uniqueId val="{00000000-01B3-444B-80C8-94D0BA92DCFA}"/>
            </c:ext>
          </c:extLst>
        </c:ser>
        <c:dLbls>
          <c:dLblPos val="ctr"/>
          <c:showLegendKey val="0"/>
          <c:showVal val="1"/>
          <c:showCatName val="0"/>
          <c:showSerName val="0"/>
          <c:showPercent val="0"/>
          <c:showBubbleSize val="0"/>
        </c:dLbls>
        <c:gapWidth val="79"/>
        <c:overlap val="100"/>
        <c:axId val="739578768"/>
        <c:axId val="2078822272"/>
      </c:barChart>
      <c:catAx>
        <c:axId val="739578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8822272"/>
        <c:crosses val="autoZero"/>
        <c:auto val="1"/>
        <c:lblAlgn val="ctr"/>
        <c:lblOffset val="100"/>
        <c:noMultiLvlLbl val="0"/>
      </c:catAx>
      <c:valAx>
        <c:axId val="2078822272"/>
        <c:scaling>
          <c:orientation val="minMax"/>
        </c:scaling>
        <c:delete val="1"/>
        <c:axPos val="b"/>
        <c:numFmt formatCode="[&gt;999999]\R\p\.#0.#00,,&quot;Juta&quot;;\R\p\.#0.#00,,&quot;Ribu&quot;" sourceLinked="1"/>
        <c:majorTickMark val="none"/>
        <c:minorTickMark val="none"/>
        <c:tickLblPos val="nextTo"/>
        <c:crossAx val="73957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Analisa Data Penjualan Bahan.xlsx]Pivot!Sales Tren</c:name>
    <c:fmtId val="8"/>
  </c:pivotSource>
  <c:chart>
    <c:autoTitleDeleted val="1"/>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rgbClr val="17726D"/>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Pivot!$AS$6</c:f>
              <c:strCache>
                <c:ptCount val="1"/>
                <c:pt idx="0">
                  <c:v>Total</c:v>
                </c:pt>
              </c:strCache>
            </c:strRef>
          </c:tx>
          <c:spPr>
            <a:ln w="28575" cap="rnd">
              <a:solidFill>
                <a:schemeClr val="accent5"/>
              </a:solidFill>
              <a:round/>
            </a:ln>
            <a:effectLst/>
          </c:spPr>
          <c:marker>
            <c:symbol val="circle"/>
            <c:size val="5"/>
            <c:spPr>
              <a:solidFill>
                <a:srgbClr val="17726D"/>
              </a:solidFill>
              <a:ln w="9525">
                <a:solidFill>
                  <a:schemeClr val="accent5"/>
                </a:solidFill>
              </a:ln>
              <a:effectLst/>
            </c:spPr>
          </c:marker>
          <c:cat>
            <c:multiLvlStrRef>
              <c:f>Pivot!$AR$7:$AR$33</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Pivot!$AS$7:$AS$33</c:f>
              <c:numCache>
                <c:formatCode>[&gt;999999]\R\p\.#0.#00,,"Juta";\R\p\.#0.#00,,"Ribu"</c:formatCode>
                <c:ptCount val="24"/>
                <c:pt idx="0">
                  <c:v>30889050</c:v>
                </c:pt>
                <c:pt idx="1">
                  <c:v>26702300</c:v>
                </c:pt>
                <c:pt idx="2">
                  <c:v>28398800</c:v>
                </c:pt>
                <c:pt idx="3">
                  <c:v>34677200</c:v>
                </c:pt>
                <c:pt idx="4">
                  <c:v>19200800</c:v>
                </c:pt>
                <c:pt idx="5">
                  <c:v>21047300</c:v>
                </c:pt>
                <c:pt idx="6">
                  <c:v>19379000</c:v>
                </c:pt>
                <c:pt idx="7">
                  <c:v>22576500</c:v>
                </c:pt>
                <c:pt idx="8">
                  <c:v>31161400</c:v>
                </c:pt>
                <c:pt idx="9">
                  <c:v>29816250</c:v>
                </c:pt>
                <c:pt idx="10">
                  <c:v>17465700</c:v>
                </c:pt>
                <c:pt idx="11">
                  <c:v>14562800</c:v>
                </c:pt>
                <c:pt idx="12">
                  <c:v>38005050</c:v>
                </c:pt>
                <c:pt idx="13">
                  <c:v>36691300</c:v>
                </c:pt>
                <c:pt idx="14">
                  <c:v>40703800</c:v>
                </c:pt>
                <c:pt idx="15">
                  <c:v>51736200</c:v>
                </c:pt>
                <c:pt idx="16">
                  <c:v>28493300</c:v>
                </c:pt>
                <c:pt idx="17">
                  <c:v>31176300</c:v>
                </c:pt>
                <c:pt idx="18">
                  <c:v>28913000</c:v>
                </c:pt>
                <c:pt idx="19">
                  <c:v>33713500</c:v>
                </c:pt>
                <c:pt idx="20">
                  <c:v>46337400</c:v>
                </c:pt>
                <c:pt idx="21">
                  <c:v>44652750</c:v>
                </c:pt>
                <c:pt idx="22">
                  <c:v>40610700</c:v>
                </c:pt>
                <c:pt idx="23">
                  <c:v>33585800</c:v>
                </c:pt>
              </c:numCache>
            </c:numRef>
          </c:val>
          <c:smooth val="0"/>
          <c:extLst>
            <c:ext xmlns:c16="http://schemas.microsoft.com/office/drawing/2014/chart" uri="{C3380CC4-5D6E-409C-BE32-E72D297353CC}">
              <c16:uniqueId val="{00000000-3BD6-4C7F-9527-60EB417E09BA}"/>
            </c:ext>
          </c:extLst>
        </c:ser>
        <c:dLbls>
          <c:showLegendKey val="0"/>
          <c:showVal val="0"/>
          <c:showCatName val="0"/>
          <c:showSerName val="0"/>
          <c:showPercent val="0"/>
          <c:showBubbleSize val="0"/>
        </c:dLbls>
        <c:marker val="1"/>
        <c:smooth val="0"/>
        <c:axId val="739604288"/>
        <c:axId val="989612832"/>
      </c:lineChart>
      <c:catAx>
        <c:axId val="7396042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612832"/>
        <c:crosses val="autoZero"/>
        <c:auto val="1"/>
        <c:lblAlgn val="ctr"/>
        <c:lblOffset val="100"/>
        <c:noMultiLvlLbl val="0"/>
      </c:catAx>
      <c:valAx>
        <c:axId val="989612832"/>
        <c:scaling>
          <c:orientation val="minMax"/>
        </c:scaling>
        <c:delete val="0"/>
        <c:axPos val="l"/>
        <c:numFmt formatCode="[&gt;999999]\R\p\.#0.#00,,&quot;Juta&quot;;\R\p\.#0.#00,,&quot;Ribu&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0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size">
        <cx:f>_xlchart.v1.0</cx:f>
      </cx:numDim>
    </cx:data>
  </cx:chartData>
  <cx:chart>
    <cx:plotArea>
      <cx:plotAreaRegion>
        <cx:series layoutId="treemap" uniqueId="{153076C8-F945-48E3-B089-E6F04A4ED8A7}">
          <cx:dataLabels>
            <cx:txPr>
              <a:bodyPr spcFirstLastPara="1" vertOverflow="ellipsis" horzOverflow="overflow" wrap="square" lIns="0" tIns="0" rIns="0" bIns="0" anchor="ctr" anchorCtr="1"/>
              <a:lstStyle/>
              <a:p>
                <a:pPr algn="ctr" rtl="0">
                  <a:defRPr>
                    <a:ln>
                      <a:noFill/>
                    </a:ln>
                    <a:solidFill>
                      <a:sysClr val="windowText" lastClr="000000"/>
                    </a:solidFill>
                  </a:defRPr>
                </a:pPr>
                <a:endParaRPr lang="en-US" sz="900" b="0" i="0" u="none" strike="noStrike" baseline="0">
                  <a:ln>
                    <a:noFill/>
                  </a:ln>
                  <a:solidFill>
                    <a:sysClr val="windowText" lastClr="000000"/>
                  </a:solidFill>
                  <a:latin typeface="Trebuchet MS" panose="020B0603020202020204"/>
                </a:endParaRPr>
              </a:p>
            </cx:txPr>
            <cx:visibility seriesName="0" categoryName="1" value="0"/>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Pivot!$M$5" lockText="1" noThreeD="1"/>
</file>

<file path=xl/ctrlProps/ctrlProp2.xml><?xml version="1.0" encoding="utf-8"?>
<formControlPr xmlns="http://schemas.microsoft.com/office/spreadsheetml/2009/9/main" objectType="CheckBox" checked="Checked" fmlaLink="Pivot!$N$5" lockText="1" noThreeD="1"/>
</file>

<file path=xl/ctrlProps/ctrlProp3.xml><?xml version="1.0" encoding="utf-8"?>
<formControlPr xmlns="http://schemas.microsoft.com/office/spreadsheetml/2009/9/main" objectType="CheckBox" checked="Checked" fmlaLink="Pivot!$O$5" lockText="1" noThreeD="1"/>
</file>

<file path=xl/ctrlProps/ctrlProp4.xml><?xml version="1.0" encoding="utf-8"?>
<formControlPr xmlns="http://schemas.microsoft.com/office/spreadsheetml/2009/9/main" objectType="CheckBox" checked="Checked" fmlaLink="#REF!" lockText="1" noThreeD="1"/>
</file>

<file path=xl/ctrlProps/ctrlProp5.xml><?xml version="1.0" encoding="utf-8"?>
<formControlPr xmlns="http://schemas.microsoft.com/office/spreadsheetml/2009/9/main" objectType="CheckBox" checked="Checked" fmlaLink="#REF!" lockText="1" noThreeD="1"/>
</file>

<file path=xl/ctrlProps/ctrlProp6.xml><?xml version="1.0" encoding="utf-8"?>
<formControlPr xmlns="http://schemas.microsoft.com/office/spreadsheetml/2009/9/main" objectType="CheckBox" checked="Checked" fmlaLink="#REF!" lockText="1" noThreeD="1"/>
</file>

<file path=xl/ctrlProps/ctrlProp7.xml><?xml version="1.0" encoding="utf-8"?>
<formControlPr xmlns="http://schemas.microsoft.com/office/spreadsheetml/2009/9/main" objectType="CheckBox" checked="Checked" fmlaLink="$M$5" lockText="1" noThreeD="1"/>
</file>

<file path=xl/ctrlProps/ctrlProp8.xml><?xml version="1.0" encoding="utf-8"?>
<formControlPr xmlns="http://schemas.microsoft.com/office/spreadsheetml/2009/9/main" objectType="CheckBox" checked="Checked" fmlaLink="$O$5" lockText="1" noThreeD="1"/>
</file>

<file path=xl/ctrlProps/ctrlProp9.xml><?xml version="1.0" encoding="utf-8"?>
<formControlPr xmlns="http://schemas.microsoft.com/office/spreadsheetml/2009/9/main" objectType="CheckBox" checked="Checked" fmlaLink="$N$5" lockText="1" noThreeD="1"/>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5715</xdr:colOff>
      <xdr:row>5</xdr:row>
      <xdr:rowOff>161925</xdr:rowOff>
    </xdr:from>
    <xdr:to>
      <xdr:col>18</xdr:col>
      <xdr:colOff>9524</xdr:colOff>
      <xdr:row>10</xdr:row>
      <xdr:rowOff>24163</xdr:rowOff>
    </xdr:to>
    <xdr:sp macro="" textlink="">
      <xdr:nvSpPr>
        <xdr:cNvPr id="3" name="Rectangle 2">
          <a:extLst>
            <a:ext uri="{FF2B5EF4-FFF2-40B4-BE49-F238E27FC236}">
              <a16:creationId xmlns:a16="http://schemas.microsoft.com/office/drawing/2014/main" id="{26695440-8733-46DB-95EF-732C0667765D}"/>
            </a:ext>
          </a:extLst>
        </xdr:cNvPr>
        <xdr:cNvSpPr/>
      </xdr:nvSpPr>
      <xdr:spPr>
        <a:xfrm>
          <a:off x="8682990" y="1133475"/>
          <a:ext cx="2480309" cy="767113"/>
        </a:xfrm>
        <a:prstGeom prst="rect">
          <a:avLst/>
        </a:prstGeom>
        <a:solidFill>
          <a:schemeClr val="bg1"/>
        </a:solidFill>
        <a:ln w="952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9</xdr:col>
      <xdr:colOff>396240</xdr:colOff>
      <xdr:row>5</xdr:row>
      <xdr:rowOff>161925</xdr:rowOff>
    </xdr:from>
    <xdr:to>
      <xdr:col>13</xdr:col>
      <xdr:colOff>400049</xdr:colOff>
      <xdr:row>10</xdr:row>
      <xdr:rowOff>24163</xdr:rowOff>
    </xdr:to>
    <xdr:sp macro="" textlink="">
      <xdr:nvSpPr>
        <xdr:cNvPr id="2" name="Rectangle 1">
          <a:extLst>
            <a:ext uri="{FF2B5EF4-FFF2-40B4-BE49-F238E27FC236}">
              <a16:creationId xmlns:a16="http://schemas.microsoft.com/office/drawing/2014/main" id="{DA91B7B8-43DB-4856-8D02-66605CFAF3AB}"/>
            </a:ext>
          </a:extLst>
        </xdr:cNvPr>
        <xdr:cNvSpPr/>
      </xdr:nvSpPr>
      <xdr:spPr>
        <a:xfrm>
          <a:off x="5977890" y="1133475"/>
          <a:ext cx="2480309" cy="767113"/>
        </a:xfrm>
        <a:prstGeom prst="rect">
          <a:avLst/>
        </a:prstGeom>
        <a:solidFill>
          <a:schemeClr val="bg1"/>
        </a:solidFill>
        <a:ln w="952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523874</xdr:colOff>
      <xdr:row>0</xdr:row>
      <xdr:rowOff>200022</xdr:rowOff>
    </xdr:from>
    <xdr:to>
      <xdr:col>22</xdr:col>
      <xdr:colOff>438149</xdr:colOff>
      <xdr:row>5</xdr:row>
      <xdr:rowOff>57149</xdr:rowOff>
    </xdr:to>
    <xdr:sp macro="" textlink="">
      <xdr:nvSpPr>
        <xdr:cNvPr id="40" name="Rectangle 39">
          <a:extLst>
            <a:ext uri="{FF2B5EF4-FFF2-40B4-BE49-F238E27FC236}">
              <a16:creationId xmlns:a16="http://schemas.microsoft.com/office/drawing/2014/main" id="{00000000-0008-0000-0000-000028000000}"/>
            </a:ext>
          </a:extLst>
        </xdr:cNvPr>
        <xdr:cNvSpPr/>
      </xdr:nvSpPr>
      <xdr:spPr>
        <a:xfrm rot="10800000">
          <a:off x="1152524" y="200022"/>
          <a:ext cx="12915900" cy="828677"/>
        </a:xfrm>
        <a:prstGeom prst="rect">
          <a:avLst/>
        </a:prstGeom>
        <a:solidFill>
          <a:srgbClr val="17726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133350</xdr:colOff>
      <xdr:row>10</xdr:row>
      <xdr:rowOff>133349</xdr:rowOff>
    </xdr:from>
    <xdr:to>
      <xdr:col>14</xdr:col>
      <xdr:colOff>81150</xdr:colOff>
      <xdr:row>24</xdr:row>
      <xdr:rowOff>79649</xdr:rowOff>
    </xdr:to>
    <xdr:sp macro="" textlink="">
      <xdr:nvSpPr>
        <xdr:cNvPr id="6189" name="Rectangle 6188">
          <a:extLst>
            <a:ext uri="{FF2B5EF4-FFF2-40B4-BE49-F238E27FC236}">
              <a16:creationId xmlns:a16="http://schemas.microsoft.com/office/drawing/2014/main" id="{00000000-0008-0000-0000-00002D180000}"/>
            </a:ext>
          </a:extLst>
        </xdr:cNvPr>
        <xdr:cNvSpPr/>
      </xdr:nvSpPr>
      <xdr:spPr>
        <a:xfrm>
          <a:off x="3581400" y="2276474"/>
          <a:ext cx="6120000" cy="2880000"/>
        </a:xfrm>
        <a:prstGeom prst="rect">
          <a:avLst/>
        </a:prstGeom>
        <a:solidFill>
          <a:schemeClr val="bg1"/>
        </a:solidFill>
        <a:ln w="952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142875</xdr:colOff>
      <xdr:row>25</xdr:row>
      <xdr:rowOff>1904</xdr:rowOff>
    </xdr:from>
    <xdr:to>
      <xdr:col>9</xdr:col>
      <xdr:colOff>406725</xdr:colOff>
      <xdr:row>34</xdr:row>
      <xdr:rowOff>74999</xdr:rowOff>
    </xdr:to>
    <xdr:sp macro="" textlink="">
      <xdr:nvSpPr>
        <xdr:cNvPr id="6205" name="Rectangle 6204">
          <a:extLst>
            <a:ext uri="{FF2B5EF4-FFF2-40B4-BE49-F238E27FC236}">
              <a16:creationId xmlns:a16="http://schemas.microsoft.com/office/drawing/2014/main" id="{00000000-0008-0000-0000-00003D180000}"/>
            </a:ext>
          </a:extLst>
        </xdr:cNvPr>
        <xdr:cNvSpPr/>
      </xdr:nvSpPr>
      <xdr:spPr>
        <a:xfrm>
          <a:off x="3248025" y="4592954"/>
          <a:ext cx="2740350" cy="1701870"/>
        </a:xfrm>
        <a:prstGeom prst="rect">
          <a:avLst/>
        </a:prstGeom>
        <a:solidFill>
          <a:schemeClr val="bg1"/>
        </a:solidFill>
        <a:ln w="952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18</xdr:col>
      <xdr:colOff>133350</xdr:colOff>
      <xdr:row>25</xdr:row>
      <xdr:rowOff>11429</xdr:rowOff>
    </xdr:from>
    <xdr:to>
      <xdr:col>22</xdr:col>
      <xdr:colOff>425775</xdr:colOff>
      <xdr:row>34</xdr:row>
      <xdr:rowOff>84524</xdr:rowOff>
    </xdr:to>
    <xdr:sp macro="" textlink="">
      <xdr:nvSpPr>
        <xdr:cNvPr id="6206" name="Rectangle 6205">
          <a:extLst>
            <a:ext uri="{FF2B5EF4-FFF2-40B4-BE49-F238E27FC236}">
              <a16:creationId xmlns:a16="http://schemas.microsoft.com/office/drawing/2014/main" id="{00000000-0008-0000-0000-00003E180000}"/>
            </a:ext>
          </a:extLst>
        </xdr:cNvPr>
        <xdr:cNvSpPr/>
      </xdr:nvSpPr>
      <xdr:spPr>
        <a:xfrm>
          <a:off x="11287125" y="4602479"/>
          <a:ext cx="2768925" cy="1701870"/>
        </a:xfrm>
        <a:prstGeom prst="rect">
          <a:avLst/>
        </a:prstGeom>
        <a:solidFill>
          <a:schemeClr val="bg1"/>
        </a:solidFill>
        <a:ln w="952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504825</xdr:colOff>
      <xdr:row>22</xdr:row>
      <xdr:rowOff>78104</xdr:rowOff>
    </xdr:from>
    <xdr:to>
      <xdr:col>5</xdr:col>
      <xdr:colOff>57151</xdr:colOff>
      <xdr:row>34</xdr:row>
      <xdr:rowOff>114300</xdr:rowOff>
    </xdr:to>
    <xdr:sp macro="" textlink="">
      <xdr:nvSpPr>
        <xdr:cNvPr id="6207" name="Rectangle 6206">
          <a:extLst>
            <a:ext uri="{FF2B5EF4-FFF2-40B4-BE49-F238E27FC236}">
              <a16:creationId xmlns:a16="http://schemas.microsoft.com/office/drawing/2014/main" id="{00000000-0008-0000-0000-00003F180000}"/>
            </a:ext>
          </a:extLst>
        </xdr:cNvPr>
        <xdr:cNvSpPr/>
      </xdr:nvSpPr>
      <xdr:spPr>
        <a:xfrm>
          <a:off x="1133475" y="4126229"/>
          <a:ext cx="2028826" cy="2207896"/>
        </a:xfrm>
        <a:prstGeom prst="rect">
          <a:avLst/>
        </a:prstGeom>
        <a:solidFill>
          <a:schemeClr val="bg1"/>
        </a:solidFill>
        <a:ln w="952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14</xdr:col>
      <xdr:colOff>152400</xdr:colOff>
      <xdr:row>10</xdr:row>
      <xdr:rowOff>114300</xdr:rowOff>
    </xdr:from>
    <xdr:to>
      <xdr:col>18</xdr:col>
      <xdr:colOff>1200</xdr:colOff>
      <xdr:row>24</xdr:row>
      <xdr:rowOff>55949</xdr:rowOff>
    </xdr:to>
    <xdr:sp macro="" textlink="">
      <xdr:nvSpPr>
        <xdr:cNvPr id="6208" name="Rectangle 6207">
          <a:extLst>
            <a:ext uri="{FF2B5EF4-FFF2-40B4-BE49-F238E27FC236}">
              <a16:creationId xmlns:a16="http://schemas.microsoft.com/office/drawing/2014/main" id="{00000000-0008-0000-0000-000040180000}"/>
            </a:ext>
          </a:extLst>
        </xdr:cNvPr>
        <xdr:cNvSpPr/>
      </xdr:nvSpPr>
      <xdr:spPr>
        <a:xfrm>
          <a:off x="9772650" y="2257425"/>
          <a:ext cx="2592000" cy="2875349"/>
        </a:xfrm>
        <a:prstGeom prst="rect">
          <a:avLst/>
        </a:prstGeom>
        <a:solidFill>
          <a:schemeClr val="bg1"/>
        </a:solidFill>
        <a:ln w="952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18</xdr:col>
      <xdr:colOff>104775</xdr:colOff>
      <xdr:row>5</xdr:row>
      <xdr:rowOff>171451</xdr:rowOff>
    </xdr:from>
    <xdr:to>
      <xdr:col>22</xdr:col>
      <xdr:colOff>421575</xdr:colOff>
      <xdr:row>24</xdr:row>
      <xdr:rowOff>76200</xdr:rowOff>
    </xdr:to>
    <xdr:sp macro="" textlink="">
      <xdr:nvSpPr>
        <xdr:cNvPr id="6209" name="Rectangle 6208">
          <a:extLst>
            <a:ext uri="{FF2B5EF4-FFF2-40B4-BE49-F238E27FC236}">
              <a16:creationId xmlns:a16="http://schemas.microsoft.com/office/drawing/2014/main" id="{00000000-0008-0000-0000-000041180000}"/>
            </a:ext>
          </a:extLst>
        </xdr:cNvPr>
        <xdr:cNvSpPr/>
      </xdr:nvSpPr>
      <xdr:spPr>
        <a:xfrm>
          <a:off x="11258550" y="1143001"/>
          <a:ext cx="2793300" cy="3343274"/>
        </a:xfrm>
        <a:prstGeom prst="rect">
          <a:avLst/>
        </a:prstGeom>
        <a:solidFill>
          <a:schemeClr val="bg1"/>
        </a:solidFill>
        <a:ln w="952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5</xdr:col>
      <xdr:colOff>552936</xdr:colOff>
      <xdr:row>11</xdr:row>
      <xdr:rowOff>19050</xdr:rowOff>
    </xdr:from>
    <xdr:ext cx="791755" cy="269369"/>
    <xdr:sp macro="" textlink="">
      <xdr:nvSpPr>
        <xdr:cNvPr id="6231" name="TextBox 6230">
          <a:extLst>
            <a:ext uri="{FF2B5EF4-FFF2-40B4-BE49-F238E27FC236}">
              <a16:creationId xmlns:a16="http://schemas.microsoft.com/office/drawing/2014/main" id="{00000000-0008-0000-0000-000057180000}"/>
            </a:ext>
          </a:extLst>
        </xdr:cNvPr>
        <xdr:cNvSpPr txBox="1"/>
      </xdr:nvSpPr>
      <xdr:spPr>
        <a:xfrm>
          <a:off x="4000986" y="2371725"/>
          <a:ext cx="791755"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1">
              <a:latin typeface="Arial" panose="020B0604020202020204" pitchFamily="34" charset="0"/>
              <a:cs typeface="Arial" panose="020B0604020202020204" pitchFamily="34" charset="0"/>
            </a:rPr>
            <a:t>Bulanan</a:t>
          </a:r>
        </a:p>
      </xdr:txBody>
    </xdr:sp>
    <xdr:clientData/>
  </xdr:oneCellAnchor>
  <xdr:oneCellAnchor>
    <xdr:from>
      <xdr:col>5</xdr:col>
      <xdr:colOff>552936</xdr:colOff>
      <xdr:row>25</xdr:row>
      <xdr:rowOff>104775</xdr:rowOff>
    </xdr:from>
    <xdr:ext cx="1416029" cy="269369"/>
    <xdr:sp macro="" textlink="">
      <xdr:nvSpPr>
        <xdr:cNvPr id="6232" name="TextBox 6231">
          <a:extLst>
            <a:ext uri="{FF2B5EF4-FFF2-40B4-BE49-F238E27FC236}">
              <a16:creationId xmlns:a16="http://schemas.microsoft.com/office/drawing/2014/main" id="{00000000-0008-0000-0000-000058180000}"/>
            </a:ext>
          </a:extLst>
        </xdr:cNvPr>
        <xdr:cNvSpPr txBox="1"/>
      </xdr:nvSpPr>
      <xdr:spPr>
        <a:xfrm>
          <a:off x="4000986" y="5391150"/>
          <a:ext cx="141602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1">
              <a:latin typeface="Arial" panose="020B0604020202020204" pitchFamily="34" charset="0"/>
              <a:cs typeface="Arial" panose="020B0604020202020204" pitchFamily="34" charset="0"/>
            </a:rPr>
            <a:t>Penjualan/Tahun</a:t>
          </a:r>
        </a:p>
      </xdr:txBody>
    </xdr:sp>
    <xdr:clientData/>
  </xdr:oneCellAnchor>
  <xdr:oneCellAnchor>
    <xdr:from>
      <xdr:col>18</xdr:col>
      <xdr:colOff>581511</xdr:colOff>
      <xdr:row>25</xdr:row>
      <xdr:rowOff>95250</xdr:rowOff>
    </xdr:from>
    <xdr:ext cx="1578637" cy="269369"/>
    <xdr:sp macro="" textlink="">
      <xdr:nvSpPr>
        <xdr:cNvPr id="6233" name="TextBox 6232">
          <a:extLst>
            <a:ext uri="{FF2B5EF4-FFF2-40B4-BE49-F238E27FC236}">
              <a16:creationId xmlns:a16="http://schemas.microsoft.com/office/drawing/2014/main" id="{00000000-0008-0000-0000-000059180000}"/>
            </a:ext>
          </a:extLst>
        </xdr:cNvPr>
        <xdr:cNvSpPr txBox="1"/>
      </xdr:nvSpPr>
      <xdr:spPr>
        <a:xfrm>
          <a:off x="11735286" y="4686300"/>
          <a:ext cx="1578637"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1">
              <a:latin typeface="Arial" panose="020B0604020202020204" pitchFamily="34" charset="0"/>
              <a:cs typeface="Arial" panose="020B0604020202020204" pitchFamily="34" charset="0"/>
            </a:rPr>
            <a:t>Penjualan/Kategori</a:t>
          </a:r>
        </a:p>
      </xdr:txBody>
    </xdr:sp>
    <xdr:clientData/>
  </xdr:oneCellAnchor>
  <xdr:oneCellAnchor>
    <xdr:from>
      <xdr:col>2</xdr:col>
      <xdr:colOff>257176</xdr:colOff>
      <xdr:row>22</xdr:row>
      <xdr:rowOff>161925</xdr:rowOff>
    </xdr:from>
    <xdr:ext cx="1509636" cy="314325"/>
    <xdr:sp macro="" textlink="">
      <xdr:nvSpPr>
        <xdr:cNvPr id="6234" name="TextBox 6233">
          <a:extLst>
            <a:ext uri="{FF2B5EF4-FFF2-40B4-BE49-F238E27FC236}">
              <a16:creationId xmlns:a16="http://schemas.microsoft.com/office/drawing/2014/main" id="{00000000-0008-0000-0000-00005A180000}"/>
            </a:ext>
          </a:extLst>
        </xdr:cNvPr>
        <xdr:cNvSpPr txBox="1"/>
      </xdr:nvSpPr>
      <xdr:spPr>
        <a:xfrm>
          <a:off x="1504951" y="4210050"/>
          <a:ext cx="1509636"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D" sz="1200" b="1">
              <a:latin typeface="Arial" panose="020B0604020202020204" pitchFamily="34" charset="0"/>
              <a:cs typeface="Arial" panose="020B0604020202020204" pitchFamily="34" charset="0"/>
            </a:rPr>
            <a:t>Cara Pembayaran</a:t>
          </a:r>
        </a:p>
      </xdr:txBody>
    </xdr:sp>
    <xdr:clientData/>
  </xdr:oneCellAnchor>
  <xdr:oneCellAnchor>
    <xdr:from>
      <xdr:col>14</xdr:col>
      <xdr:colOff>591036</xdr:colOff>
      <xdr:row>11</xdr:row>
      <xdr:rowOff>28575</xdr:rowOff>
    </xdr:from>
    <xdr:ext cx="1613199" cy="269369"/>
    <xdr:sp macro="" textlink="">
      <xdr:nvSpPr>
        <xdr:cNvPr id="6235" name="TextBox 6234">
          <a:extLst>
            <a:ext uri="{FF2B5EF4-FFF2-40B4-BE49-F238E27FC236}">
              <a16:creationId xmlns:a16="http://schemas.microsoft.com/office/drawing/2014/main" id="{00000000-0008-0000-0000-00005B180000}"/>
            </a:ext>
          </a:extLst>
        </xdr:cNvPr>
        <xdr:cNvSpPr txBox="1"/>
      </xdr:nvSpPr>
      <xdr:spPr>
        <a:xfrm>
          <a:off x="10211286" y="2381250"/>
          <a:ext cx="161319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1">
              <a:latin typeface="Arial" panose="020B0604020202020204" pitchFamily="34" charset="0"/>
              <a:cs typeface="Arial" panose="020B0604020202020204" pitchFamily="34" charset="0"/>
            </a:rPr>
            <a:t>Jenis Penjualannya</a:t>
          </a:r>
        </a:p>
      </xdr:txBody>
    </xdr:sp>
    <xdr:clientData/>
  </xdr:oneCellAnchor>
  <xdr:oneCellAnchor>
    <xdr:from>
      <xdr:col>18</xdr:col>
      <xdr:colOff>448161</xdr:colOff>
      <xdr:row>6</xdr:row>
      <xdr:rowOff>85725</xdr:rowOff>
    </xdr:from>
    <xdr:ext cx="1527662" cy="269369"/>
    <xdr:sp macro="" textlink="">
      <xdr:nvSpPr>
        <xdr:cNvPr id="6236" name="TextBox 6235">
          <a:extLst>
            <a:ext uri="{FF2B5EF4-FFF2-40B4-BE49-F238E27FC236}">
              <a16:creationId xmlns:a16="http://schemas.microsoft.com/office/drawing/2014/main" id="{00000000-0008-0000-0000-00005C180000}"/>
            </a:ext>
          </a:extLst>
        </xdr:cNvPr>
        <xdr:cNvSpPr txBox="1"/>
      </xdr:nvSpPr>
      <xdr:spPr>
        <a:xfrm>
          <a:off x="11601936" y="1238250"/>
          <a:ext cx="1527662"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1">
              <a:latin typeface="Arial" panose="020B0604020202020204" pitchFamily="34" charset="0"/>
              <a:cs typeface="Arial" panose="020B0604020202020204" pitchFamily="34" charset="0"/>
            </a:rPr>
            <a:t>10 Produk Terlaris</a:t>
          </a:r>
        </a:p>
      </xdr:txBody>
    </xdr:sp>
    <xdr:clientData/>
  </xdr:oneCellAnchor>
  <xdr:twoCellAnchor>
    <xdr:from>
      <xdr:col>5</xdr:col>
      <xdr:colOff>215930</xdr:colOff>
      <xdr:row>11</xdr:row>
      <xdr:rowOff>6729</xdr:rowOff>
    </xdr:from>
    <xdr:to>
      <xdr:col>5</xdr:col>
      <xdr:colOff>554123</xdr:colOff>
      <xdr:row>12</xdr:row>
      <xdr:rowOff>122617</xdr:rowOff>
    </xdr:to>
    <xdr:grpSp>
      <xdr:nvGrpSpPr>
        <xdr:cNvPr id="6237" name="Group 6236">
          <a:extLst>
            <a:ext uri="{FF2B5EF4-FFF2-40B4-BE49-F238E27FC236}">
              <a16:creationId xmlns:a16="http://schemas.microsoft.com/office/drawing/2014/main" id="{00000000-0008-0000-0000-00005D180000}"/>
            </a:ext>
          </a:extLst>
        </xdr:cNvPr>
        <xdr:cNvGrpSpPr>
          <a:grpSpLocks noChangeAspect="1"/>
        </xdr:cNvGrpSpPr>
      </xdr:nvGrpSpPr>
      <xdr:grpSpPr bwMode="auto">
        <a:xfrm>
          <a:off x="3321080" y="2064129"/>
          <a:ext cx="338193" cy="296863"/>
          <a:chOff x="-3235" y="750"/>
          <a:chExt cx="2153" cy="2316"/>
        </a:xfrm>
        <a:solidFill>
          <a:schemeClr val="tx1"/>
        </a:solidFill>
      </xdr:grpSpPr>
      <xdr:sp macro="" textlink="">
        <xdr:nvSpPr>
          <xdr:cNvPr id="6238" name="Freeform 994">
            <a:extLst>
              <a:ext uri="{FF2B5EF4-FFF2-40B4-BE49-F238E27FC236}">
                <a16:creationId xmlns:a16="http://schemas.microsoft.com/office/drawing/2014/main" id="{00000000-0008-0000-0000-00005E180000}"/>
              </a:ext>
            </a:extLst>
          </xdr:cNvPr>
          <xdr:cNvSpPr>
            <a:spLocks noEditPoints="1"/>
          </xdr:cNvSpPr>
        </xdr:nvSpPr>
        <xdr:spPr bwMode="auto">
          <a:xfrm>
            <a:off x="-3235" y="750"/>
            <a:ext cx="2153" cy="2316"/>
          </a:xfrm>
          <a:custGeom>
            <a:avLst/>
            <a:gdLst>
              <a:gd name="T0" fmla="*/ 538 w 4305"/>
              <a:gd name="T1" fmla="*/ 4125 h 4631"/>
              <a:gd name="T2" fmla="*/ 3767 w 4305"/>
              <a:gd name="T3" fmla="*/ 1527 h 4631"/>
              <a:gd name="T4" fmla="*/ 993 w 4305"/>
              <a:gd name="T5" fmla="*/ 0 h 4631"/>
              <a:gd name="T6" fmla="*/ 1058 w 4305"/>
              <a:gd name="T7" fmla="*/ 5 h 4631"/>
              <a:gd name="T8" fmla="*/ 1153 w 4305"/>
              <a:gd name="T9" fmla="*/ 36 h 4631"/>
              <a:gd name="T10" fmla="*/ 1232 w 4305"/>
              <a:gd name="T11" fmla="*/ 94 h 4631"/>
              <a:gd name="T12" fmla="*/ 1290 w 4305"/>
              <a:gd name="T13" fmla="*/ 173 h 4631"/>
              <a:gd name="T14" fmla="*/ 1322 w 4305"/>
              <a:gd name="T15" fmla="*/ 269 h 4631"/>
              <a:gd name="T16" fmla="*/ 1326 w 4305"/>
              <a:gd name="T17" fmla="*/ 561 h 4631"/>
              <a:gd name="T18" fmla="*/ 2979 w 4305"/>
              <a:gd name="T19" fmla="*/ 319 h 4631"/>
              <a:gd name="T20" fmla="*/ 2996 w 4305"/>
              <a:gd name="T21" fmla="*/ 219 h 4631"/>
              <a:gd name="T22" fmla="*/ 3041 w 4305"/>
              <a:gd name="T23" fmla="*/ 130 h 4631"/>
              <a:gd name="T24" fmla="*/ 3110 w 4305"/>
              <a:gd name="T25" fmla="*/ 61 h 4631"/>
              <a:gd name="T26" fmla="*/ 3198 w 4305"/>
              <a:gd name="T27" fmla="*/ 16 h 4631"/>
              <a:gd name="T28" fmla="*/ 3300 w 4305"/>
              <a:gd name="T29" fmla="*/ 0 h 4631"/>
              <a:gd name="T30" fmla="*/ 3364 w 4305"/>
              <a:gd name="T31" fmla="*/ 5 h 4631"/>
              <a:gd name="T32" fmla="*/ 3459 w 4305"/>
              <a:gd name="T33" fmla="*/ 36 h 4631"/>
              <a:gd name="T34" fmla="*/ 3538 w 4305"/>
              <a:gd name="T35" fmla="*/ 94 h 4631"/>
              <a:gd name="T36" fmla="*/ 3596 w 4305"/>
              <a:gd name="T37" fmla="*/ 173 h 4631"/>
              <a:gd name="T38" fmla="*/ 3629 w 4305"/>
              <a:gd name="T39" fmla="*/ 269 h 4631"/>
              <a:gd name="T40" fmla="*/ 3633 w 4305"/>
              <a:gd name="T41" fmla="*/ 561 h 4631"/>
              <a:gd name="T42" fmla="*/ 4037 w 4305"/>
              <a:gd name="T43" fmla="*/ 565 h 4631"/>
              <a:gd name="T44" fmla="*/ 4131 w 4305"/>
              <a:gd name="T45" fmla="*/ 596 h 4631"/>
              <a:gd name="T46" fmla="*/ 4212 w 4305"/>
              <a:gd name="T47" fmla="*/ 654 h 4631"/>
              <a:gd name="T48" fmla="*/ 4270 w 4305"/>
              <a:gd name="T49" fmla="*/ 733 h 4631"/>
              <a:gd name="T50" fmla="*/ 4301 w 4305"/>
              <a:gd name="T51" fmla="*/ 829 h 4631"/>
              <a:gd name="T52" fmla="*/ 4305 w 4305"/>
              <a:gd name="T53" fmla="*/ 4311 h 4631"/>
              <a:gd name="T54" fmla="*/ 4288 w 4305"/>
              <a:gd name="T55" fmla="*/ 4412 h 4631"/>
              <a:gd name="T56" fmla="*/ 4243 w 4305"/>
              <a:gd name="T57" fmla="*/ 4500 h 4631"/>
              <a:gd name="T58" fmla="*/ 4174 w 4305"/>
              <a:gd name="T59" fmla="*/ 4569 h 4631"/>
              <a:gd name="T60" fmla="*/ 4086 w 4305"/>
              <a:gd name="T61" fmla="*/ 4614 h 4631"/>
              <a:gd name="T62" fmla="*/ 3985 w 4305"/>
              <a:gd name="T63" fmla="*/ 4631 h 4631"/>
              <a:gd name="T64" fmla="*/ 268 w 4305"/>
              <a:gd name="T65" fmla="*/ 4627 h 4631"/>
              <a:gd name="T66" fmla="*/ 172 w 4305"/>
              <a:gd name="T67" fmla="*/ 4594 h 4631"/>
              <a:gd name="T68" fmla="*/ 93 w 4305"/>
              <a:gd name="T69" fmla="*/ 4537 h 4631"/>
              <a:gd name="T70" fmla="*/ 35 w 4305"/>
              <a:gd name="T71" fmla="*/ 4458 h 4631"/>
              <a:gd name="T72" fmla="*/ 4 w 4305"/>
              <a:gd name="T73" fmla="*/ 4363 h 4631"/>
              <a:gd name="T74" fmla="*/ 0 w 4305"/>
              <a:gd name="T75" fmla="*/ 881 h 4631"/>
              <a:gd name="T76" fmla="*/ 16 w 4305"/>
              <a:gd name="T77" fmla="*/ 779 h 4631"/>
              <a:gd name="T78" fmla="*/ 61 w 4305"/>
              <a:gd name="T79" fmla="*/ 692 h 4631"/>
              <a:gd name="T80" fmla="*/ 131 w 4305"/>
              <a:gd name="T81" fmla="*/ 621 h 4631"/>
              <a:gd name="T82" fmla="*/ 219 w 4305"/>
              <a:gd name="T83" fmla="*/ 576 h 4631"/>
              <a:gd name="T84" fmla="*/ 321 w 4305"/>
              <a:gd name="T85" fmla="*/ 561 h 4631"/>
              <a:gd name="T86" fmla="*/ 672 w 4305"/>
              <a:gd name="T87" fmla="*/ 319 h 4631"/>
              <a:gd name="T88" fmla="*/ 689 w 4305"/>
              <a:gd name="T89" fmla="*/ 219 h 4631"/>
              <a:gd name="T90" fmla="*/ 734 w 4305"/>
              <a:gd name="T91" fmla="*/ 130 h 4631"/>
              <a:gd name="T92" fmla="*/ 804 w 4305"/>
              <a:gd name="T93" fmla="*/ 61 h 4631"/>
              <a:gd name="T94" fmla="*/ 891 w 4305"/>
              <a:gd name="T95" fmla="*/ 16 h 4631"/>
              <a:gd name="T96" fmla="*/ 993 w 4305"/>
              <a:gd name="T97" fmla="*/ 0 h 46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4305" h="4631">
                <a:moveTo>
                  <a:pt x="538" y="1527"/>
                </a:moveTo>
                <a:lnTo>
                  <a:pt x="538" y="4125"/>
                </a:lnTo>
                <a:lnTo>
                  <a:pt x="3767" y="4125"/>
                </a:lnTo>
                <a:lnTo>
                  <a:pt x="3767" y="1527"/>
                </a:lnTo>
                <a:lnTo>
                  <a:pt x="538" y="1527"/>
                </a:lnTo>
                <a:close/>
                <a:moveTo>
                  <a:pt x="993" y="0"/>
                </a:moveTo>
                <a:lnTo>
                  <a:pt x="1006" y="0"/>
                </a:lnTo>
                <a:lnTo>
                  <a:pt x="1058" y="5"/>
                </a:lnTo>
                <a:lnTo>
                  <a:pt x="1107" y="16"/>
                </a:lnTo>
                <a:lnTo>
                  <a:pt x="1153" y="36"/>
                </a:lnTo>
                <a:lnTo>
                  <a:pt x="1195" y="61"/>
                </a:lnTo>
                <a:lnTo>
                  <a:pt x="1232" y="94"/>
                </a:lnTo>
                <a:lnTo>
                  <a:pt x="1264" y="130"/>
                </a:lnTo>
                <a:lnTo>
                  <a:pt x="1290" y="173"/>
                </a:lnTo>
                <a:lnTo>
                  <a:pt x="1309" y="219"/>
                </a:lnTo>
                <a:lnTo>
                  <a:pt x="1322" y="269"/>
                </a:lnTo>
                <a:lnTo>
                  <a:pt x="1326" y="319"/>
                </a:lnTo>
                <a:lnTo>
                  <a:pt x="1326" y="561"/>
                </a:lnTo>
                <a:lnTo>
                  <a:pt x="2979" y="561"/>
                </a:lnTo>
                <a:lnTo>
                  <a:pt x="2979" y="319"/>
                </a:lnTo>
                <a:lnTo>
                  <a:pt x="2983" y="269"/>
                </a:lnTo>
                <a:lnTo>
                  <a:pt x="2996" y="219"/>
                </a:lnTo>
                <a:lnTo>
                  <a:pt x="3014" y="173"/>
                </a:lnTo>
                <a:lnTo>
                  <a:pt x="3041" y="130"/>
                </a:lnTo>
                <a:lnTo>
                  <a:pt x="3072" y="94"/>
                </a:lnTo>
                <a:lnTo>
                  <a:pt x="3110" y="61"/>
                </a:lnTo>
                <a:lnTo>
                  <a:pt x="3153" y="36"/>
                </a:lnTo>
                <a:lnTo>
                  <a:pt x="3198" y="16"/>
                </a:lnTo>
                <a:lnTo>
                  <a:pt x="3247" y="5"/>
                </a:lnTo>
                <a:lnTo>
                  <a:pt x="3300" y="0"/>
                </a:lnTo>
                <a:lnTo>
                  <a:pt x="3312" y="0"/>
                </a:lnTo>
                <a:lnTo>
                  <a:pt x="3364" y="5"/>
                </a:lnTo>
                <a:lnTo>
                  <a:pt x="3414" y="16"/>
                </a:lnTo>
                <a:lnTo>
                  <a:pt x="3459" y="36"/>
                </a:lnTo>
                <a:lnTo>
                  <a:pt x="3501" y="61"/>
                </a:lnTo>
                <a:lnTo>
                  <a:pt x="3538" y="94"/>
                </a:lnTo>
                <a:lnTo>
                  <a:pt x="3571" y="130"/>
                </a:lnTo>
                <a:lnTo>
                  <a:pt x="3596" y="173"/>
                </a:lnTo>
                <a:lnTo>
                  <a:pt x="3616" y="219"/>
                </a:lnTo>
                <a:lnTo>
                  <a:pt x="3629" y="269"/>
                </a:lnTo>
                <a:lnTo>
                  <a:pt x="3633" y="319"/>
                </a:lnTo>
                <a:lnTo>
                  <a:pt x="3633" y="561"/>
                </a:lnTo>
                <a:lnTo>
                  <a:pt x="3985" y="561"/>
                </a:lnTo>
                <a:lnTo>
                  <a:pt x="4037" y="565"/>
                </a:lnTo>
                <a:lnTo>
                  <a:pt x="4086" y="576"/>
                </a:lnTo>
                <a:lnTo>
                  <a:pt x="4131" y="596"/>
                </a:lnTo>
                <a:lnTo>
                  <a:pt x="4174" y="621"/>
                </a:lnTo>
                <a:lnTo>
                  <a:pt x="4212" y="654"/>
                </a:lnTo>
                <a:lnTo>
                  <a:pt x="4243" y="692"/>
                </a:lnTo>
                <a:lnTo>
                  <a:pt x="4270" y="733"/>
                </a:lnTo>
                <a:lnTo>
                  <a:pt x="4288" y="779"/>
                </a:lnTo>
                <a:lnTo>
                  <a:pt x="4301" y="829"/>
                </a:lnTo>
                <a:lnTo>
                  <a:pt x="4305" y="881"/>
                </a:lnTo>
                <a:lnTo>
                  <a:pt x="4305" y="4311"/>
                </a:lnTo>
                <a:lnTo>
                  <a:pt x="4301" y="4363"/>
                </a:lnTo>
                <a:lnTo>
                  <a:pt x="4288" y="4412"/>
                </a:lnTo>
                <a:lnTo>
                  <a:pt x="4270" y="4458"/>
                </a:lnTo>
                <a:lnTo>
                  <a:pt x="4243" y="4500"/>
                </a:lnTo>
                <a:lnTo>
                  <a:pt x="4212" y="4537"/>
                </a:lnTo>
                <a:lnTo>
                  <a:pt x="4174" y="4569"/>
                </a:lnTo>
                <a:lnTo>
                  <a:pt x="4131" y="4594"/>
                </a:lnTo>
                <a:lnTo>
                  <a:pt x="4086" y="4614"/>
                </a:lnTo>
                <a:lnTo>
                  <a:pt x="4037" y="4627"/>
                </a:lnTo>
                <a:lnTo>
                  <a:pt x="3985" y="4631"/>
                </a:lnTo>
                <a:lnTo>
                  <a:pt x="321" y="4631"/>
                </a:lnTo>
                <a:lnTo>
                  <a:pt x="268" y="4627"/>
                </a:lnTo>
                <a:lnTo>
                  <a:pt x="219" y="4614"/>
                </a:lnTo>
                <a:lnTo>
                  <a:pt x="172" y="4594"/>
                </a:lnTo>
                <a:lnTo>
                  <a:pt x="131" y="4569"/>
                </a:lnTo>
                <a:lnTo>
                  <a:pt x="93" y="4537"/>
                </a:lnTo>
                <a:lnTo>
                  <a:pt x="61" y="4500"/>
                </a:lnTo>
                <a:lnTo>
                  <a:pt x="35" y="4458"/>
                </a:lnTo>
                <a:lnTo>
                  <a:pt x="16" y="4412"/>
                </a:lnTo>
                <a:lnTo>
                  <a:pt x="4" y="4363"/>
                </a:lnTo>
                <a:lnTo>
                  <a:pt x="0" y="4311"/>
                </a:lnTo>
                <a:lnTo>
                  <a:pt x="0" y="881"/>
                </a:lnTo>
                <a:lnTo>
                  <a:pt x="4" y="829"/>
                </a:lnTo>
                <a:lnTo>
                  <a:pt x="16" y="779"/>
                </a:lnTo>
                <a:lnTo>
                  <a:pt x="35" y="733"/>
                </a:lnTo>
                <a:lnTo>
                  <a:pt x="61" y="692"/>
                </a:lnTo>
                <a:lnTo>
                  <a:pt x="93" y="654"/>
                </a:lnTo>
                <a:lnTo>
                  <a:pt x="131" y="621"/>
                </a:lnTo>
                <a:lnTo>
                  <a:pt x="172" y="596"/>
                </a:lnTo>
                <a:lnTo>
                  <a:pt x="219" y="576"/>
                </a:lnTo>
                <a:lnTo>
                  <a:pt x="268" y="565"/>
                </a:lnTo>
                <a:lnTo>
                  <a:pt x="321" y="561"/>
                </a:lnTo>
                <a:lnTo>
                  <a:pt x="672" y="561"/>
                </a:lnTo>
                <a:lnTo>
                  <a:pt x="672" y="319"/>
                </a:lnTo>
                <a:lnTo>
                  <a:pt x="677" y="269"/>
                </a:lnTo>
                <a:lnTo>
                  <a:pt x="689" y="219"/>
                </a:lnTo>
                <a:lnTo>
                  <a:pt x="708" y="173"/>
                </a:lnTo>
                <a:lnTo>
                  <a:pt x="734" y="130"/>
                </a:lnTo>
                <a:lnTo>
                  <a:pt x="766" y="94"/>
                </a:lnTo>
                <a:lnTo>
                  <a:pt x="804" y="61"/>
                </a:lnTo>
                <a:lnTo>
                  <a:pt x="846" y="36"/>
                </a:lnTo>
                <a:lnTo>
                  <a:pt x="891" y="16"/>
                </a:lnTo>
                <a:lnTo>
                  <a:pt x="941" y="5"/>
                </a:lnTo>
                <a:lnTo>
                  <a:pt x="99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239" name="Freeform 995">
            <a:extLst>
              <a:ext uri="{FF2B5EF4-FFF2-40B4-BE49-F238E27FC236}">
                <a16:creationId xmlns:a16="http://schemas.microsoft.com/office/drawing/2014/main" id="{00000000-0008-0000-0000-00005F180000}"/>
              </a:ext>
            </a:extLst>
          </xdr:cNvPr>
          <xdr:cNvSpPr>
            <a:spLocks/>
          </xdr:cNvSpPr>
        </xdr:nvSpPr>
        <xdr:spPr bwMode="auto">
          <a:xfrm>
            <a:off x="-2772" y="1772"/>
            <a:ext cx="329" cy="329"/>
          </a:xfrm>
          <a:custGeom>
            <a:avLst/>
            <a:gdLst>
              <a:gd name="T0" fmla="*/ 51 w 660"/>
              <a:gd name="T1" fmla="*/ 0 h 659"/>
              <a:gd name="T2" fmla="*/ 609 w 660"/>
              <a:gd name="T3" fmla="*/ 0 h 659"/>
              <a:gd name="T4" fmla="*/ 629 w 660"/>
              <a:gd name="T5" fmla="*/ 5 h 659"/>
              <a:gd name="T6" fmla="*/ 646 w 660"/>
              <a:gd name="T7" fmla="*/ 15 h 659"/>
              <a:gd name="T8" fmla="*/ 657 w 660"/>
              <a:gd name="T9" fmla="*/ 32 h 659"/>
              <a:gd name="T10" fmla="*/ 660 w 660"/>
              <a:gd name="T11" fmla="*/ 51 h 659"/>
              <a:gd name="T12" fmla="*/ 660 w 660"/>
              <a:gd name="T13" fmla="*/ 609 h 659"/>
              <a:gd name="T14" fmla="*/ 657 w 660"/>
              <a:gd name="T15" fmla="*/ 628 h 659"/>
              <a:gd name="T16" fmla="*/ 646 w 660"/>
              <a:gd name="T17" fmla="*/ 644 h 659"/>
              <a:gd name="T18" fmla="*/ 629 w 660"/>
              <a:gd name="T19" fmla="*/ 655 h 659"/>
              <a:gd name="T20" fmla="*/ 609 w 660"/>
              <a:gd name="T21" fmla="*/ 659 h 659"/>
              <a:gd name="T22" fmla="*/ 51 w 660"/>
              <a:gd name="T23" fmla="*/ 659 h 659"/>
              <a:gd name="T24" fmla="*/ 31 w 660"/>
              <a:gd name="T25" fmla="*/ 655 h 659"/>
              <a:gd name="T26" fmla="*/ 16 w 660"/>
              <a:gd name="T27" fmla="*/ 644 h 659"/>
              <a:gd name="T28" fmla="*/ 4 w 660"/>
              <a:gd name="T29" fmla="*/ 628 h 659"/>
              <a:gd name="T30" fmla="*/ 0 w 660"/>
              <a:gd name="T31" fmla="*/ 609 h 659"/>
              <a:gd name="T32" fmla="*/ 0 w 660"/>
              <a:gd name="T33" fmla="*/ 51 h 659"/>
              <a:gd name="T34" fmla="*/ 4 w 660"/>
              <a:gd name="T35" fmla="*/ 32 h 659"/>
              <a:gd name="T36" fmla="*/ 16 w 660"/>
              <a:gd name="T37" fmla="*/ 15 h 659"/>
              <a:gd name="T38" fmla="*/ 31 w 660"/>
              <a:gd name="T39" fmla="*/ 5 h 659"/>
              <a:gd name="T40" fmla="*/ 51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1" y="0"/>
                </a:moveTo>
                <a:lnTo>
                  <a:pt x="609" y="0"/>
                </a:lnTo>
                <a:lnTo>
                  <a:pt x="629" y="5"/>
                </a:lnTo>
                <a:lnTo>
                  <a:pt x="646" y="15"/>
                </a:lnTo>
                <a:lnTo>
                  <a:pt x="657" y="32"/>
                </a:lnTo>
                <a:lnTo>
                  <a:pt x="660" y="51"/>
                </a:lnTo>
                <a:lnTo>
                  <a:pt x="660" y="609"/>
                </a:lnTo>
                <a:lnTo>
                  <a:pt x="657" y="628"/>
                </a:lnTo>
                <a:lnTo>
                  <a:pt x="646" y="644"/>
                </a:lnTo>
                <a:lnTo>
                  <a:pt x="629" y="655"/>
                </a:lnTo>
                <a:lnTo>
                  <a:pt x="609" y="659"/>
                </a:lnTo>
                <a:lnTo>
                  <a:pt x="51" y="659"/>
                </a:lnTo>
                <a:lnTo>
                  <a:pt x="31" y="655"/>
                </a:lnTo>
                <a:lnTo>
                  <a:pt x="16" y="644"/>
                </a:lnTo>
                <a:lnTo>
                  <a:pt x="4" y="628"/>
                </a:lnTo>
                <a:lnTo>
                  <a:pt x="0" y="609"/>
                </a:lnTo>
                <a:lnTo>
                  <a:pt x="0" y="51"/>
                </a:lnTo>
                <a:lnTo>
                  <a:pt x="4" y="32"/>
                </a:lnTo>
                <a:lnTo>
                  <a:pt x="16" y="15"/>
                </a:lnTo>
                <a:lnTo>
                  <a:pt x="31" y="5"/>
                </a:lnTo>
                <a:lnTo>
                  <a:pt x="51"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240" name="Freeform 996">
            <a:extLst>
              <a:ext uri="{FF2B5EF4-FFF2-40B4-BE49-F238E27FC236}">
                <a16:creationId xmlns:a16="http://schemas.microsoft.com/office/drawing/2014/main" id="{00000000-0008-0000-0000-000060180000}"/>
              </a:ext>
            </a:extLst>
          </xdr:cNvPr>
          <xdr:cNvSpPr>
            <a:spLocks/>
          </xdr:cNvSpPr>
        </xdr:nvSpPr>
        <xdr:spPr bwMode="auto">
          <a:xfrm>
            <a:off x="-2324" y="1772"/>
            <a:ext cx="330" cy="329"/>
          </a:xfrm>
          <a:custGeom>
            <a:avLst/>
            <a:gdLst>
              <a:gd name="T0" fmla="*/ 52 w 660"/>
              <a:gd name="T1" fmla="*/ 0 h 659"/>
              <a:gd name="T2" fmla="*/ 609 w 660"/>
              <a:gd name="T3" fmla="*/ 0 h 659"/>
              <a:gd name="T4" fmla="*/ 629 w 660"/>
              <a:gd name="T5" fmla="*/ 5 h 659"/>
              <a:gd name="T6" fmla="*/ 646 w 660"/>
              <a:gd name="T7" fmla="*/ 15 h 659"/>
              <a:gd name="T8" fmla="*/ 657 w 660"/>
              <a:gd name="T9" fmla="*/ 32 h 659"/>
              <a:gd name="T10" fmla="*/ 660 w 660"/>
              <a:gd name="T11" fmla="*/ 51 h 659"/>
              <a:gd name="T12" fmla="*/ 660 w 660"/>
              <a:gd name="T13" fmla="*/ 609 h 659"/>
              <a:gd name="T14" fmla="*/ 657 w 660"/>
              <a:gd name="T15" fmla="*/ 628 h 659"/>
              <a:gd name="T16" fmla="*/ 646 w 660"/>
              <a:gd name="T17" fmla="*/ 644 h 659"/>
              <a:gd name="T18" fmla="*/ 629 w 660"/>
              <a:gd name="T19" fmla="*/ 655 h 659"/>
              <a:gd name="T20" fmla="*/ 609 w 660"/>
              <a:gd name="T21" fmla="*/ 659 h 659"/>
              <a:gd name="T22" fmla="*/ 52 w 660"/>
              <a:gd name="T23" fmla="*/ 659 h 659"/>
              <a:gd name="T24" fmla="*/ 31 w 660"/>
              <a:gd name="T25" fmla="*/ 655 h 659"/>
              <a:gd name="T26" fmla="*/ 16 w 660"/>
              <a:gd name="T27" fmla="*/ 644 h 659"/>
              <a:gd name="T28" fmla="*/ 4 w 660"/>
              <a:gd name="T29" fmla="*/ 628 h 659"/>
              <a:gd name="T30" fmla="*/ 0 w 660"/>
              <a:gd name="T31" fmla="*/ 609 h 659"/>
              <a:gd name="T32" fmla="*/ 0 w 660"/>
              <a:gd name="T33" fmla="*/ 51 h 659"/>
              <a:gd name="T34" fmla="*/ 4 w 660"/>
              <a:gd name="T35" fmla="*/ 32 h 659"/>
              <a:gd name="T36" fmla="*/ 16 w 660"/>
              <a:gd name="T37" fmla="*/ 15 h 659"/>
              <a:gd name="T38" fmla="*/ 31 w 660"/>
              <a:gd name="T39" fmla="*/ 5 h 659"/>
              <a:gd name="T40" fmla="*/ 52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2" y="0"/>
                </a:moveTo>
                <a:lnTo>
                  <a:pt x="609" y="0"/>
                </a:lnTo>
                <a:lnTo>
                  <a:pt x="629" y="5"/>
                </a:lnTo>
                <a:lnTo>
                  <a:pt x="646" y="15"/>
                </a:lnTo>
                <a:lnTo>
                  <a:pt x="657" y="32"/>
                </a:lnTo>
                <a:lnTo>
                  <a:pt x="660" y="51"/>
                </a:lnTo>
                <a:lnTo>
                  <a:pt x="660" y="609"/>
                </a:lnTo>
                <a:lnTo>
                  <a:pt x="657" y="628"/>
                </a:lnTo>
                <a:lnTo>
                  <a:pt x="646"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241" name="Freeform 997">
            <a:extLst>
              <a:ext uri="{FF2B5EF4-FFF2-40B4-BE49-F238E27FC236}">
                <a16:creationId xmlns:a16="http://schemas.microsoft.com/office/drawing/2014/main" id="{00000000-0008-0000-0000-000061180000}"/>
              </a:ext>
            </a:extLst>
          </xdr:cNvPr>
          <xdr:cNvSpPr>
            <a:spLocks/>
          </xdr:cNvSpPr>
        </xdr:nvSpPr>
        <xdr:spPr bwMode="auto">
          <a:xfrm>
            <a:off x="-1876" y="1772"/>
            <a:ext cx="331" cy="329"/>
          </a:xfrm>
          <a:custGeom>
            <a:avLst/>
            <a:gdLst>
              <a:gd name="T0" fmla="*/ 52 w 661"/>
              <a:gd name="T1" fmla="*/ 0 h 659"/>
              <a:gd name="T2" fmla="*/ 609 w 661"/>
              <a:gd name="T3" fmla="*/ 0 h 659"/>
              <a:gd name="T4" fmla="*/ 629 w 661"/>
              <a:gd name="T5" fmla="*/ 5 h 659"/>
              <a:gd name="T6" fmla="*/ 645 w 661"/>
              <a:gd name="T7" fmla="*/ 15 h 659"/>
              <a:gd name="T8" fmla="*/ 657 w 661"/>
              <a:gd name="T9" fmla="*/ 32 h 659"/>
              <a:gd name="T10" fmla="*/ 661 w 661"/>
              <a:gd name="T11" fmla="*/ 51 h 659"/>
              <a:gd name="T12" fmla="*/ 661 w 661"/>
              <a:gd name="T13" fmla="*/ 609 h 659"/>
              <a:gd name="T14" fmla="*/ 657 w 661"/>
              <a:gd name="T15" fmla="*/ 628 h 659"/>
              <a:gd name="T16" fmla="*/ 645 w 661"/>
              <a:gd name="T17" fmla="*/ 644 h 659"/>
              <a:gd name="T18" fmla="*/ 629 w 661"/>
              <a:gd name="T19" fmla="*/ 655 h 659"/>
              <a:gd name="T20" fmla="*/ 609 w 661"/>
              <a:gd name="T21" fmla="*/ 659 h 659"/>
              <a:gd name="T22" fmla="*/ 52 w 661"/>
              <a:gd name="T23" fmla="*/ 659 h 659"/>
              <a:gd name="T24" fmla="*/ 31 w 661"/>
              <a:gd name="T25" fmla="*/ 655 h 659"/>
              <a:gd name="T26" fmla="*/ 16 w 661"/>
              <a:gd name="T27" fmla="*/ 644 h 659"/>
              <a:gd name="T28" fmla="*/ 4 w 661"/>
              <a:gd name="T29" fmla="*/ 628 h 659"/>
              <a:gd name="T30" fmla="*/ 0 w 661"/>
              <a:gd name="T31" fmla="*/ 609 h 659"/>
              <a:gd name="T32" fmla="*/ 0 w 661"/>
              <a:gd name="T33" fmla="*/ 51 h 659"/>
              <a:gd name="T34" fmla="*/ 4 w 661"/>
              <a:gd name="T35" fmla="*/ 32 h 659"/>
              <a:gd name="T36" fmla="*/ 16 w 661"/>
              <a:gd name="T37" fmla="*/ 15 h 659"/>
              <a:gd name="T38" fmla="*/ 31 w 661"/>
              <a:gd name="T39" fmla="*/ 5 h 659"/>
              <a:gd name="T40" fmla="*/ 52 w 661"/>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1" h="659">
                <a:moveTo>
                  <a:pt x="52" y="0"/>
                </a:moveTo>
                <a:lnTo>
                  <a:pt x="609" y="0"/>
                </a:lnTo>
                <a:lnTo>
                  <a:pt x="629" y="5"/>
                </a:lnTo>
                <a:lnTo>
                  <a:pt x="645" y="15"/>
                </a:lnTo>
                <a:lnTo>
                  <a:pt x="657" y="32"/>
                </a:lnTo>
                <a:lnTo>
                  <a:pt x="661" y="51"/>
                </a:lnTo>
                <a:lnTo>
                  <a:pt x="661" y="609"/>
                </a:lnTo>
                <a:lnTo>
                  <a:pt x="657" y="628"/>
                </a:lnTo>
                <a:lnTo>
                  <a:pt x="645"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242" name="Freeform 998">
            <a:extLst>
              <a:ext uri="{FF2B5EF4-FFF2-40B4-BE49-F238E27FC236}">
                <a16:creationId xmlns:a16="http://schemas.microsoft.com/office/drawing/2014/main" id="{00000000-0008-0000-0000-000062180000}"/>
              </a:ext>
            </a:extLst>
          </xdr:cNvPr>
          <xdr:cNvSpPr>
            <a:spLocks/>
          </xdr:cNvSpPr>
        </xdr:nvSpPr>
        <xdr:spPr bwMode="auto">
          <a:xfrm>
            <a:off x="-2772" y="2220"/>
            <a:ext cx="329" cy="329"/>
          </a:xfrm>
          <a:custGeom>
            <a:avLst/>
            <a:gdLst>
              <a:gd name="T0" fmla="*/ 51 w 660"/>
              <a:gd name="T1" fmla="*/ 0 h 659"/>
              <a:gd name="T2" fmla="*/ 609 w 660"/>
              <a:gd name="T3" fmla="*/ 0 h 659"/>
              <a:gd name="T4" fmla="*/ 629 w 660"/>
              <a:gd name="T5" fmla="*/ 5 h 659"/>
              <a:gd name="T6" fmla="*/ 646 w 660"/>
              <a:gd name="T7" fmla="*/ 16 h 659"/>
              <a:gd name="T8" fmla="*/ 657 w 660"/>
              <a:gd name="T9" fmla="*/ 31 h 659"/>
              <a:gd name="T10" fmla="*/ 660 w 660"/>
              <a:gd name="T11" fmla="*/ 51 h 659"/>
              <a:gd name="T12" fmla="*/ 660 w 660"/>
              <a:gd name="T13" fmla="*/ 608 h 659"/>
              <a:gd name="T14" fmla="*/ 657 w 660"/>
              <a:gd name="T15" fmla="*/ 628 h 659"/>
              <a:gd name="T16" fmla="*/ 646 w 660"/>
              <a:gd name="T17" fmla="*/ 644 h 659"/>
              <a:gd name="T18" fmla="*/ 629 w 660"/>
              <a:gd name="T19" fmla="*/ 655 h 659"/>
              <a:gd name="T20" fmla="*/ 609 w 660"/>
              <a:gd name="T21" fmla="*/ 659 h 659"/>
              <a:gd name="T22" fmla="*/ 51 w 660"/>
              <a:gd name="T23" fmla="*/ 659 h 659"/>
              <a:gd name="T24" fmla="*/ 31 w 660"/>
              <a:gd name="T25" fmla="*/ 655 h 659"/>
              <a:gd name="T26" fmla="*/ 16 w 660"/>
              <a:gd name="T27" fmla="*/ 644 h 659"/>
              <a:gd name="T28" fmla="*/ 4 w 660"/>
              <a:gd name="T29" fmla="*/ 628 h 659"/>
              <a:gd name="T30" fmla="*/ 0 w 660"/>
              <a:gd name="T31" fmla="*/ 608 h 659"/>
              <a:gd name="T32" fmla="*/ 0 w 660"/>
              <a:gd name="T33" fmla="*/ 51 h 659"/>
              <a:gd name="T34" fmla="*/ 4 w 660"/>
              <a:gd name="T35" fmla="*/ 31 h 659"/>
              <a:gd name="T36" fmla="*/ 16 w 660"/>
              <a:gd name="T37" fmla="*/ 16 h 659"/>
              <a:gd name="T38" fmla="*/ 31 w 660"/>
              <a:gd name="T39" fmla="*/ 5 h 659"/>
              <a:gd name="T40" fmla="*/ 51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1" y="0"/>
                </a:moveTo>
                <a:lnTo>
                  <a:pt x="609" y="0"/>
                </a:lnTo>
                <a:lnTo>
                  <a:pt x="629" y="5"/>
                </a:lnTo>
                <a:lnTo>
                  <a:pt x="646" y="16"/>
                </a:lnTo>
                <a:lnTo>
                  <a:pt x="657" y="31"/>
                </a:lnTo>
                <a:lnTo>
                  <a:pt x="660" y="51"/>
                </a:lnTo>
                <a:lnTo>
                  <a:pt x="660" y="608"/>
                </a:lnTo>
                <a:lnTo>
                  <a:pt x="657" y="628"/>
                </a:lnTo>
                <a:lnTo>
                  <a:pt x="646" y="644"/>
                </a:lnTo>
                <a:lnTo>
                  <a:pt x="629" y="655"/>
                </a:lnTo>
                <a:lnTo>
                  <a:pt x="609" y="659"/>
                </a:lnTo>
                <a:lnTo>
                  <a:pt x="51" y="659"/>
                </a:lnTo>
                <a:lnTo>
                  <a:pt x="31" y="655"/>
                </a:lnTo>
                <a:lnTo>
                  <a:pt x="16" y="644"/>
                </a:lnTo>
                <a:lnTo>
                  <a:pt x="4" y="628"/>
                </a:lnTo>
                <a:lnTo>
                  <a:pt x="0" y="608"/>
                </a:lnTo>
                <a:lnTo>
                  <a:pt x="0" y="51"/>
                </a:lnTo>
                <a:lnTo>
                  <a:pt x="4" y="31"/>
                </a:lnTo>
                <a:lnTo>
                  <a:pt x="16" y="16"/>
                </a:lnTo>
                <a:lnTo>
                  <a:pt x="31" y="5"/>
                </a:lnTo>
                <a:lnTo>
                  <a:pt x="51"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243" name="Freeform 999">
            <a:extLst>
              <a:ext uri="{FF2B5EF4-FFF2-40B4-BE49-F238E27FC236}">
                <a16:creationId xmlns:a16="http://schemas.microsoft.com/office/drawing/2014/main" id="{00000000-0008-0000-0000-000063180000}"/>
              </a:ext>
            </a:extLst>
          </xdr:cNvPr>
          <xdr:cNvSpPr>
            <a:spLocks/>
          </xdr:cNvSpPr>
        </xdr:nvSpPr>
        <xdr:spPr bwMode="auto">
          <a:xfrm>
            <a:off x="-2324" y="2220"/>
            <a:ext cx="330" cy="329"/>
          </a:xfrm>
          <a:custGeom>
            <a:avLst/>
            <a:gdLst>
              <a:gd name="T0" fmla="*/ 52 w 660"/>
              <a:gd name="T1" fmla="*/ 0 h 659"/>
              <a:gd name="T2" fmla="*/ 609 w 660"/>
              <a:gd name="T3" fmla="*/ 0 h 659"/>
              <a:gd name="T4" fmla="*/ 629 w 660"/>
              <a:gd name="T5" fmla="*/ 5 h 659"/>
              <a:gd name="T6" fmla="*/ 646 w 660"/>
              <a:gd name="T7" fmla="*/ 16 h 659"/>
              <a:gd name="T8" fmla="*/ 657 w 660"/>
              <a:gd name="T9" fmla="*/ 31 h 659"/>
              <a:gd name="T10" fmla="*/ 660 w 660"/>
              <a:gd name="T11" fmla="*/ 51 h 659"/>
              <a:gd name="T12" fmla="*/ 660 w 660"/>
              <a:gd name="T13" fmla="*/ 608 h 659"/>
              <a:gd name="T14" fmla="*/ 657 w 660"/>
              <a:gd name="T15" fmla="*/ 628 h 659"/>
              <a:gd name="T16" fmla="*/ 646 w 660"/>
              <a:gd name="T17" fmla="*/ 644 h 659"/>
              <a:gd name="T18" fmla="*/ 629 w 660"/>
              <a:gd name="T19" fmla="*/ 655 h 659"/>
              <a:gd name="T20" fmla="*/ 609 w 660"/>
              <a:gd name="T21" fmla="*/ 659 h 659"/>
              <a:gd name="T22" fmla="*/ 52 w 660"/>
              <a:gd name="T23" fmla="*/ 659 h 659"/>
              <a:gd name="T24" fmla="*/ 31 w 660"/>
              <a:gd name="T25" fmla="*/ 655 h 659"/>
              <a:gd name="T26" fmla="*/ 16 w 660"/>
              <a:gd name="T27" fmla="*/ 644 h 659"/>
              <a:gd name="T28" fmla="*/ 4 w 660"/>
              <a:gd name="T29" fmla="*/ 628 h 659"/>
              <a:gd name="T30" fmla="*/ 0 w 660"/>
              <a:gd name="T31" fmla="*/ 608 h 659"/>
              <a:gd name="T32" fmla="*/ 0 w 660"/>
              <a:gd name="T33" fmla="*/ 51 h 659"/>
              <a:gd name="T34" fmla="*/ 4 w 660"/>
              <a:gd name="T35" fmla="*/ 31 h 659"/>
              <a:gd name="T36" fmla="*/ 16 w 660"/>
              <a:gd name="T37" fmla="*/ 16 h 659"/>
              <a:gd name="T38" fmla="*/ 31 w 660"/>
              <a:gd name="T39" fmla="*/ 5 h 659"/>
              <a:gd name="T40" fmla="*/ 52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2" y="0"/>
                </a:moveTo>
                <a:lnTo>
                  <a:pt x="609" y="0"/>
                </a:lnTo>
                <a:lnTo>
                  <a:pt x="629" y="5"/>
                </a:lnTo>
                <a:lnTo>
                  <a:pt x="646" y="16"/>
                </a:lnTo>
                <a:lnTo>
                  <a:pt x="657" y="31"/>
                </a:lnTo>
                <a:lnTo>
                  <a:pt x="660" y="51"/>
                </a:lnTo>
                <a:lnTo>
                  <a:pt x="660" y="608"/>
                </a:lnTo>
                <a:lnTo>
                  <a:pt x="657" y="628"/>
                </a:lnTo>
                <a:lnTo>
                  <a:pt x="646"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244" name="Freeform 1000">
            <a:extLst>
              <a:ext uri="{FF2B5EF4-FFF2-40B4-BE49-F238E27FC236}">
                <a16:creationId xmlns:a16="http://schemas.microsoft.com/office/drawing/2014/main" id="{00000000-0008-0000-0000-000064180000}"/>
              </a:ext>
            </a:extLst>
          </xdr:cNvPr>
          <xdr:cNvSpPr>
            <a:spLocks/>
          </xdr:cNvSpPr>
        </xdr:nvSpPr>
        <xdr:spPr bwMode="auto">
          <a:xfrm>
            <a:off x="-1876" y="2220"/>
            <a:ext cx="331" cy="329"/>
          </a:xfrm>
          <a:custGeom>
            <a:avLst/>
            <a:gdLst>
              <a:gd name="T0" fmla="*/ 52 w 661"/>
              <a:gd name="T1" fmla="*/ 0 h 659"/>
              <a:gd name="T2" fmla="*/ 609 w 661"/>
              <a:gd name="T3" fmla="*/ 0 h 659"/>
              <a:gd name="T4" fmla="*/ 629 w 661"/>
              <a:gd name="T5" fmla="*/ 5 h 659"/>
              <a:gd name="T6" fmla="*/ 645 w 661"/>
              <a:gd name="T7" fmla="*/ 16 h 659"/>
              <a:gd name="T8" fmla="*/ 657 w 661"/>
              <a:gd name="T9" fmla="*/ 31 h 659"/>
              <a:gd name="T10" fmla="*/ 661 w 661"/>
              <a:gd name="T11" fmla="*/ 51 h 659"/>
              <a:gd name="T12" fmla="*/ 661 w 661"/>
              <a:gd name="T13" fmla="*/ 608 h 659"/>
              <a:gd name="T14" fmla="*/ 657 w 661"/>
              <a:gd name="T15" fmla="*/ 628 h 659"/>
              <a:gd name="T16" fmla="*/ 645 w 661"/>
              <a:gd name="T17" fmla="*/ 644 h 659"/>
              <a:gd name="T18" fmla="*/ 629 w 661"/>
              <a:gd name="T19" fmla="*/ 655 h 659"/>
              <a:gd name="T20" fmla="*/ 609 w 661"/>
              <a:gd name="T21" fmla="*/ 659 h 659"/>
              <a:gd name="T22" fmla="*/ 52 w 661"/>
              <a:gd name="T23" fmla="*/ 659 h 659"/>
              <a:gd name="T24" fmla="*/ 31 w 661"/>
              <a:gd name="T25" fmla="*/ 655 h 659"/>
              <a:gd name="T26" fmla="*/ 16 w 661"/>
              <a:gd name="T27" fmla="*/ 644 h 659"/>
              <a:gd name="T28" fmla="*/ 4 w 661"/>
              <a:gd name="T29" fmla="*/ 628 h 659"/>
              <a:gd name="T30" fmla="*/ 0 w 661"/>
              <a:gd name="T31" fmla="*/ 608 h 659"/>
              <a:gd name="T32" fmla="*/ 0 w 661"/>
              <a:gd name="T33" fmla="*/ 51 h 659"/>
              <a:gd name="T34" fmla="*/ 4 w 661"/>
              <a:gd name="T35" fmla="*/ 31 h 659"/>
              <a:gd name="T36" fmla="*/ 16 w 661"/>
              <a:gd name="T37" fmla="*/ 16 h 659"/>
              <a:gd name="T38" fmla="*/ 31 w 661"/>
              <a:gd name="T39" fmla="*/ 5 h 659"/>
              <a:gd name="T40" fmla="*/ 52 w 661"/>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1" h="659">
                <a:moveTo>
                  <a:pt x="52" y="0"/>
                </a:moveTo>
                <a:lnTo>
                  <a:pt x="609" y="0"/>
                </a:lnTo>
                <a:lnTo>
                  <a:pt x="629" y="5"/>
                </a:lnTo>
                <a:lnTo>
                  <a:pt x="645" y="16"/>
                </a:lnTo>
                <a:lnTo>
                  <a:pt x="657" y="31"/>
                </a:lnTo>
                <a:lnTo>
                  <a:pt x="661" y="51"/>
                </a:lnTo>
                <a:lnTo>
                  <a:pt x="661" y="608"/>
                </a:lnTo>
                <a:lnTo>
                  <a:pt x="657" y="628"/>
                </a:lnTo>
                <a:lnTo>
                  <a:pt x="645"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14</xdr:col>
      <xdr:colOff>308050</xdr:colOff>
      <xdr:row>11</xdr:row>
      <xdr:rowOff>47778</xdr:rowOff>
    </xdr:from>
    <xdr:to>
      <xdr:col>14</xdr:col>
      <xdr:colOff>536480</xdr:colOff>
      <xdr:row>12</xdr:row>
      <xdr:rowOff>109435</xdr:rowOff>
    </xdr:to>
    <xdr:grpSp>
      <xdr:nvGrpSpPr>
        <xdr:cNvPr id="6245" name="Group 6244">
          <a:extLst>
            <a:ext uri="{FF2B5EF4-FFF2-40B4-BE49-F238E27FC236}">
              <a16:creationId xmlns:a16="http://schemas.microsoft.com/office/drawing/2014/main" id="{00000000-0008-0000-0000-000065180000}"/>
            </a:ext>
          </a:extLst>
        </xdr:cNvPr>
        <xdr:cNvGrpSpPr>
          <a:grpSpLocks noChangeAspect="1"/>
        </xdr:cNvGrpSpPr>
      </xdr:nvGrpSpPr>
      <xdr:grpSpPr bwMode="auto">
        <a:xfrm>
          <a:off x="8985325" y="2105178"/>
          <a:ext cx="228430" cy="242632"/>
          <a:chOff x="4887" y="210"/>
          <a:chExt cx="267" cy="291"/>
        </a:xfrm>
        <a:solidFill>
          <a:schemeClr val="tx1"/>
        </a:solidFill>
      </xdr:grpSpPr>
      <xdr:sp macro="" textlink="">
        <xdr:nvSpPr>
          <xdr:cNvPr id="6246" name="Freeform 1394">
            <a:extLst>
              <a:ext uri="{FF2B5EF4-FFF2-40B4-BE49-F238E27FC236}">
                <a16:creationId xmlns:a16="http://schemas.microsoft.com/office/drawing/2014/main" id="{00000000-0008-0000-0000-000066180000}"/>
              </a:ext>
            </a:extLst>
          </xdr:cNvPr>
          <xdr:cNvSpPr>
            <a:spLocks/>
          </xdr:cNvSpPr>
        </xdr:nvSpPr>
        <xdr:spPr bwMode="auto">
          <a:xfrm>
            <a:off x="4887" y="243"/>
            <a:ext cx="267" cy="208"/>
          </a:xfrm>
          <a:custGeom>
            <a:avLst/>
            <a:gdLst>
              <a:gd name="T0" fmla="*/ 158 w 3200"/>
              <a:gd name="T1" fmla="*/ 4 h 2495"/>
              <a:gd name="T2" fmla="*/ 605 w 3200"/>
              <a:gd name="T3" fmla="*/ 138 h 2495"/>
              <a:gd name="T4" fmla="*/ 640 w 3200"/>
              <a:gd name="T5" fmla="*/ 166 h 2495"/>
              <a:gd name="T6" fmla="*/ 663 w 3200"/>
              <a:gd name="T7" fmla="*/ 203 h 2495"/>
              <a:gd name="T8" fmla="*/ 671 w 3200"/>
              <a:gd name="T9" fmla="*/ 227 h 2495"/>
              <a:gd name="T10" fmla="*/ 777 w 3200"/>
              <a:gd name="T11" fmla="*/ 656 h 2495"/>
              <a:gd name="T12" fmla="*/ 3021 w 3200"/>
              <a:gd name="T13" fmla="*/ 863 h 2495"/>
              <a:gd name="T14" fmla="*/ 3085 w 3200"/>
              <a:gd name="T15" fmla="*/ 880 h 2495"/>
              <a:gd name="T16" fmla="*/ 3138 w 3200"/>
              <a:gd name="T17" fmla="*/ 913 h 2495"/>
              <a:gd name="T18" fmla="*/ 3176 w 3200"/>
              <a:gd name="T19" fmla="*/ 961 h 2495"/>
              <a:gd name="T20" fmla="*/ 3198 w 3200"/>
              <a:gd name="T21" fmla="*/ 1017 h 2495"/>
              <a:gd name="T22" fmla="*/ 3197 w 3200"/>
              <a:gd name="T23" fmla="*/ 1079 h 2495"/>
              <a:gd name="T24" fmla="*/ 3040 w 3200"/>
              <a:gd name="T25" fmla="*/ 1849 h 2495"/>
              <a:gd name="T26" fmla="*/ 3006 w 3200"/>
              <a:gd name="T27" fmla="*/ 1903 h 2495"/>
              <a:gd name="T28" fmla="*/ 2953 w 3200"/>
              <a:gd name="T29" fmla="*/ 1942 h 2495"/>
              <a:gd name="T30" fmla="*/ 2889 w 3200"/>
              <a:gd name="T31" fmla="*/ 1964 h 2495"/>
              <a:gd name="T32" fmla="*/ 1033 w 3200"/>
              <a:gd name="T33" fmla="*/ 1966 h 2495"/>
              <a:gd name="T34" fmla="*/ 2822 w 3200"/>
              <a:gd name="T35" fmla="*/ 2249 h 2495"/>
              <a:gd name="T36" fmla="*/ 2877 w 3200"/>
              <a:gd name="T37" fmla="*/ 2262 h 2495"/>
              <a:gd name="T38" fmla="*/ 2918 w 3200"/>
              <a:gd name="T39" fmla="*/ 2295 h 2495"/>
              <a:gd name="T40" fmla="*/ 2943 w 3200"/>
              <a:gd name="T41" fmla="*/ 2343 h 2495"/>
              <a:gd name="T42" fmla="*/ 2943 w 3200"/>
              <a:gd name="T43" fmla="*/ 2400 h 2495"/>
              <a:gd name="T44" fmla="*/ 2918 w 3200"/>
              <a:gd name="T45" fmla="*/ 2449 h 2495"/>
              <a:gd name="T46" fmla="*/ 2877 w 3200"/>
              <a:gd name="T47" fmla="*/ 2483 h 2495"/>
              <a:gd name="T48" fmla="*/ 2822 w 3200"/>
              <a:gd name="T49" fmla="*/ 2494 h 2495"/>
              <a:gd name="T50" fmla="*/ 965 w 3200"/>
              <a:gd name="T51" fmla="*/ 2493 h 2495"/>
              <a:gd name="T52" fmla="*/ 919 w 3200"/>
              <a:gd name="T53" fmla="*/ 2472 h 2495"/>
              <a:gd name="T54" fmla="*/ 885 w 3200"/>
              <a:gd name="T55" fmla="*/ 2436 h 2495"/>
              <a:gd name="T56" fmla="*/ 868 w 3200"/>
              <a:gd name="T57" fmla="*/ 2389 h 2495"/>
              <a:gd name="T58" fmla="*/ 88 w 3200"/>
              <a:gd name="T59" fmla="*/ 241 h 2495"/>
              <a:gd name="T60" fmla="*/ 45 w 3200"/>
              <a:gd name="T61" fmla="*/ 219 h 2495"/>
              <a:gd name="T62" fmla="*/ 14 w 3200"/>
              <a:gd name="T63" fmla="*/ 182 h 2495"/>
              <a:gd name="T64" fmla="*/ 0 w 3200"/>
              <a:gd name="T65" fmla="*/ 137 h 2495"/>
              <a:gd name="T66" fmla="*/ 4 w 3200"/>
              <a:gd name="T67" fmla="*/ 88 h 2495"/>
              <a:gd name="T68" fmla="*/ 28 w 3200"/>
              <a:gd name="T69" fmla="*/ 45 h 2495"/>
              <a:gd name="T70" fmla="*/ 64 w 3200"/>
              <a:gd name="T71" fmla="*/ 15 h 2495"/>
              <a:gd name="T72" fmla="*/ 109 w 3200"/>
              <a:gd name="T73" fmla="*/ 0 h 24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3200" h="2495">
                <a:moveTo>
                  <a:pt x="133" y="0"/>
                </a:moveTo>
                <a:lnTo>
                  <a:pt x="158" y="4"/>
                </a:lnTo>
                <a:lnTo>
                  <a:pt x="582" y="130"/>
                </a:lnTo>
                <a:lnTo>
                  <a:pt x="605" y="138"/>
                </a:lnTo>
                <a:lnTo>
                  <a:pt x="624" y="150"/>
                </a:lnTo>
                <a:lnTo>
                  <a:pt x="640" y="166"/>
                </a:lnTo>
                <a:lnTo>
                  <a:pt x="653" y="183"/>
                </a:lnTo>
                <a:lnTo>
                  <a:pt x="663" y="203"/>
                </a:lnTo>
                <a:lnTo>
                  <a:pt x="667" y="214"/>
                </a:lnTo>
                <a:lnTo>
                  <a:pt x="671" y="227"/>
                </a:lnTo>
                <a:lnTo>
                  <a:pt x="760" y="656"/>
                </a:lnTo>
                <a:lnTo>
                  <a:pt x="777" y="656"/>
                </a:lnTo>
                <a:lnTo>
                  <a:pt x="795" y="657"/>
                </a:lnTo>
                <a:lnTo>
                  <a:pt x="3021" y="863"/>
                </a:lnTo>
                <a:lnTo>
                  <a:pt x="3054" y="870"/>
                </a:lnTo>
                <a:lnTo>
                  <a:pt x="3085" y="880"/>
                </a:lnTo>
                <a:lnTo>
                  <a:pt x="3113" y="895"/>
                </a:lnTo>
                <a:lnTo>
                  <a:pt x="3138" y="913"/>
                </a:lnTo>
                <a:lnTo>
                  <a:pt x="3159" y="935"/>
                </a:lnTo>
                <a:lnTo>
                  <a:pt x="3176" y="961"/>
                </a:lnTo>
                <a:lnTo>
                  <a:pt x="3189" y="987"/>
                </a:lnTo>
                <a:lnTo>
                  <a:pt x="3198" y="1017"/>
                </a:lnTo>
                <a:lnTo>
                  <a:pt x="3200" y="1047"/>
                </a:lnTo>
                <a:lnTo>
                  <a:pt x="3197" y="1079"/>
                </a:lnTo>
                <a:lnTo>
                  <a:pt x="3049" y="1818"/>
                </a:lnTo>
                <a:lnTo>
                  <a:pt x="3040" y="1849"/>
                </a:lnTo>
                <a:lnTo>
                  <a:pt x="3025" y="1877"/>
                </a:lnTo>
                <a:lnTo>
                  <a:pt x="3006" y="1903"/>
                </a:lnTo>
                <a:lnTo>
                  <a:pt x="2981" y="1925"/>
                </a:lnTo>
                <a:lnTo>
                  <a:pt x="2953" y="1942"/>
                </a:lnTo>
                <a:lnTo>
                  <a:pt x="2923" y="1956"/>
                </a:lnTo>
                <a:lnTo>
                  <a:pt x="2889" y="1964"/>
                </a:lnTo>
                <a:lnTo>
                  <a:pt x="2854" y="1966"/>
                </a:lnTo>
                <a:lnTo>
                  <a:pt x="1033" y="1966"/>
                </a:lnTo>
                <a:lnTo>
                  <a:pt x="1092" y="2250"/>
                </a:lnTo>
                <a:lnTo>
                  <a:pt x="2822" y="2249"/>
                </a:lnTo>
                <a:lnTo>
                  <a:pt x="2850" y="2252"/>
                </a:lnTo>
                <a:lnTo>
                  <a:pt x="2877" y="2262"/>
                </a:lnTo>
                <a:lnTo>
                  <a:pt x="2899" y="2275"/>
                </a:lnTo>
                <a:lnTo>
                  <a:pt x="2918" y="2295"/>
                </a:lnTo>
                <a:lnTo>
                  <a:pt x="2933" y="2318"/>
                </a:lnTo>
                <a:lnTo>
                  <a:pt x="2943" y="2343"/>
                </a:lnTo>
                <a:lnTo>
                  <a:pt x="2946" y="2372"/>
                </a:lnTo>
                <a:lnTo>
                  <a:pt x="2943" y="2400"/>
                </a:lnTo>
                <a:lnTo>
                  <a:pt x="2933" y="2426"/>
                </a:lnTo>
                <a:lnTo>
                  <a:pt x="2918" y="2449"/>
                </a:lnTo>
                <a:lnTo>
                  <a:pt x="2899" y="2468"/>
                </a:lnTo>
                <a:lnTo>
                  <a:pt x="2877" y="2483"/>
                </a:lnTo>
                <a:lnTo>
                  <a:pt x="2850" y="2491"/>
                </a:lnTo>
                <a:lnTo>
                  <a:pt x="2822" y="2494"/>
                </a:lnTo>
                <a:lnTo>
                  <a:pt x="991" y="2495"/>
                </a:lnTo>
                <a:lnTo>
                  <a:pt x="965" y="2493"/>
                </a:lnTo>
                <a:lnTo>
                  <a:pt x="940" y="2485"/>
                </a:lnTo>
                <a:lnTo>
                  <a:pt x="919" y="2472"/>
                </a:lnTo>
                <a:lnTo>
                  <a:pt x="900" y="2456"/>
                </a:lnTo>
                <a:lnTo>
                  <a:pt x="885" y="2436"/>
                </a:lnTo>
                <a:lnTo>
                  <a:pt x="874" y="2414"/>
                </a:lnTo>
                <a:lnTo>
                  <a:pt x="868" y="2389"/>
                </a:lnTo>
                <a:lnTo>
                  <a:pt x="442" y="345"/>
                </a:lnTo>
                <a:lnTo>
                  <a:pt x="88" y="241"/>
                </a:lnTo>
                <a:lnTo>
                  <a:pt x="65" y="231"/>
                </a:lnTo>
                <a:lnTo>
                  <a:pt x="45" y="219"/>
                </a:lnTo>
                <a:lnTo>
                  <a:pt x="28" y="202"/>
                </a:lnTo>
                <a:lnTo>
                  <a:pt x="14" y="182"/>
                </a:lnTo>
                <a:lnTo>
                  <a:pt x="5" y="160"/>
                </a:lnTo>
                <a:lnTo>
                  <a:pt x="0" y="137"/>
                </a:lnTo>
                <a:lnTo>
                  <a:pt x="0" y="113"/>
                </a:lnTo>
                <a:lnTo>
                  <a:pt x="4" y="88"/>
                </a:lnTo>
                <a:lnTo>
                  <a:pt x="14" y="65"/>
                </a:lnTo>
                <a:lnTo>
                  <a:pt x="28" y="45"/>
                </a:lnTo>
                <a:lnTo>
                  <a:pt x="45" y="28"/>
                </a:lnTo>
                <a:lnTo>
                  <a:pt x="64" y="15"/>
                </a:lnTo>
                <a:lnTo>
                  <a:pt x="86" y="5"/>
                </a:lnTo>
                <a:lnTo>
                  <a:pt x="109" y="0"/>
                </a:lnTo>
                <a:lnTo>
                  <a:pt x="13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6247" name="Freeform 1395">
            <a:extLst>
              <a:ext uri="{FF2B5EF4-FFF2-40B4-BE49-F238E27FC236}">
                <a16:creationId xmlns:a16="http://schemas.microsoft.com/office/drawing/2014/main" id="{00000000-0008-0000-0000-000067180000}"/>
              </a:ext>
            </a:extLst>
          </xdr:cNvPr>
          <xdr:cNvSpPr>
            <a:spLocks/>
          </xdr:cNvSpPr>
        </xdr:nvSpPr>
        <xdr:spPr bwMode="auto">
          <a:xfrm>
            <a:off x="4978" y="460"/>
            <a:ext cx="41" cy="41"/>
          </a:xfrm>
          <a:custGeom>
            <a:avLst/>
            <a:gdLst>
              <a:gd name="T0" fmla="*/ 246 w 494"/>
              <a:gd name="T1" fmla="*/ 0 h 492"/>
              <a:gd name="T2" fmla="*/ 287 w 494"/>
              <a:gd name="T3" fmla="*/ 3 h 492"/>
              <a:gd name="T4" fmla="*/ 325 w 494"/>
              <a:gd name="T5" fmla="*/ 13 h 492"/>
              <a:gd name="T6" fmla="*/ 360 w 494"/>
              <a:gd name="T7" fmla="*/ 27 h 492"/>
              <a:gd name="T8" fmla="*/ 392 w 494"/>
              <a:gd name="T9" fmla="*/ 48 h 492"/>
              <a:gd name="T10" fmla="*/ 421 w 494"/>
              <a:gd name="T11" fmla="*/ 72 h 492"/>
              <a:gd name="T12" fmla="*/ 446 w 494"/>
              <a:gd name="T13" fmla="*/ 101 h 492"/>
              <a:gd name="T14" fmla="*/ 466 w 494"/>
              <a:gd name="T15" fmla="*/ 132 h 492"/>
              <a:gd name="T16" fmla="*/ 481 w 494"/>
              <a:gd name="T17" fmla="*/ 169 h 492"/>
              <a:gd name="T18" fmla="*/ 491 w 494"/>
              <a:gd name="T19" fmla="*/ 206 h 492"/>
              <a:gd name="T20" fmla="*/ 494 w 494"/>
              <a:gd name="T21" fmla="*/ 246 h 492"/>
              <a:gd name="T22" fmla="*/ 491 w 494"/>
              <a:gd name="T23" fmla="*/ 285 h 492"/>
              <a:gd name="T24" fmla="*/ 481 w 494"/>
              <a:gd name="T25" fmla="*/ 324 h 492"/>
              <a:gd name="T26" fmla="*/ 466 w 494"/>
              <a:gd name="T27" fmla="*/ 359 h 492"/>
              <a:gd name="T28" fmla="*/ 446 w 494"/>
              <a:gd name="T29" fmla="*/ 392 h 492"/>
              <a:gd name="T30" fmla="*/ 421 w 494"/>
              <a:gd name="T31" fmla="*/ 420 h 492"/>
              <a:gd name="T32" fmla="*/ 392 w 494"/>
              <a:gd name="T33" fmla="*/ 445 h 492"/>
              <a:gd name="T34" fmla="*/ 360 w 494"/>
              <a:gd name="T35" fmla="*/ 465 h 492"/>
              <a:gd name="T36" fmla="*/ 325 w 494"/>
              <a:gd name="T37" fmla="*/ 480 h 492"/>
              <a:gd name="T38" fmla="*/ 287 w 494"/>
              <a:gd name="T39" fmla="*/ 489 h 492"/>
              <a:gd name="T40" fmla="*/ 246 w 494"/>
              <a:gd name="T41" fmla="*/ 492 h 492"/>
              <a:gd name="T42" fmla="*/ 207 w 494"/>
              <a:gd name="T43" fmla="*/ 489 h 492"/>
              <a:gd name="T44" fmla="*/ 169 w 494"/>
              <a:gd name="T45" fmla="*/ 480 h 492"/>
              <a:gd name="T46" fmla="*/ 133 w 494"/>
              <a:gd name="T47" fmla="*/ 465 h 492"/>
              <a:gd name="T48" fmla="*/ 101 w 494"/>
              <a:gd name="T49" fmla="*/ 445 h 492"/>
              <a:gd name="T50" fmla="*/ 73 w 494"/>
              <a:gd name="T51" fmla="*/ 420 h 492"/>
              <a:gd name="T52" fmla="*/ 48 w 494"/>
              <a:gd name="T53" fmla="*/ 392 h 492"/>
              <a:gd name="T54" fmla="*/ 28 w 494"/>
              <a:gd name="T55" fmla="*/ 359 h 492"/>
              <a:gd name="T56" fmla="*/ 13 w 494"/>
              <a:gd name="T57" fmla="*/ 324 h 492"/>
              <a:gd name="T58" fmla="*/ 3 w 494"/>
              <a:gd name="T59" fmla="*/ 285 h 492"/>
              <a:gd name="T60" fmla="*/ 0 w 494"/>
              <a:gd name="T61" fmla="*/ 246 h 492"/>
              <a:gd name="T62" fmla="*/ 3 w 494"/>
              <a:gd name="T63" fmla="*/ 206 h 492"/>
              <a:gd name="T64" fmla="*/ 13 w 494"/>
              <a:gd name="T65" fmla="*/ 169 h 492"/>
              <a:gd name="T66" fmla="*/ 28 w 494"/>
              <a:gd name="T67" fmla="*/ 132 h 492"/>
              <a:gd name="T68" fmla="*/ 48 w 494"/>
              <a:gd name="T69" fmla="*/ 101 h 492"/>
              <a:gd name="T70" fmla="*/ 73 w 494"/>
              <a:gd name="T71" fmla="*/ 72 h 492"/>
              <a:gd name="T72" fmla="*/ 101 w 494"/>
              <a:gd name="T73" fmla="*/ 48 h 492"/>
              <a:gd name="T74" fmla="*/ 133 w 494"/>
              <a:gd name="T75" fmla="*/ 27 h 492"/>
              <a:gd name="T76" fmla="*/ 169 w 494"/>
              <a:gd name="T77" fmla="*/ 13 h 492"/>
              <a:gd name="T78" fmla="*/ 207 w 494"/>
              <a:gd name="T79" fmla="*/ 3 h 492"/>
              <a:gd name="T80" fmla="*/ 246 w 494"/>
              <a:gd name="T81" fmla="*/ 0 h 4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94" h="492">
                <a:moveTo>
                  <a:pt x="246" y="0"/>
                </a:moveTo>
                <a:lnTo>
                  <a:pt x="287" y="3"/>
                </a:lnTo>
                <a:lnTo>
                  <a:pt x="325" y="13"/>
                </a:lnTo>
                <a:lnTo>
                  <a:pt x="360" y="27"/>
                </a:lnTo>
                <a:lnTo>
                  <a:pt x="392" y="48"/>
                </a:lnTo>
                <a:lnTo>
                  <a:pt x="421" y="72"/>
                </a:lnTo>
                <a:lnTo>
                  <a:pt x="446" y="101"/>
                </a:lnTo>
                <a:lnTo>
                  <a:pt x="466" y="132"/>
                </a:lnTo>
                <a:lnTo>
                  <a:pt x="481" y="169"/>
                </a:lnTo>
                <a:lnTo>
                  <a:pt x="491" y="206"/>
                </a:lnTo>
                <a:lnTo>
                  <a:pt x="494" y="246"/>
                </a:lnTo>
                <a:lnTo>
                  <a:pt x="491" y="285"/>
                </a:lnTo>
                <a:lnTo>
                  <a:pt x="481" y="324"/>
                </a:lnTo>
                <a:lnTo>
                  <a:pt x="466" y="359"/>
                </a:lnTo>
                <a:lnTo>
                  <a:pt x="446" y="392"/>
                </a:lnTo>
                <a:lnTo>
                  <a:pt x="421" y="420"/>
                </a:lnTo>
                <a:lnTo>
                  <a:pt x="392" y="445"/>
                </a:lnTo>
                <a:lnTo>
                  <a:pt x="360" y="465"/>
                </a:lnTo>
                <a:lnTo>
                  <a:pt x="325" y="480"/>
                </a:lnTo>
                <a:lnTo>
                  <a:pt x="287" y="489"/>
                </a:lnTo>
                <a:lnTo>
                  <a:pt x="246" y="492"/>
                </a:lnTo>
                <a:lnTo>
                  <a:pt x="207" y="489"/>
                </a:lnTo>
                <a:lnTo>
                  <a:pt x="169" y="480"/>
                </a:lnTo>
                <a:lnTo>
                  <a:pt x="133" y="465"/>
                </a:lnTo>
                <a:lnTo>
                  <a:pt x="101" y="445"/>
                </a:lnTo>
                <a:lnTo>
                  <a:pt x="73" y="420"/>
                </a:lnTo>
                <a:lnTo>
                  <a:pt x="48" y="392"/>
                </a:lnTo>
                <a:lnTo>
                  <a:pt x="28" y="359"/>
                </a:lnTo>
                <a:lnTo>
                  <a:pt x="13" y="324"/>
                </a:lnTo>
                <a:lnTo>
                  <a:pt x="3" y="285"/>
                </a:lnTo>
                <a:lnTo>
                  <a:pt x="0" y="246"/>
                </a:lnTo>
                <a:lnTo>
                  <a:pt x="3" y="206"/>
                </a:lnTo>
                <a:lnTo>
                  <a:pt x="13" y="169"/>
                </a:lnTo>
                <a:lnTo>
                  <a:pt x="28" y="132"/>
                </a:lnTo>
                <a:lnTo>
                  <a:pt x="48" y="101"/>
                </a:lnTo>
                <a:lnTo>
                  <a:pt x="73" y="72"/>
                </a:lnTo>
                <a:lnTo>
                  <a:pt x="101" y="48"/>
                </a:lnTo>
                <a:lnTo>
                  <a:pt x="133" y="27"/>
                </a:lnTo>
                <a:lnTo>
                  <a:pt x="169" y="13"/>
                </a:lnTo>
                <a:lnTo>
                  <a:pt x="207" y="3"/>
                </a:lnTo>
                <a:lnTo>
                  <a:pt x="246"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6248" name="Freeform 1396">
            <a:extLst>
              <a:ext uri="{FF2B5EF4-FFF2-40B4-BE49-F238E27FC236}">
                <a16:creationId xmlns:a16="http://schemas.microsoft.com/office/drawing/2014/main" id="{00000000-0008-0000-0000-000068180000}"/>
              </a:ext>
            </a:extLst>
          </xdr:cNvPr>
          <xdr:cNvSpPr>
            <a:spLocks/>
          </xdr:cNvSpPr>
        </xdr:nvSpPr>
        <xdr:spPr bwMode="auto">
          <a:xfrm>
            <a:off x="5077" y="460"/>
            <a:ext cx="41" cy="41"/>
          </a:xfrm>
          <a:custGeom>
            <a:avLst/>
            <a:gdLst>
              <a:gd name="T0" fmla="*/ 248 w 494"/>
              <a:gd name="T1" fmla="*/ 0 h 492"/>
              <a:gd name="T2" fmla="*/ 287 w 494"/>
              <a:gd name="T3" fmla="*/ 3 h 492"/>
              <a:gd name="T4" fmla="*/ 326 w 494"/>
              <a:gd name="T5" fmla="*/ 13 h 492"/>
              <a:gd name="T6" fmla="*/ 361 w 494"/>
              <a:gd name="T7" fmla="*/ 27 h 492"/>
              <a:gd name="T8" fmla="*/ 393 w 494"/>
              <a:gd name="T9" fmla="*/ 48 h 492"/>
              <a:gd name="T10" fmla="*/ 422 w 494"/>
              <a:gd name="T11" fmla="*/ 72 h 492"/>
              <a:gd name="T12" fmla="*/ 447 w 494"/>
              <a:gd name="T13" fmla="*/ 101 h 492"/>
              <a:gd name="T14" fmla="*/ 466 w 494"/>
              <a:gd name="T15" fmla="*/ 132 h 492"/>
              <a:gd name="T16" fmla="*/ 482 w 494"/>
              <a:gd name="T17" fmla="*/ 169 h 492"/>
              <a:gd name="T18" fmla="*/ 491 w 494"/>
              <a:gd name="T19" fmla="*/ 206 h 492"/>
              <a:gd name="T20" fmla="*/ 494 w 494"/>
              <a:gd name="T21" fmla="*/ 246 h 492"/>
              <a:gd name="T22" fmla="*/ 491 w 494"/>
              <a:gd name="T23" fmla="*/ 285 h 492"/>
              <a:gd name="T24" fmla="*/ 482 w 494"/>
              <a:gd name="T25" fmla="*/ 324 h 492"/>
              <a:gd name="T26" fmla="*/ 466 w 494"/>
              <a:gd name="T27" fmla="*/ 359 h 492"/>
              <a:gd name="T28" fmla="*/ 447 w 494"/>
              <a:gd name="T29" fmla="*/ 392 h 492"/>
              <a:gd name="T30" fmla="*/ 422 w 494"/>
              <a:gd name="T31" fmla="*/ 420 h 492"/>
              <a:gd name="T32" fmla="*/ 393 w 494"/>
              <a:gd name="T33" fmla="*/ 445 h 492"/>
              <a:gd name="T34" fmla="*/ 361 w 494"/>
              <a:gd name="T35" fmla="*/ 465 h 492"/>
              <a:gd name="T36" fmla="*/ 326 w 494"/>
              <a:gd name="T37" fmla="*/ 480 h 492"/>
              <a:gd name="T38" fmla="*/ 287 w 494"/>
              <a:gd name="T39" fmla="*/ 489 h 492"/>
              <a:gd name="T40" fmla="*/ 248 w 494"/>
              <a:gd name="T41" fmla="*/ 492 h 492"/>
              <a:gd name="T42" fmla="*/ 207 w 494"/>
              <a:gd name="T43" fmla="*/ 489 h 492"/>
              <a:gd name="T44" fmla="*/ 169 w 494"/>
              <a:gd name="T45" fmla="*/ 480 h 492"/>
              <a:gd name="T46" fmla="*/ 134 w 494"/>
              <a:gd name="T47" fmla="*/ 465 h 492"/>
              <a:gd name="T48" fmla="*/ 102 w 494"/>
              <a:gd name="T49" fmla="*/ 445 h 492"/>
              <a:gd name="T50" fmla="*/ 73 w 494"/>
              <a:gd name="T51" fmla="*/ 420 h 492"/>
              <a:gd name="T52" fmla="*/ 48 w 494"/>
              <a:gd name="T53" fmla="*/ 392 h 492"/>
              <a:gd name="T54" fmla="*/ 28 w 494"/>
              <a:gd name="T55" fmla="*/ 359 h 492"/>
              <a:gd name="T56" fmla="*/ 13 w 494"/>
              <a:gd name="T57" fmla="*/ 324 h 492"/>
              <a:gd name="T58" fmla="*/ 4 w 494"/>
              <a:gd name="T59" fmla="*/ 285 h 492"/>
              <a:gd name="T60" fmla="*/ 0 w 494"/>
              <a:gd name="T61" fmla="*/ 246 h 492"/>
              <a:gd name="T62" fmla="*/ 4 w 494"/>
              <a:gd name="T63" fmla="*/ 206 h 492"/>
              <a:gd name="T64" fmla="*/ 13 w 494"/>
              <a:gd name="T65" fmla="*/ 169 h 492"/>
              <a:gd name="T66" fmla="*/ 28 w 494"/>
              <a:gd name="T67" fmla="*/ 132 h 492"/>
              <a:gd name="T68" fmla="*/ 48 w 494"/>
              <a:gd name="T69" fmla="*/ 101 h 492"/>
              <a:gd name="T70" fmla="*/ 73 w 494"/>
              <a:gd name="T71" fmla="*/ 72 h 492"/>
              <a:gd name="T72" fmla="*/ 102 w 494"/>
              <a:gd name="T73" fmla="*/ 48 h 492"/>
              <a:gd name="T74" fmla="*/ 134 w 494"/>
              <a:gd name="T75" fmla="*/ 27 h 492"/>
              <a:gd name="T76" fmla="*/ 169 w 494"/>
              <a:gd name="T77" fmla="*/ 13 h 492"/>
              <a:gd name="T78" fmla="*/ 207 w 494"/>
              <a:gd name="T79" fmla="*/ 3 h 492"/>
              <a:gd name="T80" fmla="*/ 248 w 494"/>
              <a:gd name="T81" fmla="*/ 0 h 4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94" h="492">
                <a:moveTo>
                  <a:pt x="248" y="0"/>
                </a:moveTo>
                <a:lnTo>
                  <a:pt x="287" y="3"/>
                </a:lnTo>
                <a:lnTo>
                  <a:pt x="326" y="13"/>
                </a:lnTo>
                <a:lnTo>
                  <a:pt x="361" y="27"/>
                </a:lnTo>
                <a:lnTo>
                  <a:pt x="393" y="48"/>
                </a:lnTo>
                <a:lnTo>
                  <a:pt x="422" y="72"/>
                </a:lnTo>
                <a:lnTo>
                  <a:pt x="447" y="101"/>
                </a:lnTo>
                <a:lnTo>
                  <a:pt x="466" y="132"/>
                </a:lnTo>
                <a:lnTo>
                  <a:pt x="482" y="169"/>
                </a:lnTo>
                <a:lnTo>
                  <a:pt x="491" y="206"/>
                </a:lnTo>
                <a:lnTo>
                  <a:pt x="494" y="246"/>
                </a:lnTo>
                <a:lnTo>
                  <a:pt x="491" y="285"/>
                </a:lnTo>
                <a:lnTo>
                  <a:pt x="482" y="324"/>
                </a:lnTo>
                <a:lnTo>
                  <a:pt x="466" y="359"/>
                </a:lnTo>
                <a:lnTo>
                  <a:pt x="447" y="392"/>
                </a:lnTo>
                <a:lnTo>
                  <a:pt x="422" y="420"/>
                </a:lnTo>
                <a:lnTo>
                  <a:pt x="393" y="445"/>
                </a:lnTo>
                <a:lnTo>
                  <a:pt x="361" y="465"/>
                </a:lnTo>
                <a:lnTo>
                  <a:pt x="326" y="480"/>
                </a:lnTo>
                <a:lnTo>
                  <a:pt x="287" y="489"/>
                </a:lnTo>
                <a:lnTo>
                  <a:pt x="248" y="492"/>
                </a:lnTo>
                <a:lnTo>
                  <a:pt x="207" y="489"/>
                </a:lnTo>
                <a:lnTo>
                  <a:pt x="169" y="480"/>
                </a:lnTo>
                <a:lnTo>
                  <a:pt x="134" y="465"/>
                </a:lnTo>
                <a:lnTo>
                  <a:pt x="102" y="445"/>
                </a:lnTo>
                <a:lnTo>
                  <a:pt x="73" y="420"/>
                </a:lnTo>
                <a:lnTo>
                  <a:pt x="48" y="392"/>
                </a:lnTo>
                <a:lnTo>
                  <a:pt x="28" y="359"/>
                </a:lnTo>
                <a:lnTo>
                  <a:pt x="13" y="324"/>
                </a:lnTo>
                <a:lnTo>
                  <a:pt x="4" y="285"/>
                </a:lnTo>
                <a:lnTo>
                  <a:pt x="0" y="246"/>
                </a:lnTo>
                <a:lnTo>
                  <a:pt x="4" y="206"/>
                </a:lnTo>
                <a:lnTo>
                  <a:pt x="13" y="169"/>
                </a:lnTo>
                <a:lnTo>
                  <a:pt x="28" y="132"/>
                </a:lnTo>
                <a:lnTo>
                  <a:pt x="48" y="101"/>
                </a:lnTo>
                <a:lnTo>
                  <a:pt x="73" y="72"/>
                </a:lnTo>
                <a:lnTo>
                  <a:pt x="102" y="48"/>
                </a:lnTo>
                <a:lnTo>
                  <a:pt x="134" y="27"/>
                </a:lnTo>
                <a:lnTo>
                  <a:pt x="169" y="13"/>
                </a:lnTo>
                <a:lnTo>
                  <a:pt x="207" y="3"/>
                </a:lnTo>
                <a:lnTo>
                  <a:pt x="24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6249" name="Freeform 1397">
            <a:extLst>
              <a:ext uri="{FF2B5EF4-FFF2-40B4-BE49-F238E27FC236}">
                <a16:creationId xmlns:a16="http://schemas.microsoft.com/office/drawing/2014/main" id="{00000000-0008-0000-0000-000069180000}"/>
              </a:ext>
            </a:extLst>
          </xdr:cNvPr>
          <xdr:cNvSpPr>
            <a:spLocks/>
          </xdr:cNvSpPr>
        </xdr:nvSpPr>
        <xdr:spPr bwMode="auto">
          <a:xfrm>
            <a:off x="4976" y="210"/>
            <a:ext cx="149" cy="92"/>
          </a:xfrm>
          <a:custGeom>
            <a:avLst/>
            <a:gdLst>
              <a:gd name="T0" fmla="*/ 1042 w 1793"/>
              <a:gd name="T1" fmla="*/ 12 h 1108"/>
              <a:gd name="T2" fmla="*/ 1080 w 1793"/>
              <a:gd name="T3" fmla="*/ 26 h 1108"/>
              <a:gd name="T4" fmla="*/ 1105 w 1793"/>
              <a:gd name="T5" fmla="*/ 55 h 1108"/>
              <a:gd name="T6" fmla="*/ 1111 w 1793"/>
              <a:gd name="T7" fmla="*/ 96 h 1108"/>
              <a:gd name="T8" fmla="*/ 1155 w 1793"/>
              <a:gd name="T9" fmla="*/ 228 h 1108"/>
              <a:gd name="T10" fmla="*/ 1256 w 1793"/>
              <a:gd name="T11" fmla="*/ 277 h 1108"/>
              <a:gd name="T12" fmla="*/ 1348 w 1793"/>
              <a:gd name="T13" fmla="*/ 340 h 1108"/>
              <a:gd name="T14" fmla="*/ 1455 w 1793"/>
              <a:gd name="T15" fmla="*/ 256 h 1108"/>
              <a:gd name="T16" fmla="*/ 1494 w 1793"/>
              <a:gd name="T17" fmla="*/ 250 h 1108"/>
              <a:gd name="T18" fmla="*/ 1531 w 1793"/>
              <a:gd name="T19" fmla="*/ 262 h 1108"/>
              <a:gd name="T20" fmla="*/ 1626 w 1793"/>
              <a:gd name="T21" fmla="*/ 372 h 1108"/>
              <a:gd name="T22" fmla="*/ 1642 w 1793"/>
              <a:gd name="T23" fmla="*/ 409 h 1108"/>
              <a:gd name="T24" fmla="*/ 1639 w 1793"/>
              <a:gd name="T25" fmla="*/ 448 h 1108"/>
              <a:gd name="T26" fmla="*/ 1615 w 1793"/>
              <a:gd name="T27" fmla="*/ 481 h 1108"/>
              <a:gd name="T28" fmla="*/ 1551 w 1793"/>
              <a:gd name="T29" fmla="*/ 604 h 1108"/>
              <a:gd name="T30" fmla="*/ 1589 w 1793"/>
              <a:gd name="T31" fmla="*/ 709 h 1108"/>
              <a:gd name="T32" fmla="*/ 1609 w 1793"/>
              <a:gd name="T33" fmla="*/ 821 h 1108"/>
              <a:gd name="T34" fmla="*/ 1744 w 1793"/>
              <a:gd name="T35" fmla="*/ 836 h 1108"/>
              <a:gd name="T36" fmla="*/ 1776 w 1793"/>
              <a:gd name="T37" fmla="*/ 858 h 1108"/>
              <a:gd name="T38" fmla="*/ 1792 w 1793"/>
              <a:gd name="T39" fmla="*/ 894 h 1108"/>
              <a:gd name="T40" fmla="*/ 1782 w 1793"/>
              <a:gd name="T41" fmla="*/ 1038 h 1108"/>
              <a:gd name="T42" fmla="*/ 1768 w 1793"/>
              <a:gd name="T43" fmla="*/ 1076 h 1108"/>
              <a:gd name="T44" fmla="*/ 1738 w 1793"/>
              <a:gd name="T45" fmla="*/ 1100 h 1108"/>
              <a:gd name="T46" fmla="*/ 1699 w 1793"/>
              <a:gd name="T47" fmla="*/ 1108 h 1108"/>
              <a:gd name="T48" fmla="*/ 1223 w 1793"/>
              <a:gd name="T49" fmla="*/ 1063 h 1108"/>
              <a:gd name="T50" fmla="*/ 1237 w 1793"/>
              <a:gd name="T51" fmla="*/ 878 h 1108"/>
              <a:gd name="T52" fmla="*/ 1221 w 1793"/>
              <a:gd name="T53" fmla="*/ 791 h 1108"/>
              <a:gd name="T54" fmla="*/ 1185 w 1793"/>
              <a:gd name="T55" fmla="*/ 712 h 1108"/>
              <a:gd name="T56" fmla="*/ 1129 w 1793"/>
              <a:gd name="T57" fmla="*/ 645 h 1108"/>
              <a:gd name="T58" fmla="*/ 1058 w 1793"/>
              <a:gd name="T59" fmla="*/ 594 h 1108"/>
              <a:gd name="T60" fmla="*/ 975 w 1793"/>
              <a:gd name="T61" fmla="*/ 563 h 1108"/>
              <a:gd name="T62" fmla="*/ 882 w 1793"/>
              <a:gd name="T63" fmla="*/ 554 h 1108"/>
              <a:gd name="T64" fmla="*/ 793 w 1793"/>
              <a:gd name="T65" fmla="*/ 569 h 1108"/>
              <a:gd name="T66" fmla="*/ 714 w 1793"/>
              <a:gd name="T67" fmla="*/ 606 h 1108"/>
              <a:gd name="T68" fmla="*/ 647 w 1793"/>
              <a:gd name="T69" fmla="*/ 662 h 1108"/>
              <a:gd name="T70" fmla="*/ 596 w 1793"/>
              <a:gd name="T71" fmla="*/ 732 h 1108"/>
              <a:gd name="T72" fmla="*/ 564 w 1793"/>
              <a:gd name="T73" fmla="*/ 816 h 1108"/>
              <a:gd name="T74" fmla="*/ 544 w 1793"/>
              <a:gd name="T75" fmla="*/ 999 h 1108"/>
              <a:gd name="T76" fmla="*/ 96 w 1793"/>
              <a:gd name="T77" fmla="*/ 958 h 1108"/>
              <a:gd name="T78" fmla="*/ 48 w 1793"/>
              <a:gd name="T79" fmla="*/ 950 h 1108"/>
              <a:gd name="T80" fmla="*/ 16 w 1793"/>
              <a:gd name="T81" fmla="*/ 927 h 1108"/>
              <a:gd name="T82" fmla="*/ 0 w 1793"/>
              <a:gd name="T83" fmla="*/ 892 h 1108"/>
              <a:gd name="T84" fmla="*/ 12 w 1793"/>
              <a:gd name="T85" fmla="*/ 748 h 1108"/>
              <a:gd name="T86" fmla="*/ 26 w 1793"/>
              <a:gd name="T87" fmla="*/ 710 h 1108"/>
              <a:gd name="T88" fmla="*/ 57 w 1793"/>
              <a:gd name="T89" fmla="*/ 685 h 1108"/>
              <a:gd name="T90" fmla="*/ 96 w 1793"/>
              <a:gd name="T91" fmla="*/ 679 h 1108"/>
              <a:gd name="T92" fmla="*/ 229 w 1793"/>
              <a:gd name="T93" fmla="*/ 636 h 1108"/>
              <a:gd name="T94" fmla="*/ 278 w 1793"/>
              <a:gd name="T95" fmla="*/ 534 h 1108"/>
              <a:gd name="T96" fmla="*/ 341 w 1793"/>
              <a:gd name="T97" fmla="*/ 444 h 1108"/>
              <a:gd name="T98" fmla="*/ 257 w 1793"/>
              <a:gd name="T99" fmla="*/ 338 h 1108"/>
              <a:gd name="T100" fmla="*/ 251 w 1793"/>
              <a:gd name="T101" fmla="*/ 298 h 1108"/>
              <a:gd name="T102" fmla="*/ 263 w 1793"/>
              <a:gd name="T103" fmla="*/ 261 h 1108"/>
              <a:gd name="T104" fmla="*/ 373 w 1793"/>
              <a:gd name="T105" fmla="*/ 168 h 1108"/>
              <a:gd name="T106" fmla="*/ 411 w 1793"/>
              <a:gd name="T107" fmla="*/ 151 h 1108"/>
              <a:gd name="T108" fmla="*/ 449 w 1793"/>
              <a:gd name="T109" fmla="*/ 154 h 1108"/>
              <a:gd name="T110" fmla="*/ 482 w 1793"/>
              <a:gd name="T111" fmla="*/ 177 h 1108"/>
              <a:gd name="T112" fmla="*/ 606 w 1793"/>
              <a:gd name="T113" fmla="*/ 241 h 1108"/>
              <a:gd name="T114" fmla="*/ 711 w 1793"/>
              <a:gd name="T115" fmla="*/ 204 h 1108"/>
              <a:gd name="T116" fmla="*/ 823 w 1793"/>
              <a:gd name="T117" fmla="*/ 184 h 1108"/>
              <a:gd name="T118" fmla="*/ 839 w 1793"/>
              <a:gd name="T119" fmla="*/ 49 h 1108"/>
              <a:gd name="T120" fmla="*/ 862 w 1793"/>
              <a:gd name="T121" fmla="*/ 17 h 1108"/>
              <a:gd name="T122" fmla="*/ 898 w 1793"/>
              <a:gd name="T123" fmla="*/ 1 h 1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793" h="1108">
                <a:moveTo>
                  <a:pt x="918" y="0"/>
                </a:moveTo>
                <a:lnTo>
                  <a:pt x="1042" y="12"/>
                </a:lnTo>
                <a:lnTo>
                  <a:pt x="1062" y="16"/>
                </a:lnTo>
                <a:lnTo>
                  <a:pt x="1080" y="26"/>
                </a:lnTo>
                <a:lnTo>
                  <a:pt x="1094" y="39"/>
                </a:lnTo>
                <a:lnTo>
                  <a:pt x="1105" y="55"/>
                </a:lnTo>
                <a:lnTo>
                  <a:pt x="1111" y="74"/>
                </a:lnTo>
                <a:lnTo>
                  <a:pt x="1111" y="96"/>
                </a:lnTo>
                <a:lnTo>
                  <a:pt x="1100" y="209"/>
                </a:lnTo>
                <a:lnTo>
                  <a:pt x="1155" y="228"/>
                </a:lnTo>
                <a:lnTo>
                  <a:pt x="1207" y="251"/>
                </a:lnTo>
                <a:lnTo>
                  <a:pt x="1256" y="277"/>
                </a:lnTo>
                <a:lnTo>
                  <a:pt x="1303" y="307"/>
                </a:lnTo>
                <a:lnTo>
                  <a:pt x="1348" y="340"/>
                </a:lnTo>
                <a:lnTo>
                  <a:pt x="1437" y="267"/>
                </a:lnTo>
                <a:lnTo>
                  <a:pt x="1455" y="256"/>
                </a:lnTo>
                <a:lnTo>
                  <a:pt x="1475" y="250"/>
                </a:lnTo>
                <a:lnTo>
                  <a:pt x="1494" y="250"/>
                </a:lnTo>
                <a:lnTo>
                  <a:pt x="1513" y="254"/>
                </a:lnTo>
                <a:lnTo>
                  <a:pt x="1531" y="262"/>
                </a:lnTo>
                <a:lnTo>
                  <a:pt x="1546" y="277"/>
                </a:lnTo>
                <a:lnTo>
                  <a:pt x="1626" y="372"/>
                </a:lnTo>
                <a:lnTo>
                  <a:pt x="1637" y="390"/>
                </a:lnTo>
                <a:lnTo>
                  <a:pt x="1642" y="409"/>
                </a:lnTo>
                <a:lnTo>
                  <a:pt x="1643" y="428"/>
                </a:lnTo>
                <a:lnTo>
                  <a:pt x="1639" y="448"/>
                </a:lnTo>
                <a:lnTo>
                  <a:pt x="1629" y="465"/>
                </a:lnTo>
                <a:lnTo>
                  <a:pt x="1615" y="481"/>
                </a:lnTo>
                <a:lnTo>
                  <a:pt x="1527" y="554"/>
                </a:lnTo>
                <a:lnTo>
                  <a:pt x="1551" y="604"/>
                </a:lnTo>
                <a:lnTo>
                  <a:pt x="1572" y="655"/>
                </a:lnTo>
                <a:lnTo>
                  <a:pt x="1589" y="709"/>
                </a:lnTo>
                <a:lnTo>
                  <a:pt x="1601" y="764"/>
                </a:lnTo>
                <a:lnTo>
                  <a:pt x="1609" y="821"/>
                </a:lnTo>
                <a:lnTo>
                  <a:pt x="1724" y="832"/>
                </a:lnTo>
                <a:lnTo>
                  <a:pt x="1744" y="836"/>
                </a:lnTo>
                <a:lnTo>
                  <a:pt x="1761" y="845"/>
                </a:lnTo>
                <a:lnTo>
                  <a:pt x="1776" y="858"/>
                </a:lnTo>
                <a:lnTo>
                  <a:pt x="1787" y="875"/>
                </a:lnTo>
                <a:lnTo>
                  <a:pt x="1792" y="894"/>
                </a:lnTo>
                <a:lnTo>
                  <a:pt x="1793" y="914"/>
                </a:lnTo>
                <a:lnTo>
                  <a:pt x="1782" y="1038"/>
                </a:lnTo>
                <a:lnTo>
                  <a:pt x="1777" y="1058"/>
                </a:lnTo>
                <a:lnTo>
                  <a:pt x="1768" y="1076"/>
                </a:lnTo>
                <a:lnTo>
                  <a:pt x="1755" y="1090"/>
                </a:lnTo>
                <a:lnTo>
                  <a:pt x="1738" y="1100"/>
                </a:lnTo>
                <a:lnTo>
                  <a:pt x="1719" y="1107"/>
                </a:lnTo>
                <a:lnTo>
                  <a:pt x="1699" y="1108"/>
                </a:lnTo>
                <a:lnTo>
                  <a:pt x="1583" y="1096"/>
                </a:lnTo>
                <a:lnTo>
                  <a:pt x="1223" y="1063"/>
                </a:lnTo>
                <a:lnTo>
                  <a:pt x="1236" y="925"/>
                </a:lnTo>
                <a:lnTo>
                  <a:pt x="1237" y="878"/>
                </a:lnTo>
                <a:lnTo>
                  <a:pt x="1232" y="834"/>
                </a:lnTo>
                <a:lnTo>
                  <a:pt x="1221" y="791"/>
                </a:lnTo>
                <a:lnTo>
                  <a:pt x="1205" y="750"/>
                </a:lnTo>
                <a:lnTo>
                  <a:pt x="1185" y="712"/>
                </a:lnTo>
                <a:lnTo>
                  <a:pt x="1159" y="677"/>
                </a:lnTo>
                <a:lnTo>
                  <a:pt x="1129" y="645"/>
                </a:lnTo>
                <a:lnTo>
                  <a:pt x="1095" y="617"/>
                </a:lnTo>
                <a:lnTo>
                  <a:pt x="1058" y="594"/>
                </a:lnTo>
                <a:lnTo>
                  <a:pt x="1017" y="576"/>
                </a:lnTo>
                <a:lnTo>
                  <a:pt x="975" y="563"/>
                </a:lnTo>
                <a:lnTo>
                  <a:pt x="929" y="555"/>
                </a:lnTo>
                <a:lnTo>
                  <a:pt x="882" y="554"/>
                </a:lnTo>
                <a:lnTo>
                  <a:pt x="837" y="559"/>
                </a:lnTo>
                <a:lnTo>
                  <a:pt x="793" y="569"/>
                </a:lnTo>
                <a:lnTo>
                  <a:pt x="753" y="585"/>
                </a:lnTo>
                <a:lnTo>
                  <a:pt x="714" y="606"/>
                </a:lnTo>
                <a:lnTo>
                  <a:pt x="679" y="632"/>
                </a:lnTo>
                <a:lnTo>
                  <a:pt x="647" y="662"/>
                </a:lnTo>
                <a:lnTo>
                  <a:pt x="619" y="695"/>
                </a:lnTo>
                <a:lnTo>
                  <a:pt x="596" y="732"/>
                </a:lnTo>
                <a:lnTo>
                  <a:pt x="578" y="772"/>
                </a:lnTo>
                <a:lnTo>
                  <a:pt x="564" y="816"/>
                </a:lnTo>
                <a:lnTo>
                  <a:pt x="557" y="861"/>
                </a:lnTo>
                <a:lnTo>
                  <a:pt x="544" y="999"/>
                </a:lnTo>
                <a:lnTo>
                  <a:pt x="183" y="965"/>
                </a:lnTo>
                <a:lnTo>
                  <a:pt x="96" y="958"/>
                </a:lnTo>
                <a:lnTo>
                  <a:pt x="68" y="955"/>
                </a:lnTo>
                <a:lnTo>
                  <a:pt x="48" y="950"/>
                </a:lnTo>
                <a:lnTo>
                  <a:pt x="30" y="941"/>
                </a:lnTo>
                <a:lnTo>
                  <a:pt x="16" y="927"/>
                </a:lnTo>
                <a:lnTo>
                  <a:pt x="5" y="911"/>
                </a:lnTo>
                <a:lnTo>
                  <a:pt x="0" y="892"/>
                </a:lnTo>
                <a:lnTo>
                  <a:pt x="0" y="871"/>
                </a:lnTo>
                <a:lnTo>
                  <a:pt x="12" y="748"/>
                </a:lnTo>
                <a:lnTo>
                  <a:pt x="17" y="729"/>
                </a:lnTo>
                <a:lnTo>
                  <a:pt x="26" y="710"/>
                </a:lnTo>
                <a:lnTo>
                  <a:pt x="39" y="696"/>
                </a:lnTo>
                <a:lnTo>
                  <a:pt x="57" y="685"/>
                </a:lnTo>
                <a:lnTo>
                  <a:pt x="76" y="680"/>
                </a:lnTo>
                <a:lnTo>
                  <a:pt x="96" y="679"/>
                </a:lnTo>
                <a:lnTo>
                  <a:pt x="211" y="689"/>
                </a:lnTo>
                <a:lnTo>
                  <a:pt x="229" y="636"/>
                </a:lnTo>
                <a:lnTo>
                  <a:pt x="252" y="584"/>
                </a:lnTo>
                <a:lnTo>
                  <a:pt x="278" y="534"/>
                </a:lnTo>
                <a:lnTo>
                  <a:pt x="308" y="487"/>
                </a:lnTo>
                <a:lnTo>
                  <a:pt x="341" y="444"/>
                </a:lnTo>
                <a:lnTo>
                  <a:pt x="268" y="355"/>
                </a:lnTo>
                <a:lnTo>
                  <a:pt x="257" y="338"/>
                </a:lnTo>
                <a:lnTo>
                  <a:pt x="251" y="318"/>
                </a:lnTo>
                <a:lnTo>
                  <a:pt x="251" y="298"/>
                </a:lnTo>
                <a:lnTo>
                  <a:pt x="255" y="279"/>
                </a:lnTo>
                <a:lnTo>
                  <a:pt x="263" y="261"/>
                </a:lnTo>
                <a:lnTo>
                  <a:pt x="277" y="246"/>
                </a:lnTo>
                <a:lnTo>
                  <a:pt x="373" y="168"/>
                </a:lnTo>
                <a:lnTo>
                  <a:pt x="391" y="156"/>
                </a:lnTo>
                <a:lnTo>
                  <a:pt x="411" y="151"/>
                </a:lnTo>
                <a:lnTo>
                  <a:pt x="430" y="150"/>
                </a:lnTo>
                <a:lnTo>
                  <a:pt x="449" y="154"/>
                </a:lnTo>
                <a:lnTo>
                  <a:pt x="467" y="164"/>
                </a:lnTo>
                <a:lnTo>
                  <a:pt x="482" y="177"/>
                </a:lnTo>
                <a:lnTo>
                  <a:pt x="557" y="267"/>
                </a:lnTo>
                <a:lnTo>
                  <a:pt x="606" y="241"/>
                </a:lnTo>
                <a:lnTo>
                  <a:pt x="658" y="221"/>
                </a:lnTo>
                <a:lnTo>
                  <a:pt x="711" y="204"/>
                </a:lnTo>
                <a:lnTo>
                  <a:pt x="767" y="192"/>
                </a:lnTo>
                <a:lnTo>
                  <a:pt x="823" y="184"/>
                </a:lnTo>
                <a:lnTo>
                  <a:pt x="834" y="69"/>
                </a:lnTo>
                <a:lnTo>
                  <a:pt x="839" y="49"/>
                </a:lnTo>
                <a:lnTo>
                  <a:pt x="848" y="32"/>
                </a:lnTo>
                <a:lnTo>
                  <a:pt x="862" y="17"/>
                </a:lnTo>
                <a:lnTo>
                  <a:pt x="879" y="6"/>
                </a:lnTo>
                <a:lnTo>
                  <a:pt x="898" y="1"/>
                </a:lnTo>
                <a:lnTo>
                  <a:pt x="91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grpSp>
    <xdr:clientData/>
  </xdr:twoCellAnchor>
  <xdr:twoCellAnchor>
    <xdr:from>
      <xdr:col>1</xdr:col>
      <xdr:colOff>618013</xdr:colOff>
      <xdr:row>23</xdr:row>
      <xdr:rowOff>25772</xdr:rowOff>
    </xdr:from>
    <xdr:to>
      <xdr:col>2</xdr:col>
      <xdr:colOff>279348</xdr:colOff>
      <xdr:row>24</xdr:row>
      <xdr:rowOff>71653</xdr:rowOff>
    </xdr:to>
    <xdr:grpSp>
      <xdr:nvGrpSpPr>
        <xdr:cNvPr id="6250" name="Group 6249">
          <a:extLst>
            <a:ext uri="{FF2B5EF4-FFF2-40B4-BE49-F238E27FC236}">
              <a16:creationId xmlns:a16="http://schemas.microsoft.com/office/drawing/2014/main" id="{00000000-0008-0000-0000-00006A180000}"/>
            </a:ext>
          </a:extLst>
        </xdr:cNvPr>
        <xdr:cNvGrpSpPr>
          <a:grpSpLocks noChangeAspect="1"/>
        </xdr:cNvGrpSpPr>
      </xdr:nvGrpSpPr>
      <xdr:grpSpPr bwMode="auto">
        <a:xfrm>
          <a:off x="1246663" y="4254872"/>
          <a:ext cx="280460" cy="226856"/>
          <a:chOff x="5110" y="3831"/>
          <a:chExt cx="242" cy="208"/>
        </a:xfrm>
        <a:solidFill>
          <a:schemeClr val="tx1"/>
        </a:solidFill>
      </xdr:grpSpPr>
      <xdr:sp macro="" textlink="">
        <xdr:nvSpPr>
          <xdr:cNvPr id="6251" name="Freeform 1516">
            <a:extLst>
              <a:ext uri="{FF2B5EF4-FFF2-40B4-BE49-F238E27FC236}">
                <a16:creationId xmlns:a16="http://schemas.microsoft.com/office/drawing/2014/main" id="{00000000-0008-0000-0000-00006B180000}"/>
              </a:ext>
            </a:extLst>
          </xdr:cNvPr>
          <xdr:cNvSpPr>
            <a:spLocks noEditPoints="1"/>
          </xdr:cNvSpPr>
        </xdr:nvSpPr>
        <xdr:spPr bwMode="auto">
          <a:xfrm>
            <a:off x="5110" y="3943"/>
            <a:ext cx="38" cy="76"/>
          </a:xfrm>
          <a:custGeom>
            <a:avLst/>
            <a:gdLst>
              <a:gd name="T0" fmla="*/ 107 w 535"/>
              <a:gd name="T1" fmla="*/ 107 h 1062"/>
              <a:gd name="T2" fmla="*/ 107 w 535"/>
              <a:gd name="T3" fmla="*/ 956 h 1062"/>
              <a:gd name="T4" fmla="*/ 428 w 535"/>
              <a:gd name="T5" fmla="*/ 956 h 1062"/>
              <a:gd name="T6" fmla="*/ 428 w 535"/>
              <a:gd name="T7" fmla="*/ 107 h 1062"/>
              <a:gd name="T8" fmla="*/ 107 w 535"/>
              <a:gd name="T9" fmla="*/ 107 h 1062"/>
              <a:gd name="T10" fmla="*/ 0 w 535"/>
              <a:gd name="T11" fmla="*/ 0 h 1062"/>
              <a:gd name="T12" fmla="*/ 535 w 535"/>
              <a:gd name="T13" fmla="*/ 0 h 1062"/>
              <a:gd name="T14" fmla="*/ 535 w 535"/>
              <a:gd name="T15" fmla="*/ 1062 h 1062"/>
              <a:gd name="T16" fmla="*/ 0 w 535"/>
              <a:gd name="T17" fmla="*/ 1062 h 1062"/>
              <a:gd name="T18" fmla="*/ 0 w 535"/>
              <a:gd name="T19" fmla="*/ 0 h 10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535" h="1062">
                <a:moveTo>
                  <a:pt x="107" y="107"/>
                </a:moveTo>
                <a:lnTo>
                  <a:pt x="107" y="956"/>
                </a:lnTo>
                <a:lnTo>
                  <a:pt x="428" y="956"/>
                </a:lnTo>
                <a:lnTo>
                  <a:pt x="428" y="107"/>
                </a:lnTo>
                <a:lnTo>
                  <a:pt x="107" y="107"/>
                </a:lnTo>
                <a:close/>
                <a:moveTo>
                  <a:pt x="0" y="0"/>
                </a:moveTo>
                <a:lnTo>
                  <a:pt x="535" y="0"/>
                </a:lnTo>
                <a:lnTo>
                  <a:pt x="535" y="1062"/>
                </a:lnTo>
                <a:lnTo>
                  <a:pt x="0" y="1062"/>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6252" name="Freeform 1517">
            <a:extLst>
              <a:ext uri="{FF2B5EF4-FFF2-40B4-BE49-F238E27FC236}">
                <a16:creationId xmlns:a16="http://schemas.microsoft.com/office/drawing/2014/main" id="{00000000-0008-0000-0000-00006C180000}"/>
              </a:ext>
            </a:extLst>
          </xdr:cNvPr>
          <xdr:cNvSpPr>
            <a:spLocks/>
          </xdr:cNvSpPr>
        </xdr:nvSpPr>
        <xdr:spPr bwMode="auto">
          <a:xfrm>
            <a:off x="5155" y="3944"/>
            <a:ext cx="197" cy="95"/>
          </a:xfrm>
          <a:custGeom>
            <a:avLst/>
            <a:gdLst>
              <a:gd name="T0" fmla="*/ 1470 w 2763"/>
              <a:gd name="T1" fmla="*/ 2 h 1331"/>
              <a:gd name="T2" fmla="*/ 1541 w 2763"/>
              <a:gd name="T3" fmla="*/ 33 h 1331"/>
              <a:gd name="T4" fmla="*/ 1591 w 2763"/>
              <a:gd name="T5" fmla="*/ 86 h 1331"/>
              <a:gd name="T6" fmla="*/ 1620 w 2763"/>
              <a:gd name="T7" fmla="*/ 145 h 1331"/>
              <a:gd name="T8" fmla="*/ 1632 w 2763"/>
              <a:gd name="T9" fmla="*/ 191 h 1331"/>
              <a:gd name="T10" fmla="*/ 1621 w 2763"/>
              <a:gd name="T11" fmla="*/ 425 h 1331"/>
              <a:gd name="T12" fmla="*/ 1570 w 2763"/>
              <a:gd name="T13" fmla="*/ 489 h 1331"/>
              <a:gd name="T14" fmla="*/ 1484 w 2763"/>
              <a:gd name="T15" fmla="*/ 520 h 1331"/>
              <a:gd name="T16" fmla="*/ 1439 w 2763"/>
              <a:gd name="T17" fmla="*/ 522 h 1331"/>
              <a:gd name="T18" fmla="*/ 1011 w 2763"/>
              <a:gd name="T19" fmla="*/ 522 h 1331"/>
              <a:gd name="T20" fmla="*/ 1210 w 2763"/>
              <a:gd name="T21" fmla="*/ 634 h 1331"/>
              <a:gd name="T22" fmla="*/ 1397 w 2763"/>
              <a:gd name="T23" fmla="*/ 701 h 1331"/>
              <a:gd name="T24" fmla="*/ 1569 w 2763"/>
              <a:gd name="T25" fmla="*/ 723 h 1331"/>
              <a:gd name="T26" fmla="*/ 1721 w 2763"/>
              <a:gd name="T27" fmla="*/ 703 h 1331"/>
              <a:gd name="T28" fmla="*/ 1850 w 2763"/>
              <a:gd name="T29" fmla="*/ 651 h 1331"/>
              <a:gd name="T30" fmla="*/ 1961 w 2763"/>
              <a:gd name="T31" fmla="*/ 578 h 1331"/>
              <a:gd name="T32" fmla="*/ 2056 w 2763"/>
              <a:gd name="T33" fmla="*/ 495 h 1331"/>
              <a:gd name="T34" fmla="*/ 2136 w 2763"/>
              <a:gd name="T35" fmla="*/ 413 h 1331"/>
              <a:gd name="T36" fmla="*/ 2221 w 2763"/>
              <a:gd name="T37" fmla="*/ 328 h 1331"/>
              <a:gd name="T38" fmla="*/ 2297 w 2763"/>
              <a:gd name="T39" fmla="*/ 277 h 1331"/>
              <a:gd name="T40" fmla="*/ 2387 w 2763"/>
              <a:gd name="T41" fmla="*/ 269 h 1331"/>
              <a:gd name="T42" fmla="*/ 2479 w 2763"/>
              <a:gd name="T43" fmla="*/ 307 h 1331"/>
              <a:gd name="T44" fmla="*/ 2561 w 2763"/>
              <a:gd name="T45" fmla="*/ 373 h 1331"/>
              <a:gd name="T46" fmla="*/ 2632 w 2763"/>
              <a:gd name="T47" fmla="*/ 457 h 1331"/>
              <a:gd name="T48" fmla="*/ 2689 w 2763"/>
              <a:gd name="T49" fmla="*/ 540 h 1331"/>
              <a:gd name="T50" fmla="*/ 2728 w 2763"/>
              <a:gd name="T51" fmla="*/ 609 h 1331"/>
              <a:gd name="T52" fmla="*/ 2748 w 2763"/>
              <a:gd name="T53" fmla="*/ 647 h 1331"/>
              <a:gd name="T54" fmla="*/ 2675 w 2763"/>
              <a:gd name="T55" fmla="*/ 776 h 1331"/>
              <a:gd name="T56" fmla="*/ 2470 w 2763"/>
              <a:gd name="T57" fmla="*/ 958 h 1331"/>
              <a:gd name="T58" fmla="*/ 2255 w 2763"/>
              <a:gd name="T59" fmla="*/ 1096 h 1331"/>
              <a:gd name="T60" fmla="*/ 2042 w 2763"/>
              <a:gd name="T61" fmla="*/ 1194 h 1331"/>
              <a:gd name="T62" fmla="*/ 1840 w 2763"/>
              <a:gd name="T63" fmla="*/ 1260 h 1331"/>
              <a:gd name="T64" fmla="*/ 1658 w 2763"/>
              <a:gd name="T65" fmla="*/ 1302 h 1331"/>
              <a:gd name="T66" fmla="*/ 1506 w 2763"/>
              <a:gd name="T67" fmla="*/ 1323 h 1331"/>
              <a:gd name="T68" fmla="*/ 1394 w 2763"/>
              <a:gd name="T69" fmla="*/ 1330 h 1331"/>
              <a:gd name="T70" fmla="*/ 1330 w 2763"/>
              <a:gd name="T71" fmla="*/ 1331 h 1331"/>
              <a:gd name="T72" fmla="*/ 1281 w 2763"/>
              <a:gd name="T73" fmla="*/ 1330 h 1331"/>
              <a:gd name="T74" fmla="*/ 1152 w 2763"/>
              <a:gd name="T75" fmla="*/ 1317 h 1331"/>
              <a:gd name="T76" fmla="*/ 997 w 2763"/>
              <a:gd name="T77" fmla="*/ 1288 h 1331"/>
              <a:gd name="T78" fmla="*/ 827 w 2763"/>
              <a:gd name="T79" fmla="*/ 1252 h 1331"/>
              <a:gd name="T80" fmla="*/ 654 w 2763"/>
              <a:gd name="T81" fmla="*/ 1209 h 1331"/>
              <a:gd name="T82" fmla="*/ 483 w 2763"/>
              <a:gd name="T83" fmla="*/ 1165 h 1331"/>
              <a:gd name="T84" fmla="*/ 328 w 2763"/>
              <a:gd name="T85" fmla="*/ 1121 h 1331"/>
              <a:gd name="T86" fmla="*/ 196 w 2763"/>
              <a:gd name="T87" fmla="*/ 1082 h 1331"/>
              <a:gd name="T88" fmla="*/ 99 w 2763"/>
              <a:gd name="T89" fmla="*/ 1053 h 1331"/>
              <a:gd name="T90" fmla="*/ 44 w 2763"/>
              <a:gd name="T91" fmla="*/ 1037 h 1331"/>
              <a:gd name="T92" fmla="*/ 0 w 2763"/>
              <a:gd name="T93" fmla="*/ 0 h 13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2763" h="1331">
                <a:moveTo>
                  <a:pt x="0" y="0"/>
                </a:moveTo>
                <a:lnTo>
                  <a:pt x="1441" y="0"/>
                </a:lnTo>
                <a:lnTo>
                  <a:pt x="1470" y="2"/>
                </a:lnTo>
                <a:lnTo>
                  <a:pt x="1496" y="9"/>
                </a:lnTo>
                <a:lnTo>
                  <a:pt x="1520" y="19"/>
                </a:lnTo>
                <a:lnTo>
                  <a:pt x="1541" y="33"/>
                </a:lnTo>
                <a:lnTo>
                  <a:pt x="1560" y="49"/>
                </a:lnTo>
                <a:lnTo>
                  <a:pt x="1577" y="66"/>
                </a:lnTo>
                <a:lnTo>
                  <a:pt x="1591" y="86"/>
                </a:lnTo>
                <a:lnTo>
                  <a:pt x="1603" y="106"/>
                </a:lnTo>
                <a:lnTo>
                  <a:pt x="1613" y="126"/>
                </a:lnTo>
                <a:lnTo>
                  <a:pt x="1620" y="145"/>
                </a:lnTo>
                <a:lnTo>
                  <a:pt x="1627" y="164"/>
                </a:lnTo>
                <a:lnTo>
                  <a:pt x="1631" y="181"/>
                </a:lnTo>
                <a:lnTo>
                  <a:pt x="1632" y="191"/>
                </a:lnTo>
                <a:lnTo>
                  <a:pt x="1632" y="368"/>
                </a:lnTo>
                <a:lnTo>
                  <a:pt x="1629" y="398"/>
                </a:lnTo>
                <a:lnTo>
                  <a:pt x="1621" y="425"/>
                </a:lnTo>
                <a:lnTo>
                  <a:pt x="1609" y="449"/>
                </a:lnTo>
                <a:lnTo>
                  <a:pt x="1592" y="471"/>
                </a:lnTo>
                <a:lnTo>
                  <a:pt x="1570" y="489"/>
                </a:lnTo>
                <a:lnTo>
                  <a:pt x="1545" y="504"/>
                </a:lnTo>
                <a:lnTo>
                  <a:pt x="1516" y="514"/>
                </a:lnTo>
                <a:lnTo>
                  <a:pt x="1484" y="520"/>
                </a:lnTo>
                <a:lnTo>
                  <a:pt x="1448" y="522"/>
                </a:lnTo>
                <a:lnTo>
                  <a:pt x="1444" y="522"/>
                </a:lnTo>
                <a:lnTo>
                  <a:pt x="1439" y="522"/>
                </a:lnTo>
                <a:lnTo>
                  <a:pt x="1437" y="522"/>
                </a:lnTo>
                <a:lnTo>
                  <a:pt x="1436" y="522"/>
                </a:lnTo>
                <a:lnTo>
                  <a:pt x="1011" y="522"/>
                </a:lnTo>
                <a:lnTo>
                  <a:pt x="1079" y="565"/>
                </a:lnTo>
                <a:lnTo>
                  <a:pt x="1145" y="601"/>
                </a:lnTo>
                <a:lnTo>
                  <a:pt x="1210" y="634"/>
                </a:lnTo>
                <a:lnTo>
                  <a:pt x="1274" y="661"/>
                </a:lnTo>
                <a:lnTo>
                  <a:pt x="1336" y="684"/>
                </a:lnTo>
                <a:lnTo>
                  <a:pt x="1397" y="701"/>
                </a:lnTo>
                <a:lnTo>
                  <a:pt x="1456" y="714"/>
                </a:lnTo>
                <a:lnTo>
                  <a:pt x="1513" y="721"/>
                </a:lnTo>
                <a:lnTo>
                  <a:pt x="1569" y="723"/>
                </a:lnTo>
                <a:lnTo>
                  <a:pt x="1622" y="721"/>
                </a:lnTo>
                <a:lnTo>
                  <a:pt x="1673" y="714"/>
                </a:lnTo>
                <a:lnTo>
                  <a:pt x="1721" y="703"/>
                </a:lnTo>
                <a:lnTo>
                  <a:pt x="1766" y="689"/>
                </a:lnTo>
                <a:lnTo>
                  <a:pt x="1809" y="672"/>
                </a:lnTo>
                <a:lnTo>
                  <a:pt x="1850" y="651"/>
                </a:lnTo>
                <a:lnTo>
                  <a:pt x="1890" y="629"/>
                </a:lnTo>
                <a:lnTo>
                  <a:pt x="1926" y="605"/>
                </a:lnTo>
                <a:lnTo>
                  <a:pt x="1961" y="578"/>
                </a:lnTo>
                <a:lnTo>
                  <a:pt x="1995" y="551"/>
                </a:lnTo>
                <a:lnTo>
                  <a:pt x="2026" y="523"/>
                </a:lnTo>
                <a:lnTo>
                  <a:pt x="2056" y="495"/>
                </a:lnTo>
                <a:lnTo>
                  <a:pt x="2084" y="467"/>
                </a:lnTo>
                <a:lnTo>
                  <a:pt x="2111" y="440"/>
                </a:lnTo>
                <a:lnTo>
                  <a:pt x="2136" y="413"/>
                </a:lnTo>
                <a:lnTo>
                  <a:pt x="2166" y="382"/>
                </a:lnTo>
                <a:lnTo>
                  <a:pt x="2194" y="353"/>
                </a:lnTo>
                <a:lnTo>
                  <a:pt x="2221" y="328"/>
                </a:lnTo>
                <a:lnTo>
                  <a:pt x="2247" y="307"/>
                </a:lnTo>
                <a:lnTo>
                  <a:pt x="2272" y="289"/>
                </a:lnTo>
                <a:lnTo>
                  <a:pt x="2297" y="277"/>
                </a:lnTo>
                <a:lnTo>
                  <a:pt x="2322" y="269"/>
                </a:lnTo>
                <a:lnTo>
                  <a:pt x="2355" y="267"/>
                </a:lnTo>
                <a:lnTo>
                  <a:pt x="2387" y="269"/>
                </a:lnTo>
                <a:lnTo>
                  <a:pt x="2419" y="278"/>
                </a:lnTo>
                <a:lnTo>
                  <a:pt x="2449" y="290"/>
                </a:lnTo>
                <a:lnTo>
                  <a:pt x="2479" y="307"/>
                </a:lnTo>
                <a:lnTo>
                  <a:pt x="2507" y="327"/>
                </a:lnTo>
                <a:lnTo>
                  <a:pt x="2535" y="348"/>
                </a:lnTo>
                <a:lnTo>
                  <a:pt x="2561" y="373"/>
                </a:lnTo>
                <a:lnTo>
                  <a:pt x="2586" y="400"/>
                </a:lnTo>
                <a:lnTo>
                  <a:pt x="2610" y="429"/>
                </a:lnTo>
                <a:lnTo>
                  <a:pt x="2632" y="457"/>
                </a:lnTo>
                <a:lnTo>
                  <a:pt x="2652" y="486"/>
                </a:lnTo>
                <a:lnTo>
                  <a:pt x="2671" y="514"/>
                </a:lnTo>
                <a:lnTo>
                  <a:pt x="2689" y="540"/>
                </a:lnTo>
                <a:lnTo>
                  <a:pt x="2703" y="566"/>
                </a:lnTo>
                <a:lnTo>
                  <a:pt x="2717" y="589"/>
                </a:lnTo>
                <a:lnTo>
                  <a:pt x="2728" y="609"/>
                </a:lnTo>
                <a:lnTo>
                  <a:pt x="2737" y="626"/>
                </a:lnTo>
                <a:lnTo>
                  <a:pt x="2744" y="639"/>
                </a:lnTo>
                <a:lnTo>
                  <a:pt x="2748" y="647"/>
                </a:lnTo>
                <a:lnTo>
                  <a:pt x="2763" y="678"/>
                </a:lnTo>
                <a:lnTo>
                  <a:pt x="2740" y="704"/>
                </a:lnTo>
                <a:lnTo>
                  <a:pt x="2675" y="776"/>
                </a:lnTo>
                <a:lnTo>
                  <a:pt x="2608" y="842"/>
                </a:lnTo>
                <a:lnTo>
                  <a:pt x="2539" y="903"/>
                </a:lnTo>
                <a:lnTo>
                  <a:pt x="2470" y="958"/>
                </a:lnTo>
                <a:lnTo>
                  <a:pt x="2399" y="1008"/>
                </a:lnTo>
                <a:lnTo>
                  <a:pt x="2327" y="1054"/>
                </a:lnTo>
                <a:lnTo>
                  <a:pt x="2255" y="1096"/>
                </a:lnTo>
                <a:lnTo>
                  <a:pt x="2184" y="1132"/>
                </a:lnTo>
                <a:lnTo>
                  <a:pt x="2112" y="1166"/>
                </a:lnTo>
                <a:lnTo>
                  <a:pt x="2042" y="1194"/>
                </a:lnTo>
                <a:lnTo>
                  <a:pt x="1973" y="1220"/>
                </a:lnTo>
                <a:lnTo>
                  <a:pt x="1905" y="1242"/>
                </a:lnTo>
                <a:lnTo>
                  <a:pt x="1840" y="1260"/>
                </a:lnTo>
                <a:lnTo>
                  <a:pt x="1776" y="1277"/>
                </a:lnTo>
                <a:lnTo>
                  <a:pt x="1716" y="1291"/>
                </a:lnTo>
                <a:lnTo>
                  <a:pt x="1658" y="1302"/>
                </a:lnTo>
                <a:lnTo>
                  <a:pt x="1604" y="1310"/>
                </a:lnTo>
                <a:lnTo>
                  <a:pt x="1553" y="1318"/>
                </a:lnTo>
                <a:lnTo>
                  <a:pt x="1506" y="1323"/>
                </a:lnTo>
                <a:lnTo>
                  <a:pt x="1463" y="1326"/>
                </a:lnTo>
                <a:lnTo>
                  <a:pt x="1426" y="1329"/>
                </a:lnTo>
                <a:lnTo>
                  <a:pt x="1394" y="1330"/>
                </a:lnTo>
                <a:lnTo>
                  <a:pt x="1367" y="1331"/>
                </a:lnTo>
                <a:lnTo>
                  <a:pt x="1346" y="1331"/>
                </a:lnTo>
                <a:lnTo>
                  <a:pt x="1330" y="1331"/>
                </a:lnTo>
                <a:lnTo>
                  <a:pt x="1322" y="1331"/>
                </a:lnTo>
                <a:lnTo>
                  <a:pt x="1318" y="1331"/>
                </a:lnTo>
                <a:lnTo>
                  <a:pt x="1281" y="1330"/>
                </a:lnTo>
                <a:lnTo>
                  <a:pt x="1242" y="1327"/>
                </a:lnTo>
                <a:lnTo>
                  <a:pt x="1198" y="1323"/>
                </a:lnTo>
                <a:lnTo>
                  <a:pt x="1152" y="1317"/>
                </a:lnTo>
                <a:lnTo>
                  <a:pt x="1102" y="1308"/>
                </a:lnTo>
                <a:lnTo>
                  <a:pt x="1051" y="1299"/>
                </a:lnTo>
                <a:lnTo>
                  <a:pt x="997" y="1288"/>
                </a:lnTo>
                <a:lnTo>
                  <a:pt x="942" y="1278"/>
                </a:lnTo>
                <a:lnTo>
                  <a:pt x="885" y="1266"/>
                </a:lnTo>
                <a:lnTo>
                  <a:pt x="827" y="1252"/>
                </a:lnTo>
                <a:lnTo>
                  <a:pt x="769" y="1238"/>
                </a:lnTo>
                <a:lnTo>
                  <a:pt x="711" y="1224"/>
                </a:lnTo>
                <a:lnTo>
                  <a:pt x="654" y="1209"/>
                </a:lnTo>
                <a:lnTo>
                  <a:pt x="595" y="1195"/>
                </a:lnTo>
                <a:lnTo>
                  <a:pt x="539" y="1179"/>
                </a:lnTo>
                <a:lnTo>
                  <a:pt x="483" y="1165"/>
                </a:lnTo>
                <a:lnTo>
                  <a:pt x="430" y="1150"/>
                </a:lnTo>
                <a:lnTo>
                  <a:pt x="378" y="1135"/>
                </a:lnTo>
                <a:lnTo>
                  <a:pt x="328" y="1121"/>
                </a:lnTo>
                <a:lnTo>
                  <a:pt x="282" y="1107"/>
                </a:lnTo>
                <a:lnTo>
                  <a:pt x="237" y="1095"/>
                </a:lnTo>
                <a:lnTo>
                  <a:pt x="196" y="1082"/>
                </a:lnTo>
                <a:lnTo>
                  <a:pt x="160" y="1072"/>
                </a:lnTo>
                <a:lnTo>
                  <a:pt x="127" y="1062"/>
                </a:lnTo>
                <a:lnTo>
                  <a:pt x="99" y="1053"/>
                </a:lnTo>
                <a:lnTo>
                  <a:pt x="75" y="1046"/>
                </a:lnTo>
                <a:lnTo>
                  <a:pt x="57" y="1041"/>
                </a:lnTo>
                <a:lnTo>
                  <a:pt x="44" y="1037"/>
                </a:lnTo>
                <a:lnTo>
                  <a:pt x="37" y="1034"/>
                </a:lnTo>
                <a:lnTo>
                  <a:pt x="0" y="1022"/>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6253" name="Freeform 1518">
            <a:extLst>
              <a:ext uri="{FF2B5EF4-FFF2-40B4-BE49-F238E27FC236}">
                <a16:creationId xmlns:a16="http://schemas.microsoft.com/office/drawing/2014/main" id="{00000000-0008-0000-0000-00006D180000}"/>
              </a:ext>
            </a:extLst>
          </xdr:cNvPr>
          <xdr:cNvSpPr>
            <a:spLocks noEditPoints="1"/>
          </xdr:cNvSpPr>
        </xdr:nvSpPr>
        <xdr:spPr bwMode="auto">
          <a:xfrm>
            <a:off x="5209" y="3860"/>
            <a:ext cx="122" cy="56"/>
          </a:xfrm>
          <a:custGeom>
            <a:avLst/>
            <a:gdLst>
              <a:gd name="T0" fmla="*/ 980 w 1701"/>
              <a:gd name="T1" fmla="*/ 386 h 777"/>
              <a:gd name="T2" fmla="*/ 980 w 1701"/>
              <a:gd name="T3" fmla="*/ 530 h 777"/>
              <a:gd name="T4" fmla="*/ 1517 w 1701"/>
              <a:gd name="T5" fmla="*/ 530 h 777"/>
              <a:gd name="T6" fmla="*/ 1517 w 1701"/>
              <a:gd name="T7" fmla="*/ 386 h 777"/>
              <a:gd name="T8" fmla="*/ 980 w 1701"/>
              <a:gd name="T9" fmla="*/ 386 h 777"/>
              <a:gd name="T10" fmla="*/ 0 w 1701"/>
              <a:gd name="T11" fmla="*/ 0 h 777"/>
              <a:gd name="T12" fmla="*/ 1701 w 1701"/>
              <a:gd name="T13" fmla="*/ 0 h 777"/>
              <a:gd name="T14" fmla="*/ 1701 w 1701"/>
              <a:gd name="T15" fmla="*/ 733 h 777"/>
              <a:gd name="T16" fmla="*/ 1698 w 1701"/>
              <a:gd name="T17" fmla="*/ 747 h 777"/>
              <a:gd name="T18" fmla="*/ 1692 w 1701"/>
              <a:gd name="T19" fmla="*/ 759 h 777"/>
              <a:gd name="T20" fmla="*/ 1683 w 1701"/>
              <a:gd name="T21" fmla="*/ 769 h 777"/>
              <a:gd name="T22" fmla="*/ 1670 w 1701"/>
              <a:gd name="T23" fmla="*/ 775 h 777"/>
              <a:gd name="T24" fmla="*/ 1657 w 1701"/>
              <a:gd name="T25" fmla="*/ 777 h 777"/>
              <a:gd name="T26" fmla="*/ 44 w 1701"/>
              <a:gd name="T27" fmla="*/ 777 h 777"/>
              <a:gd name="T28" fmla="*/ 30 w 1701"/>
              <a:gd name="T29" fmla="*/ 775 h 777"/>
              <a:gd name="T30" fmla="*/ 17 w 1701"/>
              <a:gd name="T31" fmla="*/ 769 h 777"/>
              <a:gd name="T32" fmla="*/ 8 w 1701"/>
              <a:gd name="T33" fmla="*/ 759 h 777"/>
              <a:gd name="T34" fmla="*/ 2 w 1701"/>
              <a:gd name="T35" fmla="*/ 747 h 777"/>
              <a:gd name="T36" fmla="*/ 0 w 1701"/>
              <a:gd name="T37" fmla="*/ 733 h 777"/>
              <a:gd name="T38" fmla="*/ 0 w 1701"/>
              <a:gd name="T39" fmla="*/ 0 h 7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1701" h="777">
                <a:moveTo>
                  <a:pt x="980" y="386"/>
                </a:moveTo>
                <a:lnTo>
                  <a:pt x="980" y="530"/>
                </a:lnTo>
                <a:lnTo>
                  <a:pt x="1517" y="530"/>
                </a:lnTo>
                <a:lnTo>
                  <a:pt x="1517" y="386"/>
                </a:lnTo>
                <a:lnTo>
                  <a:pt x="980" y="386"/>
                </a:lnTo>
                <a:close/>
                <a:moveTo>
                  <a:pt x="0" y="0"/>
                </a:moveTo>
                <a:lnTo>
                  <a:pt x="1701" y="0"/>
                </a:lnTo>
                <a:lnTo>
                  <a:pt x="1701" y="733"/>
                </a:lnTo>
                <a:lnTo>
                  <a:pt x="1698" y="747"/>
                </a:lnTo>
                <a:lnTo>
                  <a:pt x="1692" y="759"/>
                </a:lnTo>
                <a:lnTo>
                  <a:pt x="1683" y="769"/>
                </a:lnTo>
                <a:lnTo>
                  <a:pt x="1670" y="775"/>
                </a:lnTo>
                <a:lnTo>
                  <a:pt x="1657" y="777"/>
                </a:lnTo>
                <a:lnTo>
                  <a:pt x="44" y="777"/>
                </a:lnTo>
                <a:lnTo>
                  <a:pt x="30" y="775"/>
                </a:lnTo>
                <a:lnTo>
                  <a:pt x="17" y="769"/>
                </a:lnTo>
                <a:lnTo>
                  <a:pt x="8" y="759"/>
                </a:lnTo>
                <a:lnTo>
                  <a:pt x="2" y="747"/>
                </a:lnTo>
                <a:lnTo>
                  <a:pt x="0" y="733"/>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6254" name="Freeform 1519">
            <a:extLst>
              <a:ext uri="{FF2B5EF4-FFF2-40B4-BE49-F238E27FC236}">
                <a16:creationId xmlns:a16="http://schemas.microsoft.com/office/drawing/2014/main" id="{00000000-0008-0000-0000-00006E180000}"/>
              </a:ext>
            </a:extLst>
          </xdr:cNvPr>
          <xdr:cNvSpPr>
            <a:spLocks/>
          </xdr:cNvSpPr>
        </xdr:nvSpPr>
        <xdr:spPr bwMode="auto">
          <a:xfrm>
            <a:off x="5209" y="3831"/>
            <a:ext cx="122" cy="18"/>
          </a:xfrm>
          <a:custGeom>
            <a:avLst/>
            <a:gdLst>
              <a:gd name="T0" fmla="*/ 44 w 1701"/>
              <a:gd name="T1" fmla="*/ 0 h 251"/>
              <a:gd name="T2" fmla="*/ 1657 w 1701"/>
              <a:gd name="T3" fmla="*/ 0 h 251"/>
              <a:gd name="T4" fmla="*/ 1670 w 1701"/>
              <a:gd name="T5" fmla="*/ 2 h 251"/>
              <a:gd name="T6" fmla="*/ 1683 w 1701"/>
              <a:gd name="T7" fmla="*/ 9 h 251"/>
              <a:gd name="T8" fmla="*/ 1692 w 1701"/>
              <a:gd name="T9" fmla="*/ 19 h 251"/>
              <a:gd name="T10" fmla="*/ 1698 w 1701"/>
              <a:gd name="T11" fmla="*/ 31 h 251"/>
              <a:gd name="T12" fmla="*/ 1701 w 1701"/>
              <a:gd name="T13" fmla="*/ 45 h 251"/>
              <a:gd name="T14" fmla="*/ 1701 w 1701"/>
              <a:gd name="T15" fmla="*/ 251 h 251"/>
              <a:gd name="T16" fmla="*/ 0 w 1701"/>
              <a:gd name="T17" fmla="*/ 251 h 251"/>
              <a:gd name="T18" fmla="*/ 0 w 1701"/>
              <a:gd name="T19" fmla="*/ 45 h 251"/>
              <a:gd name="T20" fmla="*/ 2 w 1701"/>
              <a:gd name="T21" fmla="*/ 31 h 251"/>
              <a:gd name="T22" fmla="*/ 8 w 1701"/>
              <a:gd name="T23" fmla="*/ 19 h 251"/>
              <a:gd name="T24" fmla="*/ 17 w 1701"/>
              <a:gd name="T25" fmla="*/ 9 h 251"/>
              <a:gd name="T26" fmla="*/ 30 w 1701"/>
              <a:gd name="T27" fmla="*/ 2 h 251"/>
              <a:gd name="T28" fmla="*/ 44 w 1701"/>
              <a:gd name="T29" fmla="*/ 0 h 2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701" h="251">
                <a:moveTo>
                  <a:pt x="44" y="0"/>
                </a:moveTo>
                <a:lnTo>
                  <a:pt x="1657" y="0"/>
                </a:lnTo>
                <a:lnTo>
                  <a:pt x="1670" y="2"/>
                </a:lnTo>
                <a:lnTo>
                  <a:pt x="1683" y="9"/>
                </a:lnTo>
                <a:lnTo>
                  <a:pt x="1692" y="19"/>
                </a:lnTo>
                <a:lnTo>
                  <a:pt x="1698" y="31"/>
                </a:lnTo>
                <a:lnTo>
                  <a:pt x="1701" y="45"/>
                </a:lnTo>
                <a:lnTo>
                  <a:pt x="1701" y="251"/>
                </a:lnTo>
                <a:lnTo>
                  <a:pt x="0" y="251"/>
                </a:lnTo>
                <a:lnTo>
                  <a:pt x="0" y="45"/>
                </a:lnTo>
                <a:lnTo>
                  <a:pt x="2" y="31"/>
                </a:lnTo>
                <a:lnTo>
                  <a:pt x="8" y="19"/>
                </a:lnTo>
                <a:lnTo>
                  <a:pt x="17" y="9"/>
                </a:lnTo>
                <a:lnTo>
                  <a:pt x="30" y="2"/>
                </a:lnTo>
                <a:lnTo>
                  <a:pt x="44"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grpSp>
    <xdr:clientData/>
  </xdr:twoCellAnchor>
  <xdr:twoCellAnchor>
    <xdr:from>
      <xdr:col>18</xdr:col>
      <xdr:colOff>313140</xdr:colOff>
      <xdr:row>25</xdr:row>
      <xdr:rowOff>59534</xdr:rowOff>
    </xdr:from>
    <xdr:to>
      <xdr:col>18</xdr:col>
      <xdr:colOff>595321</xdr:colOff>
      <xdr:row>26</xdr:row>
      <xdr:rowOff>121021</xdr:rowOff>
    </xdr:to>
    <xdr:grpSp>
      <xdr:nvGrpSpPr>
        <xdr:cNvPr id="6255" name="Group 6254">
          <a:extLst>
            <a:ext uri="{FF2B5EF4-FFF2-40B4-BE49-F238E27FC236}">
              <a16:creationId xmlns:a16="http://schemas.microsoft.com/office/drawing/2014/main" id="{00000000-0008-0000-0000-00006F180000}"/>
            </a:ext>
          </a:extLst>
        </xdr:cNvPr>
        <xdr:cNvGrpSpPr/>
      </xdr:nvGrpSpPr>
      <xdr:grpSpPr>
        <a:xfrm>
          <a:off x="11466915" y="4650584"/>
          <a:ext cx="282181" cy="242462"/>
          <a:chOff x="8270875" y="374650"/>
          <a:chExt cx="384176" cy="382588"/>
        </a:xfrm>
        <a:solidFill>
          <a:schemeClr val="tx1"/>
        </a:solidFill>
      </xdr:grpSpPr>
      <xdr:sp macro="" textlink="">
        <xdr:nvSpPr>
          <xdr:cNvPr id="6256" name="Freeform 114">
            <a:extLst>
              <a:ext uri="{FF2B5EF4-FFF2-40B4-BE49-F238E27FC236}">
                <a16:creationId xmlns:a16="http://schemas.microsoft.com/office/drawing/2014/main" id="{00000000-0008-0000-0000-000070180000}"/>
              </a:ext>
            </a:extLst>
          </xdr:cNvPr>
          <xdr:cNvSpPr>
            <a:spLocks noEditPoints="1"/>
          </xdr:cNvSpPr>
        </xdr:nvSpPr>
        <xdr:spPr bwMode="auto">
          <a:xfrm>
            <a:off x="8548688" y="446088"/>
            <a:ext cx="106363" cy="311150"/>
          </a:xfrm>
          <a:custGeom>
            <a:avLst/>
            <a:gdLst>
              <a:gd name="T0" fmla="*/ 441 w 944"/>
              <a:gd name="T1" fmla="*/ 2040 h 2750"/>
              <a:gd name="T2" fmla="*/ 380 w 944"/>
              <a:gd name="T3" fmla="*/ 2061 h 2750"/>
              <a:gd name="T4" fmla="*/ 331 w 944"/>
              <a:gd name="T5" fmla="*/ 2099 h 2750"/>
              <a:gd name="T6" fmla="*/ 294 w 944"/>
              <a:gd name="T7" fmla="*/ 2151 h 2750"/>
              <a:gd name="T8" fmla="*/ 274 w 944"/>
              <a:gd name="T9" fmla="*/ 2213 h 2750"/>
              <a:gd name="T10" fmla="*/ 274 w 944"/>
              <a:gd name="T11" fmla="*/ 2281 h 2750"/>
              <a:gd name="T12" fmla="*/ 294 w 944"/>
              <a:gd name="T13" fmla="*/ 2342 h 2750"/>
              <a:gd name="T14" fmla="*/ 331 w 944"/>
              <a:gd name="T15" fmla="*/ 2394 h 2750"/>
              <a:gd name="T16" fmla="*/ 381 w 944"/>
              <a:gd name="T17" fmla="*/ 2432 h 2750"/>
              <a:gd name="T18" fmla="*/ 441 w 944"/>
              <a:gd name="T19" fmla="*/ 2452 h 2750"/>
              <a:gd name="T20" fmla="*/ 506 w 944"/>
              <a:gd name="T21" fmla="*/ 2452 h 2750"/>
              <a:gd name="T22" fmla="*/ 565 w 944"/>
              <a:gd name="T23" fmla="*/ 2432 h 2750"/>
              <a:gd name="T24" fmla="*/ 615 w 944"/>
              <a:gd name="T25" fmla="*/ 2394 h 2750"/>
              <a:gd name="T26" fmla="*/ 652 w 944"/>
              <a:gd name="T27" fmla="*/ 2342 h 2750"/>
              <a:gd name="T28" fmla="*/ 672 w 944"/>
              <a:gd name="T29" fmla="*/ 2281 h 2750"/>
              <a:gd name="T30" fmla="*/ 672 w 944"/>
              <a:gd name="T31" fmla="*/ 2213 h 2750"/>
              <a:gd name="T32" fmla="*/ 652 w 944"/>
              <a:gd name="T33" fmla="*/ 2151 h 2750"/>
              <a:gd name="T34" fmla="*/ 615 w 944"/>
              <a:gd name="T35" fmla="*/ 2099 h 2750"/>
              <a:gd name="T36" fmla="*/ 565 w 944"/>
              <a:gd name="T37" fmla="*/ 2061 h 2750"/>
              <a:gd name="T38" fmla="*/ 506 w 944"/>
              <a:gd name="T39" fmla="*/ 2040 h 2750"/>
              <a:gd name="T40" fmla="*/ 255 w 944"/>
              <a:gd name="T41" fmla="*/ 439 h 2750"/>
              <a:gd name="T42" fmla="*/ 215 w 944"/>
              <a:gd name="T43" fmla="*/ 449 h 2750"/>
              <a:gd name="T44" fmla="*/ 184 w 944"/>
              <a:gd name="T45" fmla="*/ 473 h 2750"/>
              <a:gd name="T46" fmla="*/ 167 w 944"/>
              <a:gd name="T47" fmla="*/ 509 h 2750"/>
              <a:gd name="T48" fmla="*/ 167 w 944"/>
              <a:gd name="T49" fmla="*/ 551 h 2750"/>
              <a:gd name="T50" fmla="*/ 184 w 944"/>
              <a:gd name="T51" fmla="*/ 588 h 2750"/>
              <a:gd name="T52" fmla="*/ 215 w 944"/>
              <a:gd name="T53" fmla="*/ 612 h 2750"/>
              <a:gd name="T54" fmla="*/ 255 w 944"/>
              <a:gd name="T55" fmla="*/ 621 h 2750"/>
              <a:gd name="T56" fmla="*/ 712 w 944"/>
              <a:gd name="T57" fmla="*/ 618 h 2750"/>
              <a:gd name="T58" fmla="*/ 749 w 944"/>
              <a:gd name="T59" fmla="*/ 601 h 2750"/>
              <a:gd name="T60" fmla="*/ 774 w 944"/>
              <a:gd name="T61" fmla="*/ 570 h 2750"/>
              <a:gd name="T62" fmla="*/ 782 w 944"/>
              <a:gd name="T63" fmla="*/ 530 h 2750"/>
              <a:gd name="T64" fmla="*/ 774 w 944"/>
              <a:gd name="T65" fmla="*/ 489 h 2750"/>
              <a:gd name="T66" fmla="*/ 748 w 944"/>
              <a:gd name="T67" fmla="*/ 459 h 2750"/>
              <a:gd name="T68" fmla="*/ 712 w 944"/>
              <a:gd name="T69" fmla="*/ 441 h 2750"/>
              <a:gd name="T70" fmla="*/ 255 w 944"/>
              <a:gd name="T71" fmla="*/ 439 h 2750"/>
              <a:gd name="T72" fmla="*/ 944 w 944"/>
              <a:gd name="T73" fmla="*/ 0 h 2750"/>
              <a:gd name="T74" fmla="*/ 0 w 944"/>
              <a:gd name="T75" fmla="*/ 2750 h 27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944" h="2750">
                <a:moveTo>
                  <a:pt x="473" y="2038"/>
                </a:moveTo>
                <a:lnTo>
                  <a:pt x="441" y="2040"/>
                </a:lnTo>
                <a:lnTo>
                  <a:pt x="410" y="2049"/>
                </a:lnTo>
                <a:lnTo>
                  <a:pt x="380" y="2061"/>
                </a:lnTo>
                <a:lnTo>
                  <a:pt x="355" y="2078"/>
                </a:lnTo>
                <a:lnTo>
                  <a:pt x="331" y="2099"/>
                </a:lnTo>
                <a:lnTo>
                  <a:pt x="311" y="2123"/>
                </a:lnTo>
                <a:lnTo>
                  <a:pt x="294" y="2151"/>
                </a:lnTo>
                <a:lnTo>
                  <a:pt x="282" y="2181"/>
                </a:lnTo>
                <a:lnTo>
                  <a:pt x="274" y="2213"/>
                </a:lnTo>
                <a:lnTo>
                  <a:pt x="272" y="2247"/>
                </a:lnTo>
                <a:lnTo>
                  <a:pt x="274" y="2281"/>
                </a:lnTo>
                <a:lnTo>
                  <a:pt x="282" y="2312"/>
                </a:lnTo>
                <a:lnTo>
                  <a:pt x="294" y="2342"/>
                </a:lnTo>
                <a:lnTo>
                  <a:pt x="311" y="2370"/>
                </a:lnTo>
                <a:lnTo>
                  <a:pt x="331" y="2394"/>
                </a:lnTo>
                <a:lnTo>
                  <a:pt x="355" y="2415"/>
                </a:lnTo>
                <a:lnTo>
                  <a:pt x="381" y="2432"/>
                </a:lnTo>
                <a:lnTo>
                  <a:pt x="410" y="2444"/>
                </a:lnTo>
                <a:lnTo>
                  <a:pt x="441" y="2452"/>
                </a:lnTo>
                <a:lnTo>
                  <a:pt x="473" y="2456"/>
                </a:lnTo>
                <a:lnTo>
                  <a:pt x="506" y="2452"/>
                </a:lnTo>
                <a:lnTo>
                  <a:pt x="536" y="2444"/>
                </a:lnTo>
                <a:lnTo>
                  <a:pt x="565" y="2432"/>
                </a:lnTo>
                <a:lnTo>
                  <a:pt x="592" y="2415"/>
                </a:lnTo>
                <a:lnTo>
                  <a:pt x="615" y="2394"/>
                </a:lnTo>
                <a:lnTo>
                  <a:pt x="636" y="2370"/>
                </a:lnTo>
                <a:lnTo>
                  <a:pt x="652" y="2342"/>
                </a:lnTo>
                <a:lnTo>
                  <a:pt x="665" y="2312"/>
                </a:lnTo>
                <a:lnTo>
                  <a:pt x="672" y="2281"/>
                </a:lnTo>
                <a:lnTo>
                  <a:pt x="675" y="2247"/>
                </a:lnTo>
                <a:lnTo>
                  <a:pt x="672" y="2213"/>
                </a:lnTo>
                <a:lnTo>
                  <a:pt x="665" y="2181"/>
                </a:lnTo>
                <a:lnTo>
                  <a:pt x="652" y="2151"/>
                </a:lnTo>
                <a:lnTo>
                  <a:pt x="636" y="2123"/>
                </a:lnTo>
                <a:lnTo>
                  <a:pt x="615" y="2099"/>
                </a:lnTo>
                <a:lnTo>
                  <a:pt x="592" y="2078"/>
                </a:lnTo>
                <a:lnTo>
                  <a:pt x="565" y="2061"/>
                </a:lnTo>
                <a:lnTo>
                  <a:pt x="536" y="2049"/>
                </a:lnTo>
                <a:lnTo>
                  <a:pt x="506" y="2040"/>
                </a:lnTo>
                <a:lnTo>
                  <a:pt x="473" y="2038"/>
                </a:lnTo>
                <a:close/>
                <a:moveTo>
                  <a:pt x="255" y="439"/>
                </a:moveTo>
                <a:lnTo>
                  <a:pt x="235" y="441"/>
                </a:lnTo>
                <a:lnTo>
                  <a:pt x="215" y="449"/>
                </a:lnTo>
                <a:lnTo>
                  <a:pt x="198" y="459"/>
                </a:lnTo>
                <a:lnTo>
                  <a:pt x="184" y="473"/>
                </a:lnTo>
                <a:lnTo>
                  <a:pt x="173" y="489"/>
                </a:lnTo>
                <a:lnTo>
                  <a:pt x="167" y="509"/>
                </a:lnTo>
                <a:lnTo>
                  <a:pt x="164" y="530"/>
                </a:lnTo>
                <a:lnTo>
                  <a:pt x="167" y="551"/>
                </a:lnTo>
                <a:lnTo>
                  <a:pt x="173" y="570"/>
                </a:lnTo>
                <a:lnTo>
                  <a:pt x="184" y="588"/>
                </a:lnTo>
                <a:lnTo>
                  <a:pt x="198" y="601"/>
                </a:lnTo>
                <a:lnTo>
                  <a:pt x="215" y="612"/>
                </a:lnTo>
                <a:lnTo>
                  <a:pt x="235" y="618"/>
                </a:lnTo>
                <a:lnTo>
                  <a:pt x="255" y="621"/>
                </a:lnTo>
                <a:lnTo>
                  <a:pt x="691" y="621"/>
                </a:lnTo>
                <a:lnTo>
                  <a:pt x="712" y="618"/>
                </a:lnTo>
                <a:lnTo>
                  <a:pt x="731" y="612"/>
                </a:lnTo>
                <a:lnTo>
                  <a:pt x="749" y="601"/>
                </a:lnTo>
                <a:lnTo>
                  <a:pt x="762" y="588"/>
                </a:lnTo>
                <a:lnTo>
                  <a:pt x="774" y="570"/>
                </a:lnTo>
                <a:lnTo>
                  <a:pt x="780" y="551"/>
                </a:lnTo>
                <a:lnTo>
                  <a:pt x="782" y="530"/>
                </a:lnTo>
                <a:lnTo>
                  <a:pt x="780" y="509"/>
                </a:lnTo>
                <a:lnTo>
                  <a:pt x="774" y="489"/>
                </a:lnTo>
                <a:lnTo>
                  <a:pt x="762" y="473"/>
                </a:lnTo>
                <a:lnTo>
                  <a:pt x="748" y="459"/>
                </a:lnTo>
                <a:lnTo>
                  <a:pt x="731" y="449"/>
                </a:lnTo>
                <a:lnTo>
                  <a:pt x="712" y="441"/>
                </a:lnTo>
                <a:lnTo>
                  <a:pt x="691" y="439"/>
                </a:lnTo>
                <a:lnTo>
                  <a:pt x="255" y="439"/>
                </a:lnTo>
                <a:close/>
                <a:moveTo>
                  <a:pt x="0" y="0"/>
                </a:moveTo>
                <a:lnTo>
                  <a:pt x="944" y="0"/>
                </a:lnTo>
                <a:lnTo>
                  <a:pt x="944" y="2750"/>
                </a:lnTo>
                <a:lnTo>
                  <a:pt x="0" y="2750"/>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257" name="Freeform 115">
            <a:extLst>
              <a:ext uri="{FF2B5EF4-FFF2-40B4-BE49-F238E27FC236}">
                <a16:creationId xmlns:a16="http://schemas.microsoft.com/office/drawing/2014/main" id="{00000000-0008-0000-0000-000071180000}"/>
              </a:ext>
            </a:extLst>
          </xdr:cNvPr>
          <xdr:cNvSpPr>
            <a:spLocks noEditPoints="1"/>
          </xdr:cNvSpPr>
        </xdr:nvSpPr>
        <xdr:spPr bwMode="auto">
          <a:xfrm>
            <a:off x="8408988" y="374650"/>
            <a:ext cx="107950" cy="382588"/>
          </a:xfrm>
          <a:custGeom>
            <a:avLst/>
            <a:gdLst>
              <a:gd name="T0" fmla="*/ 438 w 944"/>
              <a:gd name="T1" fmla="*/ 2664 h 3374"/>
              <a:gd name="T2" fmla="*/ 379 w 944"/>
              <a:gd name="T3" fmla="*/ 2685 h 3374"/>
              <a:gd name="T4" fmla="*/ 328 w 944"/>
              <a:gd name="T5" fmla="*/ 2723 h 3374"/>
              <a:gd name="T6" fmla="*/ 291 w 944"/>
              <a:gd name="T7" fmla="*/ 2775 h 3374"/>
              <a:gd name="T8" fmla="*/ 272 w 944"/>
              <a:gd name="T9" fmla="*/ 2837 h 3374"/>
              <a:gd name="T10" fmla="*/ 272 w 944"/>
              <a:gd name="T11" fmla="*/ 2905 h 3374"/>
              <a:gd name="T12" fmla="*/ 292 w 944"/>
              <a:gd name="T13" fmla="*/ 2966 h 3374"/>
              <a:gd name="T14" fmla="*/ 329 w 944"/>
              <a:gd name="T15" fmla="*/ 3018 h 3374"/>
              <a:gd name="T16" fmla="*/ 379 w 944"/>
              <a:gd name="T17" fmla="*/ 3056 h 3374"/>
              <a:gd name="T18" fmla="*/ 438 w 944"/>
              <a:gd name="T19" fmla="*/ 3076 h 3374"/>
              <a:gd name="T20" fmla="*/ 504 w 944"/>
              <a:gd name="T21" fmla="*/ 3076 h 3374"/>
              <a:gd name="T22" fmla="*/ 563 w 944"/>
              <a:gd name="T23" fmla="*/ 3056 h 3374"/>
              <a:gd name="T24" fmla="*/ 613 w 944"/>
              <a:gd name="T25" fmla="*/ 3018 h 3374"/>
              <a:gd name="T26" fmla="*/ 650 w 944"/>
              <a:gd name="T27" fmla="*/ 2966 h 3374"/>
              <a:gd name="T28" fmla="*/ 670 w 944"/>
              <a:gd name="T29" fmla="*/ 2905 h 3374"/>
              <a:gd name="T30" fmla="*/ 670 w 944"/>
              <a:gd name="T31" fmla="*/ 2837 h 3374"/>
              <a:gd name="T32" fmla="*/ 651 w 944"/>
              <a:gd name="T33" fmla="*/ 2775 h 3374"/>
              <a:gd name="T34" fmla="*/ 614 w 944"/>
              <a:gd name="T35" fmla="*/ 2723 h 3374"/>
              <a:gd name="T36" fmla="*/ 563 w 944"/>
              <a:gd name="T37" fmla="*/ 2685 h 3374"/>
              <a:gd name="T38" fmla="*/ 504 w 944"/>
              <a:gd name="T39" fmla="*/ 2664 h 3374"/>
              <a:gd name="T40" fmla="*/ 296 w 944"/>
              <a:gd name="T41" fmla="*/ 326 h 3374"/>
              <a:gd name="T42" fmla="*/ 255 w 944"/>
              <a:gd name="T43" fmla="*/ 336 h 3374"/>
              <a:gd name="T44" fmla="*/ 224 w 944"/>
              <a:gd name="T45" fmla="*/ 362 h 3374"/>
              <a:gd name="T46" fmla="*/ 206 w 944"/>
              <a:gd name="T47" fmla="*/ 398 h 3374"/>
              <a:gd name="T48" fmla="*/ 207 w 944"/>
              <a:gd name="T49" fmla="*/ 439 h 3374"/>
              <a:gd name="T50" fmla="*/ 225 w 944"/>
              <a:gd name="T51" fmla="*/ 474 h 3374"/>
              <a:gd name="T52" fmla="*/ 255 w 944"/>
              <a:gd name="T53" fmla="*/ 499 h 3374"/>
              <a:gd name="T54" fmla="*/ 296 w 944"/>
              <a:gd name="T55" fmla="*/ 508 h 3374"/>
              <a:gd name="T56" fmla="*/ 753 w 944"/>
              <a:gd name="T57" fmla="*/ 506 h 3374"/>
              <a:gd name="T58" fmla="*/ 789 w 944"/>
              <a:gd name="T59" fmla="*/ 489 h 3374"/>
              <a:gd name="T60" fmla="*/ 814 w 944"/>
              <a:gd name="T61" fmla="*/ 458 h 3374"/>
              <a:gd name="T62" fmla="*/ 823 w 944"/>
              <a:gd name="T63" fmla="*/ 417 h 3374"/>
              <a:gd name="T64" fmla="*/ 814 w 944"/>
              <a:gd name="T65" fmla="*/ 377 h 3374"/>
              <a:gd name="T66" fmla="*/ 789 w 944"/>
              <a:gd name="T67" fmla="*/ 347 h 3374"/>
              <a:gd name="T68" fmla="*/ 753 w 944"/>
              <a:gd name="T69" fmla="*/ 329 h 3374"/>
              <a:gd name="T70" fmla="*/ 296 w 944"/>
              <a:gd name="T71" fmla="*/ 326 h 3374"/>
              <a:gd name="T72" fmla="*/ 944 w 944"/>
              <a:gd name="T73" fmla="*/ 0 h 3374"/>
              <a:gd name="T74" fmla="*/ 0 w 944"/>
              <a:gd name="T75" fmla="*/ 3374 h 33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944" h="3374">
                <a:moveTo>
                  <a:pt x="471" y="2662"/>
                </a:moveTo>
                <a:lnTo>
                  <a:pt x="438" y="2664"/>
                </a:lnTo>
                <a:lnTo>
                  <a:pt x="407" y="2673"/>
                </a:lnTo>
                <a:lnTo>
                  <a:pt x="379" y="2685"/>
                </a:lnTo>
                <a:lnTo>
                  <a:pt x="352" y="2702"/>
                </a:lnTo>
                <a:lnTo>
                  <a:pt x="328" y="2723"/>
                </a:lnTo>
                <a:lnTo>
                  <a:pt x="309" y="2747"/>
                </a:lnTo>
                <a:lnTo>
                  <a:pt x="291" y="2775"/>
                </a:lnTo>
                <a:lnTo>
                  <a:pt x="279" y="2805"/>
                </a:lnTo>
                <a:lnTo>
                  <a:pt x="272" y="2837"/>
                </a:lnTo>
                <a:lnTo>
                  <a:pt x="269" y="2871"/>
                </a:lnTo>
                <a:lnTo>
                  <a:pt x="272" y="2905"/>
                </a:lnTo>
                <a:lnTo>
                  <a:pt x="280" y="2936"/>
                </a:lnTo>
                <a:lnTo>
                  <a:pt x="292" y="2966"/>
                </a:lnTo>
                <a:lnTo>
                  <a:pt x="309" y="2994"/>
                </a:lnTo>
                <a:lnTo>
                  <a:pt x="329" y="3018"/>
                </a:lnTo>
                <a:lnTo>
                  <a:pt x="353" y="3039"/>
                </a:lnTo>
                <a:lnTo>
                  <a:pt x="379" y="3056"/>
                </a:lnTo>
                <a:lnTo>
                  <a:pt x="407" y="3068"/>
                </a:lnTo>
                <a:lnTo>
                  <a:pt x="438" y="3076"/>
                </a:lnTo>
                <a:lnTo>
                  <a:pt x="471" y="3080"/>
                </a:lnTo>
                <a:lnTo>
                  <a:pt x="504" y="3076"/>
                </a:lnTo>
                <a:lnTo>
                  <a:pt x="535" y="3068"/>
                </a:lnTo>
                <a:lnTo>
                  <a:pt x="563" y="3056"/>
                </a:lnTo>
                <a:lnTo>
                  <a:pt x="589" y="3039"/>
                </a:lnTo>
                <a:lnTo>
                  <a:pt x="613" y="3018"/>
                </a:lnTo>
                <a:lnTo>
                  <a:pt x="633" y="2994"/>
                </a:lnTo>
                <a:lnTo>
                  <a:pt x="650" y="2966"/>
                </a:lnTo>
                <a:lnTo>
                  <a:pt x="662" y="2936"/>
                </a:lnTo>
                <a:lnTo>
                  <a:pt x="670" y="2905"/>
                </a:lnTo>
                <a:lnTo>
                  <a:pt x="673" y="2871"/>
                </a:lnTo>
                <a:lnTo>
                  <a:pt x="670" y="2837"/>
                </a:lnTo>
                <a:lnTo>
                  <a:pt x="663" y="2805"/>
                </a:lnTo>
                <a:lnTo>
                  <a:pt x="651" y="2775"/>
                </a:lnTo>
                <a:lnTo>
                  <a:pt x="633" y="2747"/>
                </a:lnTo>
                <a:lnTo>
                  <a:pt x="614" y="2723"/>
                </a:lnTo>
                <a:lnTo>
                  <a:pt x="590" y="2702"/>
                </a:lnTo>
                <a:lnTo>
                  <a:pt x="563" y="2685"/>
                </a:lnTo>
                <a:lnTo>
                  <a:pt x="535" y="2673"/>
                </a:lnTo>
                <a:lnTo>
                  <a:pt x="504" y="2664"/>
                </a:lnTo>
                <a:lnTo>
                  <a:pt x="471" y="2662"/>
                </a:lnTo>
                <a:close/>
                <a:moveTo>
                  <a:pt x="296" y="326"/>
                </a:moveTo>
                <a:lnTo>
                  <a:pt x="275" y="329"/>
                </a:lnTo>
                <a:lnTo>
                  <a:pt x="255" y="336"/>
                </a:lnTo>
                <a:lnTo>
                  <a:pt x="238" y="348"/>
                </a:lnTo>
                <a:lnTo>
                  <a:pt x="224" y="362"/>
                </a:lnTo>
                <a:lnTo>
                  <a:pt x="212" y="378"/>
                </a:lnTo>
                <a:lnTo>
                  <a:pt x="206" y="398"/>
                </a:lnTo>
                <a:lnTo>
                  <a:pt x="205" y="417"/>
                </a:lnTo>
                <a:lnTo>
                  <a:pt x="207" y="439"/>
                </a:lnTo>
                <a:lnTo>
                  <a:pt x="214" y="458"/>
                </a:lnTo>
                <a:lnTo>
                  <a:pt x="225" y="474"/>
                </a:lnTo>
                <a:lnTo>
                  <a:pt x="239" y="489"/>
                </a:lnTo>
                <a:lnTo>
                  <a:pt x="255" y="499"/>
                </a:lnTo>
                <a:lnTo>
                  <a:pt x="275" y="506"/>
                </a:lnTo>
                <a:lnTo>
                  <a:pt x="296" y="508"/>
                </a:lnTo>
                <a:lnTo>
                  <a:pt x="732" y="508"/>
                </a:lnTo>
                <a:lnTo>
                  <a:pt x="753" y="506"/>
                </a:lnTo>
                <a:lnTo>
                  <a:pt x="772" y="499"/>
                </a:lnTo>
                <a:lnTo>
                  <a:pt x="789" y="489"/>
                </a:lnTo>
                <a:lnTo>
                  <a:pt x="803" y="474"/>
                </a:lnTo>
                <a:lnTo>
                  <a:pt x="814" y="458"/>
                </a:lnTo>
                <a:lnTo>
                  <a:pt x="820" y="439"/>
                </a:lnTo>
                <a:lnTo>
                  <a:pt x="823" y="417"/>
                </a:lnTo>
                <a:lnTo>
                  <a:pt x="820" y="397"/>
                </a:lnTo>
                <a:lnTo>
                  <a:pt x="814" y="377"/>
                </a:lnTo>
                <a:lnTo>
                  <a:pt x="803" y="360"/>
                </a:lnTo>
                <a:lnTo>
                  <a:pt x="789" y="347"/>
                </a:lnTo>
                <a:lnTo>
                  <a:pt x="772" y="335"/>
                </a:lnTo>
                <a:lnTo>
                  <a:pt x="753" y="329"/>
                </a:lnTo>
                <a:lnTo>
                  <a:pt x="732" y="326"/>
                </a:lnTo>
                <a:lnTo>
                  <a:pt x="296" y="326"/>
                </a:lnTo>
                <a:close/>
                <a:moveTo>
                  <a:pt x="0" y="0"/>
                </a:moveTo>
                <a:lnTo>
                  <a:pt x="944" y="0"/>
                </a:lnTo>
                <a:lnTo>
                  <a:pt x="944" y="3374"/>
                </a:lnTo>
                <a:lnTo>
                  <a:pt x="0" y="3374"/>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258" name="Freeform 116">
            <a:extLst>
              <a:ext uri="{FF2B5EF4-FFF2-40B4-BE49-F238E27FC236}">
                <a16:creationId xmlns:a16="http://schemas.microsoft.com/office/drawing/2014/main" id="{00000000-0008-0000-0000-000072180000}"/>
              </a:ext>
            </a:extLst>
          </xdr:cNvPr>
          <xdr:cNvSpPr>
            <a:spLocks noEditPoints="1"/>
          </xdr:cNvSpPr>
        </xdr:nvSpPr>
        <xdr:spPr bwMode="auto">
          <a:xfrm>
            <a:off x="8270875" y="425450"/>
            <a:ext cx="106363" cy="331788"/>
          </a:xfrm>
          <a:custGeom>
            <a:avLst/>
            <a:gdLst>
              <a:gd name="T0" fmla="*/ 438 w 944"/>
              <a:gd name="T1" fmla="*/ 2217 h 2927"/>
              <a:gd name="T2" fmla="*/ 379 w 944"/>
              <a:gd name="T3" fmla="*/ 2238 h 2927"/>
              <a:gd name="T4" fmla="*/ 329 w 944"/>
              <a:gd name="T5" fmla="*/ 2276 h 2927"/>
              <a:gd name="T6" fmla="*/ 292 w 944"/>
              <a:gd name="T7" fmla="*/ 2328 h 2927"/>
              <a:gd name="T8" fmla="*/ 272 w 944"/>
              <a:gd name="T9" fmla="*/ 2390 h 2927"/>
              <a:gd name="T10" fmla="*/ 272 w 944"/>
              <a:gd name="T11" fmla="*/ 2458 h 2927"/>
              <a:gd name="T12" fmla="*/ 292 w 944"/>
              <a:gd name="T13" fmla="*/ 2519 h 2927"/>
              <a:gd name="T14" fmla="*/ 329 w 944"/>
              <a:gd name="T15" fmla="*/ 2571 h 2927"/>
              <a:gd name="T16" fmla="*/ 379 w 944"/>
              <a:gd name="T17" fmla="*/ 2609 h 2927"/>
              <a:gd name="T18" fmla="*/ 438 w 944"/>
              <a:gd name="T19" fmla="*/ 2629 h 2927"/>
              <a:gd name="T20" fmla="*/ 504 w 944"/>
              <a:gd name="T21" fmla="*/ 2629 h 2927"/>
              <a:gd name="T22" fmla="*/ 565 w 944"/>
              <a:gd name="T23" fmla="*/ 2609 h 2927"/>
              <a:gd name="T24" fmla="*/ 614 w 944"/>
              <a:gd name="T25" fmla="*/ 2571 h 2927"/>
              <a:gd name="T26" fmla="*/ 651 w 944"/>
              <a:gd name="T27" fmla="*/ 2519 h 2927"/>
              <a:gd name="T28" fmla="*/ 670 w 944"/>
              <a:gd name="T29" fmla="*/ 2458 h 2927"/>
              <a:gd name="T30" fmla="*/ 670 w 944"/>
              <a:gd name="T31" fmla="*/ 2390 h 2927"/>
              <a:gd name="T32" fmla="*/ 650 w 944"/>
              <a:gd name="T33" fmla="*/ 2328 h 2927"/>
              <a:gd name="T34" fmla="*/ 613 w 944"/>
              <a:gd name="T35" fmla="*/ 2276 h 2927"/>
              <a:gd name="T36" fmla="*/ 564 w 944"/>
              <a:gd name="T37" fmla="*/ 2238 h 2927"/>
              <a:gd name="T38" fmla="*/ 503 w 944"/>
              <a:gd name="T39" fmla="*/ 2217 h 2927"/>
              <a:gd name="T40" fmla="*/ 264 w 944"/>
              <a:gd name="T41" fmla="*/ 302 h 2927"/>
              <a:gd name="T42" fmla="*/ 223 w 944"/>
              <a:gd name="T43" fmla="*/ 312 h 2927"/>
              <a:gd name="T44" fmla="*/ 192 w 944"/>
              <a:gd name="T45" fmla="*/ 336 h 2927"/>
              <a:gd name="T46" fmla="*/ 175 w 944"/>
              <a:gd name="T47" fmla="*/ 373 h 2927"/>
              <a:gd name="T48" fmla="*/ 175 w 944"/>
              <a:gd name="T49" fmla="*/ 415 h 2927"/>
              <a:gd name="T50" fmla="*/ 192 w 944"/>
              <a:gd name="T51" fmla="*/ 451 h 2927"/>
              <a:gd name="T52" fmla="*/ 223 w 944"/>
              <a:gd name="T53" fmla="*/ 475 h 2927"/>
              <a:gd name="T54" fmla="*/ 264 w 944"/>
              <a:gd name="T55" fmla="*/ 484 h 2927"/>
              <a:gd name="T56" fmla="*/ 720 w 944"/>
              <a:gd name="T57" fmla="*/ 482 h 2927"/>
              <a:gd name="T58" fmla="*/ 757 w 944"/>
              <a:gd name="T59" fmla="*/ 465 h 2927"/>
              <a:gd name="T60" fmla="*/ 781 w 944"/>
              <a:gd name="T61" fmla="*/ 434 h 2927"/>
              <a:gd name="T62" fmla="*/ 791 w 944"/>
              <a:gd name="T63" fmla="*/ 393 h 2927"/>
              <a:gd name="T64" fmla="*/ 781 w 944"/>
              <a:gd name="T65" fmla="*/ 354 h 2927"/>
              <a:gd name="T66" fmla="*/ 757 w 944"/>
              <a:gd name="T67" fmla="*/ 323 h 2927"/>
              <a:gd name="T68" fmla="*/ 720 w 944"/>
              <a:gd name="T69" fmla="*/ 306 h 2927"/>
              <a:gd name="T70" fmla="*/ 264 w 944"/>
              <a:gd name="T71" fmla="*/ 302 h 2927"/>
              <a:gd name="T72" fmla="*/ 944 w 944"/>
              <a:gd name="T73" fmla="*/ 0 h 2927"/>
              <a:gd name="T74" fmla="*/ 0 w 944"/>
              <a:gd name="T75" fmla="*/ 2927 h 29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944" h="2927">
                <a:moveTo>
                  <a:pt x="471" y="2215"/>
                </a:moveTo>
                <a:lnTo>
                  <a:pt x="438" y="2217"/>
                </a:lnTo>
                <a:lnTo>
                  <a:pt x="408" y="2226"/>
                </a:lnTo>
                <a:lnTo>
                  <a:pt x="379" y="2238"/>
                </a:lnTo>
                <a:lnTo>
                  <a:pt x="352" y="2255"/>
                </a:lnTo>
                <a:lnTo>
                  <a:pt x="329" y="2276"/>
                </a:lnTo>
                <a:lnTo>
                  <a:pt x="308" y="2300"/>
                </a:lnTo>
                <a:lnTo>
                  <a:pt x="292" y="2328"/>
                </a:lnTo>
                <a:lnTo>
                  <a:pt x="279" y="2358"/>
                </a:lnTo>
                <a:lnTo>
                  <a:pt x="272" y="2390"/>
                </a:lnTo>
                <a:lnTo>
                  <a:pt x="269" y="2424"/>
                </a:lnTo>
                <a:lnTo>
                  <a:pt x="272" y="2458"/>
                </a:lnTo>
                <a:lnTo>
                  <a:pt x="279" y="2489"/>
                </a:lnTo>
                <a:lnTo>
                  <a:pt x="292" y="2519"/>
                </a:lnTo>
                <a:lnTo>
                  <a:pt x="308" y="2547"/>
                </a:lnTo>
                <a:lnTo>
                  <a:pt x="329" y="2571"/>
                </a:lnTo>
                <a:lnTo>
                  <a:pt x="352" y="2592"/>
                </a:lnTo>
                <a:lnTo>
                  <a:pt x="379" y="2609"/>
                </a:lnTo>
                <a:lnTo>
                  <a:pt x="408" y="2621"/>
                </a:lnTo>
                <a:lnTo>
                  <a:pt x="438" y="2629"/>
                </a:lnTo>
                <a:lnTo>
                  <a:pt x="471" y="2633"/>
                </a:lnTo>
                <a:lnTo>
                  <a:pt x="504" y="2629"/>
                </a:lnTo>
                <a:lnTo>
                  <a:pt x="535" y="2621"/>
                </a:lnTo>
                <a:lnTo>
                  <a:pt x="565" y="2609"/>
                </a:lnTo>
                <a:lnTo>
                  <a:pt x="590" y="2592"/>
                </a:lnTo>
                <a:lnTo>
                  <a:pt x="614" y="2571"/>
                </a:lnTo>
                <a:lnTo>
                  <a:pt x="634" y="2547"/>
                </a:lnTo>
                <a:lnTo>
                  <a:pt x="651" y="2519"/>
                </a:lnTo>
                <a:lnTo>
                  <a:pt x="662" y="2489"/>
                </a:lnTo>
                <a:lnTo>
                  <a:pt x="670" y="2458"/>
                </a:lnTo>
                <a:lnTo>
                  <a:pt x="672" y="2424"/>
                </a:lnTo>
                <a:lnTo>
                  <a:pt x="670" y="2390"/>
                </a:lnTo>
                <a:lnTo>
                  <a:pt x="662" y="2358"/>
                </a:lnTo>
                <a:lnTo>
                  <a:pt x="650" y="2328"/>
                </a:lnTo>
                <a:lnTo>
                  <a:pt x="633" y="2300"/>
                </a:lnTo>
                <a:lnTo>
                  <a:pt x="613" y="2276"/>
                </a:lnTo>
                <a:lnTo>
                  <a:pt x="589" y="2255"/>
                </a:lnTo>
                <a:lnTo>
                  <a:pt x="564" y="2238"/>
                </a:lnTo>
                <a:lnTo>
                  <a:pt x="534" y="2226"/>
                </a:lnTo>
                <a:lnTo>
                  <a:pt x="503" y="2217"/>
                </a:lnTo>
                <a:lnTo>
                  <a:pt x="471" y="2215"/>
                </a:lnTo>
                <a:close/>
                <a:moveTo>
                  <a:pt x="264" y="302"/>
                </a:moveTo>
                <a:lnTo>
                  <a:pt x="242" y="306"/>
                </a:lnTo>
                <a:lnTo>
                  <a:pt x="223" y="312"/>
                </a:lnTo>
                <a:lnTo>
                  <a:pt x="206" y="323"/>
                </a:lnTo>
                <a:lnTo>
                  <a:pt x="192" y="336"/>
                </a:lnTo>
                <a:lnTo>
                  <a:pt x="182" y="354"/>
                </a:lnTo>
                <a:lnTo>
                  <a:pt x="175" y="373"/>
                </a:lnTo>
                <a:lnTo>
                  <a:pt x="172" y="393"/>
                </a:lnTo>
                <a:lnTo>
                  <a:pt x="175" y="415"/>
                </a:lnTo>
                <a:lnTo>
                  <a:pt x="182" y="434"/>
                </a:lnTo>
                <a:lnTo>
                  <a:pt x="192" y="451"/>
                </a:lnTo>
                <a:lnTo>
                  <a:pt x="206" y="465"/>
                </a:lnTo>
                <a:lnTo>
                  <a:pt x="223" y="475"/>
                </a:lnTo>
                <a:lnTo>
                  <a:pt x="242" y="482"/>
                </a:lnTo>
                <a:lnTo>
                  <a:pt x="264" y="484"/>
                </a:lnTo>
                <a:lnTo>
                  <a:pt x="699" y="484"/>
                </a:lnTo>
                <a:lnTo>
                  <a:pt x="720" y="482"/>
                </a:lnTo>
                <a:lnTo>
                  <a:pt x="739" y="475"/>
                </a:lnTo>
                <a:lnTo>
                  <a:pt x="757" y="465"/>
                </a:lnTo>
                <a:lnTo>
                  <a:pt x="770" y="451"/>
                </a:lnTo>
                <a:lnTo>
                  <a:pt x="781" y="434"/>
                </a:lnTo>
                <a:lnTo>
                  <a:pt x="787" y="415"/>
                </a:lnTo>
                <a:lnTo>
                  <a:pt x="791" y="393"/>
                </a:lnTo>
                <a:lnTo>
                  <a:pt x="787" y="373"/>
                </a:lnTo>
                <a:lnTo>
                  <a:pt x="781" y="354"/>
                </a:lnTo>
                <a:lnTo>
                  <a:pt x="770" y="336"/>
                </a:lnTo>
                <a:lnTo>
                  <a:pt x="757" y="323"/>
                </a:lnTo>
                <a:lnTo>
                  <a:pt x="739" y="312"/>
                </a:lnTo>
                <a:lnTo>
                  <a:pt x="720" y="306"/>
                </a:lnTo>
                <a:lnTo>
                  <a:pt x="699" y="302"/>
                </a:lnTo>
                <a:lnTo>
                  <a:pt x="264" y="302"/>
                </a:lnTo>
                <a:close/>
                <a:moveTo>
                  <a:pt x="0" y="0"/>
                </a:moveTo>
                <a:lnTo>
                  <a:pt x="944" y="0"/>
                </a:lnTo>
                <a:lnTo>
                  <a:pt x="944" y="2927"/>
                </a:lnTo>
                <a:lnTo>
                  <a:pt x="0" y="2927"/>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18</xdr:col>
      <xdr:colOff>199128</xdr:colOff>
      <xdr:row>6</xdr:row>
      <xdr:rowOff>98776</xdr:rowOff>
    </xdr:from>
    <xdr:to>
      <xdr:col>18</xdr:col>
      <xdr:colOff>468924</xdr:colOff>
      <xdr:row>7</xdr:row>
      <xdr:rowOff>159552</xdr:rowOff>
    </xdr:to>
    <xdr:sp macro="" textlink="">
      <xdr:nvSpPr>
        <xdr:cNvPr id="6268" name="Freeform 1489">
          <a:extLst>
            <a:ext uri="{FF2B5EF4-FFF2-40B4-BE49-F238E27FC236}">
              <a16:creationId xmlns:a16="http://schemas.microsoft.com/office/drawing/2014/main" id="{00000000-0008-0000-0000-00007C180000}"/>
            </a:ext>
          </a:extLst>
        </xdr:cNvPr>
        <xdr:cNvSpPr>
          <a:spLocks noEditPoints="1"/>
        </xdr:cNvSpPr>
      </xdr:nvSpPr>
      <xdr:spPr bwMode="auto">
        <a:xfrm>
          <a:off x="11352903" y="1251301"/>
          <a:ext cx="269796" cy="241751"/>
        </a:xfrm>
        <a:custGeom>
          <a:avLst/>
          <a:gdLst>
            <a:gd name="T0" fmla="*/ 1724 w 3366"/>
            <a:gd name="T1" fmla="*/ 1859 h 2980"/>
            <a:gd name="T2" fmla="*/ 2365 w 3366"/>
            <a:gd name="T3" fmla="*/ 2383 h 2980"/>
            <a:gd name="T4" fmla="*/ 2690 w 3366"/>
            <a:gd name="T5" fmla="*/ 2208 h 2980"/>
            <a:gd name="T6" fmla="*/ 2690 w 3366"/>
            <a:gd name="T7" fmla="*/ 2389 h 2980"/>
            <a:gd name="T8" fmla="*/ 1724 w 3366"/>
            <a:gd name="T9" fmla="*/ 2980 h 2980"/>
            <a:gd name="T10" fmla="*/ 1724 w 3366"/>
            <a:gd name="T11" fmla="*/ 2980 h 2980"/>
            <a:gd name="T12" fmla="*/ 1724 w 3366"/>
            <a:gd name="T13" fmla="*/ 1859 h 2980"/>
            <a:gd name="T14" fmla="*/ 1642 w 3366"/>
            <a:gd name="T15" fmla="*/ 1859 h 2980"/>
            <a:gd name="T16" fmla="*/ 1642 w 3366"/>
            <a:gd name="T17" fmla="*/ 2980 h 2980"/>
            <a:gd name="T18" fmla="*/ 1642 w 3366"/>
            <a:gd name="T19" fmla="*/ 2980 h 2980"/>
            <a:gd name="T20" fmla="*/ 676 w 3366"/>
            <a:gd name="T21" fmla="*/ 2389 h 2980"/>
            <a:gd name="T22" fmla="*/ 676 w 3366"/>
            <a:gd name="T23" fmla="*/ 2208 h 2980"/>
            <a:gd name="T24" fmla="*/ 1001 w 3366"/>
            <a:gd name="T25" fmla="*/ 2383 h 2980"/>
            <a:gd name="T26" fmla="*/ 1642 w 3366"/>
            <a:gd name="T27" fmla="*/ 1859 h 2980"/>
            <a:gd name="T28" fmla="*/ 2738 w 3366"/>
            <a:gd name="T29" fmla="*/ 1235 h 2980"/>
            <a:gd name="T30" fmla="*/ 3319 w 3366"/>
            <a:gd name="T31" fmla="*/ 1725 h 2980"/>
            <a:gd name="T32" fmla="*/ 2352 w 3366"/>
            <a:gd name="T33" fmla="*/ 2288 h 2980"/>
            <a:gd name="T34" fmla="*/ 1790 w 3366"/>
            <a:gd name="T35" fmla="*/ 1805 h 2980"/>
            <a:gd name="T36" fmla="*/ 2738 w 3366"/>
            <a:gd name="T37" fmla="*/ 1235 h 2980"/>
            <a:gd name="T38" fmla="*/ 629 w 3366"/>
            <a:gd name="T39" fmla="*/ 1235 h 2980"/>
            <a:gd name="T40" fmla="*/ 1576 w 3366"/>
            <a:gd name="T41" fmla="*/ 1805 h 2980"/>
            <a:gd name="T42" fmla="*/ 1015 w 3366"/>
            <a:gd name="T43" fmla="*/ 2288 h 2980"/>
            <a:gd name="T44" fmla="*/ 48 w 3366"/>
            <a:gd name="T45" fmla="*/ 1725 h 2980"/>
            <a:gd name="T46" fmla="*/ 629 w 3366"/>
            <a:gd name="T47" fmla="*/ 1235 h 2980"/>
            <a:gd name="T48" fmla="*/ 2358 w 3366"/>
            <a:gd name="T49" fmla="*/ 0 h 2980"/>
            <a:gd name="T50" fmla="*/ 3366 w 3366"/>
            <a:gd name="T51" fmla="*/ 618 h 2980"/>
            <a:gd name="T52" fmla="*/ 2731 w 3366"/>
            <a:gd name="T53" fmla="*/ 1135 h 2980"/>
            <a:gd name="T54" fmla="*/ 1724 w 3366"/>
            <a:gd name="T55" fmla="*/ 524 h 2980"/>
            <a:gd name="T56" fmla="*/ 2358 w 3366"/>
            <a:gd name="T57" fmla="*/ 0 h 2980"/>
            <a:gd name="T58" fmla="*/ 1008 w 3366"/>
            <a:gd name="T59" fmla="*/ 0 h 2980"/>
            <a:gd name="T60" fmla="*/ 1642 w 3366"/>
            <a:gd name="T61" fmla="*/ 524 h 2980"/>
            <a:gd name="T62" fmla="*/ 635 w 3366"/>
            <a:gd name="T63" fmla="*/ 1135 h 2980"/>
            <a:gd name="T64" fmla="*/ 0 w 3366"/>
            <a:gd name="T65" fmla="*/ 618 h 2980"/>
            <a:gd name="T66" fmla="*/ 1008 w 3366"/>
            <a:gd name="T67" fmla="*/ 0 h 29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3366" h="2980">
              <a:moveTo>
                <a:pt x="1724" y="1859"/>
              </a:moveTo>
              <a:lnTo>
                <a:pt x="2365" y="2383"/>
              </a:lnTo>
              <a:lnTo>
                <a:pt x="2690" y="2208"/>
              </a:lnTo>
              <a:lnTo>
                <a:pt x="2690" y="2389"/>
              </a:lnTo>
              <a:lnTo>
                <a:pt x="1724" y="2980"/>
              </a:lnTo>
              <a:lnTo>
                <a:pt x="1724" y="2980"/>
              </a:lnTo>
              <a:lnTo>
                <a:pt x="1724" y="1859"/>
              </a:lnTo>
              <a:close/>
              <a:moveTo>
                <a:pt x="1642" y="1859"/>
              </a:moveTo>
              <a:lnTo>
                <a:pt x="1642" y="2980"/>
              </a:lnTo>
              <a:lnTo>
                <a:pt x="1642" y="2980"/>
              </a:lnTo>
              <a:lnTo>
                <a:pt x="676" y="2389"/>
              </a:lnTo>
              <a:lnTo>
                <a:pt x="676" y="2208"/>
              </a:lnTo>
              <a:lnTo>
                <a:pt x="1001" y="2383"/>
              </a:lnTo>
              <a:lnTo>
                <a:pt x="1642" y="1859"/>
              </a:lnTo>
              <a:close/>
              <a:moveTo>
                <a:pt x="2738" y="1235"/>
              </a:moveTo>
              <a:lnTo>
                <a:pt x="3319" y="1725"/>
              </a:lnTo>
              <a:lnTo>
                <a:pt x="2352" y="2288"/>
              </a:lnTo>
              <a:lnTo>
                <a:pt x="1790" y="1805"/>
              </a:lnTo>
              <a:lnTo>
                <a:pt x="2738" y="1235"/>
              </a:lnTo>
              <a:close/>
              <a:moveTo>
                <a:pt x="629" y="1235"/>
              </a:moveTo>
              <a:lnTo>
                <a:pt x="1576" y="1805"/>
              </a:lnTo>
              <a:lnTo>
                <a:pt x="1015" y="2288"/>
              </a:lnTo>
              <a:lnTo>
                <a:pt x="48" y="1725"/>
              </a:lnTo>
              <a:lnTo>
                <a:pt x="629" y="1235"/>
              </a:lnTo>
              <a:close/>
              <a:moveTo>
                <a:pt x="2358" y="0"/>
              </a:moveTo>
              <a:lnTo>
                <a:pt x="3366" y="618"/>
              </a:lnTo>
              <a:lnTo>
                <a:pt x="2731" y="1135"/>
              </a:lnTo>
              <a:lnTo>
                <a:pt x="1724" y="524"/>
              </a:lnTo>
              <a:lnTo>
                <a:pt x="2358" y="0"/>
              </a:lnTo>
              <a:close/>
              <a:moveTo>
                <a:pt x="1008" y="0"/>
              </a:moveTo>
              <a:lnTo>
                <a:pt x="1642" y="524"/>
              </a:lnTo>
              <a:lnTo>
                <a:pt x="635" y="1135"/>
              </a:lnTo>
              <a:lnTo>
                <a:pt x="0" y="618"/>
              </a:lnTo>
              <a:lnTo>
                <a:pt x="1008" y="0"/>
              </a:lnTo>
              <a:close/>
            </a:path>
          </a:pathLst>
        </a:custGeom>
        <a:solidFill>
          <a:schemeClr val="tx1"/>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5</xdr:col>
      <xdr:colOff>276225</xdr:colOff>
      <xdr:row>25</xdr:row>
      <xdr:rowOff>104775</xdr:rowOff>
    </xdr:from>
    <xdr:to>
      <xdr:col>5</xdr:col>
      <xdr:colOff>504828</xdr:colOff>
      <xdr:row>26</xdr:row>
      <xdr:rowOff>171171</xdr:rowOff>
    </xdr:to>
    <xdr:grpSp>
      <xdr:nvGrpSpPr>
        <xdr:cNvPr id="6280" name="Group 6279">
          <a:extLst>
            <a:ext uri="{FF2B5EF4-FFF2-40B4-BE49-F238E27FC236}">
              <a16:creationId xmlns:a16="http://schemas.microsoft.com/office/drawing/2014/main" id="{00000000-0008-0000-0000-000088180000}"/>
            </a:ext>
          </a:extLst>
        </xdr:cNvPr>
        <xdr:cNvGrpSpPr>
          <a:grpSpLocks noChangeAspect="1"/>
        </xdr:cNvGrpSpPr>
      </xdr:nvGrpSpPr>
      <xdr:grpSpPr bwMode="auto">
        <a:xfrm>
          <a:off x="3381375" y="4695825"/>
          <a:ext cx="228603" cy="247371"/>
          <a:chOff x="2712" y="795"/>
          <a:chExt cx="2255" cy="2722"/>
        </a:xfrm>
        <a:solidFill>
          <a:schemeClr val="tx1"/>
        </a:solidFill>
      </xdr:grpSpPr>
      <xdr:sp macro="" textlink="">
        <xdr:nvSpPr>
          <xdr:cNvPr id="6281" name="Freeform 1138">
            <a:extLst>
              <a:ext uri="{FF2B5EF4-FFF2-40B4-BE49-F238E27FC236}">
                <a16:creationId xmlns:a16="http://schemas.microsoft.com/office/drawing/2014/main" id="{00000000-0008-0000-0000-000089180000}"/>
              </a:ext>
            </a:extLst>
          </xdr:cNvPr>
          <xdr:cNvSpPr>
            <a:spLocks/>
          </xdr:cNvSpPr>
        </xdr:nvSpPr>
        <xdr:spPr bwMode="auto">
          <a:xfrm>
            <a:off x="3897" y="2545"/>
            <a:ext cx="148" cy="243"/>
          </a:xfrm>
          <a:custGeom>
            <a:avLst/>
            <a:gdLst>
              <a:gd name="T0" fmla="*/ 0 w 298"/>
              <a:gd name="T1" fmla="*/ 0 h 487"/>
              <a:gd name="T2" fmla="*/ 63 w 298"/>
              <a:gd name="T3" fmla="*/ 17 h 487"/>
              <a:gd name="T4" fmla="*/ 124 w 298"/>
              <a:gd name="T5" fmla="*/ 38 h 487"/>
              <a:gd name="T6" fmla="*/ 184 w 298"/>
              <a:gd name="T7" fmla="*/ 65 h 487"/>
              <a:gd name="T8" fmla="*/ 210 w 298"/>
              <a:gd name="T9" fmla="*/ 80 h 487"/>
              <a:gd name="T10" fmla="*/ 235 w 298"/>
              <a:gd name="T11" fmla="*/ 96 h 487"/>
              <a:gd name="T12" fmla="*/ 257 w 298"/>
              <a:gd name="T13" fmla="*/ 118 h 487"/>
              <a:gd name="T14" fmla="*/ 273 w 298"/>
              <a:gd name="T15" fmla="*/ 139 h 487"/>
              <a:gd name="T16" fmla="*/ 285 w 298"/>
              <a:gd name="T17" fmla="*/ 164 h 487"/>
              <a:gd name="T18" fmla="*/ 293 w 298"/>
              <a:gd name="T19" fmla="*/ 191 h 487"/>
              <a:gd name="T20" fmla="*/ 298 w 298"/>
              <a:gd name="T21" fmla="*/ 229 h 487"/>
              <a:gd name="T22" fmla="*/ 296 w 298"/>
              <a:gd name="T23" fmla="*/ 268 h 487"/>
              <a:gd name="T24" fmla="*/ 288 w 298"/>
              <a:gd name="T25" fmla="*/ 306 h 487"/>
              <a:gd name="T26" fmla="*/ 271 w 298"/>
              <a:gd name="T27" fmla="*/ 343 h 487"/>
              <a:gd name="T28" fmla="*/ 250 w 298"/>
              <a:gd name="T29" fmla="*/ 376 h 487"/>
              <a:gd name="T30" fmla="*/ 222 w 298"/>
              <a:gd name="T31" fmla="*/ 404 h 487"/>
              <a:gd name="T32" fmla="*/ 189 w 298"/>
              <a:gd name="T33" fmla="*/ 427 h 487"/>
              <a:gd name="T34" fmla="*/ 154 w 298"/>
              <a:gd name="T35" fmla="*/ 445 h 487"/>
              <a:gd name="T36" fmla="*/ 116 w 298"/>
              <a:gd name="T37" fmla="*/ 460 h 487"/>
              <a:gd name="T38" fmla="*/ 78 w 298"/>
              <a:gd name="T39" fmla="*/ 472 h 487"/>
              <a:gd name="T40" fmla="*/ 38 w 298"/>
              <a:gd name="T41" fmla="*/ 480 h 487"/>
              <a:gd name="T42" fmla="*/ 0 w 298"/>
              <a:gd name="T43" fmla="*/ 487 h 487"/>
              <a:gd name="T44" fmla="*/ 0 w 298"/>
              <a:gd name="T45" fmla="*/ 0 h 4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Lst>
            <a:rect l="0" t="0" r="r" b="b"/>
            <a:pathLst>
              <a:path w="298" h="487">
                <a:moveTo>
                  <a:pt x="0" y="0"/>
                </a:moveTo>
                <a:lnTo>
                  <a:pt x="63" y="17"/>
                </a:lnTo>
                <a:lnTo>
                  <a:pt x="124" y="38"/>
                </a:lnTo>
                <a:lnTo>
                  <a:pt x="184" y="65"/>
                </a:lnTo>
                <a:lnTo>
                  <a:pt x="210" y="80"/>
                </a:lnTo>
                <a:lnTo>
                  <a:pt x="235" y="96"/>
                </a:lnTo>
                <a:lnTo>
                  <a:pt x="257" y="118"/>
                </a:lnTo>
                <a:lnTo>
                  <a:pt x="273" y="139"/>
                </a:lnTo>
                <a:lnTo>
                  <a:pt x="285" y="164"/>
                </a:lnTo>
                <a:lnTo>
                  <a:pt x="293" y="191"/>
                </a:lnTo>
                <a:lnTo>
                  <a:pt x="298" y="229"/>
                </a:lnTo>
                <a:lnTo>
                  <a:pt x="296" y="268"/>
                </a:lnTo>
                <a:lnTo>
                  <a:pt x="288" y="306"/>
                </a:lnTo>
                <a:lnTo>
                  <a:pt x="271" y="343"/>
                </a:lnTo>
                <a:lnTo>
                  <a:pt x="250" y="376"/>
                </a:lnTo>
                <a:lnTo>
                  <a:pt x="222" y="404"/>
                </a:lnTo>
                <a:lnTo>
                  <a:pt x="189" y="427"/>
                </a:lnTo>
                <a:lnTo>
                  <a:pt x="154" y="445"/>
                </a:lnTo>
                <a:lnTo>
                  <a:pt x="116" y="460"/>
                </a:lnTo>
                <a:lnTo>
                  <a:pt x="78" y="472"/>
                </a:lnTo>
                <a:lnTo>
                  <a:pt x="38" y="480"/>
                </a:lnTo>
                <a:lnTo>
                  <a:pt x="0" y="487"/>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282" name="Freeform 1139">
            <a:extLst>
              <a:ext uri="{FF2B5EF4-FFF2-40B4-BE49-F238E27FC236}">
                <a16:creationId xmlns:a16="http://schemas.microsoft.com/office/drawing/2014/main" id="{00000000-0008-0000-0000-00008A180000}"/>
              </a:ext>
            </a:extLst>
          </xdr:cNvPr>
          <xdr:cNvSpPr>
            <a:spLocks/>
          </xdr:cNvSpPr>
        </xdr:nvSpPr>
        <xdr:spPr bwMode="auto">
          <a:xfrm>
            <a:off x="3641" y="2153"/>
            <a:ext cx="122" cy="221"/>
          </a:xfrm>
          <a:custGeom>
            <a:avLst/>
            <a:gdLst>
              <a:gd name="T0" fmla="*/ 243 w 243"/>
              <a:gd name="T1" fmla="*/ 0 h 442"/>
              <a:gd name="T2" fmla="*/ 243 w 243"/>
              <a:gd name="T3" fmla="*/ 442 h 442"/>
              <a:gd name="T4" fmla="*/ 199 w 243"/>
              <a:gd name="T5" fmla="*/ 427 h 442"/>
              <a:gd name="T6" fmla="*/ 157 w 243"/>
              <a:gd name="T7" fmla="*/ 412 h 442"/>
              <a:gd name="T8" fmla="*/ 113 w 243"/>
              <a:gd name="T9" fmla="*/ 390 h 442"/>
              <a:gd name="T10" fmla="*/ 70 w 243"/>
              <a:gd name="T11" fmla="*/ 365 h 442"/>
              <a:gd name="T12" fmla="*/ 47 w 243"/>
              <a:gd name="T13" fmla="*/ 347 h 442"/>
              <a:gd name="T14" fmla="*/ 27 w 243"/>
              <a:gd name="T15" fmla="*/ 327 h 442"/>
              <a:gd name="T16" fmla="*/ 12 w 243"/>
              <a:gd name="T17" fmla="*/ 301 h 442"/>
              <a:gd name="T18" fmla="*/ 4 w 243"/>
              <a:gd name="T19" fmla="*/ 271 h 442"/>
              <a:gd name="T20" fmla="*/ 0 w 243"/>
              <a:gd name="T21" fmla="*/ 238 h 442"/>
              <a:gd name="T22" fmla="*/ 0 w 243"/>
              <a:gd name="T23" fmla="*/ 207 h 442"/>
              <a:gd name="T24" fmla="*/ 7 w 243"/>
              <a:gd name="T25" fmla="*/ 177 h 442"/>
              <a:gd name="T26" fmla="*/ 17 w 243"/>
              <a:gd name="T27" fmla="*/ 147 h 442"/>
              <a:gd name="T28" fmla="*/ 33 w 243"/>
              <a:gd name="T29" fmla="*/ 121 h 442"/>
              <a:gd name="T30" fmla="*/ 58 w 243"/>
              <a:gd name="T31" fmla="*/ 89 h 442"/>
              <a:gd name="T32" fmla="*/ 91 w 243"/>
              <a:gd name="T33" fmla="*/ 63 h 442"/>
              <a:gd name="T34" fmla="*/ 126 w 243"/>
              <a:gd name="T35" fmla="*/ 41 h 442"/>
              <a:gd name="T36" fmla="*/ 164 w 243"/>
              <a:gd name="T37" fmla="*/ 23 h 442"/>
              <a:gd name="T38" fmla="*/ 204 w 243"/>
              <a:gd name="T39" fmla="*/ 10 h 442"/>
              <a:gd name="T40" fmla="*/ 243 w 243"/>
              <a:gd name="T41" fmla="*/ 0 h 4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243" h="442">
                <a:moveTo>
                  <a:pt x="243" y="0"/>
                </a:moveTo>
                <a:lnTo>
                  <a:pt x="243" y="442"/>
                </a:lnTo>
                <a:lnTo>
                  <a:pt x="199" y="427"/>
                </a:lnTo>
                <a:lnTo>
                  <a:pt x="157" y="412"/>
                </a:lnTo>
                <a:lnTo>
                  <a:pt x="113" y="390"/>
                </a:lnTo>
                <a:lnTo>
                  <a:pt x="70" y="365"/>
                </a:lnTo>
                <a:lnTo>
                  <a:pt x="47" y="347"/>
                </a:lnTo>
                <a:lnTo>
                  <a:pt x="27" y="327"/>
                </a:lnTo>
                <a:lnTo>
                  <a:pt x="12" y="301"/>
                </a:lnTo>
                <a:lnTo>
                  <a:pt x="4" y="271"/>
                </a:lnTo>
                <a:lnTo>
                  <a:pt x="0" y="238"/>
                </a:lnTo>
                <a:lnTo>
                  <a:pt x="0" y="207"/>
                </a:lnTo>
                <a:lnTo>
                  <a:pt x="7" y="177"/>
                </a:lnTo>
                <a:lnTo>
                  <a:pt x="17" y="147"/>
                </a:lnTo>
                <a:lnTo>
                  <a:pt x="33" y="121"/>
                </a:lnTo>
                <a:lnTo>
                  <a:pt x="58" y="89"/>
                </a:lnTo>
                <a:lnTo>
                  <a:pt x="91" y="63"/>
                </a:lnTo>
                <a:lnTo>
                  <a:pt x="126" y="41"/>
                </a:lnTo>
                <a:lnTo>
                  <a:pt x="164" y="23"/>
                </a:lnTo>
                <a:lnTo>
                  <a:pt x="204" y="10"/>
                </a:lnTo>
                <a:lnTo>
                  <a:pt x="24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283" name="Freeform 1140">
            <a:extLst>
              <a:ext uri="{FF2B5EF4-FFF2-40B4-BE49-F238E27FC236}">
                <a16:creationId xmlns:a16="http://schemas.microsoft.com/office/drawing/2014/main" id="{00000000-0008-0000-0000-00008B180000}"/>
              </a:ext>
            </a:extLst>
          </xdr:cNvPr>
          <xdr:cNvSpPr>
            <a:spLocks noEditPoints="1"/>
          </xdr:cNvSpPr>
        </xdr:nvSpPr>
        <xdr:spPr bwMode="auto">
          <a:xfrm>
            <a:off x="2712" y="795"/>
            <a:ext cx="2255" cy="2722"/>
          </a:xfrm>
          <a:custGeom>
            <a:avLst/>
            <a:gdLst>
              <a:gd name="T0" fmla="*/ 2105 w 4510"/>
              <a:gd name="T1" fmla="*/ 2268 h 5443"/>
              <a:gd name="T2" fmla="*/ 1792 w 4510"/>
              <a:gd name="T3" fmla="*/ 2563 h 5443"/>
              <a:gd name="T4" fmla="*/ 1592 w 4510"/>
              <a:gd name="T5" fmla="*/ 2900 h 5443"/>
              <a:gd name="T6" fmla="*/ 1683 w 4510"/>
              <a:gd name="T7" fmla="*/ 3220 h 5443"/>
              <a:gd name="T8" fmla="*/ 2040 w 4510"/>
              <a:gd name="T9" fmla="*/ 3420 h 5443"/>
              <a:gd name="T10" fmla="*/ 1898 w 4510"/>
              <a:gd name="T11" fmla="*/ 3837 h 5443"/>
              <a:gd name="T12" fmla="*/ 1781 w 4510"/>
              <a:gd name="T13" fmla="*/ 3635 h 5443"/>
              <a:gd name="T14" fmla="*/ 1592 w 4510"/>
              <a:gd name="T15" fmla="*/ 3688 h 5443"/>
              <a:gd name="T16" fmla="*/ 1632 w 4510"/>
              <a:gd name="T17" fmla="*/ 3916 h 5443"/>
              <a:gd name="T18" fmla="*/ 1971 w 4510"/>
              <a:gd name="T19" fmla="*/ 4206 h 5443"/>
              <a:gd name="T20" fmla="*/ 2153 w 4510"/>
              <a:gd name="T21" fmla="*/ 4502 h 5443"/>
              <a:gd name="T22" fmla="*/ 2343 w 4510"/>
              <a:gd name="T23" fmla="*/ 4476 h 5443"/>
              <a:gd name="T24" fmla="*/ 2568 w 4510"/>
              <a:gd name="T25" fmla="*/ 4214 h 5443"/>
              <a:gd name="T26" fmla="*/ 2900 w 4510"/>
              <a:gd name="T27" fmla="*/ 3920 h 5443"/>
              <a:gd name="T28" fmla="*/ 2877 w 4510"/>
              <a:gd name="T29" fmla="*/ 3511 h 5443"/>
              <a:gd name="T30" fmla="*/ 2887 w 4510"/>
              <a:gd name="T31" fmla="*/ 3529 h 5443"/>
              <a:gd name="T32" fmla="*/ 2869 w 4510"/>
              <a:gd name="T33" fmla="*/ 3496 h 5443"/>
              <a:gd name="T34" fmla="*/ 2870 w 4510"/>
              <a:gd name="T35" fmla="*/ 3498 h 5443"/>
              <a:gd name="T36" fmla="*/ 2735 w 4510"/>
              <a:gd name="T37" fmla="*/ 3362 h 5443"/>
              <a:gd name="T38" fmla="*/ 2369 w 4510"/>
              <a:gd name="T39" fmla="*/ 2715 h 5443"/>
              <a:gd name="T40" fmla="*/ 2627 w 4510"/>
              <a:gd name="T41" fmla="*/ 2874 h 5443"/>
              <a:gd name="T42" fmla="*/ 2740 w 4510"/>
              <a:gd name="T43" fmla="*/ 3021 h 5443"/>
              <a:gd name="T44" fmla="*/ 2907 w 4510"/>
              <a:gd name="T45" fmla="*/ 2925 h 5443"/>
              <a:gd name="T46" fmla="*/ 2812 w 4510"/>
              <a:gd name="T47" fmla="*/ 2669 h 5443"/>
              <a:gd name="T48" fmla="*/ 2421 w 4510"/>
              <a:gd name="T49" fmla="*/ 2452 h 5443"/>
              <a:gd name="T50" fmla="*/ 2292 w 4510"/>
              <a:gd name="T51" fmla="*/ 2176 h 5443"/>
              <a:gd name="T52" fmla="*/ 1528 w 4510"/>
              <a:gd name="T53" fmla="*/ 40 h 5443"/>
              <a:gd name="T54" fmla="*/ 1891 w 4510"/>
              <a:gd name="T55" fmla="*/ 185 h 5443"/>
              <a:gd name="T56" fmla="*/ 2263 w 4510"/>
              <a:gd name="T57" fmla="*/ 174 h 5443"/>
              <a:gd name="T58" fmla="*/ 2721 w 4510"/>
              <a:gd name="T59" fmla="*/ 50 h 5443"/>
              <a:gd name="T60" fmla="*/ 3079 w 4510"/>
              <a:gd name="T61" fmla="*/ 26 h 5443"/>
              <a:gd name="T62" fmla="*/ 3093 w 4510"/>
              <a:gd name="T63" fmla="*/ 260 h 5443"/>
              <a:gd name="T64" fmla="*/ 2931 w 4510"/>
              <a:gd name="T65" fmla="*/ 672 h 5443"/>
              <a:gd name="T66" fmla="*/ 2640 w 4510"/>
              <a:gd name="T67" fmla="*/ 1089 h 5443"/>
              <a:gd name="T68" fmla="*/ 2878 w 4510"/>
              <a:gd name="T69" fmla="*/ 1367 h 5443"/>
              <a:gd name="T70" fmla="*/ 3356 w 4510"/>
              <a:gd name="T71" fmla="*/ 1755 h 5443"/>
              <a:gd name="T72" fmla="*/ 3803 w 4510"/>
              <a:gd name="T73" fmla="*/ 2262 h 5443"/>
              <a:gd name="T74" fmla="*/ 4171 w 4510"/>
              <a:gd name="T75" fmla="*/ 2843 h 5443"/>
              <a:gd name="T76" fmla="*/ 4423 w 4510"/>
              <a:gd name="T77" fmla="*/ 3453 h 5443"/>
              <a:gd name="T78" fmla="*/ 4510 w 4510"/>
              <a:gd name="T79" fmla="*/ 4050 h 5443"/>
              <a:gd name="T80" fmla="*/ 4393 w 4510"/>
              <a:gd name="T81" fmla="*/ 4591 h 5443"/>
              <a:gd name="T82" fmla="*/ 4026 w 4510"/>
              <a:gd name="T83" fmla="*/ 5033 h 5443"/>
              <a:gd name="T84" fmla="*/ 3366 w 4510"/>
              <a:gd name="T85" fmla="*/ 5333 h 5443"/>
              <a:gd name="T86" fmla="*/ 2369 w 4510"/>
              <a:gd name="T87" fmla="*/ 5443 h 5443"/>
              <a:gd name="T88" fmla="*/ 1255 w 4510"/>
              <a:gd name="T89" fmla="*/ 5341 h 5443"/>
              <a:gd name="T90" fmla="*/ 536 w 4510"/>
              <a:gd name="T91" fmla="*/ 5038 h 5443"/>
              <a:gd name="T92" fmla="*/ 134 w 4510"/>
              <a:gd name="T93" fmla="*/ 4578 h 5443"/>
              <a:gd name="T94" fmla="*/ 0 w 4510"/>
              <a:gd name="T95" fmla="*/ 4011 h 5443"/>
              <a:gd name="T96" fmla="*/ 86 w 4510"/>
              <a:gd name="T97" fmla="*/ 3385 h 5443"/>
              <a:gd name="T98" fmla="*/ 341 w 4510"/>
              <a:gd name="T99" fmla="*/ 2750 h 5443"/>
              <a:gd name="T100" fmla="*/ 718 w 4510"/>
              <a:gd name="T101" fmla="*/ 2156 h 5443"/>
              <a:gd name="T102" fmla="*/ 1166 w 4510"/>
              <a:gd name="T103" fmla="*/ 1651 h 5443"/>
              <a:gd name="T104" fmla="*/ 1635 w 4510"/>
              <a:gd name="T105" fmla="*/ 1286 h 5443"/>
              <a:gd name="T106" fmla="*/ 1476 w 4510"/>
              <a:gd name="T107" fmla="*/ 953 h 5443"/>
              <a:gd name="T108" fmla="*/ 1209 w 4510"/>
              <a:gd name="T109" fmla="*/ 505 h 5443"/>
              <a:gd name="T110" fmla="*/ 1161 w 4510"/>
              <a:gd name="T111" fmla="*/ 134 h 54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4510" h="5443">
                <a:moveTo>
                  <a:pt x="2230" y="2164"/>
                </a:moveTo>
                <a:lnTo>
                  <a:pt x="2201" y="2167"/>
                </a:lnTo>
                <a:lnTo>
                  <a:pt x="2173" y="2179"/>
                </a:lnTo>
                <a:lnTo>
                  <a:pt x="2146" y="2197"/>
                </a:lnTo>
                <a:lnTo>
                  <a:pt x="2128" y="2219"/>
                </a:lnTo>
                <a:lnTo>
                  <a:pt x="2113" y="2242"/>
                </a:lnTo>
                <a:lnTo>
                  <a:pt x="2105" y="2268"/>
                </a:lnTo>
                <a:lnTo>
                  <a:pt x="2101" y="2297"/>
                </a:lnTo>
                <a:lnTo>
                  <a:pt x="2101" y="2445"/>
                </a:lnTo>
                <a:lnTo>
                  <a:pt x="2035" y="2457"/>
                </a:lnTo>
                <a:lnTo>
                  <a:pt x="1971" y="2475"/>
                </a:lnTo>
                <a:lnTo>
                  <a:pt x="1908" y="2498"/>
                </a:lnTo>
                <a:lnTo>
                  <a:pt x="1848" y="2528"/>
                </a:lnTo>
                <a:lnTo>
                  <a:pt x="1792" y="2563"/>
                </a:lnTo>
                <a:lnTo>
                  <a:pt x="1741" y="2606"/>
                </a:lnTo>
                <a:lnTo>
                  <a:pt x="1698" y="2651"/>
                </a:lnTo>
                <a:lnTo>
                  <a:pt x="1660" y="2702"/>
                </a:lnTo>
                <a:lnTo>
                  <a:pt x="1630" y="2756"/>
                </a:lnTo>
                <a:lnTo>
                  <a:pt x="1612" y="2803"/>
                </a:lnTo>
                <a:lnTo>
                  <a:pt x="1600" y="2851"/>
                </a:lnTo>
                <a:lnTo>
                  <a:pt x="1592" y="2900"/>
                </a:lnTo>
                <a:lnTo>
                  <a:pt x="1591" y="2950"/>
                </a:lnTo>
                <a:lnTo>
                  <a:pt x="1594" y="3000"/>
                </a:lnTo>
                <a:lnTo>
                  <a:pt x="1600" y="3048"/>
                </a:lnTo>
                <a:lnTo>
                  <a:pt x="1614" y="3096"/>
                </a:lnTo>
                <a:lnTo>
                  <a:pt x="1632" y="3142"/>
                </a:lnTo>
                <a:lnTo>
                  <a:pt x="1655" y="3183"/>
                </a:lnTo>
                <a:lnTo>
                  <a:pt x="1683" y="3220"/>
                </a:lnTo>
                <a:lnTo>
                  <a:pt x="1715" y="3254"/>
                </a:lnTo>
                <a:lnTo>
                  <a:pt x="1751" y="3284"/>
                </a:lnTo>
                <a:lnTo>
                  <a:pt x="1802" y="3321"/>
                </a:lnTo>
                <a:lnTo>
                  <a:pt x="1858" y="3352"/>
                </a:lnTo>
                <a:lnTo>
                  <a:pt x="1918" y="3379"/>
                </a:lnTo>
                <a:lnTo>
                  <a:pt x="1977" y="3400"/>
                </a:lnTo>
                <a:lnTo>
                  <a:pt x="2040" y="3420"/>
                </a:lnTo>
                <a:lnTo>
                  <a:pt x="2101" y="3436"/>
                </a:lnTo>
                <a:lnTo>
                  <a:pt x="2101" y="3966"/>
                </a:lnTo>
                <a:lnTo>
                  <a:pt x="2055" y="3951"/>
                </a:lnTo>
                <a:lnTo>
                  <a:pt x="2010" y="3930"/>
                </a:lnTo>
                <a:lnTo>
                  <a:pt x="1969" y="3905"/>
                </a:lnTo>
                <a:lnTo>
                  <a:pt x="1931" y="3873"/>
                </a:lnTo>
                <a:lnTo>
                  <a:pt x="1898" y="3837"/>
                </a:lnTo>
                <a:lnTo>
                  <a:pt x="1872" y="3797"/>
                </a:lnTo>
                <a:lnTo>
                  <a:pt x="1852" y="3754"/>
                </a:lnTo>
                <a:lnTo>
                  <a:pt x="1843" y="3731"/>
                </a:lnTo>
                <a:lnTo>
                  <a:pt x="1837" y="3708"/>
                </a:lnTo>
                <a:lnTo>
                  <a:pt x="1824" y="3680"/>
                </a:lnTo>
                <a:lnTo>
                  <a:pt x="1805" y="3655"/>
                </a:lnTo>
                <a:lnTo>
                  <a:pt x="1781" y="3635"/>
                </a:lnTo>
                <a:lnTo>
                  <a:pt x="1753" y="3622"/>
                </a:lnTo>
                <a:lnTo>
                  <a:pt x="1723" y="3617"/>
                </a:lnTo>
                <a:lnTo>
                  <a:pt x="1690" y="3617"/>
                </a:lnTo>
                <a:lnTo>
                  <a:pt x="1660" y="3625"/>
                </a:lnTo>
                <a:lnTo>
                  <a:pt x="1634" y="3640"/>
                </a:lnTo>
                <a:lnTo>
                  <a:pt x="1610" y="3662"/>
                </a:lnTo>
                <a:lnTo>
                  <a:pt x="1592" y="3688"/>
                </a:lnTo>
                <a:lnTo>
                  <a:pt x="1582" y="3711"/>
                </a:lnTo>
                <a:lnTo>
                  <a:pt x="1577" y="3738"/>
                </a:lnTo>
                <a:lnTo>
                  <a:pt x="1577" y="3762"/>
                </a:lnTo>
                <a:lnTo>
                  <a:pt x="1581" y="3786"/>
                </a:lnTo>
                <a:lnTo>
                  <a:pt x="1587" y="3809"/>
                </a:lnTo>
                <a:lnTo>
                  <a:pt x="1604" y="3857"/>
                </a:lnTo>
                <a:lnTo>
                  <a:pt x="1632" y="3916"/>
                </a:lnTo>
                <a:lnTo>
                  <a:pt x="1665" y="3973"/>
                </a:lnTo>
                <a:lnTo>
                  <a:pt x="1705" y="4024"/>
                </a:lnTo>
                <a:lnTo>
                  <a:pt x="1751" y="4070"/>
                </a:lnTo>
                <a:lnTo>
                  <a:pt x="1801" y="4113"/>
                </a:lnTo>
                <a:lnTo>
                  <a:pt x="1853" y="4148"/>
                </a:lnTo>
                <a:lnTo>
                  <a:pt x="1911" y="4179"/>
                </a:lnTo>
                <a:lnTo>
                  <a:pt x="1971" y="4206"/>
                </a:lnTo>
                <a:lnTo>
                  <a:pt x="2032" y="4226"/>
                </a:lnTo>
                <a:lnTo>
                  <a:pt x="2101" y="4241"/>
                </a:lnTo>
                <a:lnTo>
                  <a:pt x="2101" y="4396"/>
                </a:lnTo>
                <a:lnTo>
                  <a:pt x="2105" y="4428"/>
                </a:lnTo>
                <a:lnTo>
                  <a:pt x="2115" y="4456"/>
                </a:lnTo>
                <a:lnTo>
                  <a:pt x="2131" y="4481"/>
                </a:lnTo>
                <a:lnTo>
                  <a:pt x="2153" y="4502"/>
                </a:lnTo>
                <a:lnTo>
                  <a:pt x="2179" y="4519"/>
                </a:lnTo>
                <a:lnTo>
                  <a:pt x="2209" y="4528"/>
                </a:lnTo>
                <a:lnTo>
                  <a:pt x="2239" y="4530"/>
                </a:lnTo>
                <a:lnTo>
                  <a:pt x="2270" y="4525"/>
                </a:lnTo>
                <a:lnTo>
                  <a:pt x="2298" y="4515"/>
                </a:lnTo>
                <a:lnTo>
                  <a:pt x="2323" y="4497"/>
                </a:lnTo>
                <a:lnTo>
                  <a:pt x="2343" y="4476"/>
                </a:lnTo>
                <a:lnTo>
                  <a:pt x="2356" y="4452"/>
                </a:lnTo>
                <a:lnTo>
                  <a:pt x="2366" y="4424"/>
                </a:lnTo>
                <a:lnTo>
                  <a:pt x="2369" y="4396"/>
                </a:lnTo>
                <a:lnTo>
                  <a:pt x="2369" y="4254"/>
                </a:lnTo>
                <a:lnTo>
                  <a:pt x="2435" y="4246"/>
                </a:lnTo>
                <a:lnTo>
                  <a:pt x="2503" y="4234"/>
                </a:lnTo>
                <a:lnTo>
                  <a:pt x="2568" y="4214"/>
                </a:lnTo>
                <a:lnTo>
                  <a:pt x="2630" y="4189"/>
                </a:lnTo>
                <a:lnTo>
                  <a:pt x="2690" y="4160"/>
                </a:lnTo>
                <a:lnTo>
                  <a:pt x="2746" y="4120"/>
                </a:lnTo>
                <a:lnTo>
                  <a:pt x="2794" y="4078"/>
                </a:lnTo>
                <a:lnTo>
                  <a:pt x="2837" y="4030"/>
                </a:lnTo>
                <a:lnTo>
                  <a:pt x="2872" y="3978"/>
                </a:lnTo>
                <a:lnTo>
                  <a:pt x="2900" y="3920"/>
                </a:lnTo>
                <a:lnTo>
                  <a:pt x="2920" y="3858"/>
                </a:lnTo>
                <a:lnTo>
                  <a:pt x="2931" y="3796"/>
                </a:lnTo>
                <a:lnTo>
                  <a:pt x="2935" y="3738"/>
                </a:lnTo>
                <a:lnTo>
                  <a:pt x="2930" y="3678"/>
                </a:lnTo>
                <a:lnTo>
                  <a:pt x="2920" y="3620"/>
                </a:lnTo>
                <a:lnTo>
                  <a:pt x="2902" y="3564"/>
                </a:lnTo>
                <a:lnTo>
                  <a:pt x="2877" y="3511"/>
                </a:lnTo>
                <a:lnTo>
                  <a:pt x="2878" y="3514"/>
                </a:lnTo>
                <a:lnTo>
                  <a:pt x="2882" y="3518"/>
                </a:lnTo>
                <a:lnTo>
                  <a:pt x="2883" y="3521"/>
                </a:lnTo>
                <a:lnTo>
                  <a:pt x="2885" y="3524"/>
                </a:lnTo>
                <a:lnTo>
                  <a:pt x="2887" y="3527"/>
                </a:lnTo>
                <a:lnTo>
                  <a:pt x="2887" y="3527"/>
                </a:lnTo>
                <a:lnTo>
                  <a:pt x="2887" y="3529"/>
                </a:lnTo>
                <a:lnTo>
                  <a:pt x="2887" y="3527"/>
                </a:lnTo>
                <a:lnTo>
                  <a:pt x="2885" y="3526"/>
                </a:lnTo>
                <a:lnTo>
                  <a:pt x="2883" y="3523"/>
                </a:lnTo>
                <a:lnTo>
                  <a:pt x="2880" y="3516"/>
                </a:lnTo>
                <a:lnTo>
                  <a:pt x="2877" y="3509"/>
                </a:lnTo>
                <a:lnTo>
                  <a:pt x="2872" y="3503"/>
                </a:lnTo>
                <a:lnTo>
                  <a:pt x="2869" y="3496"/>
                </a:lnTo>
                <a:lnTo>
                  <a:pt x="2867" y="3493"/>
                </a:lnTo>
                <a:lnTo>
                  <a:pt x="2865" y="3491"/>
                </a:lnTo>
                <a:lnTo>
                  <a:pt x="2865" y="3489"/>
                </a:lnTo>
                <a:lnTo>
                  <a:pt x="2865" y="3491"/>
                </a:lnTo>
                <a:lnTo>
                  <a:pt x="2867" y="3491"/>
                </a:lnTo>
                <a:lnTo>
                  <a:pt x="2869" y="3494"/>
                </a:lnTo>
                <a:lnTo>
                  <a:pt x="2870" y="3498"/>
                </a:lnTo>
                <a:lnTo>
                  <a:pt x="2872" y="3501"/>
                </a:lnTo>
                <a:lnTo>
                  <a:pt x="2874" y="3504"/>
                </a:lnTo>
                <a:lnTo>
                  <a:pt x="2877" y="3509"/>
                </a:lnTo>
                <a:lnTo>
                  <a:pt x="2847" y="3466"/>
                </a:lnTo>
                <a:lnTo>
                  <a:pt x="2814" y="3427"/>
                </a:lnTo>
                <a:lnTo>
                  <a:pt x="2776" y="3392"/>
                </a:lnTo>
                <a:lnTo>
                  <a:pt x="2735" y="3362"/>
                </a:lnTo>
                <a:lnTo>
                  <a:pt x="2692" y="3334"/>
                </a:lnTo>
                <a:lnTo>
                  <a:pt x="2645" y="3311"/>
                </a:lnTo>
                <a:lnTo>
                  <a:pt x="2597" y="3291"/>
                </a:lnTo>
                <a:lnTo>
                  <a:pt x="2523" y="3264"/>
                </a:lnTo>
                <a:lnTo>
                  <a:pt x="2445" y="3241"/>
                </a:lnTo>
                <a:lnTo>
                  <a:pt x="2369" y="3223"/>
                </a:lnTo>
                <a:lnTo>
                  <a:pt x="2369" y="2715"/>
                </a:lnTo>
                <a:lnTo>
                  <a:pt x="2417" y="2727"/>
                </a:lnTo>
                <a:lnTo>
                  <a:pt x="2465" y="2742"/>
                </a:lnTo>
                <a:lnTo>
                  <a:pt x="2510" y="2761"/>
                </a:lnTo>
                <a:lnTo>
                  <a:pt x="2553" y="2788"/>
                </a:lnTo>
                <a:lnTo>
                  <a:pt x="2587" y="2818"/>
                </a:lnTo>
                <a:lnTo>
                  <a:pt x="2616" y="2854"/>
                </a:lnTo>
                <a:lnTo>
                  <a:pt x="2627" y="2874"/>
                </a:lnTo>
                <a:lnTo>
                  <a:pt x="2637" y="2895"/>
                </a:lnTo>
                <a:lnTo>
                  <a:pt x="2645" y="2919"/>
                </a:lnTo>
                <a:lnTo>
                  <a:pt x="2652" y="2940"/>
                </a:lnTo>
                <a:lnTo>
                  <a:pt x="2667" y="2968"/>
                </a:lnTo>
                <a:lnTo>
                  <a:pt x="2687" y="2991"/>
                </a:lnTo>
                <a:lnTo>
                  <a:pt x="2711" y="3010"/>
                </a:lnTo>
                <a:lnTo>
                  <a:pt x="2740" y="3021"/>
                </a:lnTo>
                <a:lnTo>
                  <a:pt x="2771" y="3026"/>
                </a:lnTo>
                <a:lnTo>
                  <a:pt x="2802" y="3025"/>
                </a:lnTo>
                <a:lnTo>
                  <a:pt x="2832" y="3015"/>
                </a:lnTo>
                <a:lnTo>
                  <a:pt x="2859" y="2998"/>
                </a:lnTo>
                <a:lnTo>
                  <a:pt x="2880" y="2977"/>
                </a:lnTo>
                <a:lnTo>
                  <a:pt x="2898" y="2948"/>
                </a:lnTo>
                <a:lnTo>
                  <a:pt x="2907" y="2925"/>
                </a:lnTo>
                <a:lnTo>
                  <a:pt x="2910" y="2899"/>
                </a:lnTo>
                <a:lnTo>
                  <a:pt x="2908" y="2872"/>
                </a:lnTo>
                <a:lnTo>
                  <a:pt x="2903" y="2849"/>
                </a:lnTo>
                <a:lnTo>
                  <a:pt x="2897" y="2824"/>
                </a:lnTo>
                <a:lnTo>
                  <a:pt x="2877" y="2776"/>
                </a:lnTo>
                <a:lnTo>
                  <a:pt x="2849" y="2720"/>
                </a:lnTo>
                <a:lnTo>
                  <a:pt x="2812" y="2669"/>
                </a:lnTo>
                <a:lnTo>
                  <a:pt x="2771" y="2622"/>
                </a:lnTo>
                <a:lnTo>
                  <a:pt x="2721" y="2579"/>
                </a:lnTo>
                <a:lnTo>
                  <a:pt x="2667" y="2541"/>
                </a:lnTo>
                <a:lnTo>
                  <a:pt x="2609" y="2512"/>
                </a:lnTo>
                <a:lnTo>
                  <a:pt x="2548" y="2487"/>
                </a:lnTo>
                <a:lnTo>
                  <a:pt x="2485" y="2467"/>
                </a:lnTo>
                <a:lnTo>
                  <a:pt x="2421" y="2452"/>
                </a:lnTo>
                <a:lnTo>
                  <a:pt x="2369" y="2444"/>
                </a:lnTo>
                <a:lnTo>
                  <a:pt x="2369" y="2297"/>
                </a:lnTo>
                <a:lnTo>
                  <a:pt x="2366" y="2267"/>
                </a:lnTo>
                <a:lnTo>
                  <a:pt x="2354" y="2239"/>
                </a:lnTo>
                <a:lnTo>
                  <a:pt x="2338" y="2212"/>
                </a:lnTo>
                <a:lnTo>
                  <a:pt x="2316" y="2192"/>
                </a:lnTo>
                <a:lnTo>
                  <a:pt x="2292" y="2176"/>
                </a:lnTo>
                <a:lnTo>
                  <a:pt x="2262" y="2166"/>
                </a:lnTo>
                <a:lnTo>
                  <a:pt x="2230" y="2164"/>
                </a:lnTo>
                <a:close/>
                <a:moveTo>
                  <a:pt x="1346" y="0"/>
                </a:moveTo>
                <a:lnTo>
                  <a:pt x="1389" y="2"/>
                </a:lnTo>
                <a:lnTo>
                  <a:pt x="1433" y="10"/>
                </a:lnTo>
                <a:lnTo>
                  <a:pt x="1480" y="23"/>
                </a:lnTo>
                <a:lnTo>
                  <a:pt x="1528" y="40"/>
                </a:lnTo>
                <a:lnTo>
                  <a:pt x="1577" y="58"/>
                </a:lnTo>
                <a:lnTo>
                  <a:pt x="1627" y="79"/>
                </a:lnTo>
                <a:lnTo>
                  <a:pt x="1680" y="103"/>
                </a:lnTo>
                <a:lnTo>
                  <a:pt x="1731" y="126"/>
                </a:lnTo>
                <a:lnTo>
                  <a:pt x="1784" y="147"/>
                </a:lnTo>
                <a:lnTo>
                  <a:pt x="1837" y="167"/>
                </a:lnTo>
                <a:lnTo>
                  <a:pt x="1891" y="185"/>
                </a:lnTo>
                <a:lnTo>
                  <a:pt x="1944" y="199"/>
                </a:lnTo>
                <a:lnTo>
                  <a:pt x="1999" y="207"/>
                </a:lnTo>
                <a:lnTo>
                  <a:pt x="2052" y="212"/>
                </a:lnTo>
                <a:lnTo>
                  <a:pt x="2106" y="208"/>
                </a:lnTo>
                <a:lnTo>
                  <a:pt x="2153" y="200"/>
                </a:lnTo>
                <a:lnTo>
                  <a:pt x="2206" y="189"/>
                </a:lnTo>
                <a:lnTo>
                  <a:pt x="2263" y="174"/>
                </a:lnTo>
                <a:lnTo>
                  <a:pt x="2323" y="157"/>
                </a:lnTo>
                <a:lnTo>
                  <a:pt x="2387" y="139"/>
                </a:lnTo>
                <a:lnTo>
                  <a:pt x="2452" y="121"/>
                </a:lnTo>
                <a:lnTo>
                  <a:pt x="2520" y="103"/>
                </a:lnTo>
                <a:lnTo>
                  <a:pt x="2587" y="83"/>
                </a:lnTo>
                <a:lnTo>
                  <a:pt x="2655" y="66"/>
                </a:lnTo>
                <a:lnTo>
                  <a:pt x="2721" y="50"/>
                </a:lnTo>
                <a:lnTo>
                  <a:pt x="2786" y="35"/>
                </a:lnTo>
                <a:lnTo>
                  <a:pt x="2849" y="25"/>
                </a:lnTo>
                <a:lnTo>
                  <a:pt x="2908" y="17"/>
                </a:lnTo>
                <a:lnTo>
                  <a:pt x="2964" y="13"/>
                </a:lnTo>
                <a:lnTo>
                  <a:pt x="3016" y="13"/>
                </a:lnTo>
                <a:lnTo>
                  <a:pt x="3060" y="18"/>
                </a:lnTo>
                <a:lnTo>
                  <a:pt x="3079" y="26"/>
                </a:lnTo>
                <a:lnTo>
                  <a:pt x="3093" y="43"/>
                </a:lnTo>
                <a:lnTo>
                  <a:pt x="3103" y="65"/>
                </a:lnTo>
                <a:lnTo>
                  <a:pt x="3110" y="93"/>
                </a:lnTo>
                <a:lnTo>
                  <a:pt x="3112" y="127"/>
                </a:lnTo>
                <a:lnTo>
                  <a:pt x="3108" y="167"/>
                </a:lnTo>
                <a:lnTo>
                  <a:pt x="3103" y="210"/>
                </a:lnTo>
                <a:lnTo>
                  <a:pt x="3093" y="260"/>
                </a:lnTo>
                <a:lnTo>
                  <a:pt x="3080" y="311"/>
                </a:lnTo>
                <a:lnTo>
                  <a:pt x="3062" y="366"/>
                </a:lnTo>
                <a:lnTo>
                  <a:pt x="3042" y="424"/>
                </a:lnTo>
                <a:lnTo>
                  <a:pt x="3019" y="485"/>
                </a:lnTo>
                <a:lnTo>
                  <a:pt x="2993" y="546"/>
                </a:lnTo>
                <a:lnTo>
                  <a:pt x="2963" y="609"/>
                </a:lnTo>
                <a:lnTo>
                  <a:pt x="2931" y="672"/>
                </a:lnTo>
                <a:lnTo>
                  <a:pt x="2897" y="736"/>
                </a:lnTo>
                <a:lnTo>
                  <a:pt x="2860" y="799"/>
                </a:lnTo>
                <a:lnTo>
                  <a:pt x="2821" y="860"/>
                </a:lnTo>
                <a:lnTo>
                  <a:pt x="2778" y="922"/>
                </a:lnTo>
                <a:lnTo>
                  <a:pt x="2735" y="979"/>
                </a:lnTo>
                <a:lnTo>
                  <a:pt x="2688" y="1036"/>
                </a:lnTo>
                <a:lnTo>
                  <a:pt x="2640" y="1089"/>
                </a:lnTo>
                <a:lnTo>
                  <a:pt x="2591" y="1138"/>
                </a:lnTo>
                <a:lnTo>
                  <a:pt x="2540" y="1185"/>
                </a:lnTo>
                <a:lnTo>
                  <a:pt x="2606" y="1214"/>
                </a:lnTo>
                <a:lnTo>
                  <a:pt x="2673" y="1246"/>
                </a:lnTo>
                <a:lnTo>
                  <a:pt x="2741" y="1284"/>
                </a:lnTo>
                <a:lnTo>
                  <a:pt x="2809" y="1324"/>
                </a:lnTo>
                <a:lnTo>
                  <a:pt x="2878" y="1367"/>
                </a:lnTo>
                <a:lnTo>
                  <a:pt x="2946" y="1413"/>
                </a:lnTo>
                <a:lnTo>
                  <a:pt x="3016" y="1463"/>
                </a:lnTo>
                <a:lnTo>
                  <a:pt x="3084" y="1516"/>
                </a:lnTo>
                <a:lnTo>
                  <a:pt x="3153" y="1572"/>
                </a:lnTo>
                <a:lnTo>
                  <a:pt x="3221" y="1631"/>
                </a:lnTo>
                <a:lnTo>
                  <a:pt x="3289" y="1693"/>
                </a:lnTo>
                <a:lnTo>
                  <a:pt x="3356" y="1755"/>
                </a:lnTo>
                <a:lnTo>
                  <a:pt x="3422" y="1822"/>
                </a:lnTo>
                <a:lnTo>
                  <a:pt x="3489" y="1891"/>
                </a:lnTo>
                <a:lnTo>
                  <a:pt x="3553" y="1961"/>
                </a:lnTo>
                <a:lnTo>
                  <a:pt x="3618" y="2033"/>
                </a:lnTo>
                <a:lnTo>
                  <a:pt x="3680" y="2108"/>
                </a:lnTo>
                <a:lnTo>
                  <a:pt x="3742" y="2184"/>
                </a:lnTo>
                <a:lnTo>
                  <a:pt x="3803" y="2262"/>
                </a:lnTo>
                <a:lnTo>
                  <a:pt x="3861" y="2341"/>
                </a:lnTo>
                <a:lnTo>
                  <a:pt x="3917" y="2422"/>
                </a:lnTo>
                <a:lnTo>
                  <a:pt x="3973" y="2505"/>
                </a:lnTo>
                <a:lnTo>
                  <a:pt x="4026" y="2588"/>
                </a:lnTo>
                <a:lnTo>
                  <a:pt x="4077" y="2672"/>
                </a:lnTo>
                <a:lnTo>
                  <a:pt x="4125" y="2756"/>
                </a:lnTo>
                <a:lnTo>
                  <a:pt x="4171" y="2843"/>
                </a:lnTo>
                <a:lnTo>
                  <a:pt x="4216" y="2929"/>
                </a:lnTo>
                <a:lnTo>
                  <a:pt x="4257" y="3016"/>
                </a:lnTo>
                <a:lnTo>
                  <a:pt x="4297" y="3102"/>
                </a:lnTo>
                <a:lnTo>
                  <a:pt x="4333" y="3190"/>
                </a:lnTo>
                <a:lnTo>
                  <a:pt x="4367" y="3278"/>
                </a:lnTo>
                <a:lnTo>
                  <a:pt x="4396" y="3365"/>
                </a:lnTo>
                <a:lnTo>
                  <a:pt x="4423" y="3453"/>
                </a:lnTo>
                <a:lnTo>
                  <a:pt x="4446" y="3541"/>
                </a:lnTo>
                <a:lnTo>
                  <a:pt x="4467" y="3627"/>
                </a:lnTo>
                <a:lnTo>
                  <a:pt x="4484" y="3713"/>
                </a:lnTo>
                <a:lnTo>
                  <a:pt x="4495" y="3799"/>
                </a:lnTo>
                <a:lnTo>
                  <a:pt x="4505" y="3883"/>
                </a:lnTo>
                <a:lnTo>
                  <a:pt x="4510" y="3968"/>
                </a:lnTo>
                <a:lnTo>
                  <a:pt x="4510" y="4050"/>
                </a:lnTo>
                <a:lnTo>
                  <a:pt x="4509" y="4133"/>
                </a:lnTo>
                <a:lnTo>
                  <a:pt x="4500" y="4212"/>
                </a:lnTo>
                <a:lnTo>
                  <a:pt x="4489" y="4292"/>
                </a:lnTo>
                <a:lnTo>
                  <a:pt x="4472" y="4370"/>
                </a:lnTo>
                <a:lnTo>
                  <a:pt x="4451" y="4446"/>
                </a:lnTo>
                <a:lnTo>
                  <a:pt x="4424" y="4520"/>
                </a:lnTo>
                <a:lnTo>
                  <a:pt x="4393" y="4591"/>
                </a:lnTo>
                <a:lnTo>
                  <a:pt x="4357" y="4663"/>
                </a:lnTo>
                <a:lnTo>
                  <a:pt x="4315" y="4730"/>
                </a:lnTo>
                <a:lnTo>
                  <a:pt x="4269" y="4797"/>
                </a:lnTo>
                <a:lnTo>
                  <a:pt x="4216" y="4859"/>
                </a:lnTo>
                <a:lnTo>
                  <a:pt x="4158" y="4921"/>
                </a:lnTo>
                <a:lnTo>
                  <a:pt x="4095" y="4979"/>
                </a:lnTo>
                <a:lnTo>
                  <a:pt x="4026" y="5033"/>
                </a:lnTo>
                <a:lnTo>
                  <a:pt x="3950" y="5086"/>
                </a:lnTo>
                <a:lnTo>
                  <a:pt x="3869" y="5136"/>
                </a:lnTo>
                <a:lnTo>
                  <a:pt x="3781" y="5182"/>
                </a:lnTo>
                <a:lnTo>
                  <a:pt x="3687" y="5225"/>
                </a:lnTo>
                <a:lnTo>
                  <a:pt x="3586" y="5263"/>
                </a:lnTo>
                <a:lnTo>
                  <a:pt x="3480" y="5300"/>
                </a:lnTo>
                <a:lnTo>
                  <a:pt x="3366" y="5333"/>
                </a:lnTo>
                <a:lnTo>
                  <a:pt x="3246" y="5361"/>
                </a:lnTo>
                <a:lnTo>
                  <a:pt x="3117" y="5386"/>
                </a:lnTo>
                <a:lnTo>
                  <a:pt x="2983" y="5405"/>
                </a:lnTo>
                <a:lnTo>
                  <a:pt x="2840" y="5422"/>
                </a:lnTo>
                <a:lnTo>
                  <a:pt x="2692" y="5434"/>
                </a:lnTo>
                <a:lnTo>
                  <a:pt x="2535" y="5442"/>
                </a:lnTo>
                <a:lnTo>
                  <a:pt x="2369" y="5443"/>
                </a:lnTo>
                <a:lnTo>
                  <a:pt x="2197" y="5442"/>
                </a:lnTo>
                <a:lnTo>
                  <a:pt x="2017" y="5435"/>
                </a:lnTo>
                <a:lnTo>
                  <a:pt x="1829" y="5424"/>
                </a:lnTo>
                <a:lnTo>
                  <a:pt x="1673" y="5410"/>
                </a:lnTo>
                <a:lnTo>
                  <a:pt x="1526" y="5392"/>
                </a:lnTo>
                <a:lnTo>
                  <a:pt x="1387" y="5369"/>
                </a:lnTo>
                <a:lnTo>
                  <a:pt x="1255" y="5341"/>
                </a:lnTo>
                <a:lnTo>
                  <a:pt x="1131" y="5309"/>
                </a:lnTo>
                <a:lnTo>
                  <a:pt x="1015" y="5273"/>
                </a:lnTo>
                <a:lnTo>
                  <a:pt x="904" y="5233"/>
                </a:lnTo>
                <a:lnTo>
                  <a:pt x="802" y="5190"/>
                </a:lnTo>
                <a:lnTo>
                  <a:pt x="706" y="5142"/>
                </a:lnTo>
                <a:lnTo>
                  <a:pt x="618" y="5093"/>
                </a:lnTo>
                <a:lnTo>
                  <a:pt x="536" y="5038"/>
                </a:lnTo>
                <a:lnTo>
                  <a:pt x="460" y="4982"/>
                </a:lnTo>
                <a:lnTo>
                  <a:pt x="390" y="4921"/>
                </a:lnTo>
                <a:lnTo>
                  <a:pt x="327" y="4858"/>
                </a:lnTo>
                <a:lnTo>
                  <a:pt x="269" y="4792"/>
                </a:lnTo>
                <a:lnTo>
                  <a:pt x="218" y="4724"/>
                </a:lnTo>
                <a:lnTo>
                  <a:pt x="174" y="4653"/>
                </a:lnTo>
                <a:lnTo>
                  <a:pt x="134" y="4578"/>
                </a:lnTo>
                <a:lnTo>
                  <a:pt x="99" y="4504"/>
                </a:lnTo>
                <a:lnTo>
                  <a:pt x="69" y="4426"/>
                </a:lnTo>
                <a:lnTo>
                  <a:pt x="46" y="4345"/>
                </a:lnTo>
                <a:lnTo>
                  <a:pt x="26" y="4264"/>
                </a:lnTo>
                <a:lnTo>
                  <a:pt x="13" y="4181"/>
                </a:lnTo>
                <a:lnTo>
                  <a:pt x="5" y="4097"/>
                </a:lnTo>
                <a:lnTo>
                  <a:pt x="0" y="4011"/>
                </a:lnTo>
                <a:lnTo>
                  <a:pt x="0" y="3925"/>
                </a:lnTo>
                <a:lnTo>
                  <a:pt x="3" y="3835"/>
                </a:lnTo>
                <a:lnTo>
                  <a:pt x="13" y="3748"/>
                </a:lnTo>
                <a:lnTo>
                  <a:pt x="25" y="3657"/>
                </a:lnTo>
                <a:lnTo>
                  <a:pt x="41" y="3567"/>
                </a:lnTo>
                <a:lnTo>
                  <a:pt x="61" y="3476"/>
                </a:lnTo>
                <a:lnTo>
                  <a:pt x="86" y="3385"/>
                </a:lnTo>
                <a:lnTo>
                  <a:pt x="112" y="3294"/>
                </a:lnTo>
                <a:lnTo>
                  <a:pt x="144" y="3203"/>
                </a:lnTo>
                <a:lnTo>
                  <a:pt x="177" y="3111"/>
                </a:lnTo>
                <a:lnTo>
                  <a:pt x="215" y="3020"/>
                </a:lnTo>
                <a:lnTo>
                  <a:pt x="255" y="2930"/>
                </a:lnTo>
                <a:lnTo>
                  <a:pt x="296" y="2839"/>
                </a:lnTo>
                <a:lnTo>
                  <a:pt x="341" y="2750"/>
                </a:lnTo>
                <a:lnTo>
                  <a:pt x="389" y="2662"/>
                </a:lnTo>
                <a:lnTo>
                  <a:pt x="438" y="2574"/>
                </a:lnTo>
                <a:lnTo>
                  <a:pt x="491" y="2487"/>
                </a:lnTo>
                <a:lnTo>
                  <a:pt x="546" y="2402"/>
                </a:lnTo>
                <a:lnTo>
                  <a:pt x="600" y="2318"/>
                </a:lnTo>
                <a:lnTo>
                  <a:pt x="658" y="2237"/>
                </a:lnTo>
                <a:lnTo>
                  <a:pt x="718" y="2156"/>
                </a:lnTo>
                <a:lnTo>
                  <a:pt x="779" y="2076"/>
                </a:lnTo>
                <a:lnTo>
                  <a:pt x="840" y="2000"/>
                </a:lnTo>
                <a:lnTo>
                  <a:pt x="904" y="1926"/>
                </a:lnTo>
                <a:lnTo>
                  <a:pt x="969" y="1853"/>
                </a:lnTo>
                <a:lnTo>
                  <a:pt x="1033" y="1784"/>
                </a:lnTo>
                <a:lnTo>
                  <a:pt x="1099" y="1716"/>
                </a:lnTo>
                <a:lnTo>
                  <a:pt x="1166" y="1651"/>
                </a:lnTo>
                <a:lnTo>
                  <a:pt x="1232" y="1588"/>
                </a:lnTo>
                <a:lnTo>
                  <a:pt x="1300" y="1530"/>
                </a:lnTo>
                <a:lnTo>
                  <a:pt x="1367" y="1474"/>
                </a:lnTo>
                <a:lnTo>
                  <a:pt x="1435" y="1421"/>
                </a:lnTo>
                <a:lnTo>
                  <a:pt x="1501" y="1373"/>
                </a:lnTo>
                <a:lnTo>
                  <a:pt x="1569" y="1327"/>
                </a:lnTo>
                <a:lnTo>
                  <a:pt x="1635" y="1286"/>
                </a:lnTo>
                <a:lnTo>
                  <a:pt x="1701" y="1248"/>
                </a:lnTo>
                <a:lnTo>
                  <a:pt x="1766" y="1214"/>
                </a:lnTo>
                <a:lnTo>
                  <a:pt x="1703" y="1170"/>
                </a:lnTo>
                <a:lnTo>
                  <a:pt x="1642" y="1122"/>
                </a:lnTo>
                <a:lnTo>
                  <a:pt x="1584" y="1069"/>
                </a:lnTo>
                <a:lnTo>
                  <a:pt x="1529" y="1013"/>
                </a:lnTo>
                <a:lnTo>
                  <a:pt x="1476" y="953"/>
                </a:lnTo>
                <a:lnTo>
                  <a:pt x="1427" y="892"/>
                </a:lnTo>
                <a:lnTo>
                  <a:pt x="1382" y="829"/>
                </a:lnTo>
                <a:lnTo>
                  <a:pt x="1339" y="764"/>
                </a:lnTo>
                <a:lnTo>
                  <a:pt x="1301" y="698"/>
                </a:lnTo>
                <a:lnTo>
                  <a:pt x="1266" y="634"/>
                </a:lnTo>
                <a:lnTo>
                  <a:pt x="1235" y="569"/>
                </a:lnTo>
                <a:lnTo>
                  <a:pt x="1209" y="505"/>
                </a:lnTo>
                <a:lnTo>
                  <a:pt x="1187" y="443"/>
                </a:lnTo>
                <a:lnTo>
                  <a:pt x="1171" y="382"/>
                </a:lnTo>
                <a:lnTo>
                  <a:pt x="1157" y="326"/>
                </a:lnTo>
                <a:lnTo>
                  <a:pt x="1151" y="271"/>
                </a:lnTo>
                <a:lnTo>
                  <a:pt x="1149" y="222"/>
                </a:lnTo>
                <a:lnTo>
                  <a:pt x="1152" y="175"/>
                </a:lnTo>
                <a:lnTo>
                  <a:pt x="1161" y="134"/>
                </a:lnTo>
                <a:lnTo>
                  <a:pt x="1176" y="99"/>
                </a:lnTo>
                <a:lnTo>
                  <a:pt x="1197" y="69"/>
                </a:lnTo>
                <a:lnTo>
                  <a:pt x="1230" y="38"/>
                </a:lnTo>
                <a:lnTo>
                  <a:pt x="1266" y="18"/>
                </a:lnTo>
                <a:lnTo>
                  <a:pt x="1306" y="5"/>
                </a:lnTo>
                <a:lnTo>
                  <a:pt x="1346"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284" name="Freeform 1141">
            <a:extLst>
              <a:ext uri="{FF2B5EF4-FFF2-40B4-BE49-F238E27FC236}">
                <a16:creationId xmlns:a16="http://schemas.microsoft.com/office/drawing/2014/main" id="{00000000-0008-0000-0000-00008C180000}"/>
              </a:ext>
            </a:extLst>
          </xdr:cNvPr>
          <xdr:cNvSpPr>
            <a:spLocks/>
          </xdr:cNvSpPr>
        </xdr:nvSpPr>
        <xdr:spPr bwMode="auto">
          <a:xfrm>
            <a:off x="4031" y="2718"/>
            <a:ext cx="0" cy="1"/>
          </a:xfrm>
          <a:custGeom>
            <a:avLst/>
            <a:gdLst>
              <a:gd name="T0" fmla="*/ 2 w 2"/>
              <a:gd name="T1" fmla="*/ 0 h 3"/>
              <a:gd name="T2" fmla="*/ 2 w 2"/>
              <a:gd name="T3" fmla="*/ 2 h 3"/>
              <a:gd name="T4" fmla="*/ 0 w 2"/>
              <a:gd name="T5" fmla="*/ 3 h 3"/>
              <a:gd name="T6" fmla="*/ 2 w 2"/>
              <a:gd name="T7" fmla="*/ 2 h 3"/>
              <a:gd name="T8" fmla="*/ 2 w 2"/>
              <a:gd name="T9" fmla="*/ 0 h 3"/>
            </a:gdLst>
            <a:ahLst/>
            <a:cxnLst>
              <a:cxn ang="0">
                <a:pos x="T0" y="T1"/>
              </a:cxn>
              <a:cxn ang="0">
                <a:pos x="T2" y="T3"/>
              </a:cxn>
              <a:cxn ang="0">
                <a:pos x="T4" y="T5"/>
              </a:cxn>
              <a:cxn ang="0">
                <a:pos x="T6" y="T7"/>
              </a:cxn>
              <a:cxn ang="0">
                <a:pos x="T8" y="T9"/>
              </a:cxn>
            </a:cxnLst>
            <a:rect l="0" t="0" r="r" b="b"/>
            <a:pathLst>
              <a:path w="2" h="3">
                <a:moveTo>
                  <a:pt x="2" y="0"/>
                </a:moveTo>
                <a:lnTo>
                  <a:pt x="2" y="2"/>
                </a:lnTo>
                <a:lnTo>
                  <a:pt x="0" y="3"/>
                </a:lnTo>
                <a:lnTo>
                  <a:pt x="2" y="2"/>
                </a:lnTo>
                <a:lnTo>
                  <a:pt x="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oneCellAnchor>
    <xdr:from>
      <xdr:col>5</xdr:col>
      <xdr:colOff>597686</xdr:colOff>
      <xdr:row>1</xdr:row>
      <xdr:rowOff>85725</xdr:rowOff>
    </xdr:from>
    <xdr:ext cx="8305351" cy="509242"/>
    <xdr:sp macro="" textlink="">
      <xdr:nvSpPr>
        <xdr:cNvPr id="6285" name="TextBox 6284">
          <a:extLst>
            <a:ext uri="{FF2B5EF4-FFF2-40B4-BE49-F238E27FC236}">
              <a16:creationId xmlns:a16="http://schemas.microsoft.com/office/drawing/2014/main" id="{00000000-0008-0000-0000-00008D180000}"/>
            </a:ext>
          </a:extLst>
        </xdr:cNvPr>
        <xdr:cNvSpPr txBox="1"/>
      </xdr:nvSpPr>
      <xdr:spPr>
        <a:xfrm>
          <a:off x="3702836" y="333375"/>
          <a:ext cx="8305351" cy="509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chemeClr val="bg1"/>
              </a:solidFill>
            </a:rPr>
            <a:t>Product Sales Performance Dashboard (2021–2022)</a:t>
          </a:r>
          <a:endParaRPr lang="en-ID" sz="2800" b="1">
            <a:solidFill>
              <a:schemeClr val="bg1"/>
            </a:solidFill>
            <a:latin typeface="Arial" panose="020B0604020202020204" pitchFamily="34" charset="0"/>
            <a:cs typeface="Arial" panose="020B0604020202020204" pitchFamily="34" charset="0"/>
          </a:endParaRPr>
        </a:p>
      </xdr:txBody>
    </xdr:sp>
    <xdr:clientData/>
  </xdr:oneCellAnchor>
  <xdr:oneCellAnchor>
    <xdr:from>
      <xdr:col>1</xdr:col>
      <xdr:colOff>629136</xdr:colOff>
      <xdr:row>18</xdr:row>
      <xdr:rowOff>133350</xdr:rowOff>
    </xdr:from>
    <xdr:ext cx="444096" cy="256160"/>
    <xdr:sp macro="" textlink="">
      <xdr:nvSpPr>
        <xdr:cNvPr id="6301" name="TextBox 6300">
          <a:extLst>
            <a:ext uri="{FF2B5EF4-FFF2-40B4-BE49-F238E27FC236}">
              <a16:creationId xmlns:a16="http://schemas.microsoft.com/office/drawing/2014/main" id="{00000000-0008-0000-0000-00009D180000}"/>
            </a:ext>
          </a:extLst>
        </xdr:cNvPr>
        <xdr:cNvSpPr txBox="1"/>
      </xdr:nvSpPr>
      <xdr:spPr>
        <a:xfrm>
          <a:off x="1333986" y="3952875"/>
          <a:ext cx="444096"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b="0">
              <a:solidFill>
                <a:schemeClr val="bg1">
                  <a:lumMod val="95000"/>
                </a:schemeClr>
              </a:solidFill>
              <a:cs typeface="Arial" panose="020B0604020202020204" pitchFamily="34" charset="0"/>
            </a:rPr>
            <a:t>text</a:t>
          </a:r>
        </a:p>
      </xdr:txBody>
    </xdr:sp>
    <xdr:clientData/>
  </xdr:oneCellAnchor>
  <xdr:oneCellAnchor>
    <xdr:from>
      <xdr:col>1</xdr:col>
      <xdr:colOff>609600</xdr:colOff>
      <xdr:row>19</xdr:row>
      <xdr:rowOff>152400</xdr:rowOff>
    </xdr:from>
    <xdr:ext cx="1514475" cy="477054"/>
    <xdr:sp macro="" textlink="">
      <xdr:nvSpPr>
        <xdr:cNvPr id="6304" name="TextBox 6303">
          <a:extLst>
            <a:ext uri="{FF2B5EF4-FFF2-40B4-BE49-F238E27FC236}">
              <a16:creationId xmlns:a16="http://schemas.microsoft.com/office/drawing/2014/main" id="{00000000-0008-0000-0000-0000A0180000}"/>
            </a:ext>
          </a:extLst>
        </xdr:cNvPr>
        <xdr:cNvSpPr txBox="1"/>
      </xdr:nvSpPr>
      <xdr:spPr>
        <a:xfrm>
          <a:off x="1314450" y="4181475"/>
          <a:ext cx="1514475" cy="4770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2000" b="1">
              <a:solidFill>
                <a:schemeClr val="bg1">
                  <a:lumMod val="95000"/>
                </a:schemeClr>
              </a:solidFill>
              <a:latin typeface="Poppins" panose="00000500000000000000" pitchFamily="2" charset="0"/>
              <a:cs typeface="Poppins" panose="00000500000000000000" pitchFamily="2" charset="0"/>
            </a:rPr>
            <a:t> text</a:t>
          </a:r>
        </a:p>
      </xdr:txBody>
    </xdr:sp>
    <xdr:clientData/>
  </xdr:oneCellAnchor>
  <xdr:oneCellAnchor>
    <xdr:from>
      <xdr:col>1</xdr:col>
      <xdr:colOff>629136</xdr:colOff>
      <xdr:row>26</xdr:row>
      <xdr:rowOff>133350</xdr:rowOff>
    </xdr:from>
    <xdr:ext cx="483979" cy="269369"/>
    <xdr:sp macro="" textlink="Pivot!#REF!">
      <xdr:nvSpPr>
        <xdr:cNvPr id="6305" name="TextBox 6304">
          <a:extLst>
            <a:ext uri="{FF2B5EF4-FFF2-40B4-BE49-F238E27FC236}">
              <a16:creationId xmlns:a16="http://schemas.microsoft.com/office/drawing/2014/main" id="{00000000-0008-0000-0000-0000A1180000}"/>
            </a:ext>
          </a:extLst>
        </xdr:cNvPr>
        <xdr:cNvSpPr txBox="1"/>
      </xdr:nvSpPr>
      <xdr:spPr>
        <a:xfrm>
          <a:off x="1333986" y="5629275"/>
          <a:ext cx="4839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0">
              <a:solidFill>
                <a:schemeClr val="bg1"/>
              </a:solidFill>
              <a:latin typeface="Arial" panose="020B0604020202020204" pitchFamily="34" charset="0"/>
              <a:cs typeface="Arial" panose="020B0604020202020204" pitchFamily="34" charset="0"/>
            </a:rPr>
            <a:t>Text</a:t>
          </a:r>
        </a:p>
      </xdr:txBody>
    </xdr:sp>
    <xdr:clientData/>
  </xdr:oneCellAnchor>
  <xdr:oneCellAnchor>
    <xdr:from>
      <xdr:col>1</xdr:col>
      <xdr:colOff>629136</xdr:colOff>
      <xdr:row>28</xdr:row>
      <xdr:rowOff>92075</xdr:rowOff>
    </xdr:from>
    <xdr:ext cx="483979" cy="269369"/>
    <xdr:sp macro="" textlink="Pivot!#REF!">
      <xdr:nvSpPr>
        <xdr:cNvPr id="6307" name="TextBox 6306">
          <a:extLst>
            <a:ext uri="{FF2B5EF4-FFF2-40B4-BE49-F238E27FC236}">
              <a16:creationId xmlns:a16="http://schemas.microsoft.com/office/drawing/2014/main" id="{00000000-0008-0000-0000-0000A3180000}"/>
            </a:ext>
          </a:extLst>
        </xdr:cNvPr>
        <xdr:cNvSpPr txBox="1"/>
      </xdr:nvSpPr>
      <xdr:spPr>
        <a:xfrm>
          <a:off x="1333986" y="6007100"/>
          <a:ext cx="4839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0">
              <a:solidFill>
                <a:schemeClr val="bg1"/>
              </a:solidFill>
              <a:latin typeface="Arial" panose="020B0604020202020204" pitchFamily="34" charset="0"/>
              <a:cs typeface="Arial" panose="020B0604020202020204" pitchFamily="34" charset="0"/>
            </a:rPr>
            <a:t>Text</a:t>
          </a:r>
        </a:p>
      </xdr:txBody>
    </xdr:sp>
    <xdr:clientData/>
  </xdr:oneCellAnchor>
  <xdr:oneCellAnchor>
    <xdr:from>
      <xdr:col>1</xdr:col>
      <xdr:colOff>629136</xdr:colOff>
      <xdr:row>30</xdr:row>
      <xdr:rowOff>50800</xdr:rowOff>
    </xdr:from>
    <xdr:ext cx="470065" cy="256160"/>
    <xdr:sp macro="" textlink="">
      <xdr:nvSpPr>
        <xdr:cNvPr id="6309" name="TextBox 6308">
          <a:extLst>
            <a:ext uri="{FF2B5EF4-FFF2-40B4-BE49-F238E27FC236}">
              <a16:creationId xmlns:a16="http://schemas.microsoft.com/office/drawing/2014/main" id="{00000000-0008-0000-0000-0000A5180000}"/>
            </a:ext>
          </a:extLst>
        </xdr:cNvPr>
        <xdr:cNvSpPr txBox="1"/>
      </xdr:nvSpPr>
      <xdr:spPr>
        <a:xfrm>
          <a:off x="1333986" y="6384925"/>
          <a:ext cx="470065" cy="256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b="0">
              <a:solidFill>
                <a:schemeClr val="bg1"/>
              </a:solidFill>
              <a:cs typeface="Arial" panose="020B0604020202020204" pitchFamily="34" charset="0"/>
            </a:rPr>
            <a:t>Text</a:t>
          </a:r>
        </a:p>
      </xdr:txBody>
    </xdr:sp>
    <xdr:clientData/>
  </xdr:oneCellAnchor>
  <xdr:oneCellAnchor>
    <xdr:from>
      <xdr:col>1</xdr:col>
      <xdr:colOff>629136</xdr:colOff>
      <xdr:row>32</xdr:row>
      <xdr:rowOff>9525</xdr:rowOff>
    </xdr:from>
    <xdr:ext cx="483979" cy="269369"/>
    <xdr:sp macro="" textlink="Pivot!#REF!">
      <xdr:nvSpPr>
        <xdr:cNvPr id="6311" name="TextBox 6310">
          <a:extLst>
            <a:ext uri="{FF2B5EF4-FFF2-40B4-BE49-F238E27FC236}">
              <a16:creationId xmlns:a16="http://schemas.microsoft.com/office/drawing/2014/main" id="{00000000-0008-0000-0000-0000A7180000}"/>
            </a:ext>
          </a:extLst>
        </xdr:cNvPr>
        <xdr:cNvSpPr txBox="1"/>
      </xdr:nvSpPr>
      <xdr:spPr>
        <a:xfrm>
          <a:off x="1333986" y="6762750"/>
          <a:ext cx="48397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0">
              <a:solidFill>
                <a:schemeClr val="bg1"/>
              </a:solidFill>
              <a:latin typeface="Arial" panose="020B0604020202020204" pitchFamily="34" charset="0"/>
              <a:cs typeface="Arial" panose="020B0604020202020204" pitchFamily="34" charset="0"/>
            </a:rPr>
            <a:t>Text</a:t>
          </a:r>
        </a:p>
      </xdr:txBody>
    </xdr:sp>
    <xdr:clientData/>
  </xdr:oneCellAnchor>
  <xdr:twoCellAnchor>
    <xdr:from>
      <xdr:col>5</xdr:col>
      <xdr:colOff>287549</xdr:colOff>
      <xdr:row>12</xdr:row>
      <xdr:rowOff>158151</xdr:rowOff>
    </xdr:from>
    <xdr:to>
      <xdr:col>13</xdr:col>
      <xdr:colOff>531962</xdr:colOff>
      <xdr:row>23</xdr:row>
      <xdr:rowOff>172528</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533400</xdr:colOff>
          <xdr:row>11</xdr:row>
          <xdr:rowOff>38100</xdr:rowOff>
        </xdr:from>
        <xdr:to>
          <xdr:col>8</xdr:col>
          <xdr:colOff>358140</xdr:colOff>
          <xdr:row>12</xdr:row>
          <xdr:rowOff>83820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11</xdr:row>
          <xdr:rowOff>38100</xdr:rowOff>
        </xdr:from>
        <xdr:to>
          <xdr:col>10</xdr:col>
          <xdr:colOff>251460</xdr:colOff>
          <xdr:row>12</xdr:row>
          <xdr:rowOff>83820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335280</xdr:colOff>
          <xdr:row>11</xdr:row>
          <xdr:rowOff>38100</xdr:rowOff>
        </xdr:from>
        <xdr:to>
          <xdr:col>12</xdr:col>
          <xdr:colOff>160020</xdr:colOff>
          <xdr:row>12</xdr:row>
          <xdr:rowOff>83820</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86264</xdr:colOff>
      <xdr:row>11</xdr:row>
      <xdr:rowOff>43132</xdr:rowOff>
    </xdr:from>
    <xdr:to>
      <xdr:col>9</xdr:col>
      <xdr:colOff>373812</xdr:colOff>
      <xdr:row>12</xdr:row>
      <xdr:rowOff>115019</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046453" y="2156604"/>
          <a:ext cx="905774" cy="2587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Penjualan</a:t>
          </a:r>
        </a:p>
      </xdr:txBody>
    </xdr:sp>
    <xdr:clientData/>
  </xdr:twoCellAnchor>
  <xdr:twoCellAnchor>
    <xdr:from>
      <xdr:col>10</xdr:col>
      <xdr:colOff>8625</xdr:colOff>
      <xdr:row>11</xdr:row>
      <xdr:rowOff>37381</xdr:rowOff>
    </xdr:from>
    <xdr:to>
      <xdr:col>11</xdr:col>
      <xdr:colOff>296173</xdr:colOff>
      <xdr:row>12</xdr:row>
      <xdr:rowOff>109268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205267" y="2150853"/>
          <a:ext cx="905774" cy="2587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Profit</a:t>
          </a:r>
        </a:p>
      </xdr:txBody>
    </xdr:sp>
    <xdr:clientData/>
  </xdr:twoCellAnchor>
  <xdr:twoCellAnchor>
    <xdr:from>
      <xdr:col>11</xdr:col>
      <xdr:colOff>534834</xdr:colOff>
      <xdr:row>11</xdr:row>
      <xdr:rowOff>31630</xdr:rowOff>
    </xdr:from>
    <xdr:to>
      <xdr:col>13</xdr:col>
      <xdr:colOff>204155</xdr:colOff>
      <xdr:row>12</xdr:row>
      <xdr:rowOff>103517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7349702" y="2145102"/>
          <a:ext cx="905774" cy="2587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Profit%</a:t>
          </a:r>
        </a:p>
      </xdr:txBody>
    </xdr:sp>
    <xdr:clientData/>
  </xdr:twoCellAnchor>
  <xdr:twoCellAnchor>
    <xdr:from>
      <xdr:col>18</xdr:col>
      <xdr:colOff>186905</xdr:colOff>
      <xdr:row>8</xdr:row>
      <xdr:rowOff>38101</xdr:rowOff>
    </xdr:from>
    <xdr:to>
      <xdr:col>22</xdr:col>
      <xdr:colOff>301926</xdr:colOff>
      <xdr:row>23</xdr:row>
      <xdr:rowOff>133350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228601</xdr:colOff>
      <xdr:row>26</xdr:row>
      <xdr:rowOff>133348</xdr:rowOff>
    </xdr:from>
    <xdr:to>
      <xdr:col>22</xdr:col>
      <xdr:colOff>342901</xdr:colOff>
      <xdr:row>34</xdr:row>
      <xdr:rowOff>25399</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82376" y="4905373"/>
              <a:ext cx="2590800" cy="13398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203199</xdr:colOff>
      <xdr:row>12</xdr:row>
      <xdr:rowOff>186265</xdr:rowOff>
    </xdr:from>
    <xdr:to>
      <xdr:col>17</xdr:col>
      <xdr:colOff>558799</xdr:colOff>
      <xdr:row>23</xdr:row>
      <xdr:rowOff>143932</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550786</xdr:colOff>
      <xdr:row>24</xdr:row>
      <xdr:rowOff>127001</xdr:rowOff>
    </xdr:from>
    <xdr:to>
      <xdr:col>4</xdr:col>
      <xdr:colOff>587298</xdr:colOff>
      <xdr:row>34</xdr:row>
      <xdr:rowOff>47625</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287866</xdr:colOff>
      <xdr:row>27</xdr:row>
      <xdr:rowOff>42334</xdr:rowOff>
    </xdr:from>
    <xdr:to>
      <xdr:col>9</xdr:col>
      <xdr:colOff>279400</xdr:colOff>
      <xdr:row>33</xdr:row>
      <xdr:rowOff>152400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14</xdr:col>
      <xdr:colOff>438767</xdr:colOff>
      <xdr:row>6</xdr:row>
      <xdr:rowOff>19050</xdr:rowOff>
    </xdr:from>
    <xdr:ext cx="1672574" cy="269369"/>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9116042" y="1171575"/>
          <a:ext cx="1672574"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1">
              <a:latin typeface="Arial" panose="020B0604020202020204" pitchFamily="34" charset="0"/>
              <a:cs typeface="Arial" panose="020B0604020202020204" pitchFamily="34" charset="0"/>
            </a:rPr>
            <a:t>Total Produk Terjual</a:t>
          </a:r>
        </a:p>
      </xdr:txBody>
    </xdr:sp>
    <xdr:clientData/>
  </xdr:oneCellAnchor>
  <xdr:oneCellAnchor>
    <xdr:from>
      <xdr:col>14</xdr:col>
      <xdr:colOff>129540</xdr:colOff>
      <xdr:row>7</xdr:row>
      <xdr:rowOff>45717</xdr:rowOff>
    </xdr:from>
    <xdr:ext cx="2228850" cy="327462"/>
    <xdr:sp macro="" textlink="Pivot!$A$7">
      <xdr:nvSpPr>
        <xdr:cNvPr id="27" name="TextBox 26">
          <a:extLst>
            <a:ext uri="{FF2B5EF4-FFF2-40B4-BE49-F238E27FC236}">
              <a16:creationId xmlns:a16="http://schemas.microsoft.com/office/drawing/2014/main" id="{00000000-0008-0000-0000-00001B000000}"/>
            </a:ext>
          </a:extLst>
        </xdr:cNvPr>
        <xdr:cNvSpPr txBox="1"/>
      </xdr:nvSpPr>
      <xdr:spPr>
        <a:xfrm>
          <a:off x="8806815" y="1379217"/>
          <a:ext cx="2228850" cy="327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65AD898-A542-4C22-95E1-13A0E4C21F98}" type="TxLink">
            <a:rPr lang="en-US" sz="1300" b="1" i="0" u="none" strike="noStrike">
              <a:solidFill>
                <a:srgbClr val="000000"/>
              </a:solidFill>
              <a:latin typeface="Arial Black" panose="020B0A04020102020204" pitchFamily="34" charset="0"/>
              <a:cs typeface="Arial" panose="020B0604020202020204" pitchFamily="34" charset="0"/>
            </a:rPr>
            <a:pPr algn="ctr"/>
            <a:t> 64.568 </a:t>
          </a:fld>
          <a:endParaRPr lang="en-ID" sz="1300" b="1">
            <a:latin typeface="Arial Black" panose="020B0A04020102020204" pitchFamily="34" charset="0"/>
            <a:cs typeface="Arial" panose="020B0604020202020204" pitchFamily="34" charset="0"/>
          </a:endParaRPr>
        </a:p>
      </xdr:txBody>
    </xdr:sp>
    <xdr:clientData/>
  </xdr:oneCellAnchor>
  <xdr:oneCellAnchor>
    <xdr:from>
      <xdr:col>15</xdr:col>
      <xdr:colOff>182018</xdr:colOff>
      <xdr:row>8</xdr:row>
      <xdr:rowOff>127375</xdr:rowOff>
    </xdr:from>
    <xdr:ext cx="894308" cy="269369"/>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9478418" y="1641850"/>
          <a:ext cx="89430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D" sz="1200" b="1">
              <a:latin typeface="Arial" panose="020B0604020202020204" pitchFamily="34" charset="0"/>
              <a:cs typeface="Arial" panose="020B0604020202020204" pitchFamily="34" charset="0"/>
            </a:rPr>
            <a:t>Pcs</a:t>
          </a:r>
        </a:p>
      </xdr:txBody>
    </xdr:sp>
    <xdr:clientData/>
  </xdr:oneCellAnchor>
  <xdr:twoCellAnchor editAs="oneCell">
    <xdr:from>
      <xdr:col>1</xdr:col>
      <xdr:colOff>542924</xdr:colOff>
      <xdr:row>8</xdr:row>
      <xdr:rowOff>95250</xdr:rowOff>
    </xdr:from>
    <xdr:to>
      <xdr:col>5</xdr:col>
      <xdr:colOff>47625</xdr:colOff>
      <xdr:row>15</xdr:row>
      <xdr:rowOff>85725</xdr:rowOff>
    </xdr:to>
    <mc:AlternateContent xmlns:mc="http://schemas.openxmlformats.org/markup-compatibility/2006" xmlns:a14="http://schemas.microsoft.com/office/drawing/2010/main">
      <mc:Choice Requires="a14">
        <xdr:graphicFrame macro="">
          <xdr:nvGraphicFramePr>
            <xdr:cNvPr id="34" name="BULAN">
              <a:extLst>
                <a:ext uri="{FF2B5EF4-FFF2-40B4-BE49-F238E27FC236}">
                  <a16:creationId xmlns:a16="http://schemas.microsoft.com/office/drawing/2014/main" id="{00000000-0008-0000-0000-000022000000}"/>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1171574" y="1609725"/>
              <a:ext cx="1981201"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523876</xdr:colOff>
      <xdr:row>5</xdr:row>
      <xdr:rowOff>156211</xdr:rowOff>
    </xdr:from>
    <xdr:to>
      <xdr:col>5</xdr:col>
      <xdr:colOff>28576</xdr:colOff>
      <xdr:row>8</xdr:row>
      <xdr:rowOff>55245</xdr:rowOff>
    </xdr:to>
    <mc:AlternateContent xmlns:mc="http://schemas.openxmlformats.org/markup-compatibility/2006" xmlns:a14="http://schemas.microsoft.com/office/drawing/2010/main">
      <mc:Choice Requires="a14">
        <xdr:graphicFrame macro="">
          <xdr:nvGraphicFramePr>
            <xdr:cNvPr id="35" name="TAHUN">
              <a:extLst>
                <a:ext uri="{FF2B5EF4-FFF2-40B4-BE49-F238E27FC236}">
                  <a16:creationId xmlns:a16="http://schemas.microsoft.com/office/drawing/2014/main" id="{00000000-0008-0000-0000-000023000000}"/>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1152526" y="1127761"/>
              <a:ext cx="19812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523876</xdr:colOff>
      <xdr:row>16</xdr:row>
      <xdr:rowOff>0</xdr:rowOff>
    </xdr:from>
    <xdr:to>
      <xdr:col>5</xdr:col>
      <xdr:colOff>38100</xdr:colOff>
      <xdr:row>21</xdr:row>
      <xdr:rowOff>142875</xdr:rowOff>
    </xdr:to>
    <mc:AlternateContent xmlns:mc="http://schemas.openxmlformats.org/markup-compatibility/2006" xmlns:a14="http://schemas.microsoft.com/office/drawing/2010/main">
      <mc:Choice Requires="a14">
        <xdr:graphicFrame macro="">
          <xdr:nvGraphicFramePr>
            <xdr:cNvPr id="36" name="JENIS PENJUALAN">
              <a:extLst>
                <a:ext uri="{FF2B5EF4-FFF2-40B4-BE49-F238E27FC236}">
                  <a16:creationId xmlns:a16="http://schemas.microsoft.com/office/drawing/2014/main" id="{00000000-0008-0000-0000-000024000000}"/>
                </a:ext>
              </a:extLst>
            </xdr:cNvPr>
            <xdr:cNvGraphicFramePr/>
          </xdr:nvGraphicFramePr>
          <xdr:xfrm>
            <a:off x="0" y="0"/>
            <a:ext cx="0" cy="0"/>
          </xdr:xfrm>
          <a:graphic>
            <a:graphicData uri="http://schemas.microsoft.com/office/drawing/2010/slicer">
              <sle:slicer xmlns:sle="http://schemas.microsoft.com/office/drawing/2010/slicer" name="JENIS PENJUALAN"/>
            </a:graphicData>
          </a:graphic>
        </xdr:graphicFrame>
      </mc:Choice>
      <mc:Fallback xmlns="">
        <xdr:sp macro="" textlink="">
          <xdr:nvSpPr>
            <xdr:cNvPr id="0" name=""/>
            <xdr:cNvSpPr>
              <a:spLocks noTextEdit="1"/>
            </xdr:cNvSpPr>
          </xdr:nvSpPr>
          <xdr:spPr>
            <a:xfrm>
              <a:off x="1152526" y="2962275"/>
              <a:ext cx="1990724"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542331</xdr:colOff>
      <xdr:row>6</xdr:row>
      <xdr:rowOff>38100</xdr:rowOff>
    </xdr:from>
    <xdr:ext cx="996811" cy="269369"/>
    <xdr:sp macro="" textlink="">
      <xdr:nvSpPr>
        <xdr:cNvPr id="22" name="TextBox 21">
          <a:extLst>
            <a:ext uri="{FF2B5EF4-FFF2-40B4-BE49-F238E27FC236}">
              <a16:creationId xmlns:a16="http://schemas.microsoft.com/office/drawing/2014/main" id="{00000000-0008-0000-0000-000016000000}"/>
            </a:ext>
          </a:extLst>
        </xdr:cNvPr>
        <xdr:cNvSpPr txBox="1"/>
      </xdr:nvSpPr>
      <xdr:spPr>
        <a:xfrm>
          <a:off x="6743106" y="1190625"/>
          <a:ext cx="996811"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1">
              <a:latin typeface="Arial" panose="020B0604020202020204" pitchFamily="34" charset="0"/>
              <a:cs typeface="Arial" panose="020B0604020202020204" pitchFamily="34" charset="0"/>
            </a:rPr>
            <a:t>Total Profit</a:t>
          </a:r>
        </a:p>
      </xdr:txBody>
    </xdr:sp>
    <xdr:clientData/>
  </xdr:oneCellAnchor>
  <xdr:oneCellAnchor>
    <xdr:from>
      <xdr:col>9</xdr:col>
      <xdr:colOff>520065</xdr:colOff>
      <xdr:row>7</xdr:row>
      <xdr:rowOff>93980</xdr:rowOff>
    </xdr:from>
    <xdr:ext cx="2228850" cy="327462"/>
    <xdr:sp macro="" textlink="Pivot!E9">
      <xdr:nvSpPr>
        <xdr:cNvPr id="23" name="TextBox 22">
          <a:extLst>
            <a:ext uri="{FF2B5EF4-FFF2-40B4-BE49-F238E27FC236}">
              <a16:creationId xmlns:a16="http://schemas.microsoft.com/office/drawing/2014/main" id="{00000000-0008-0000-0000-000017000000}"/>
            </a:ext>
          </a:extLst>
        </xdr:cNvPr>
        <xdr:cNvSpPr txBox="1"/>
      </xdr:nvSpPr>
      <xdr:spPr>
        <a:xfrm>
          <a:off x="6101715" y="1427480"/>
          <a:ext cx="2228850" cy="327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95026D5-9E42-43E5-B344-A03E53096704}" type="TxLink">
            <a:rPr lang="en-US" sz="1300" b="1" i="0" u="none" strike="noStrike">
              <a:solidFill>
                <a:srgbClr val="000000"/>
              </a:solidFill>
              <a:latin typeface="Arial Black" panose="020B0A04020102020204" pitchFamily="34" charset="0"/>
              <a:cs typeface="Poppins" panose="00000500000000000000" pitchFamily="2" charset="0"/>
            </a:rPr>
            <a:pPr algn="ctr"/>
            <a:t>Rp.143,55Juta</a:t>
          </a:fld>
          <a:endParaRPr lang="en-ID" sz="1300" b="1">
            <a:latin typeface="Arial Black" panose="020B0A04020102020204" pitchFamily="34" charset="0"/>
            <a:cs typeface="Poppins" panose="00000500000000000000" pitchFamily="2" charset="0"/>
          </a:endParaRPr>
        </a:p>
      </xdr:txBody>
    </xdr:sp>
    <xdr:clientData/>
  </xdr:oneCellAnchor>
  <xdr:oneCellAnchor>
    <xdr:from>
      <xdr:col>9</xdr:col>
      <xdr:colOff>501557</xdr:colOff>
      <xdr:row>8</xdr:row>
      <xdr:rowOff>163602</xdr:rowOff>
    </xdr:from>
    <xdr:ext cx="2228850" cy="323165"/>
    <xdr:sp macro="" textlink="Pivot!E10">
      <xdr:nvSpPr>
        <xdr:cNvPr id="24" name="TextBox 23">
          <a:extLst>
            <a:ext uri="{FF2B5EF4-FFF2-40B4-BE49-F238E27FC236}">
              <a16:creationId xmlns:a16="http://schemas.microsoft.com/office/drawing/2014/main" id="{00000000-0008-0000-0000-000018000000}"/>
            </a:ext>
          </a:extLst>
        </xdr:cNvPr>
        <xdr:cNvSpPr txBox="1"/>
      </xdr:nvSpPr>
      <xdr:spPr>
        <a:xfrm>
          <a:off x="6083207" y="1678077"/>
          <a:ext cx="2228850" cy="323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87F4832-8869-4301-A93F-2BE1B9D30147}" type="TxLink">
            <a:rPr lang="en-US" sz="1200" b="1" i="0" u="none" strike="noStrike">
              <a:solidFill>
                <a:srgbClr val="17726D"/>
              </a:solidFill>
              <a:latin typeface="Trebuchet MS"/>
              <a:cs typeface="Poppins" panose="00000500000000000000" pitchFamily="2" charset="0"/>
            </a:rPr>
            <a:pPr algn="ctr"/>
            <a:t>19%</a:t>
          </a:fld>
          <a:endParaRPr lang="en-US" sz="1200" b="1">
            <a:solidFill>
              <a:srgbClr val="17726D"/>
            </a:solidFill>
            <a:latin typeface="Poppins" panose="00000500000000000000" pitchFamily="2" charset="0"/>
            <a:cs typeface="Poppins" panose="00000500000000000000" pitchFamily="2" charset="0"/>
          </a:endParaRPr>
        </a:p>
      </xdr:txBody>
    </xdr:sp>
    <xdr:clientData/>
  </xdr:oneCellAnchor>
  <xdr:twoCellAnchor>
    <xdr:from>
      <xdr:col>5</xdr:col>
      <xdr:colOff>139065</xdr:colOff>
      <xdr:row>5</xdr:row>
      <xdr:rowOff>161925</xdr:rowOff>
    </xdr:from>
    <xdr:to>
      <xdr:col>9</xdr:col>
      <xdr:colOff>142874</xdr:colOff>
      <xdr:row>10</xdr:row>
      <xdr:rowOff>24163</xdr:rowOff>
    </xdr:to>
    <xdr:sp macro="" textlink="">
      <xdr:nvSpPr>
        <xdr:cNvPr id="38" name="Rectangle 37">
          <a:extLst>
            <a:ext uri="{FF2B5EF4-FFF2-40B4-BE49-F238E27FC236}">
              <a16:creationId xmlns:a16="http://schemas.microsoft.com/office/drawing/2014/main" id="{00000000-0008-0000-0000-000026000000}"/>
            </a:ext>
          </a:extLst>
        </xdr:cNvPr>
        <xdr:cNvSpPr/>
      </xdr:nvSpPr>
      <xdr:spPr>
        <a:xfrm>
          <a:off x="3244215" y="1133475"/>
          <a:ext cx="2480309" cy="767113"/>
        </a:xfrm>
        <a:prstGeom prst="rect">
          <a:avLst/>
        </a:prstGeom>
        <a:solidFill>
          <a:schemeClr val="bg1"/>
        </a:solidFill>
        <a:ln w="952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6</xdr:col>
      <xdr:colOff>131715</xdr:colOff>
      <xdr:row>6</xdr:row>
      <xdr:rowOff>28575</xdr:rowOff>
    </xdr:from>
    <xdr:ext cx="1322029" cy="269369"/>
    <xdr:sp macro="" textlink="">
      <xdr:nvSpPr>
        <xdr:cNvPr id="39" name="TextBox 38">
          <a:extLst>
            <a:ext uri="{FF2B5EF4-FFF2-40B4-BE49-F238E27FC236}">
              <a16:creationId xmlns:a16="http://schemas.microsoft.com/office/drawing/2014/main" id="{00000000-0008-0000-0000-000027000000}"/>
            </a:ext>
          </a:extLst>
        </xdr:cNvPr>
        <xdr:cNvSpPr txBox="1"/>
      </xdr:nvSpPr>
      <xdr:spPr>
        <a:xfrm>
          <a:off x="3855990" y="1181100"/>
          <a:ext cx="132202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200" b="1">
              <a:latin typeface="Arial" panose="020B0604020202020204" pitchFamily="34" charset="0"/>
              <a:cs typeface="Arial" panose="020B0604020202020204" pitchFamily="34" charset="0"/>
            </a:rPr>
            <a:t>Total Penjualan</a:t>
          </a:r>
        </a:p>
      </xdr:txBody>
    </xdr:sp>
    <xdr:clientData/>
  </xdr:oneCellAnchor>
  <xdr:oneCellAnchor>
    <xdr:from>
      <xdr:col>5</xdr:col>
      <xdr:colOff>260012</xdr:colOff>
      <xdr:row>7</xdr:row>
      <xdr:rowOff>124818</xdr:rowOff>
    </xdr:from>
    <xdr:ext cx="2228850" cy="327462"/>
    <xdr:sp macro="" textlink="Pivot!$E$7">
      <xdr:nvSpPr>
        <xdr:cNvPr id="43" name="TextBox 42">
          <a:extLst>
            <a:ext uri="{FF2B5EF4-FFF2-40B4-BE49-F238E27FC236}">
              <a16:creationId xmlns:a16="http://schemas.microsoft.com/office/drawing/2014/main" id="{00000000-0008-0000-0000-00002B000000}"/>
            </a:ext>
          </a:extLst>
        </xdr:cNvPr>
        <xdr:cNvSpPr txBox="1"/>
      </xdr:nvSpPr>
      <xdr:spPr>
        <a:xfrm>
          <a:off x="3365162" y="1458318"/>
          <a:ext cx="2228850" cy="327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DC931CD-CFE4-40F2-AD40-9745D0E57F0E}" type="TxLink">
            <a:rPr lang="en-US" sz="1300" b="0" i="0" u="none" strike="noStrike">
              <a:solidFill>
                <a:srgbClr val="000000"/>
              </a:solidFill>
              <a:latin typeface="Arial Black" panose="020B0A04020102020204" pitchFamily="34" charset="0"/>
              <a:cs typeface="Poppins" panose="00000500000000000000" pitchFamily="2" charset="0"/>
            </a:rPr>
            <a:pPr algn="ctr"/>
            <a:t>Rp.750,50Juta</a:t>
          </a:fld>
          <a:endParaRPr lang="en-ID" sz="1300" b="1">
            <a:latin typeface="Arial Black" panose="020B0A04020102020204" pitchFamily="34" charset="0"/>
            <a:cs typeface="Poppins" panose="00000500000000000000" pitchFamily="2" charset="0"/>
          </a:endParaRPr>
        </a:p>
      </xdr:txBody>
    </xdr:sp>
    <xdr:clientData/>
  </xdr:oneCellAnchor>
  <xdr:twoCellAnchor>
    <xdr:from>
      <xdr:col>9</xdr:col>
      <xdr:colOff>533400</xdr:colOff>
      <xdr:row>25</xdr:row>
      <xdr:rowOff>28574</xdr:rowOff>
    </xdr:from>
    <xdr:to>
      <xdr:col>18</xdr:col>
      <xdr:colOff>0</xdr:colOff>
      <xdr:row>34</xdr:row>
      <xdr:rowOff>76200</xdr:rowOff>
    </xdr:to>
    <xdr:sp macro="" textlink="">
      <xdr:nvSpPr>
        <xdr:cNvPr id="46" name="Rectangle 45">
          <a:extLst>
            <a:ext uri="{FF2B5EF4-FFF2-40B4-BE49-F238E27FC236}">
              <a16:creationId xmlns:a16="http://schemas.microsoft.com/office/drawing/2014/main" id="{00000000-0008-0000-0000-00002E000000}"/>
            </a:ext>
          </a:extLst>
        </xdr:cNvPr>
        <xdr:cNvSpPr/>
      </xdr:nvSpPr>
      <xdr:spPr>
        <a:xfrm>
          <a:off x="6115050" y="4619624"/>
          <a:ext cx="5038725" cy="1676401"/>
        </a:xfrm>
        <a:prstGeom prst="rect">
          <a:avLst/>
        </a:prstGeom>
        <a:solidFill>
          <a:schemeClr val="bg1"/>
        </a:solidFill>
        <a:ln w="9525">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10</xdr:col>
      <xdr:colOff>0</xdr:colOff>
      <xdr:row>25</xdr:row>
      <xdr:rowOff>95250</xdr:rowOff>
    </xdr:from>
    <xdr:to>
      <xdr:col>17</xdr:col>
      <xdr:colOff>542924</xdr:colOff>
      <xdr:row>34</xdr:row>
      <xdr:rowOff>0</xdr:rowOff>
    </xdr:to>
    <xdr:graphicFrame macro="">
      <xdr:nvGraphicFramePr>
        <xdr:cNvPr id="45" name="Chart 44">
          <a:extLst>
            <a:ext uri="{FF2B5EF4-FFF2-40B4-BE49-F238E27FC236}">
              <a16:creationId xmlns:a16="http://schemas.microsoft.com/office/drawing/2014/main" id="{00000000-0008-0000-00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487680</xdr:colOff>
          <xdr:row>0</xdr:row>
          <xdr:rowOff>0</xdr:rowOff>
        </xdr:from>
        <xdr:to>
          <xdr:col>11</xdr:col>
          <xdr:colOff>327660</xdr:colOff>
          <xdr:row>1</xdr:row>
          <xdr:rowOff>60960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xdr:colOff>
          <xdr:row>0</xdr:row>
          <xdr:rowOff>0</xdr:rowOff>
        </xdr:from>
        <xdr:to>
          <xdr:col>12</xdr:col>
          <xdr:colOff>563880</xdr:colOff>
          <xdr:row>1</xdr:row>
          <xdr:rowOff>60960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106680</xdr:colOff>
          <xdr:row>0</xdr:row>
          <xdr:rowOff>0</xdr:rowOff>
        </xdr:from>
        <xdr:to>
          <xdr:col>13</xdr:col>
          <xdr:colOff>609600</xdr:colOff>
          <xdr:row>1</xdr:row>
          <xdr:rowOff>60960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xdr:row>
          <xdr:rowOff>144780</xdr:rowOff>
        </xdr:from>
        <xdr:to>
          <xdr:col>12</xdr:col>
          <xdr:colOff>792480</xdr:colOff>
          <xdr:row>3</xdr:row>
          <xdr:rowOff>175260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15240</xdr:colOff>
          <xdr:row>2</xdr:row>
          <xdr:rowOff>175260</xdr:rowOff>
        </xdr:from>
        <xdr:to>
          <xdr:col>15</xdr:col>
          <xdr:colOff>198120</xdr:colOff>
          <xdr:row>4</xdr:row>
          <xdr:rowOff>22860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15240</xdr:colOff>
          <xdr:row>2</xdr:row>
          <xdr:rowOff>152400</xdr:rowOff>
        </xdr:from>
        <xdr:to>
          <xdr:col>13</xdr:col>
          <xdr:colOff>807720</xdr:colOff>
          <xdr:row>4</xdr:row>
          <xdr:rowOff>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101630</xdr:colOff>
      <xdr:row>12</xdr:row>
      <xdr:rowOff>35304</xdr:rowOff>
    </xdr:from>
    <xdr:to>
      <xdr:col>2</xdr:col>
      <xdr:colOff>439823</xdr:colOff>
      <xdr:row>13</xdr:row>
      <xdr:rowOff>151192</xdr:rowOff>
    </xdr:to>
    <xdr:grpSp>
      <xdr:nvGrpSpPr>
        <xdr:cNvPr id="2" name="Group 1">
          <a:extLst>
            <a:ext uri="{FF2B5EF4-FFF2-40B4-BE49-F238E27FC236}">
              <a16:creationId xmlns:a16="http://schemas.microsoft.com/office/drawing/2014/main" id="{00000000-0008-0000-0400-000002000000}"/>
            </a:ext>
          </a:extLst>
        </xdr:cNvPr>
        <xdr:cNvGrpSpPr>
          <a:grpSpLocks noChangeAspect="1"/>
        </xdr:cNvGrpSpPr>
      </xdr:nvGrpSpPr>
      <xdr:grpSpPr bwMode="auto">
        <a:xfrm>
          <a:off x="1336070" y="2229864"/>
          <a:ext cx="338193" cy="298768"/>
          <a:chOff x="-3235" y="750"/>
          <a:chExt cx="2153" cy="2316"/>
        </a:xfrm>
        <a:solidFill>
          <a:schemeClr val="tx1"/>
        </a:solidFill>
      </xdr:grpSpPr>
      <xdr:sp macro="" textlink="">
        <xdr:nvSpPr>
          <xdr:cNvPr id="3" name="Freeform 994">
            <a:extLst>
              <a:ext uri="{FF2B5EF4-FFF2-40B4-BE49-F238E27FC236}">
                <a16:creationId xmlns:a16="http://schemas.microsoft.com/office/drawing/2014/main" id="{00000000-0008-0000-0400-000003000000}"/>
              </a:ext>
            </a:extLst>
          </xdr:cNvPr>
          <xdr:cNvSpPr>
            <a:spLocks noEditPoints="1"/>
          </xdr:cNvSpPr>
        </xdr:nvSpPr>
        <xdr:spPr bwMode="auto">
          <a:xfrm>
            <a:off x="-3235" y="750"/>
            <a:ext cx="2153" cy="2316"/>
          </a:xfrm>
          <a:custGeom>
            <a:avLst/>
            <a:gdLst>
              <a:gd name="T0" fmla="*/ 538 w 4305"/>
              <a:gd name="T1" fmla="*/ 4125 h 4631"/>
              <a:gd name="T2" fmla="*/ 3767 w 4305"/>
              <a:gd name="T3" fmla="*/ 1527 h 4631"/>
              <a:gd name="T4" fmla="*/ 993 w 4305"/>
              <a:gd name="T5" fmla="*/ 0 h 4631"/>
              <a:gd name="T6" fmla="*/ 1058 w 4305"/>
              <a:gd name="T7" fmla="*/ 5 h 4631"/>
              <a:gd name="T8" fmla="*/ 1153 w 4305"/>
              <a:gd name="T9" fmla="*/ 36 h 4631"/>
              <a:gd name="T10" fmla="*/ 1232 w 4305"/>
              <a:gd name="T11" fmla="*/ 94 h 4631"/>
              <a:gd name="T12" fmla="*/ 1290 w 4305"/>
              <a:gd name="T13" fmla="*/ 173 h 4631"/>
              <a:gd name="T14" fmla="*/ 1322 w 4305"/>
              <a:gd name="T15" fmla="*/ 269 h 4631"/>
              <a:gd name="T16" fmla="*/ 1326 w 4305"/>
              <a:gd name="T17" fmla="*/ 561 h 4631"/>
              <a:gd name="T18" fmla="*/ 2979 w 4305"/>
              <a:gd name="T19" fmla="*/ 319 h 4631"/>
              <a:gd name="T20" fmla="*/ 2996 w 4305"/>
              <a:gd name="T21" fmla="*/ 219 h 4631"/>
              <a:gd name="T22" fmla="*/ 3041 w 4305"/>
              <a:gd name="T23" fmla="*/ 130 h 4631"/>
              <a:gd name="T24" fmla="*/ 3110 w 4305"/>
              <a:gd name="T25" fmla="*/ 61 h 4631"/>
              <a:gd name="T26" fmla="*/ 3198 w 4305"/>
              <a:gd name="T27" fmla="*/ 16 h 4631"/>
              <a:gd name="T28" fmla="*/ 3300 w 4305"/>
              <a:gd name="T29" fmla="*/ 0 h 4631"/>
              <a:gd name="T30" fmla="*/ 3364 w 4305"/>
              <a:gd name="T31" fmla="*/ 5 h 4631"/>
              <a:gd name="T32" fmla="*/ 3459 w 4305"/>
              <a:gd name="T33" fmla="*/ 36 h 4631"/>
              <a:gd name="T34" fmla="*/ 3538 w 4305"/>
              <a:gd name="T35" fmla="*/ 94 h 4631"/>
              <a:gd name="T36" fmla="*/ 3596 w 4305"/>
              <a:gd name="T37" fmla="*/ 173 h 4631"/>
              <a:gd name="T38" fmla="*/ 3629 w 4305"/>
              <a:gd name="T39" fmla="*/ 269 h 4631"/>
              <a:gd name="T40" fmla="*/ 3633 w 4305"/>
              <a:gd name="T41" fmla="*/ 561 h 4631"/>
              <a:gd name="T42" fmla="*/ 4037 w 4305"/>
              <a:gd name="T43" fmla="*/ 565 h 4631"/>
              <a:gd name="T44" fmla="*/ 4131 w 4305"/>
              <a:gd name="T45" fmla="*/ 596 h 4631"/>
              <a:gd name="T46" fmla="*/ 4212 w 4305"/>
              <a:gd name="T47" fmla="*/ 654 h 4631"/>
              <a:gd name="T48" fmla="*/ 4270 w 4305"/>
              <a:gd name="T49" fmla="*/ 733 h 4631"/>
              <a:gd name="T50" fmla="*/ 4301 w 4305"/>
              <a:gd name="T51" fmla="*/ 829 h 4631"/>
              <a:gd name="T52" fmla="*/ 4305 w 4305"/>
              <a:gd name="T53" fmla="*/ 4311 h 4631"/>
              <a:gd name="T54" fmla="*/ 4288 w 4305"/>
              <a:gd name="T55" fmla="*/ 4412 h 4631"/>
              <a:gd name="T56" fmla="*/ 4243 w 4305"/>
              <a:gd name="T57" fmla="*/ 4500 h 4631"/>
              <a:gd name="T58" fmla="*/ 4174 w 4305"/>
              <a:gd name="T59" fmla="*/ 4569 h 4631"/>
              <a:gd name="T60" fmla="*/ 4086 w 4305"/>
              <a:gd name="T61" fmla="*/ 4614 h 4631"/>
              <a:gd name="T62" fmla="*/ 3985 w 4305"/>
              <a:gd name="T63" fmla="*/ 4631 h 4631"/>
              <a:gd name="T64" fmla="*/ 268 w 4305"/>
              <a:gd name="T65" fmla="*/ 4627 h 4631"/>
              <a:gd name="T66" fmla="*/ 172 w 4305"/>
              <a:gd name="T67" fmla="*/ 4594 h 4631"/>
              <a:gd name="T68" fmla="*/ 93 w 4305"/>
              <a:gd name="T69" fmla="*/ 4537 h 4631"/>
              <a:gd name="T70" fmla="*/ 35 w 4305"/>
              <a:gd name="T71" fmla="*/ 4458 h 4631"/>
              <a:gd name="T72" fmla="*/ 4 w 4305"/>
              <a:gd name="T73" fmla="*/ 4363 h 4631"/>
              <a:gd name="T74" fmla="*/ 0 w 4305"/>
              <a:gd name="T75" fmla="*/ 881 h 4631"/>
              <a:gd name="T76" fmla="*/ 16 w 4305"/>
              <a:gd name="T77" fmla="*/ 779 h 4631"/>
              <a:gd name="T78" fmla="*/ 61 w 4305"/>
              <a:gd name="T79" fmla="*/ 692 h 4631"/>
              <a:gd name="T80" fmla="*/ 131 w 4305"/>
              <a:gd name="T81" fmla="*/ 621 h 4631"/>
              <a:gd name="T82" fmla="*/ 219 w 4305"/>
              <a:gd name="T83" fmla="*/ 576 h 4631"/>
              <a:gd name="T84" fmla="*/ 321 w 4305"/>
              <a:gd name="T85" fmla="*/ 561 h 4631"/>
              <a:gd name="T86" fmla="*/ 672 w 4305"/>
              <a:gd name="T87" fmla="*/ 319 h 4631"/>
              <a:gd name="T88" fmla="*/ 689 w 4305"/>
              <a:gd name="T89" fmla="*/ 219 h 4631"/>
              <a:gd name="T90" fmla="*/ 734 w 4305"/>
              <a:gd name="T91" fmla="*/ 130 h 4631"/>
              <a:gd name="T92" fmla="*/ 804 w 4305"/>
              <a:gd name="T93" fmla="*/ 61 h 4631"/>
              <a:gd name="T94" fmla="*/ 891 w 4305"/>
              <a:gd name="T95" fmla="*/ 16 h 4631"/>
              <a:gd name="T96" fmla="*/ 993 w 4305"/>
              <a:gd name="T97" fmla="*/ 0 h 46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4305" h="4631">
                <a:moveTo>
                  <a:pt x="538" y="1527"/>
                </a:moveTo>
                <a:lnTo>
                  <a:pt x="538" y="4125"/>
                </a:lnTo>
                <a:lnTo>
                  <a:pt x="3767" y="4125"/>
                </a:lnTo>
                <a:lnTo>
                  <a:pt x="3767" y="1527"/>
                </a:lnTo>
                <a:lnTo>
                  <a:pt x="538" y="1527"/>
                </a:lnTo>
                <a:close/>
                <a:moveTo>
                  <a:pt x="993" y="0"/>
                </a:moveTo>
                <a:lnTo>
                  <a:pt x="1006" y="0"/>
                </a:lnTo>
                <a:lnTo>
                  <a:pt x="1058" y="5"/>
                </a:lnTo>
                <a:lnTo>
                  <a:pt x="1107" y="16"/>
                </a:lnTo>
                <a:lnTo>
                  <a:pt x="1153" y="36"/>
                </a:lnTo>
                <a:lnTo>
                  <a:pt x="1195" y="61"/>
                </a:lnTo>
                <a:lnTo>
                  <a:pt x="1232" y="94"/>
                </a:lnTo>
                <a:lnTo>
                  <a:pt x="1264" y="130"/>
                </a:lnTo>
                <a:lnTo>
                  <a:pt x="1290" y="173"/>
                </a:lnTo>
                <a:lnTo>
                  <a:pt x="1309" y="219"/>
                </a:lnTo>
                <a:lnTo>
                  <a:pt x="1322" y="269"/>
                </a:lnTo>
                <a:lnTo>
                  <a:pt x="1326" y="319"/>
                </a:lnTo>
                <a:lnTo>
                  <a:pt x="1326" y="561"/>
                </a:lnTo>
                <a:lnTo>
                  <a:pt x="2979" y="561"/>
                </a:lnTo>
                <a:lnTo>
                  <a:pt x="2979" y="319"/>
                </a:lnTo>
                <a:lnTo>
                  <a:pt x="2983" y="269"/>
                </a:lnTo>
                <a:lnTo>
                  <a:pt x="2996" y="219"/>
                </a:lnTo>
                <a:lnTo>
                  <a:pt x="3014" y="173"/>
                </a:lnTo>
                <a:lnTo>
                  <a:pt x="3041" y="130"/>
                </a:lnTo>
                <a:lnTo>
                  <a:pt x="3072" y="94"/>
                </a:lnTo>
                <a:lnTo>
                  <a:pt x="3110" y="61"/>
                </a:lnTo>
                <a:lnTo>
                  <a:pt x="3153" y="36"/>
                </a:lnTo>
                <a:lnTo>
                  <a:pt x="3198" y="16"/>
                </a:lnTo>
                <a:lnTo>
                  <a:pt x="3247" y="5"/>
                </a:lnTo>
                <a:lnTo>
                  <a:pt x="3300" y="0"/>
                </a:lnTo>
                <a:lnTo>
                  <a:pt x="3312" y="0"/>
                </a:lnTo>
                <a:lnTo>
                  <a:pt x="3364" y="5"/>
                </a:lnTo>
                <a:lnTo>
                  <a:pt x="3414" y="16"/>
                </a:lnTo>
                <a:lnTo>
                  <a:pt x="3459" y="36"/>
                </a:lnTo>
                <a:lnTo>
                  <a:pt x="3501" y="61"/>
                </a:lnTo>
                <a:lnTo>
                  <a:pt x="3538" y="94"/>
                </a:lnTo>
                <a:lnTo>
                  <a:pt x="3571" y="130"/>
                </a:lnTo>
                <a:lnTo>
                  <a:pt x="3596" y="173"/>
                </a:lnTo>
                <a:lnTo>
                  <a:pt x="3616" y="219"/>
                </a:lnTo>
                <a:lnTo>
                  <a:pt x="3629" y="269"/>
                </a:lnTo>
                <a:lnTo>
                  <a:pt x="3633" y="319"/>
                </a:lnTo>
                <a:lnTo>
                  <a:pt x="3633" y="561"/>
                </a:lnTo>
                <a:lnTo>
                  <a:pt x="3985" y="561"/>
                </a:lnTo>
                <a:lnTo>
                  <a:pt x="4037" y="565"/>
                </a:lnTo>
                <a:lnTo>
                  <a:pt x="4086" y="576"/>
                </a:lnTo>
                <a:lnTo>
                  <a:pt x="4131" y="596"/>
                </a:lnTo>
                <a:lnTo>
                  <a:pt x="4174" y="621"/>
                </a:lnTo>
                <a:lnTo>
                  <a:pt x="4212" y="654"/>
                </a:lnTo>
                <a:lnTo>
                  <a:pt x="4243" y="692"/>
                </a:lnTo>
                <a:lnTo>
                  <a:pt x="4270" y="733"/>
                </a:lnTo>
                <a:lnTo>
                  <a:pt x="4288" y="779"/>
                </a:lnTo>
                <a:lnTo>
                  <a:pt x="4301" y="829"/>
                </a:lnTo>
                <a:lnTo>
                  <a:pt x="4305" y="881"/>
                </a:lnTo>
                <a:lnTo>
                  <a:pt x="4305" y="4311"/>
                </a:lnTo>
                <a:lnTo>
                  <a:pt x="4301" y="4363"/>
                </a:lnTo>
                <a:lnTo>
                  <a:pt x="4288" y="4412"/>
                </a:lnTo>
                <a:lnTo>
                  <a:pt x="4270" y="4458"/>
                </a:lnTo>
                <a:lnTo>
                  <a:pt x="4243" y="4500"/>
                </a:lnTo>
                <a:lnTo>
                  <a:pt x="4212" y="4537"/>
                </a:lnTo>
                <a:lnTo>
                  <a:pt x="4174" y="4569"/>
                </a:lnTo>
                <a:lnTo>
                  <a:pt x="4131" y="4594"/>
                </a:lnTo>
                <a:lnTo>
                  <a:pt x="4086" y="4614"/>
                </a:lnTo>
                <a:lnTo>
                  <a:pt x="4037" y="4627"/>
                </a:lnTo>
                <a:lnTo>
                  <a:pt x="3985" y="4631"/>
                </a:lnTo>
                <a:lnTo>
                  <a:pt x="321" y="4631"/>
                </a:lnTo>
                <a:lnTo>
                  <a:pt x="268" y="4627"/>
                </a:lnTo>
                <a:lnTo>
                  <a:pt x="219" y="4614"/>
                </a:lnTo>
                <a:lnTo>
                  <a:pt x="172" y="4594"/>
                </a:lnTo>
                <a:lnTo>
                  <a:pt x="131" y="4569"/>
                </a:lnTo>
                <a:lnTo>
                  <a:pt x="93" y="4537"/>
                </a:lnTo>
                <a:lnTo>
                  <a:pt x="61" y="4500"/>
                </a:lnTo>
                <a:lnTo>
                  <a:pt x="35" y="4458"/>
                </a:lnTo>
                <a:lnTo>
                  <a:pt x="16" y="4412"/>
                </a:lnTo>
                <a:lnTo>
                  <a:pt x="4" y="4363"/>
                </a:lnTo>
                <a:lnTo>
                  <a:pt x="0" y="4311"/>
                </a:lnTo>
                <a:lnTo>
                  <a:pt x="0" y="881"/>
                </a:lnTo>
                <a:lnTo>
                  <a:pt x="4" y="829"/>
                </a:lnTo>
                <a:lnTo>
                  <a:pt x="16" y="779"/>
                </a:lnTo>
                <a:lnTo>
                  <a:pt x="35" y="733"/>
                </a:lnTo>
                <a:lnTo>
                  <a:pt x="61" y="692"/>
                </a:lnTo>
                <a:lnTo>
                  <a:pt x="93" y="654"/>
                </a:lnTo>
                <a:lnTo>
                  <a:pt x="131" y="621"/>
                </a:lnTo>
                <a:lnTo>
                  <a:pt x="172" y="596"/>
                </a:lnTo>
                <a:lnTo>
                  <a:pt x="219" y="576"/>
                </a:lnTo>
                <a:lnTo>
                  <a:pt x="268" y="565"/>
                </a:lnTo>
                <a:lnTo>
                  <a:pt x="321" y="561"/>
                </a:lnTo>
                <a:lnTo>
                  <a:pt x="672" y="561"/>
                </a:lnTo>
                <a:lnTo>
                  <a:pt x="672" y="319"/>
                </a:lnTo>
                <a:lnTo>
                  <a:pt x="677" y="269"/>
                </a:lnTo>
                <a:lnTo>
                  <a:pt x="689" y="219"/>
                </a:lnTo>
                <a:lnTo>
                  <a:pt x="708" y="173"/>
                </a:lnTo>
                <a:lnTo>
                  <a:pt x="734" y="130"/>
                </a:lnTo>
                <a:lnTo>
                  <a:pt x="766" y="94"/>
                </a:lnTo>
                <a:lnTo>
                  <a:pt x="804" y="61"/>
                </a:lnTo>
                <a:lnTo>
                  <a:pt x="846" y="36"/>
                </a:lnTo>
                <a:lnTo>
                  <a:pt x="891" y="16"/>
                </a:lnTo>
                <a:lnTo>
                  <a:pt x="941" y="5"/>
                </a:lnTo>
                <a:lnTo>
                  <a:pt x="99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 name="Freeform 995">
            <a:extLst>
              <a:ext uri="{FF2B5EF4-FFF2-40B4-BE49-F238E27FC236}">
                <a16:creationId xmlns:a16="http://schemas.microsoft.com/office/drawing/2014/main" id="{00000000-0008-0000-0400-000004000000}"/>
              </a:ext>
            </a:extLst>
          </xdr:cNvPr>
          <xdr:cNvSpPr>
            <a:spLocks/>
          </xdr:cNvSpPr>
        </xdr:nvSpPr>
        <xdr:spPr bwMode="auto">
          <a:xfrm>
            <a:off x="-2772" y="1772"/>
            <a:ext cx="329" cy="329"/>
          </a:xfrm>
          <a:custGeom>
            <a:avLst/>
            <a:gdLst>
              <a:gd name="T0" fmla="*/ 51 w 660"/>
              <a:gd name="T1" fmla="*/ 0 h 659"/>
              <a:gd name="T2" fmla="*/ 609 w 660"/>
              <a:gd name="T3" fmla="*/ 0 h 659"/>
              <a:gd name="T4" fmla="*/ 629 w 660"/>
              <a:gd name="T5" fmla="*/ 5 h 659"/>
              <a:gd name="T6" fmla="*/ 646 w 660"/>
              <a:gd name="T7" fmla="*/ 15 h 659"/>
              <a:gd name="T8" fmla="*/ 657 w 660"/>
              <a:gd name="T9" fmla="*/ 32 h 659"/>
              <a:gd name="T10" fmla="*/ 660 w 660"/>
              <a:gd name="T11" fmla="*/ 51 h 659"/>
              <a:gd name="T12" fmla="*/ 660 w 660"/>
              <a:gd name="T13" fmla="*/ 609 h 659"/>
              <a:gd name="T14" fmla="*/ 657 w 660"/>
              <a:gd name="T15" fmla="*/ 628 h 659"/>
              <a:gd name="T16" fmla="*/ 646 w 660"/>
              <a:gd name="T17" fmla="*/ 644 h 659"/>
              <a:gd name="T18" fmla="*/ 629 w 660"/>
              <a:gd name="T19" fmla="*/ 655 h 659"/>
              <a:gd name="T20" fmla="*/ 609 w 660"/>
              <a:gd name="T21" fmla="*/ 659 h 659"/>
              <a:gd name="T22" fmla="*/ 51 w 660"/>
              <a:gd name="T23" fmla="*/ 659 h 659"/>
              <a:gd name="T24" fmla="*/ 31 w 660"/>
              <a:gd name="T25" fmla="*/ 655 h 659"/>
              <a:gd name="T26" fmla="*/ 16 w 660"/>
              <a:gd name="T27" fmla="*/ 644 h 659"/>
              <a:gd name="T28" fmla="*/ 4 w 660"/>
              <a:gd name="T29" fmla="*/ 628 h 659"/>
              <a:gd name="T30" fmla="*/ 0 w 660"/>
              <a:gd name="T31" fmla="*/ 609 h 659"/>
              <a:gd name="T32" fmla="*/ 0 w 660"/>
              <a:gd name="T33" fmla="*/ 51 h 659"/>
              <a:gd name="T34" fmla="*/ 4 w 660"/>
              <a:gd name="T35" fmla="*/ 32 h 659"/>
              <a:gd name="T36" fmla="*/ 16 w 660"/>
              <a:gd name="T37" fmla="*/ 15 h 659"/>
              <a:gd name="T38" fmla="*/ 31 w 660"/>
              <a:gd name="T39" fmla="*/ 5 h 659"/>
              <a:gd name="T40" fmla="*/ 51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1" y="0"/>
                </a:moveTo>
                <a:lnTo>
                  <a:pt x="609" y="0"/>
                </a:lnTo>
                <a:lnTo>
                  <a:pt x="629" y="5"/>
                </a:lnTo>
                <a:lnTo>
                  <a:pt x="646" y="15"/>
                </a:lnTo>
                <a:lnTo>
                  <a:pt x="657" y="32"/>
                </a:lnTo>
                <a:lnTo>
                  <a:pt x="660" y="51"/>
                </a:lnTo>
                <a:lnTo>
                  <a:pt x="660" y="609"/>
                </a:lnTo>
                <a:lnTo>
                  <a:pt x="657" y="628"/>
                </a:lnTo>
                <a:lnTo>
                  <a:pt x="646" y="644"/>
                </a:lnTo>
                <a:lnTo>
                  <a:pt x="629" y="655"/>
                </a:lnTo>
                <a:lnTo>
                  <a:pt x="609" y="659"/>
                </a:lnTo>
                <a:lnTo>
                  <a:pt x="51" y="659"/>
                </a:lnTo>
                <a:lnTo>
                  <a:pt x="31" y="655"/>
                </a:lnTo>
                <a:lnTo>
                  <a:pt x="16" y="644"/>
                </a:lnTo>
                <a:lnTo>
                  <a:pt x="4" y="628"/>
                </a:lnTo>
                <a:lnTo>
                  <a:pt x="0" y="609"/>
                </a:lnTo>
                <a:lnTo>
                  <a:pt x="0" y="51"/>
                </a:lnTo>
                <a:lnTo>
                  <a:pt x="4" y="32"/>
                </a:lnTo>
                <a:lnTo>
                  <a:pt x="16" y="15"/>
                </a:lnTo>
                <a:lnTo>
                  <a:pt x="31" y="5"/>
                </a:lnTo>
                <a:lnTo>
                  <a:pt x="51"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5" name="Freeform 996">
            <a:extLst>
              <a:ext uri="{FF2B5EF4-FFF2-40B4-BE49-F238E27FC236}">
                <a16:creationId xmlns:a16="http://schemas.microsoft.com/office/drawing/2014/main" id="{00000000-0008-0000-0400-000005000000}"/>
              </a:ext>
            </a:extLst>
          </xdr:cNvPr>
          <xdr:cNvSpPr>
            <a:spLocks/>
          </xdr:cNvSpPr>
        </xdr:nvSpPr>
        <xdr:spPr bwMode="auto">
          <a:xfrm>
            <a:off x="-2324" y="1772"/>
            <a:ext cx="330" cy="329"/>
          </a:xfrm>
          <a:custGeom>
            <a:avLst/>
            <a:gdLst>
              <a:gd name="T0" fmla="*/ 52 w 660"/>
              <a:gd name="T1" fmla="*/ 0 h 659"/>
              <a:gd name="T2" fmla="*/ 609 w 660"/>
              <a:gd name="T3" fmla="*/ 0 h 659"/>
              <a:gd name="T4" fmla="*/ 629 w 660"/>
              <a:gd name="T5" fmla="*/ 5 h 659"/>
              <a:gd name="T6" fmla="*/ 646 w 660"/>
              <a:gd name="T7" fmla="*/ 15 h 659"/>
              <a:gd name="T8" fmla="*/ 657 w 660"/>
              <a:gd name="T9" fmla="*/ 32 h 659"/>
              <a:gd name="T10" fmla="*/ 660 w 660"/>
              <a:gd name="T11" fmla="*/ 51 h 659"/>
              <a:gd name="T12" fmla="*/ 660 w 660"/>
              <a:gd name="T13" fmla="*/ 609 h 659"/>
              <a:gd name="T14" fmla="*/ 657 w 660"/>
              <a:gd name="T15" fmla="*/ 628 h 659"/>
              <a:gd name="T16" fmla="*/ 646 w 660"/>
              <a:gd name="T17" fmla="*/ 644 h 659"/>
              <a:gd name="T18" fmla="*/ 629 w 660"/>
              <a:gd name="T19" fmla="*/ 655 h 659"/>
              <a:gd name="T20" fmla="*/ 609 w 660"/>
              <a:gd name="T21" fmla="*/ 659 h 659"/>
              <a:gd name="T22" fmla="*/ 52 w 660"/>
              <a:gd name="T23" fmla="*/ 659 h 659"/>
              <a:gd name="T24" fmla="*/ 31 w 660"/>
              <a:gd name="T25" fmla="*/ 655 h 659"/>
              <a:gd name="T26" fmla="*/ 16 w 660"/>
              <a:gd name="T27" fmla="*/ 644 h 659"/>
              <a:gd name="T28" fmla="*/ 4 w 660"/>
              <a:gd name="T29" fmla="*/ 628 h 659"/>
              <a:gd name="T30" fmla="*/ 0 w 660"/>
              <a:gd name="T31" fmla="*/ 609 h 659"/>
              <a:gd name="T32" fmla="*/ 0 w 660"/>
              <a:gd name="T33" fmla="*/ 51 h 659"/>
              <a:gd name="T34" fmla="*/ 4 w 660"/>
              <a:gd name="T35" fmla="*/ 32 h 659"/>
              <a:gd name="T36" fmla="*/ 16 w 660"/>
              <a:gd name="T37" fmla="*/ 15 h 659"/>
              <a:gd name="T38" fmla="*/ 31 w 660"/>
              <a:gd name="T39" fmla="*/ 5 h 659"/>
              <a:gd name="T40" fmla="*/ 52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2" y="0"/>
                </a:moveTo>
                <a:lnTo>
                  <a:pt x="609" y="0"/>
                </a:lnTo>
                <a:lnTo>
                  <a:pt x="629" y="5"/>
                </a:lnTo>
                <a:lnTo>
                  <a:pt x="646" y="15"/>
                </a:lnTo>
                <a:lnTo>
                  <a:pt x="657" y="32"/>
                </a:lnTo>
                <a:lnTo>
                  <a:pt x="660" y="51"/>
                </a:lnTo>
                <a:lnTo>
                  <a:pt x="660" y="609"/>
                </a:lnTo>
                <a:lnTo>
                  <a:pt x="657" y="628"/>
                </a:lnTo>
                <a:lnTo>
                  <a:pt x="646"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6" name="Freeform 997">
            <a:extLst>
              <a:ext uri="{FF2B5EF4-FFF2-40B4-BE49-F238E27FC236}">
                <a16:creationId xmlns:a16="http://schemas.microsoft.com/office/drawing/2014/main" id="{00000000-0008-0000-0400-000006000000}"/>
              </a:ext>
            </a:extLst>
          </xdr:cNvPr>
          <xdr:cNvSpPr>
            <a:spLocks/>
          </xdr:cNvSpPr>
        </xdr:nvSpPr>
        <xdr:spPr bwMode="auto">
          <a:xfrm>
            <a:off x="-1876" y="1772"/>
            <a:ext cx="331" cy="329"/>
          </a:xfrm>
          <a:custGeom>
            <a:avLst/>
            <a:gdLst>
              <a:gd name="T0" fmla="*/ 52 w 661"/>
              <a:gd name="T1" fmla="*/ 0 h 659"/>
              <a:gd name="T2" fmla="*/ 609 w 661"/>
              <a:gd name="T3" fmla="*/ 0 h 659"/>
              <a:gd name="T4" fmla="*/ 629 w 661"/>
              <a:gd name="T5" fmla="*/ 5 h 659"/>
              <a:gd name="T6" fmla="*/ 645 w 661"/>
              <a:gd name="T7" fmla="*/ 15 h 659"/>
              <a:gd name="T8" fmla="*/ 657 w 661"/>
              <a:gd name="T9" fmla="*/ 32 h 659"/>
              <a:gd name="T10" fmla="*/ 661 w 661"/>
              <a:gd name="T11" fmla="*/ 51 h 659"/>
              <a:gd name="T12" fmla="*/ 661 w 661"/>
              <a:gd name="T13" fmla="*/ 609 h 659"/>
              <a:gd name="T14" fmla="*/ 657 w 661"/>
              <a:gd name="T15" fmla="*/ 628 h 659"/>
              <a:gd name="T16" fmla="*/ 645 w 661"/>
              <a:gd name="T17" fmla="*/ 644 h 659"/>
              <a:gd name="T18" fmla="*/ 629 w 661"/>
              <a:gd name="T19" fmla="*/ 655 h 659"/>
              <a:gd name="T20" fmla="*/ 609 w 661"/>
              <a:gd name="T21" fmla="*/ 659 h 659"/>
              <a:gd name="T22" fmla="*/ 52 w 661"/>
              <a:gd name="T23" fmla="*/ 659 h 659"/>
              <a:gd name="T24" fmla="*/ 31 w 661"/>
              <a:gd name="T25" fmla="*/ 655 h 659"/>
              <a:gd name="T26" fmla="*/ 16 w 661"/>
              <a:gd name="T27" fmla="*/ 644 h 659"/>
              <a:gd name="T28" fmla="*/ 4 w 661"/>
              <a:gd name="T29" fmla="*/ 628 h 659"/>
              <a:gd name="T30" fmla="*/ 0 w 661"/>
              <a:gd name="T31" fmla="*/ 609 h 659"/>
              <a:gd name="T32" fmla="*/ 0 w 661"/>
              <a:gd name="T33" fmla="*/ 51 h 659"/>
              <a:gd name="T34" fmla="*/ 4 w 661"/>
              <a:gd name="T35" fmla="*/ 32 h 659"/>
              <a:gd name="T36" fmla="*/ 16 w 661"/>
              <a:gd name="T37" fmla="*/ 15 h 659"/>
              <a:gd name="T38" fmla="*/ 31 w 661"/>
              <a:gd name="T39" fmla="*/ 5 h 659"/>
              <a:gd name="T40" fmla="*/ 52 w 661"/>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1" h="659">
                <a:moveTo>
                  <a:pt x="52" y="0"/>
                </a:moveTo>
                <a:lnTo>
                  <a:pt x="609" y="0"/>
                </a:lnTo>
                <a:lnTo>
                  <a:pt x="629" y="5"/>
                </a:lnTo>
                <a:lnTo>
                  <a:pt x="645" y="15"/>
                </a:lnTo>
                <a:lnTo>
                  <a:pt x="657" y="32"/>
                </a:lnTo>
                <a:lnTo>
                  <a:pt x="661" y="51"/>
                </a:lnTo>
                <a:lnTo>
                  <a:pt x="661" y="609"/>
                </a:lnTo>
                <a:lnTo>
                  <a:pt x="657" y="628"/>
                </a:lnTo>
                <a:lnTo>
                  <a:pt x="645" y="644"/>
                </a:lnTo>
                <a:lnTo>
                  <a:pt x="629" y="655"/>
                </a:lnTo>
                <a:lnTo>
                  <a:pt x="609" y="659"/>
                </a:lnTo>
                <a:lnTo>
                  <a:pt x="52" y="659"/>
                </a:lnTo>
                <a:lnTo>
                  <a:pt x="31" y="655"/>
                </a:lnTo>
                <a:lnTo>
                  <a:pt x="16" y="644"/>
                </a:lnTo>
                <a:lnTo>
                  <a:pt x="4" y="628"/>
                </a:lnTo>
                <a:lnTo>
                  <a:pt x="0" y="609"/>
                </a:lnTo>
                <a:lnTo>
                  <a:pt x="0" y="51"/>
                </a:lnTo>
                <a:lnTo>
                  <a:pt x="4" y="32"/>
                </a:lnTo>
                <a:lnTo>
                  <a:pt x="16" y="15"/>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7" name="Freeform 998">
            <a:extLst>
              <a:ext uri="{FF2B5EF4-FFF2-40B4-BE49-F238E27FC236}">
                <a16:creationId xmlns:a16="http://schemas.microsoft.com/office/drawing/2014/main" id="{00000000-0008-0000-0400-000007000000}"/>
              </a:ext>
            </a:extLst>
          </xdr:cNvPr>
          <xdr:cNvSpPr>
            <a:spLocks/>
          </xdr:cNvSpPr>
        </xdr:nvSpPr>
        <xdr:spPr bwMode="auto">
          <a:xfrm>
            <a:off x="-2772" y="2220"/>
            <a:ext cx="329" cy="329"/>
          </a:xfrm>
          <a:custGeom>
            <a:avLst/>
            <a:gdLst>
              <a:gd name="T0" fmla="*/ 51 w 660"/>
              <a:gd name="T1" fmla="*/ 0 h 659"/>
              <a:gd name="T2" fmla="*/ 609 w 660"/>
              <a:gd name="T3" fmla="*/ 0 h 659"/>
              <a:gd name="T4" fmla="*/ 629 w 660"/>
              <a:gd name="T5" fmla="*/ 5 h 659"/>
              <a:gd name="T6" fmla="*/ 646 w 660"/>
              <a:gd name="T7" fmla="*/ 16 h 659"/>
              <a:gd name="T8" fmla="*/ 657 w 660"/>
              <a:gd name="T9" fmla="*/ 31 h 659"/>
              <a:gd name="T10" fmla="*/ 660 w 660"/>
              <a:gd name="T11" fmla="*/ 51 h 659"/>
              <a:gd name="T12" fmla="*/ 660 w 660"/>
              <a:gd name="T13" fmla="*/ 608 h 659"/>
              <a:gd name="T14" fmla="*/ 657 w 660"/>
              <a:gd name="T15" fmla="*/ 628 h 659"/>
              <a:gd name="T16" fmla="*/ 646 w 660"/>
              <a:gd name="T17" fmla="*/ 644 h 659"/>
              <a:gd name="T18" fmla="*/ 629 w 660"/>
              <a:gd name="T19" fmla="*/ 655 h 659"/>
              <a:gd name="T20" fmla="*/ 609 w 660"/>
              <a:gd name="T21" fmla="*/ 659 h 659"/>
              <a:gd name="T22" fmla="*/ 51 w 660"/>
              <a:gd name="T23" fmla="*/ 659 h 659"/>
              <a:gd name="T24" fmla="*/ 31 w 660"/>
              <a:gd name="T25" fmla="*/ 655 h 659"/>
              <a:gd name="T26" fmla="*/ 16 w 660"/>
              <a:gd name="T27" fmla="*/ 644 h 659"/>
              <a:gd name="T28" fmla="*/ 4 w 660"/>
              <a:gd name="T29" fmla="*/ 628 h 659"/>
              <a:gd name="T30" fmla="*/ 0 w 660"/>
              <a:gd name="T31" fmla="*/ 608 h 659"/>
              <a:gd name="T32" fmla="*/ 0 w 660"/>
              <a:gd name="T33" fmla="*/ 51 h 659"/>
              <a:gd name="T34" fmla="*/ 4 w 660"/>
              <a:gd name="T35" fmla="*/ 31 h 659"/>
              <a:gd name="T36" fmla="*/ 16 w 660"/>
              <a:gd name="T37" fmla="*/ 16 h 659"/>
              <a:gd name="T38" fmla="*/ 31 w 660"/>
              <a:gd name="T39" fmla="*/ 5 h 659"/>
              <a:gd name="T40" fmla="*/ 51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1" y="0"/>
                </a:moveTo>
                <a:lnTo>
                  <a:pt x="609" y="0"/>
                </a:lnTo>
                <a:lnTo>
                  <a:pt x="629" y="5"/>
                </a:lnTo>
                <a:lnTo>
                  <a:pt x="646" y="16"/>
                </a:lnTo>
                <a:lnTo>
                  <a:pt x="657" y="31"/>
                </a:lnTo>
                <a:lnTo>
                  <a:pt x="660" y="51"/>
                </a:lnTo>
                <a:lnTo>
                  <a:pt x="660" y="608"/>
                </a:lnTo>
                <a:lnTo>
                  <a:pt x="657" y="628"/>
                </a:lnTo>
                <a:lnTo>
                  <a:pt x="646" y="644"/>
                </a:lnTo>
                <a:lnTo>
                  <a:pt x="629" y="655"/>
                </a:lnTo>
                <a:lnTo>
                  <a:pt x="609" y="659"/>
                </a:lnTo>
                <a:lnTo>
                  <a:pt x="51" y="659"/>
                </a:lnTo>
                <a:lnTo>
                  <a:pt x="31" y="655"/>
                </a:lnTo>
                <a:lnTo>
                  <a:pt x="16" y="644"/>
                </a:lnTo>
                <a:lnTo>
                  <a:pt x="4" y="628"/>
                </a:lnTo>
                <a:lnTo>
                  <a:pt x="0" y="608"/>
                </a:lnTo>
                <a:lnTo>
                  <a:pt x="0" y="51"/>
                </a:lnTo>
                <a:lnTo>
                  <a:pt x="4" y="31"/>
                </a:lnTo>
                <a:lnTo>
                  <a:pt x="16" y="16"/>
                </a:lnTo>
                <a:lnTo>
                  <a:pt x="31" y="5"/>
                </a:lnTo>
                <a:lnTo>
                  <a:pt x="51"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8" name="Freeform 999">
            <a:extLst>
              <a:ext uri="{FF2B5EF4-FFF2-40B4-BE49-F238E27FC236}">
                <a16:creationId xmlns:a16="http://schemas.microsoft.com/office/drawing/2014/main" id="{00000000-0008-0000-0400-000008000000}"/>
              </a:ext>
            </a:extLst>
          </xdr:cNvPr>
          <xdr:cNvSpPr>
            <a:spLocks/>
          </xdr:cNvSpPr>
        </xdr:nvSpPr>
        <xdr:spPr bwMode="auto">
          <a:xfrm>
            <a:off x="-2324" y="2220"/>
            <a:ext cx="330" cy="329"/>
          </a:xfrm>
          <a:custGeom>
            <a:avLst/>
            <a:gdLst>
              <a:gd name="T0" fmla="*/ 52 w 660"/>
              <a:gd name="T1" fmla="*/ 0 h 659"/>
              <a:gd name="T2" fmla="*/ 609 w 660"/>
              <a:gd name="T3" fmla="*/ 0 h 659"/>
              <a:gd name="T4" fmla="*/ 629 w 660"/>
              <a:gd name="T5" fmla="*/ 5 h 659"/>
              <a:gd name="T6" fmla="*/ 646 w 660"/>
              <a:gd name="T7" fmla="*/ 16 h 659"/>
              <a:gd name="T8" fmla="*/ 657 w 660"/>
              <a:gd name="T9" fmla="*/ 31 h 659"/>
              <a:gd name="T10" fmla="*/ 660 w 660"/>
              <a:gd name="T11" fmla="*/ 51 h 659"/>
              <a:gd name="T12" fmla="*/ 660 w 660"/>
              <a:gd name="T13" fmla="*/ 608 h 659"/>
              <a:gd name="T14" fmla="*/ 657 w 660"/>
              <a:gd name="T15" fmla="*/ 628 h 659"/>
              <a:gd name="T16" fmla="*/ 646 w 660"/>
              <a:gd name="T17" fmla="*/ 644 h 659"/>
              <a:gd name="T18" fmla="*/ 629 w 660"/>
              <a:gd name="T19" fmla="*/ 655 h 659"/>
              <a:gd name="T20" fmla="*/ 609 w 660"/>
              <a:gd name="T21" fmla="*/ 659 h 659"/>
              <a:gd name="T22" fmla="*/ 52 w 660"/>
              <a:gd name="T23" fmla="*/ 659 h 659"/>
              <a:gd name="T24" fmla="*/ 31 w 660"/>
              <a:gd name="T25" fmla="*/ 655 h 659"/>
              <a:gd name="T26" fmla="*/ 16 w 660"/>
              <a:gd name="T27" fmla="*/ 644 h 659"/>
              <a:gd name="T28" fmla="*/ 4 w 660"/>
              <a:gd name="T29" fmla="*/ 628 h 659"/>
              <a:gd name="T30" fmla="*/ 0 w 660"/>
              <a:gd name="T31" fmla="*/ 608 h 659"/>
              <a:gd name="T32" fmla="*/ 0 w 660"/>
              <a:gd name="T33" fmla="*/ 51 h 659"/>
              <a:gd name="T34" fmla="*/ 4 w 660"/>
              <a:gd name="T35" fmla="*/ 31 h 659"/>
              <a:gd name="T36" fmla="*/ 16 w 660"/>
              <a:gd name="T37" fmla="*/ 16 h 659"/>
              <a:gd name="T38" fmla="*/ 31 w 660"/>
              <a:gd name="T39" fmla="*/ 5 h 659"/>
              <a:gd name="T40" fmla="*/ 52 w 660"/>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0" h="659">
                <a:moveTo>
                  <a:pt x="52" y="0"/>
                </a:moveTo>
                <a:lnTo>
                  <a:pt x="609" y="0"/>
                </a:lnTo>
                <a:lnTo>
                  <a:pt x="629" y="5"/>
                </a:lnTo>
                <a:lnTo>
                  <a:pt x="646" y="16"/>
                </a:lnTo>
                <a:lnTo>
                  <a:pt x="657" y="31"/>
                </a:lnTo>
                <a:lnTo>
                  <a:pt x="660" y="51"/>
                </a:lnTo>
                <a:lnTo>
                  <a:pt x="660" y="608"/>
                </a:lnTo>
                <a:lnTo>
                  <a:pt x="657" y="628"/>
                </a:lnTo>
                <a:lnTo>
                  <a:pt x="646"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9" name="Freeform 1000">
            <a:extLst>
              <a:ext uri="{FF2B5EF4-FFF2-40B4-BE49-F238E27FC236}">
                <a16:creationId xmlns:a16="http://schemas.microsoft.com/office/drawing/2014/main" id="{00000000-0008-0000-0400-000009000000}"/>
              </a:ext>
            </a:extLst>
          </xdr:cNvPr>
          <xdr:cNvSpPr>
            <a:spLocks/>
          </xdr:cNvSpPr>
        </xdr:nvSpPr>
        <xdr:spPr bwMode="auto">
          <a:xfrm>
            <a:off x="-1876" y="2220"/>
            <a:ext cx="331" cy="329"/>
          </a:xfrm>
          <a:custGeom>
            <a:avLst/>
            <a:gdLst>
              <a:gd name="T0" fmla="*/ 52 w 661"/>
              <a:gd name="T1" fmla="*/ 0 h 659"/>
              <a:gd name="T2" fmla="*/ 609 w 661"/>
              <a:gd name="T3" fmla="*/ 0 h 659"/>
              <a:gd name="T4" fmla="*/ 629 w 661"/>
              <a:gd name="T5" fmla="*/ 5 h 659"/>
              <a:gd name="T6" fmla="*/ 645 w 661"/>
              <a:gd name="T7" fmla="*/ 16 h 659"/>
              <a:gd name="T8" fmla="*/ 657 w 661"/>
              <a:gd name="T9" fmla="*/ 31 h 659"/>
              <a:gd name="T10" fmla="*/ 661 w 661"/>
              <a:gd name="T11" fmla="*/ 51 h 659"/>
              <a:gd name="T12" fmla="*/ 661 w 661"/>
              <a:gd name="T13" fmla="*/ 608 h 659"/>
              <a:gd name="T14" fmla="*/ 657 w 661"/>
              <a:gd name="T15" fmla="*/ 628 h 659"/>
              <a:gd name="T16" fmla="*/ 645 w 661"/>
              <a:gd name="T17" fmla="*/ 644 h 659"/>
              <a:gd name="T18" fmla="*/ 629 w 661"/>
              <a:gd name="T19" fmla="*/ 655 h 659"/>
              <a:gd name="T20" fmla="*/ 609 w 661"/>
              <a:gd name="T21" fmla="*/ 659 h 659"/>
              <a:gd name="T22" fmla="*/ 52 w 661"/>
              <a:gd name="T23" fmla="*/ 659 h 659"/>
              <a:gd name="T24" fmla="*/ 31 w 661"/>
              <a:gd name="T25" fmla="*/ 655 h 659"/>
              <a:gd name="T26" fmla="*/ 16 w 661"/>
              <a:gd name="T27" fmla="*/ 644 h 659"/>
              <a:gd name="T28" fmla="*/ 4 w 661"/>
              <a:gd name="T29" fmla="*/ 628 h 659"/>
              <a:gd name="T30" fmla="*/ 0 w 661"/>
              <a:gd name="T31" fmla="*/ 608 h 659"/>
              <a:gd name="T32" fmla="*/ 0 w 661"/>
              <a:gd name="T33" fmla="*/ 51 h 659"/>
              <a:gd name="T34" fmla="*/ 4 w 661"/>
              <a:gd name="T35" fmla="*/ 31 h 659"/>
              <a:gd name="T36" fmla="*/ 16 w 661"/>
              <a:gd name="T37" fmla="*/ 16 h 659"/>
              <a:gd name="T38" fmla="*/ 31 w 661"/>
              <a:gd name="T39" fmla="*/ 5 h 659"/>
              <a:gd name="T40" fmla="*/ 52 w 661"/>
              <a:gd name="T41" fmla="*/ 0 h 65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661" h="659">
                <a:moveTo>
                  <a:pt x="52" y="0"/>
                </a:moveTo>
                <a:lnTo>
                  <a:pt x="609" y="0"/>
                </a:lnTo>
                <a:lnTo>
                  <a:pt x="629" y="5"/>
                </a:lnTo>
                <a:lnTo>
                  <a:pt x="645" y="16"/>
                </a:lnTo>
                <a:lnTo>
                  <a:pt x="657" y="31"/>
                </a:lnTo>
                <a:lnTo>
                  <a:pt x="661" y="51"/>
                </a:lnTo>
                <a:lnTo>
                  <a:pt x="661" y="608"/>
                </a:lnTo>
                <a:lnTo>
                  <a:pt x="657" y="628"/>
                </a:lnTo>
                <a:lnTo>
                  <a:pt x="645" y="644"/>
                </a:lnTo>
                <a:lnTo>
                  <a:pt x="629" y="655"/>
                </a:lnTo>
                <a:lnTo>
                  <a:pt x="609" y="659"/>
                </a:lnTo>
                <a:lnTo>
                  <a:pt x="52" y="659"/>
                </a:lnTo>
                <a:lnTo>
                  <a:pt x="31" y="655"/>
                </a:lnTo>
                <a:lnTo>
                  <a:pt x="16" y="644"/>
                </a:lnTo>
                <a:lnTo>
                  <a:pt x="4" y="628"/>
                </a:lnTo>
                <a:lnTo>
                  <a:pt x="0" y="608"/>
                </a:lnTo>
                <a:lnTo>
                  <a:pt x="0" y="51"/>
                </a:lnTo>
                <a:lnTo>
                  <a:pt x="4" y="31"/>
                </a:lnTo>
                <a:lnTo>
                  <a:pt x="16" y="16"/>
                </a:lnTo>
                <a:lnTo>
                  <a:pt x="31" y="5"/>
                </a:lnTo>
                <a:lnTo>
                  <a:pt x="5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3</xdr:col>
      <xdr:colOff>555700</xdr:colOff>
      <xdr:row>12</xdr:row>
      <xdr:rowOff>95403</xdr:rowOff>
    </xdr:from>
    <xdr:to>
      <xdr:col>4</xdr:col>
      <xdr:colOff>98330</xdr:colOff>
      <xdr:row>13</xdr:row>
      <xdr:rowOff>157060</xdr:rowOff>
    </xdr:to>
    <xdr:grpSp>
      <xdr:nvGrpSpPr>
        <xdr:cNvPr id="10" name="Group 9">
          <a:extLst>
            <a:ext uri="{FF2B5EF4-FFF2-40B4-BE49-F238E27FC236}">
              <a16:creationId xmlns:a16="http://schemas.microsoft.com/office/drawing/2014/main" id="{00000000-0008-0000-0400-00000A000000}"/>
            </a:ext>
          </a:extLst>
        </xdr:cNvPr>
        <xdr:cNvGrpSpPr>
          <a:grpSpLocks noChangeAspect="1"/>
        </xdr:cNvGrpSpPr>
      </xdr:nvGrpSpPr>
      <xdr:grpSpPr bwMode="auto">
        <a:xfrm>
          <a:off x="2407360" y="2289963"/>
          <a:ext cx="159850" cy="244537"/>
          <a:chOff x="4887" y="210"/>
          <a:chExt cx="267" cy="291"/>
        </a:xfrm>
        <a:solidFill>
          <a:schemeClr val="tx1"/>
        </a:solidFill>
      </xdr:grpSpPr>
      <xdr:sp macro="" textlink="">
        <xdr:nvSpPr>
          <xdr:cNvPr id="11" name="Freeform 1394">
            <a:extLst>
              <a:ext uri="{FF2B5EF4-FFF2-40B4-BE49-F238E27FC236}">
                <a16:creationId xmlns:a16="http://schemas.microsoft.com/office/drawing/2014/main" id="{00000000-0008-0000-0400-00000B000000}"/>
              </a:ext>
            </a:extLst>
          </xdr:cNvPr>
          <xdr:cNvSpPr>
            <a:spLocks/>
          </xdr:cNvSpPr>
        </xdr:nvSpPr>
        <xdr:spPr bwMode="auto">
          <a:xfrm>
            <a:off x="4887" y="243"/>
            <a:ext cx="267" cy="208"/>
          </a:xfrm>
          <a:custGeom>
            <a:avLst/>
            <a:gdLst>
              <a:gd name="T0" fmla="*/ 158 w 3200"/>
              <a:gd name="T1" fmla="*/ 4 h 2495"/>
              <a:gd name="T2" fmla="*/ 605 w 3200"/>
              <a:gd name="T3" fmla="*/ 138 h 2495"/>
              <a:gd name="T4" fmla="*/ 640 w 3200"/>
              <a:gd name="T5" fmla="*/ 166 h 2495"/>
              <a:gd name="T6" fmla="*/ 663 w 3200"/>
              <a:gd name="T7" fmla="*/ 203 h 2495"/>
              <a:gd name="T8" fmla="*/ 671 w 3200"/>
              <a:gd name="T9" fmla="*/ 227 h 2495"/>
              <a:gd name="T10" fmla="*/ 777 w 3200"/>
              <a:gd name="T11" fmla="*/ 656 h 2495"/>
              <a:gd name="T12" fmla="*/ 3021 w 3200"/>
              <a:gd name="T13" fmla="*/ 863 h 2495"/>
              <a:gd name="T14" fmla="*/ 3085 w 3200"/>
              <a:gd name="T15" fmla="*/ 880 h 2495"/>
              <a:gd name="T16" fmla="*/ 3138 w 3200"/>
              <a:gd name="T17" fmla="*/ 913 h 2495"/>
              <a:gd name="T18" fmla="*/ 3176 w 3200"/>
              <a:gd name="T19" fmla="*/ 961 h 2495"/>
              <a:gd name="T20" fmla="*/ 3198 w 3200"/>
              <a:gd name="T21" fmla="*/ 1017 h 2495"/>
              <a:gd name="T22" fmla="*/ 3197 w 3200"/>
              <a:gd name="T23" fmla="*/ 1079 h 2495"/>
              <a:gd name="T24" fmla="*/ 3040 w 3200"/>
              <a:gd name="T25" fmla="*/ 1849 h 2495"/>
              <a:gd name="T26" fmla="*/ 3006 w 3200"/>
              <a:gd name="T27" fmla="*/ 1903 h 2495"/>
              <a:gd name="T28" fmla="*/ 2953 w 3200"/>
              <a:gd name="T29" fmla="*/ 1942 h 2495"/>
              <a:gd name="T30" fmla="*/ 2889 w 3200"/>
              <a:gd name="T31" fmla="*/ 1964 h 2495"/>
              <a:gd name="T32" fmla="*/ 1033 w 3200"/>
              <a:gd name="T33" fmla="*/ 1966 h 2495"/>
              <a:gd name="T34" fmla="*/ 2822 w 3200"/>
              <a:gd name="T35" fmla="*/ 2249 h 2495"/>
              <a:gd name="T36" fmla="*/ 2877 w 3200"/>
              <a:gd name="T37" fmla="*/ 2262 h 2495"/>
              <a:gd name="T38" fmla="*/ 2918 w 3200"/>
              <a:gd name="T39" fmla="*/ 2295 h 2495"/>
              <a:gd name="T40" fmla="*/ 2943 w 3200"/>
              <a:gd name="T41" fmla="*/ 2343 h 2495"/>
              <a:gd name="T42" fmla="*/ 2943 w 3200"/>
              <a:gd name="T43" fmla="*/ 2400 h 2495"/>
              <a:gd name="T44" fmla="*/ 2918 w 3200"/>
              <a:gd name="T45" fmla="*/ 2449 h 2495"/>
              <a:gd name="T46" fmla="*/ 2877 w 3200"/>
              <a:gd name="T47" fmla="*/ 2483 h 2495"/>
              <a:gd name="T48" fmla="*/ 2822 w 3200"/>
              <a:gd name="T49" fmla="*/ 2494 h 2495"/>
              <a:gd name="T50" fmla="*/ 965 w 3200"/>
              <a:gd name="T51" fmla="*/ 2493 h 2495"/>
              <a:gd name="T52" fmla="*/ 919 w 3200"/>
              <a:gd name="T53" fmla="*/ 2472 h 2495"/>
              <a:gd name="T54" fmla="*/ 885 w 3200"/>
              <a:gd name="T55" fmla="*/ 2436 h 2495"/>
              <a:gd name="T56" fmla="*/ 868 w 3200"/>
              <a:gd name="T57" fmla="*/ 2389 h 2495"/>
              <a:gd name="T58" fmla="*/ 88 w 3200"/>
              <a:gd name="T59" fmla="*/ 241 h 2495"/>
              <a:gd name="T60" fmla="*/ 45 w 3200"/>
              <a:gd name="T61" fmla="*/ 219 h 2495"/>
              <a:gd name="T62" fmla="*/ 14 w 3200"/>
              <a:gd name="T63" fmla="*/ 182 h 2495"/>
              <a:gd name="T64" fmla="*/ 0 w 3200"/>
              <a:gd name="T65" fmla="*/ 137 h 2495"/>
              <a:gd name="T66" fmla="*/ 4 w 3200"/>
              <a:gd name="T67" fmla="*/ 88 h 2495"/>
              <a:gd name="T68" fmla="*/ 28 w 3200"/>
              <a:gd name="T69" fmla="*/ 45 h 2495"/>
              <a:gd name="T70" fmla="*/ 64 w 3200"/>
              <a:gd name="T71" fmla="*/ 15 h 2495"/>
              <a:gd name="T72" fmla="*/ 109 w 3200"/>
              <a:gd name="T73" fmla="*/ 0 h 24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3200" h="2495">
                <a:moveTo>
                  <a:pt x="133" y="0"/>
                </a:moveTo>
                <a:lnTo>
                  <a:pt x="158" y="4"/>
                </a:lnTo>
                <a:lnTo>
                  <a:pt x="582" y="130"/>
                </a:lnTo>
                <a:lnTo>
                  <a:pt x="605" y="138"/>
                </a:lnTo>
                <a:lnTo>
                  <a:pt x="624" y="150"/>
                </a:lnTo>
                <a:lnTo>
                  <a:pt x="640" y="166"/>
                </a:lnTo>
                <a:lnTo>
                  <a:pt x="653" y="183"/>
                </a:lnTo>
                <a:lnTo>
                  <a:pt x="663" y="203"/>
                </a:lnTo>
                <a:lnTo>
                  <a:pt x="667" y="214"/>
                </a:lnTo>
                <a:lnTo>
                  <a:pt x="671" y="227"/>
                </a:lnTo>
                <a:lnTo>
                  <a:pt x="760" y="656"/>
                </a:lnTo>
                <a:lnTo>
                  <a:pt x="777" y="656"/>
                </a:lnTo>
                <a:lnTo>
                  <a:pt x="795" y="657"/>
                </a:lnTo>
                <a:lnTo>
                  <a:pt x="3021" y="863"/>
                </a:lnTo>
                <a:lnTo>
                  <a:pt x="3054" y="870"/>
                </a:lnTo>
                <a:lnTo>
                  <a:pt x="3085" y="880"/>
                </a:lnTo>
                <a:lnTo>
                  <a:pt x="3113" y="895"/>
                </a:lnTo>
                <a:lnTo>
                  <a:pt x="3138" y="913"/>
                </a:lnTo>
                <a:lnTo>
                  <a:pt x="3159" y="935"/>
                </a:lnTo>
                <a:lnTo>
                  <a:pt x="3176" y="961"/>
                </a:lnTo>
                <a:lnTo>
                  <a:pt x="3189" y="987"/>
                </a:lnTo>
                <a:lnTo>
                  <a:pt x="3198" y="1017"/>
                </a:lnTo>
                <a:lnTo>
                  <a:pt x="3200" y="1047"/>
                </a:lnTo>
                <a:lnTo>
                  <a:pt x="3197" y="1079"/>
                </a:lnTo>
                <a:lnTo>
                  <a:pt x="3049" y="1818"/>
                </a:lnTo>
                <a:lnTo>
                  <a:pt x="3040" y="1849"/>
                </a:lnTo>
                <a:lnTo>
                  <a:pt x="3025" y="1877"/>
                </a:lnTo>
                <a:lnTo>
                  <a:pt x="3006" y="1903"/>
                </a:lnTo>
                <a:lnTo>
                  <a:pt x="2981" y="1925"/>
                </a:lnTo>
                <a:lnTo>
                  <a:pt x="2953" y="1942"/>
                </a:lnTo>
                <a:lnTo>
                  <a:pt x="2923" y="1956"/>
                </a:lnTo>
                <a:lnTo>
                  <a:pt x="2889" y="1964"/>
                </a:lnTo>
                <a:lnTo>
                  <a:pt x="2854" y="1966"/>
                </a:lnTo>
                <a:lnTo>
                  <a:pt x="1033" y="1966"/>
                </a:lnTo>
                <a:lnTo>
                  <a:pt x="1092" y="2250"/>
                </a:lnTo>
                <a:lnTo>
                  <a:pt x="2822" y="2249"/>
                </a:lnTo>
                <a:lnTo>
                  <a:pt x="2850" y="2252"/>
                </a:lnTo>
                <a:lnTo>
                  <a:pt x="2877" y="2262"/>
                </a:lnTo>
                <a:lnTo>
                  <a:pt x="2899" y="2275"/>
                </a:lnTo>
                <a:lnTo>
                  <a:pt x="2918" y="2295"/>
                </a:lnTo>
                <a:lnTo>
                  <a:pt x="2933" y="2318"/>
                </a:lnTo>
                <a:lnTo>
                  <a:pt x="2943" y="2343"/>
                </a:lnTo>
                <a:lnTo>
                  <a:pt x="2946" y="2372"/>
                </a:lnTo>
                <a:lnTo>
                  <a:pt x="2943" y="2400"/>
                </a:lnTo>
                <a:lnTo>
                  <a:pt x="2933" y="2426"/>
                </a:lnTo>
                <a:lnTo>
                  <a:pt x="2918" y="2449"/>
                </a:lnTo>
                <a:lnTo>
                  <a:pt x="2899" y="2468"/>
                </a:lnTo>
                <a:lnTo>
                  <a:pt x="2877" y="2483"/>
                </a:lnTo>
                <a:lnTo>
                  <a:pt x="2850" y="2491"/>
                </a:lnTo>
                <a:lnTo>
                  <a:pt x="2822" y="2494"/>
                </a:lnTo>
                <a:lnTo>
                  <a:pt x="991" y="2495"/>
                </a:lnTo>
                <a:lnTo>
                  <a:pt x="965" y="2493"/>
                </a:lnTo>
                <a:lnTo>
                  <a:pt x="940" y="2485"/>
                </a:lnTo>
                <a:lnTo>
                  <a:pt x="919" y="2472"/>
                </a:lnTo>
                <a:lnTo>
                  <a:pt x="900" y="2456"/>
                </a:lnTo>
                <a:lnTo>
                  <a:pt x="885" y="2436"/>
                </a:lnTo>
                <a:lnTo>
                  <a:pt x="874" y="2414"/>
                </a:lnTo>
                <a:lnTo>
                  <a:pt x="868" y="2389"/>
                </a:lnTo>
                <a:lnTo>
                  <a:pt x="442" y="345"/>
                </a:lnTo>
                <a:lnTo>
                  <a:pt x="88" y="241"/>
                </a:lnTo>
                <a:lnTo>
                  <a:pt x="65" y="231"/>
                </a:lnTo>
                <a:lnTo>
                  <a:pt x="45" y="219"/>
                </a:lnTo>
                <a:lnTo>
                  <a:pt x="28" y="202"/>
                </a:lnTo>
                <a:lnTo>
                  <a:pt x="14" y="182"/>
                </a:lnTo>
                <a:lnTo>
                  <a:pt x="5" y="160"/>
                </a:lnTo>
                <a:lnTo>
                  <a:pt x="0" y="137"/>
                </a:lnTo>
                <a:lnTo>
                  <a:pt x="0" y="113"/>
                </a:lnTo>
                <a:lnTo>
                  <a:pt x="4" y="88"/>
                </a:lnTo>
                <a:lnTo>
                  <a:pt x="14" y="65"/>
                </a:lnTo>
                <a:lnTo>
                  <a:pt x="28" y="45"/>
                </a:lnTo>
                <a:lnTo>
                  <a:pt x="45" y="28"/>
                </a:lnTo>
                <a:lnTo>
                  <a:pt x="64" y="15"/>
                </a:lnTo>
                <a:lnTo>
                  <a:pt x="86" y="5"/>
                </a:lnTo>
                <a:lnTo>
                  <a:pt x="109" y="0"/>
                </a:lnTo>
                <a:lnTo>
                  <a:pt x="13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12" name="Freeform 1395">
            <a:extLst>
              <a:ext uri="{FF2B5EF4-FFF2-40B4-BE49-F238E27FC236}">
                <a16:creationId xmlns:a16="http://schemas.microsoft.com/office/drawing/2014/main" id="{00000000-0008-0000-0400-00000C000000}"/>
              </a:ext>
            </a:extLst>
          </xdr:cNvPr>
          <xdr:cNvSpPr>
            <a:spLocks/>
          </xdr:cNvSpPr>
        </xdr:nvSpPr>
        <xdr:spPr bwMode="auto">
          <a:xfrm>
            <a:off x="4978" y="460"/>
            <a:ext cx="41" cy="41"/>
          </a:xfrm>
          <a:custGeom>
            <a:avLst/>
            <a:gdLst>
              <a:gd name="T0" fmla="*/ 246 w 494"/>
              <a:gd name="T1" fmla="*/ 0 h 492"/>
              <a:gd name="T2" fmla="*/ 287 w 494"/>
              <a:gd name="T3" fmla="*/ 3 h 492"/>
              <a:gd name="T4" fmla="*/ 325 w 494"/>
              <a:gd name="T5" fmla="*/ 13 h 492"/>
              <a:gd name="T6" fmla="*/ 360 w 494"/>
              <a:gd name="T7" fmla="*/ 27 h 492"/>
              <a:gd name="T8" fmla="*/ 392 w 494"/>
              <a:gd name="T9" fmla="*/ 48 h 492"/>
              <a:gd name="T10" fmla="*/ 421 w 494"/>
              <a:gd name="T11" fmla="*/ 72 h 492"/>
              <a:gd name="T12" fmla="*/ 446 w 494"/>
              <a:gd name="T13" fmla="*/ 101 h 492"/>
              <a:gd name="T14" fmla="*/ 466 w 494"/>
              <a:gd name="T15" fmla="*/ 132 h 492"/>
              <a:gd name="T16" fmla="*/ 481 w 494"/>
              <a:gd name="T17" fmla="*/ 169 h 492"/>
              <a:gd name="T18" fmla="*/ 491 w 494"/>
              <a:gd name="T19" fmla="*/ 206 h 492"/>
              <a:gd name="T20" fmla="*/ 494 w 494"/>
              <a:gd name="T21" fmla="*/ 246 h 492"/>
              <a:gd name="T22" fmla="*/ 491 w 494"/>
              <a:gd name="T23" fmla="*/ 285 h 492"/>
              <a:gd name="T24" fmla="*/ 481 w 494"/>
              <a:gd name="T25" fmla="*/ 324 h 492"/>
              <a:gd name="T26" fmla="*/ 466 w 494"/>
              <a:gd name="T27" fmla="*/ 359 h 492"/>
              <a:gd name="T28" fmla="*/ 446 w 494"/>
              <a:gd name="T29" fmla="*/ 392 h 492"/>
              <a:gd name="T30" fmla="*/ 421 w 494"/>
              <a:gd name="T31" fmla="*/ 420 h 492"/>
              <a:gd name="T32" fmla="*/ 392 w 494"/>
              <a:gd name="T33" fmla="*/ 445 h 492"/>
              <a:gd name="T34" fmla="*/ 360 w 494"/>
              <a:gd name="T35" fmla="*/ 465 h 492"/>
              <a:gd name="T36" fmla="*/ 325 w 494"/>
              <a:gd name="T37" fmla="*/ 480 h 492"/>
              <a:gd name="T38" fmla="*/ 287 w 494"/>
              <a:gd name="T39" fmla="*/ 489 h 492"/>
              <a:gd name="T40" fmla="*/ 246 w 494"/>
              <a:gd name="T41" fmla="*/ 492 h 492"/>
              <a:gd name="T42" fmla="*/ 207 w 494"/>
              <a:gd name="T43" fmla="*/ 489 h 492"/>
              <a:gd name="T44" fmla="*/ 169 w 494"/>
              <a:gd name="T45" fmla="*/ 480 h 492"/>
              <a:gd name="T46" fmla="*/ 133 w 494"/>
              <a:gd name="T47" fmla="*/ 465 h 492"/>
              <a:gd name="T48" fmla="*/ 101 w 494"/>
              <a:gd name="T49" fmla="*/ 445 h 492"/>
              <a:gd name="T50" fmla="*/ 73 w 494"/>
              <a:gd name="T51" fmla="*/ 420 h 492"/>
              <a:gd name="T52" fmla="*/ 48 w 494"/>
              <a:gd name="T53" fmla="*/ 392 h 492"/>
              <a:gd name="T54" fmla="*/ 28 w 494"/>
              <a:gd name="T55" fmla="*/ 359 h 492"/>
              <a:gd name="T56" fmla="*/ 13 w 494"/>
              <a:gd name="T57" fmla="*/ 324 h 492"/>
              <a:gd name="T58" fmla="*/ 3 w 494"/>
              <a:gd name="T59" fmla="*/ 285 h 492"/>
              <a:gd name="T60" fmla="*/ 0 w 494"/>
              <a:gd name="T61" fmla="*/ 246 h 492"/>
              <a:gd name="T62" fmla="*/ 3 w 494"/>
              <a:gd name="T63" fmla="*/ 206 h 492"/>
              <a:gd name="T64" fmla="*/ 13 w 494"/>
              <a:gd name="T65" fmla="*/ 169 h 492"/>
              <a:gd name="T66" fmla="*/ 28 w 494"/>
              <a:gd name="T67" fmla="*/ 132 h 492"/>
              <a:gd name="T68" fmla="*/ 48 w 494"/>
              <a:gd name="T69" fmla="*/ 101 h 492"/>
              <a:gd name="T70" fmla="*/ 73 w 494"/>
              <a:gd name="T71" fmla="*/ 72 h 492"/>
              <a:gd name="T72" fmla="*/ 101 w 494"/>
              <a:gd name="T73" fmla="*/ 48 h 492"/>
              <a:gd name="T74" fmla="*/ 133 w 494"/>
              <a:gd name="T75" fmla="*/ 27 h 492"/>
              <a:gd name="T76" fmla="*/ 169 w 494"/>
              <a:gd name="T77" fmla="*/ 13 h 492"/>
              <a:gd name="T78" fmla="*/ 207 w 494"/>
              <a:gd name="T79" fmla="*/ 3 h 492"/>
              <a:gd name="T80" fmla="*/ 246 w 494"/>
              <a:gd name="T81" fmla="*/ 0 h 4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94" h="492">
                <a:moveTo>
                  <a:pt x="246" y="0"/>
                </a:moveTo>
                <a:lnTo>
                  <a:pt x="287" y="3"/>
                </a:lnTo>
                <a:lnTo>
                  <a:pt x="325" y="13"/>
                </a:lnTo>
                <a:lnTo>
                  <a:pt x="360" y="27"/>
                </a:lnTo>
                <a:lnTo>
                  <a:pt x="392" y="48"/>
                </a:lnTo>
                <a:lnTo>
                  <a:pt x="421" y="72"/>
                </a:lnTo>
                <a:lnTo>
                  <a:pt x="446" y="101"/>
                </a:lnTo>
                <a:lnTo>
                  <a:pt x="466" y="132"/>
                </a:lnTo>
                <a:lnTo>
                  <a:pt x="481" y="169"/>
                </a:lnTo>
                <a:lnTo>
                  <a:pt x="491" y="206"/>
                </a:lnTo>
                <a:lnTo>
                  <a:pt x="494" y="246"/>
                </a:lnTo>
                <a:lnTo>
                  <a:pt x="491" y="285"/>
                </a:lnTo>
                <a:lnTo>
                  <a:pt x="481" y="324"/>
                </a:lnTo>
                <a:lnTo>
                  <a:pt x="466" y="359"/>
                </a:lnTo>
                <a:lnTo>
                  <a:pt x="446" y="392"/>
                </a:lnTo>
                <a:lnTo>
                  <a:pt x="421" y="420"/>
                </a:lnTo>
                <a:lnTo>
                  <a:pt x="392" y="445"/>
                </a:lnTo>
                <a:lnTo>
                  <a:pt x="360" y="465"/>
                </a:lnTo>
                <a:lnTo>
                  <a:pt x="325" y="480"/>
                </a:lnTo>
                <a:lnTo>
                  <a:pt x="287" y="489"/>
                </a:lnTo>
                <a:lnTo>
                  <a:pt x="246" y="492"/>
                </a:lnTo>
                <a:lnTo>
                  <a:pt x="207" y="489"/>
                </a:lnTo>
                <a:lnTo>
                  <a:pt x="169" y="480"/>
                </a:lnTo>
                <a:lnTo>
                  <a:pt x="133" y="465"/>
                </a:lnTo>
                <a:lnTo>
                  <a:pt x="101" y="445"/>
                </a:lnTo>
                <a:lnTo>
                  <a:pt x="73" y="420"/>
                </a:lnTo>
                <a:lnTo>
                  <a:pt x="48" y="392"/>
                </a:lnTo>
                <a:lnTo>
                  <a:pt x="28" y="359"/>
                </a:lnTo>
                <a:lnTo>
                  <a:pt x="13" y="324"/>
                </a:lnTo>
                <a:lnTo>
                  <a:pt x="3" y="285"/>
                </a:lnTo>
                <a:lnTo>
                  <a:pt x="0" y="246"/>
                </a:lnTo>
                <a:lnTo>
                  <a:pt x="3" y="206"/>
                </a:lnTo>
                <a:lnTo>
                  <a:pt x="13" y="169"/>
                </a:lnTo>
                <a:lnTo>
                  <a:pt x="28" y="132"/>
                </a:lnTo>
                <a:lnTo>
                  <a:pt x="48" y="101"/>
                </a:lnTo>
                <a:lnTo>
                  <a:pt x="73" y="72"/>
                </a:lnTo>
                <a:lnTo>
                  <a:pt x="101" y="48"/>
                </a:lnTo>
                <a:lnTo>
                  <a:pt x="133" y="27"/>
                </a:lnTo>
                <a:lnTo>
                  <a:pt x="169" y="13"/>
                </a:lnTo>
                <a:lnTo>
                  <a:pt x="207" y="3"/>
                </a:lnTo>
                <a:lnTo>
                  <a:pt x="246"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13" name="Freeform 1396">
            <a:extLst>
              <a:ext uri="{FF2B5EF4-FFF2-40B4-BE49-F238E27FC236}">
                <a16:creationId xmlns:a16="http://schemas.microsoft.com/office/drawing/2014/main" id="{00000000-0008-0000-0400-00000D000000}"/>
              </a:ext>
            </a:extLst>
          </xdr:cNvPr>
          <xdr:cNvSpPr>
            <a:spLocks/>
          </xdr:cNvSpPr>
        </xdr:nvSpPr>
        <xdr:spPr bwMode="auto">
          <a:xfrm>
            <a:off x="5077" y="460"/>
            <a:ext cx="41" cy="41"/>
          </a:xfrm>
          <a:custGeom>
            <a:avLst/>
            <a:gdLst>
              <a:gd name="T0" fmla="*/ 248 w 494"/>
              <a:gd name="T1" fmla="*/ 0 h 492"/>
              <a:gd name="T2" fmla="*/ 287 w 494"/>
              <a:gd name="T3" fmla="*/ 3 h 492"/>
              <a:gd name="T4" fmla="*/ 326 w 494"/>
              <a:gd name="T5" fmla="*/ 13 h 492"/>
              <a:gd name="T6" fmla="*/ 361 w 494"/>
              <a:gd name="T7" fmla="*/ 27 h 492"/>
              <a:gd name="T8" fmla="*/ 393 w 494"/>
              <a:gd name="T9" fmla="*/ 48 h 492"/>
              <a:gd name="T10" fmla="*/ 422 w 494"/>
              <a:gd name="T11" fmla="*/ 72 h 492"/>
              <a:gd name="T12" fmla="*/ 447 w 494"/>
              <a:gd name="T13" fmla="*/ 101 h 492"/>
              <a:gd name="T14" fmla="*/ 466 w 494"/>
              <a:gd name="T15" fmla="*/ 132 h 492"/>
              <a:gd name="T16" fmla="*/ 482 w 494"/>
              <a:gd name="T17" fmla="*/ 169 h 492"/>
              <a:gd name="T18" fmla="*/ 491 w 494"/>
              <a:gd name="T19" fmla="*/ 206 h 492"/>
              <a:gd name="T20" fmla="*/ 494 w 494"/>
              <a:gd name="T21" fmla="*/ 246 h 492"/>
              <a:gd name="T22" fmla="*/ 491 w 494"/>
              <a:gd name="T23" fmla="*/ 285 h 492"/>
              <a:gd name="T24" fmla="*/ 482 w 494"/>
              <a:gd name="T25" fmla="*/ 324 h 492"/>
              <a:gd name="T26" fmla="*/ 466 w 494"/>
              <a:gd name="T27" fmla="*/ 359 h 492"/>
              <a:gd name="T28" fmla="*/ 447 w 494"/>
              <a:gd name="T29" fmla="*/ 392 h 492"/>
              <a:gd name="T30" fmla="*/ 422 w 494"/>
              <a:gd name="T31" fmla="*/ 420 h 492"/>
              <a:gd name="T32" fmla="*/ 393 w 494"/>
              <a:gd name="T33" fmla="*/ 445 h 492"/>
              <a:gd name="T34" fmla="*/ 361 w 494"/>
              <a:gd name="T35" fmla="*/ 465 h 492"/>
              <a:gd name="T36" fmla="*/ 326 w 494"/>
              <a:gd name="T37" fmla="*/ 480 h 492"/>
              <a:gd name="T38" fmla="*/ 287 w 494"/>
              <a:gd name="T39" fmla="*/ 489 h 492"/>
              <a:gd name="T40" fmla="*/ 248 w 494"/>
              <a:gd name="T41" fmla="*/ 492 h 492"/>
              <a:gd name="T42" fmla="*/ 207 w 494"/>
              <a:gd name="T43" fmla="*/ 489 h 492"/>
              <a:gd name="T44" fmla="*/ 169 w 494"/>
              <a:gd name="T45" fmla="*/ 480 h 492"/>
              <a:gd name="T46" fmla="*/ 134 w 494"/>
              <a:gd name="T47" fmla="*/ 465 h 492"/>
              <a:gd name="T48" fmla="*/ 102 w 494"/>
              <a:gd name="T49" fmla="*/ 445 h 492"/>
              <a:gd name="T50" fmla="*/ 73 w 494"/>
              <a:gd name="T51" fmla="*/ 420 h 492"/>
              <a:gd name="T52" fmla="*/ 48 w 494"/>
              <a:gd name="T53" fmla="*/ 392 h 492"/>
              <a:gd name="T54" fmla="*/ 28 w 494"/>
              <a:gd name="T55" fmla="*/ 359 h 492"/>
              <a:gd name="T56" fmla="*/ 13 w 494"/>
              <a:gd name="T57" fmla="*/ 324 h 492"/>
              <a:gd name="T58" fmla="*/ 4 w 494"/>
              <a:gd name="T59" fmla="*/ 285 h 492"/>
              <a:gd name="T60" fmla="*/ 0 w 494"/>
              <a:gd name="T61" fmla="*/ 246 h 492"/>
              <a:gd name="T62" fmla="*/ 4 w 494"/>
              <a:gd name="T63" fmla="*/ 206 h 492"/>
              <a:gd name="T64" fmla="*/ 13 w 494"/>
              <a:gd name="T65" fmla="*/ 169 h 492"/>
              <a:gd name="T66" fmla="*/ 28 w 494"/>
              <a:gd name="T67" fmla="*/ 132 h 492"/>
              <a:gd name="T68" fmla="*/ 48 w 494"/>
              <a:gd name="T69" fmla="*/ 101 h 492"/>
              <a:gd name="T70" fmla="*/ 73 w 494"/>
              <a:gd name="T71" fmla="*/ 72 h 492"/>
              <a:gd name="T72" fmla="*/ 102 w 494"/>
              <a:gd name="T73" fmla="*/ 48 h 492"/>
              <a:gd name="T74" fmla="*/ 134 w 494"/>
              <a:gd name="T75" fmla="*/ 27 h 492"/>
              <a:gd name="T76" fmla="*/ 169 w 494"/>
              <a:gd name="T77" fmla="*/ 13 h 492"/>
              <a:gd name="T78" fmla="*/ 207 w 494"/>
              <a:gd name="T79" fmla="*/ 3 h 492"/>
              <a:gd name="T80" fmla="*/ 248 w 494"/>
              <a:gd name="T81" fmla="*/ 0 h 4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494" h="492">
                <a:moveTo>
                  <a:pt x="248" y="0"/>
                </a:moveTo>
                <a:lnTo>
                  <a:pt x="287" y="3"/>
                </a:lnTo>
                <a:lnTo>
                  <a:pt x="326" y="13"/>
                </a:lnTo>
                <a:lnTo>
                  <a:pt x="361" y="27"/>
                </a:lnTo>
                <a:lnTo>
                  <a:pt x="393" y="48"/>
                </a:lnTo>
                <a:lnTo>
                  <a:pt x="422" y="72"/>
                </a:lnTo>
                <a:lnTo>
                  <a:pt x="447" y="101"/>
                </a:lnTo>
                <a:lnTo>
                  <a:pt x="466" y="132"/>
                </a:lnTo>
                <a:lnTo>
                  <a:pt x="482" y="169"/>
                </a:lnTo>
                <a:lnTo>
                  <a:pt x="491" y="206"/>
                </a:lnTo>
                <a:lnTo>
                  <a:pt x="494" y="246"/>
                </a:lnTo>
                <a:lnTo>
                  <a:pt x="491" y="285"/>
                </a:lnTo>
                <a:lnTo>
                  <a:pt x="482" y="324"/>
                </a:lnTo>
                <a:lnTo>
                  <a:pt x="466" y="359"/>
                </a:lnTo>
                <a:lnTo>
                  <a:pt x="447" y="392"/>
                </a:lnTo>
                <a:lnTo>
                  <a:pt x="422" y="420"/>
                </a:lnTo>
                <a:lnTo>
                  <a:pt x="393" y="445"/>
                </a:lnTo>
                <a:lnTo>
                  <a:pt x="361" y="465"/>
                </a:lnTo>
                <a:lnTo>
                  <a:pt x="326" y="480"/>
                </a:lnTo>
                <a:lnTo>
                  <a:pt x="287" y="489"/>
                </a:lnTo>
                <a:lnTo>
                  <a:pt x="248" y="492"/>
                </a:lnTo>
                <a:lnTo>
                  <a:pt x="207" y="489"/>
                </a:lnTo>
                <a:lnTo>
                  <a:pt x="169" y="480"/>
                </a:lnTo>
                <a:lnTo>
                  <a:pt x="134" y="465"/>
                </a:lnTo>
                <a:lnTo>
                  <a:pt x="102" y="445"/>
                </a:lnTo>
                <a:lnTo>
                  <a:pt x="73" y="420"/>
                </a:lnTo>
                <a:lnTo>
                  <a:pt x="48" y="392"/>
                </a:lnTo>
                <a:lnTo>
                  <a:pt x="28" y="359"/>
                </a:lnTo>
                <a:lnTo>
                  <a:pt x="13" y="324"/>
                </a:lnTo>
                <a:lnTo>
                  <a:pt x="4" y="285"/>
                </a:lnTo>
                <a:lnTo>
                  <a:pt x="0" y="246"/>
                </a:lnTo>
                <a:lnTo>
                  <a:pt x="4" y="206"/>
                </a:lnTo>
                <a:lnTo>
                  <a:pt x="13" y="169"/>
                </a:lnTo>
                <a:lnTo>
                  <a:pt x="28" y="132"/>
                </a:lnTo>
                <a:lnTo>
                  <a:pt x="48" y="101"/>
                </a:lnTo>
                <a:lnTo>
                  <a:pt x="73" y="72"/>
                </a:lnTo>
                <a:lnTo>
                  <a:pt x="102" y="48"/>
                </a:lnTo>
                <a:lnTo>
                  <a:pt x="134" y="27"/>
                </a:lnTo>
                <a:lnTo>
                  <a:pt x="169" y="13"/>
                </a:lnTo>
                <a:lnTo>
                  <a:pt x="207" y="3"/>
                </a:lnTo>
                <a:lnTo>
                  <a:pt x="24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14" name="Freeform 1397">
            <a:extLst>
              <a:ext uri="{FF2B5EF4-FFF2-40B4-BE49-F238E27FC236}">
                <a16:creationId xmlns:a16="http://schemas.microsoft.com/office/drawing/2014/main" id="{00000000-0008-0000-0400-00000E000000}"/>
              </a:ext>
            </a:extLst>
          </xdr:cNvPr>
          <xdr:cNvSpPr>
            <a:spLocks/>
          </xdr:cNvSpPr>
        </xdr:nvSpPr>
        <xdr:spPr bwMode="auto">
          <a:xfrm>
            <a:off x="4976" y="210"/>
            <a:ext cx="149" cy="92"/>
          </a:xfrm>
          <a:custGeom>
            <a:avLst/>
            <a:gdLst>
              <a:gd name="T0" fmla="*/ 1042 w 1793"/>
              <a:gd name="T1" fmla="*/ 12 h 1108"/>
              <a:gd name="T2" fmla="*/ 1080 w 1793"/>
              <a:gd name="T3" fmla="*/ 26 h 1108"/>
              <a:gd name="T4" fmla="*/ 1105 w 1793"/>
              <a:gd name="T5" fmla="*/ 55 h 1108"/>
              <a:gd name="T6" fmla="*/ 1111 w 1793"/>
              <a:gd name="T7" fmla="*/ 96 h 1108"/>
              <a:gd name="T8" fmla="*/ 1155 w 1793"/>
              <a:gd name="T9" fmla="*/ 228 h 1108"/>
              <a:gd name="T10" fmla="*/ 1256 w 1793"/>
              <a:gd name="T11" fmla="*/ 277 h 1108"/>
              <a:gd name="T12" fmla="*/ 1348 w 1793"/>
              <a:gd name="T13" fmla="*/ 340 h 1108"/>
              <a:gd name="T14" fmla="*/ 1455 w 1793"/>
              <a:gd name="T15" fmla="*/ 256 h 1108"/>
              <a:gd name="T16" fmla="*/ 1494 w 1793"/>
              <a:gd name="T17" fmla="*/ 250 h 1108"/>
              <a:gd name="T18" fmla="*/ 1531 w 1793"/>
              <a:gd name="T19" fmla="*/ 262 h 1108"/>
              <a:gd name="T20" fmla="*/ 1626 w 1793"/>
              <a:gd name="T21" fmla="*/ 372 h 1108"/>
              <a:gd name="T22" fmla="*/ 1642 w 1793"/>
              <a:gd name="T23" fmla="*/ 409 h 1108"/>
              <a:gd name="T24" fmla="*/ 1639 w 1793"/>
              <a:gd name="T25" fmla="*/ 448 h 1108"/>
              <a:gd name="T26" fmla="*/ 1615 w 1793"/>
              <a:gd name="T27" fmla="*/ 481 h 1108"/>
              <a:gd name="T28" fmla="*/ 1551 w 1793"/>
              <a:gd name="T29" fmla="*/ 604 h 1108"/>
              <a:gd name="T30" fmla="*/ 1589 w 1793"/>
              <a:gd name="T31" fmla="*/ 709 h 1108"/>
              <a:gd name="T32" fmla="*/ 1609 w 1793"/>
              <a:gd name="T33" fmla="*/ 821 h 1108"/>
              <a:gd name="T34" fmla="*/ 1744 w 1793"/>
              <a:gd name="T35" fmla="*/ 836 h 1108"/>
              <a:gd name="T36" fmla="*/ 1776 w 1793"/>
              <a:gd name="T37" fmla="*/ 858 h 1108"/>
              <a:gd name="T38" fmla="*/ 1792 w 1793"/>
              <a:gd name="T39" fmla="*/ 894 h 1108"/>
              <a:gd name="T40" fmla="*/ 1782 w 1793"/>
              <a:gd name="T41" fmla="*/ 1038 h 1108"/>
              <a:gd name="T42" fmla="*/ 1768 w 1793"/>
              <a:gd name="T43" fmla="*/ 1076 h 1108"/>
              <a:gd name="T44" fmla="*/ 1738 w 1793"/>
              <a:gd name="T45" fmla="*/ 1100 h 1108"/>
              <a:gd name="T46" fmla="*/ 1699 w 1793"/>
              <a:gd name="T47" fmla="*/ 1108 h 1108"/>
              <a:gd name="T48" fmla="*/ 1223 w 1793"/>
              <a:gd name="T49" fmla="*/ 1063 h 1108"/>
              <a:gd name="T50" fmla="*/ 1237 w 1793"/>
              <a:gd name="T51" fmla="*/ 878 h 1108"/>
              <a:gd name="T52" fmla="*/ 1221 w 1793"/>
              <a:gd name="T53" fmla="*/ 791 h 1108"/>
              <a:gd name="T54" fmla="*/ 1185 w 1793"/>
              <a:gd name="T55" fmla="*/ 712 h 1108"/>
              <a:gd name="T56" fmla="*/ 1129 w 1793"/>
              <a:gd name="T57" fmla="*/ 645 h 1108"/>
              <a:gd name="T58" fmla="*/ 1058 w 1793"/>
              <a:gd name="T59" fmla="*/ 594 h 1108"/>
              <a:gd name="T60" fmla="*/ 975 w 1793"/>
              <a:gd name="T61" fmla="*/ 563 h 1108"/>
              <a:gd name="T62" fmla="*/ 882 w 1793"/>
              <a:gd name="T63" fmla="*/ 554 h 1108"/>
              <a:gd name="T64" fmla="*/ 793 w 1793"/>
              <a:gd name="T65" fmla="*/ 569 h 1108"/>
              <a:gd name="T66" fmla="*/ 714 w 1793"/>
              <a:gd name="T67" fmla="*/ 606 h 1108"/>
              <a:gd name="T68" fmla="*/ 647 w 1793"/>
              <a:gd name="T69" fmla="*/ 662 h 1108"/>
              <a:gd name="T70" fmla="*/ 596 w 1793"/>
              <a:gd name="T71" fmla="*/ 732 h 1108"/>
              <a:gd name="T72" fmla="*/ 564 w 1793"/>
              <a:gd name="T73" fmla="*/ 816 h 1108"/>
              <a:gd name="T74" fmla="*/ 544 w 1793"/>
              <a:gd name="T75" fmla="*/ 999 h 1108"/>
              <a:gd name="T76" fmla="*/ 96 w 1793"/>
              <a:gd name="T77" fmla="*/ 958 h 1108"/>
              <a:gd name="T78" fmla="*/ 48 w 1793"/>
              <a:gd name="T79" fmla="*/ 950 h 1108"/>
              <a:gd name="T80" fmla="*/ 16 w 1793"/>
              <a:gd name="T81" fmla="*/ 927 h 1108"/>
              <a:gd name="T82" fmla="*/ 0 w 1793"/>
              <a:gd name="T83" fmla="*/ 892 h 1108"/>
              <a:gd name="T84" fmla="*/ 12 w 1793"/>
              <a:gd name="T85" fmla="*/ 748 h 1108"/>
              <a:gd name="T86" fmla="*/ 26 w 1793"/>
              <a:gd name="T87" fmla="*/ 710 h 1108"/>
              <a:gd name="T88" fmla="*/ 57 w 1793"/>
              <a:gd name="T89" fmla="*/ 685 h 1108"/>
              <a:gd name="T90" fmla="*/ 96 w 1793"/>
              <a:gd name="T91" fmla="*/ 679 h 1108"/>
              <a:gd name="T92" fmla="*/ 229 w 1793"/>
              <a:gd name="T93" fmla="*/ 636 h 1108"/>
              <a:gd name="T94" fmla="*/ 278 w 1793"/>
              <a:gd name="T95" fmla="*/ 534 h 1108"/>
              <a:gd name="T96" fmla="*/ 341 w 1793"/>
              <a:gd name="T97" fmla="*/ 444 h 1108"/>
              <a:gd name="T98" fmla="*/ 257 w 1793"/>
              <a:gd name="T99" fmla="*/ 338 h 1108"/>
              <a:gd name="T100" fmla="*/ 251 w 1793"/>
              <a:gd name="T101" fmla="*/ 298 h 1108"/>
              <a:gd name="T102" fmla="*/ 263 w 1793"/>
              <a:gd name="T103" fmla="*/ 261 h 1108"/>
              <a:gd name="T104" fmla="*/ 373 w 1793"/>
              <a:gd name="T105" fmla="*/ 168 h 1108"/>
              <a:gd name="T106" fmla="*/ 411 w 1793"/>
              <a:gd name="T107" fmla="*/ 151 h 1108"/>
              <a:gd name="T108" fmla="*/ 449 w 1793"/>
              <a:gd name="T109" fmla="*/ 154 h 1108"/>
              <a:gd name="T110" fmla="*/ 482 w 1793"/>
              <a:gd name="T111" fmla="*/ 177 h 1108"/>
              <a:gd name="T112" fmla="*/ 606 w 1793"/>
              <a:gd name="T113" fmla="*/ 241 h 1108"/>
              <a:gd name="T114" fmla="*/ 711 w 1793"/>
              <a:gd name="T115" fmla="*/ 204 h 1108"/>
              <a:gd name="T116" fmla="*/ 823 w 1793"/>
              <a:gd name="T117" fmla="*/ 184 h 1108"/>
              <a:gd name="T118" fmla="*/ 839 w 1793"/>
              <a:gd name="T119" fmla="*/ 49 h 1108"/>
              <a:gd name="T120" fmla="*/ 862 w 1793"/>
              <a:gd name="T121" fmla="*/ 17 h 1108"/>
              <a:gd name="T122" fmla="*/ 898 w 1793"/>
              <a:gd name="T123" fmla="*/ 1 h 1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 ang="0">
                <a:pos x="T122" y="T123"/>
              </a:cxn>
            </a:cxnLst>
            <a:rect l="0" t="0" r="r" b="b"/>
            <a:pathLst>
              <a:path w="1793" h="1108">
                <a:moveTo>
                  <a:pt x="918" y="0"/>
                </a:moveTo>
                <a:lnTo>
                  <a:pt x="1042" y="12"/>
                </a:lnTo>
                <a:lnTo>
                  <a:pt x="1062" y="16"/>
                </a:lnTo>
                <a:lnTo>
                  <a:pt x="1080" y="26"/>
                </a:lnTo>
                <a:lnTo>
                  <a:pt x="1094" y="39"/>
                </a:lnTo>
                <a:lnTo>
                  <a:pt x="1105" y="55"/>
                </a:lnTo>
                <a:lnTo>
                  <a:pt x="1111" y="74"/>
                </a:lnTo>
                <a:lnTo>
                  <a:pt x="1111" y="96"/>
                </a:lnTo>
                <a:lnTo>
                  <a:pt x="1100" y="209"/>
                </a:lnTo>
                <a:lnTo>
                  <a:pt x="1155" y="228"/>
                </a:lnTo>
                <a:lnTo>
                  <a:pt x="1207" y="251"/>
                </a:lnTo>
                <a:lnTo>
                  <a:pt x="1256" y="277"/>
                </a:lnTo>
                <a:lnTo>
                  <a:pt x="1303" y="307"/>
                </a:lnTo>
                <a:lnTo>
                  <a:pt x="1348" y="340"/>
                </a:lnTo>
                <a:lnTo>
                  <a:pt x="1437" y="267"/>
                </a:lnTo>
                <a:lnTo>
                  <a:pt x="1455" y="256"/>
                </a:lnTo>
                <a:lnTo>
                  <a:pt x="1475" y="250"/>
                </a:lnTo>
                <a:lnTo>
                  <a:pt x="1494" y="250"/>
                </a:lnTo>
                <a:lnTo>
                  <a:pt x="1513" y="254"/>
                </a:lnTo>
                <a:lnTo>
                  <a:pt x="1531" y="262"/>
                </a:lnTo>
                <a:lnTo>
                  <a:pt x="1546" y="277"/>
                </a:lnTo>
                <a:lnTo>
                  <a:pt x="1626" y="372"/>
                </a:lnTo>
                <a:lnTo>
                  <a:pt x="1637" y="390"/>
                </a:lnTo>
                <a:lnTo>
                  <a:pt x="1642" y="409"/>
                </a:lnTo>
                <a:lnTo>
                  <a:pt x="1643" y="428"/>
                </a:lnTo>
                <a:lnTo>
                  <a:pt x="1639" y="448"/>
                </a:lnTo>
                <a:lnTo>
                  <a:pt x="1629" y="465"/>
                </a:lnTo>
                <a:lnTo>
                  <a:pt x="1615" y="481"/>
                </a:lnTo>
                <a:lnTo>
                  <a:pt x="1527" y="554"/>
                </a:lnTo>
                <a:lnTo>
                  <a:pt x="1551" y="604"/>
                </a:lnTo>
                <a:lnTo>
                  <a:pt x="1572" y="655"/>
                </a:lnTo>
                <a:lnTo>
                  <a:pt x="1589" y="709"/>
                </a:lnTo>
                <a:lnTo>
                  <a:pt x="1601" y="764"/>
                </a:lnTo>
                <a:lnTo>
                  <a:pt x="1609" y="821"/>
                </a:lnTo>
                <a:lnTo>
                  <a:pt x="1724" y="832"/>
                </a:lnTo>
                <a:lnTo>
                  <a:pt x="1744" y="836"/>
                </a:lnTo>
                <a:lnTo>
                  <a:pt x="1761" y="845"/>
                </a:lnTo>
                <a:lnTo>
                  <a:pt x="1776" y="858"/>
                </a:lnTo>
                <a:lnTo>
                  <a:pt x="1787" y="875"/>
                </a:lnTo>
                <a:lnTo>
                  <a:pt x="1792" y="894"/>
                </a:lnTo>
                <a:lnTo>
                  <a:pt x="1793" y="914"/>
                </a:lnTo>
                <a:lnTo>
                  <a:pt x="1782" y="1038"/>
                </a:lnTo>
                <a:lnTo>
                  <a:pt x="1777" y="1058"/>
                </a:lnTo>
                <a:lnTo>
                  <a:pt x="1768" y="1076"/>
                </a:lnTo>
                <a:lnTo>
                  <a:pt x="1755" y="1090"/>
                </a:lnTo>
                <a:lnTo>
                  <a:pt x="1738" y="1100"/>
                </a:lnTo>
                <a:lnTo>
                  <a:pt x="1719" y="1107"/>
                </a:lnTo>
                <a:lnTo>
                  <a:pt x="1699" y="1108"/>
                </a:lnTo>
                <a:lnTo>
                  <a:pt x="1583" y="1096"/>
                </a:lnTo>
                <a:lnTo>
                  <a:pt x="1223" y="1063"/>
                </a:lnTo>
                <a:lnTo>
                  <a:pt x="1236" y="925"/>
                </a:lnTo>
                <a:lnTo>
                  <a:pt x="1237" y="878"/>
                </a:lnTo>
                <a:lnTo>
                  <a:pt x="1232" y="834"/>
                </a:lnTo>
                <a:lnTo>
                  <a:pt x="1221" y="791"/>
                </a:lnTo>
                <a:lnTo>
                  <a:pt x="1205" y="750"/>
                </a:lnTo>
                <a:lnTo>
                  <a:pt x="1185" y="712"/>
                </a:lnTo>
                <a:lnTo>
                  <a:pt x="1159" y="677"/>
                </a:lnTo>
                <a:lnTo>
                  <a:pt x="1129" y="645"/>
                </a:lnTo>
                <a:lnTo>
                  <a:pt x="1095" y="617"/>
                </a:lnTo>
                <a:lnTo>
                  <a:pt x="1058" y="594"/>
                </a:lnTo>
                <a:lnTo>
                  <a:pt x="1017" y="576"/>
                </a:lnTo>
                <a:lnTo>
                  <a:pt x="975" y="563"/>
                </a:lnTo>
                <a:lnTo>
                  <a:pt x="929" y="555"/>
                </a:lnTo>
                <a:lnTo>
                  <a:pt x="882" y="554"/>
                </a:lnTo>
                <a:lnTo>
                  <a:pt x="837" y="559"/>
                </a:lnTo>
                <a:lnTo>
                  <a:pt x="793" y="569"/>
                </a:lnTo>
                <a:lnTo>
                  <a:pt x="753" y="585"/>
                </a:lnTo>
                <a:lnTo>
                  <a:pt x="714" y="606"/>
                </a:lnTo>
                <a:lnTo>
                  <a:pt x="679" y="632"/>
                </a:lnTo>
                <a:lnTo>
                  <a:pt x="647" y="662"/>
                </a:lnTo>
                <a:lnTo>
                  <a:pt x="619" y="695"/>
                </a:lnTo>
                <a:lnTo>
                  <a:pt x="596" y="732"/>
                </a:lnTo>
                <a:lnTo>
                  <a:pt x="578" y="772"/>
                </a:lnTo>
                <a:lnTo>
                  <a:pt x="564" y="816"/>
                </a:lnTo>
                <a:lnTo>
                  <a:pt x="557" y="861"/>
                </a:lnTo>
                <a:lnTo>
                  <a:pt x="544" y="999"/>
                </a:lnTo>
                <a:lnTo>
                  <a:pt x="183" y="965"/>
                </a:lnTo>
                <a:lnTo>
                  <a:pt x="96" y="958"/>
                </a:lnTo>
                <a:lnTo>
                  <a:pt x="68" y="955"/>
                </a:lnTo>
                <a:lnTo>
                  <a:pt x="48" y="950"/>
                </a:lnTo>
                <a:lnTo>
                  <a:pt x="30" y="941"/>
                </a:lnTo>
                <a:lnTo>
                  <a:pt x="16" y="927"/>
                </a:lnTo>
                <a:lnTo>
                  <a:pt x="5" y="911"/>
                </a:lnTo>
                <a:lnTo>
                  <a:pt x="0" y="892"/>
                </a:lnTo>
                <a:lnTo>
                  <a:pt x="0" y="871"/>
                </a:lnTo>
                <a:lnTo>
                  <a:pt x="12" y="748"/>
                </a:lnTo>
                <a:lnTo>
                  <a:pt x="17" y="729"/>
                </a:lnTo>
                <a:lnTo>
                  <a:pt x="26" y="710"/>
                </a:lnTo>
                <a:lnTo>
                  <a:pt x="39" y="696"/>
                </a:lnTo>
                <a:lnTo>
                  <a:pt x="57" y="685"/>
                </a:lnTo>
                <a:lnTo>
                  <a:pt x="76" y="680"/>
                </a:lnTo>
                <a:lnTo>
                  <a:pt x="96" y="679"/>
                </a:lnTo>
                <a:lnTo>
                  <a:pt x="211" y="689"/>
                </a:lnTo>
                <a:lnTo>
                  <a:pt x="229" y="636"/>
                </a:lnTo>
                <a:lnTo>
                  <a:pt x="252" y="584"/>
                </a:lnTo>
                <a:lnTo>
                  <a:pt x="278" y="534"/>
                </a:lnTo>
                <a:lnTo>
                  <a:pt x="308" y="487"/>
                </a:lnTo>
                <a:lnTo>
                  <a:pt x="341" y="444"/>
                </a:lnTo>
                <a:lnTo>
                  <a:pt x="268" y="355"/>
                </a:lnTo>
                <a:lnTo>
                  <a:pt x="257" y="338"/>
                </a:lnTo>
                <a:lnTo>
                  <a:pt x="251" y="318"/>
                </a:lnTo>
                <a:lnTo>
                  <a:pt x="251" y="298"/>
                </a:lnTo>
                <a:lnTo>
                  <a:pt x="255" y="279"/>
                </a:lnTo>
                <a:lnTo>
                  <a:pt x="263" y="261"/>
                </a:lnTo>
                <a:lnTo>
                  <a:pt x="277" y="246"/>
                </a:lnTo>
                <a:lnTo>
                  <a:pt x="373" y="168"/>
                </a:lnTo>
                <a:lnTo>
                  <a:pt x="391" y="156"/>
                </a:lnTo>
                <a:lnTo>
                  <a:pt x="411" y="151"/>
                </a:lnTo>
                <a:lnTo>
                  <a:pt x="430" y="150"/>
                </a:lnTo>
                <a:lnTo>
                  <a:pt x="449" y="154"/>
                </a:lnTo>
                <a:lnTo>
                  <a:pt x="467" y="164"/>
                </a:lnTo>
                <a:lnTo>
                  <a:pt x="482" y="177"/>
                </a:lnTo>
                <a:lnTo>
                  <a:pt x="557" y="267"/>
                </a:lnTo>
                <a:lnTo>
                  <a:pt x="606" y="241"/>
                </a:lnTo>
                <a:lnTo>
                  <a:pt x="658" y="221"/>
                </a:lnTo>
                <a:lnTo>
                  <a:pt x="711" y="204"/>
                </a:lnTo>
                <a:lnTo>
                  <a:pt x="767" y="192"/>
                </a:lnTo>
                <a:lnTo>
                  <a:pt x="823" y="184"/>
                </a:lnTo>
                <a:lnTo>
                  <a:pt x="834" y="69"/>
                </a:lnTo>
                <a:lnTo>
                  <a:pt x="839" y="49"/>
                </a:lnTo>
                <a:lnTo>
                  <a:pt x="848" y="32"/>
                </a:lnTo>
                <a:lnTo>
                  <a:pt x="862" y="17"/>
                </a:lnTo>
                <a:lnTo>
                  <a:pt x="879" y="6"/>
                </a:lnTo>
                <a:lnTo>
                  <a:pt x="898" y="1"/>
                </a:lnTo>
                <a:lnTo>
                  <a:pt x="918"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grpSp>
    <xdr:clientData/>
  </xdr:twoCellAnchor>
  <xdr:twoCellAnchor>
    <xdr:from>
      <xdr:col>5</xdr:col>
      <xdr:colOff>94138</xdr:colOff>
      <xdr:row>14</xdr:row>
      <xdr:rowOff>197222</xdr:rowOff>
    </xdr:from>
    <xdr:to>
      <xdr:col>5</xdr:col>
      <xdr:colOff>374598</xdr:colOff>
      <xdr:row>16</xdr:row>
      <xdr:rowOff>33553</xdr:rowOff>
    </xdr:to>
    <xdr:grpSp>
      <xdr:nvGrpSpPr>
        <xdr:cNvPr id="15" name="Group 14">
          <a:extLst>
            <a:ext uri="{FF2B5EF4-FFF2-40B4-BE49-F238E27FC236}">
              <a16:creationId xmlns:a16="http://schemas.microsoft.com/office/drawing/2014/main" id="{00000000-0008-0000-0400-00000F000000}"/>
            </a:ext>
          </a:extLst>
        </xdr:cNvPr>
        <xdr:cNvGrpSpPr>
          <a:grpSpLocks noChangeAspect="1"/>
        </xdr:cNvGrpSpPr>
      </xdr:nvGrpSpPr>
      <xdr:grpSpPr bwMode="auto">
        <a:xfrm>
          <a:off x="3180238" y="2742302"/>
          <a:ext cx="280460" cy="217331"/>
          <a:chOff x="5110" y="3831"/>
          <a:chExt cx="242" cy="208"/>
        </a:xfrm>
        <a:solidFill>
          <a:schemeClr val="tx1"/>
        </a:solidFill>
      </xdr:grpSpPr>
      <xdr:sp macro="" textlink="">
        <xdr:nvSpPr>
          <xdr:cNvPr id="16" name="Freeform 1516">
            <a:extLst>
              <a:ext uri="{FF2B5EF4-FFF2-40B4-BE49-F238E27FC236}">
                <a16:creationId xmlns:a16="http://schemas.microsoft.com/office/drawing/2014/main" id="{00000000-0008-0000-0400-000010000000}"/>
              </a:ext>
            </a:extLst>
          </xdr:cNvPr>
          <xdr:cNvSpPr>
            <a:spLocks noEditPoints="1"/>
          </xdr:cNvSpPr>
        </xdr:nvSpPr>
        <xdr:spPr bwMode="auto">
          <a:xfrm>
            <a:off x="5110" y="3943"/>
            <a:ext cx="38" cy="76"/>
          </a:xfrm>
          <a:custGeom>
            <a:avLst/>
            <a:gdLst>
              <a:gd name="T0" fmla="*/ 107 w 535"/>
              <a:gd name="T1" fmla="*/ 107 h 1062"/>
              <a:gd name="T2" fmla="*/ 107 w 535"/>
              <a:gd name="T3" fmla="*/ 956 h 1062"/>
              <a:gd name="T4" fmla="*/ 428 w 535"/>
              <a:gd name="T5" fmla="*/ 956 h 1062"/>
              <a:gd name="T6" fmla="*/ 428 w 535"/>
              <a:gd name="T7" fmla="*/ 107 h 1062"/>
              <a:gd name="T8" fmla="*/ 107 w 535"/>
              <a:gd name="T9" fmla="*/ 107 h 1062"/>
              <a:gd name="T10" fmla="*/ 0 w 535"/>
              <a:gd name="T11" fmla="*/ 0 h 1062"/>
              <a:gd name="T12" fmla="*/ 535 w 535"/>
              <a:gd name="T13" fmla="*/ 0 h 1062"/>
              <a:gd name="T14" fmla="*/ 535 w 535"/>
              <a:gd name="T15" fmla="*/ 1062 h 1062"/>
              <a:gd name="T16" fmla="*/ 0 w 535"/>
              <a:gd name="T17" fmla="*/ 1062 h 1062"/>
              <a:gd name="T18" fmla="*/ 0 w 535"/>
              <a:gd name="T19" fmla="*/ 0 h 106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535" h="1062">
                <a:moveTo>
                  <a:pt x="107" y="107"/>
                </a:moveTo>
                <a:lnTo>
                  <a:pt x="107" y="956"/>
                </a:lnTo>
                <a:lnTo>
                  <a:pt x="428" y="956"/>
                </a:lnTo>
                <a:lnTo>
                  <a:pt x="428" y="107"/>
                </a:lnTo>
                <a:lnTo>
                  <a:pt x="107" y="107"/>
                </a:lnTo>
                <a:close/>
                <a:moveTo>
                  <a:pt x="0" y="0"/>
                </a:moveTo>
                <a:lnTo>
                  <a:pt x="535" y="0"/>
                </a:lnTo>
                <a:lnTo>
                  <a:pt x="535" y="1062"/>
                </a:lnTo>
                <a:lnTo>
                  <a:pt x="0" y="1062"/>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17" name="Freeform 1517">
            <a:extLst>
              <a:ext uri="{FF2B5EF4-FFF2-40B4-BE49-F238E27FC236}">
                <a16:creationId xmlns:a16="http://schemas.microsoft.com/office/drawing/2014/main" id="{00000000-0008-0000-0400-000011000000}"/>
              </a:ext>
            </a:extLst>
          </xdr:cNvPr>
          <xdr:cNvSpPr>
            <a:spLocks/>
          </xdr:cNvSpPr>
        </xdr:nvSpPr>
        <xdr:spPr bwMode="auto">
          <a:xfrm>
            <a:off x="5155" y="3944"/>
            <a:ext cx="197" cy="95"/>
          </a:xfrm>
          <a:custGeom>
            <a:avLst/>
            <a:gdLst>
              <a:gd name="T0" fmla="*/ 1470 w 2763"/>
              <a:gd name="T1" fmla="*/ 2 h 1331"/>
              <a:gd name="T2" fmla="*/ 1541 w 2763"/>
              <a:gd name="T3" fmla="*/ 33 h 1331"/>
              <a:gd name="T4" fmla="*/ 1591 w 2763"/>
              <a:gd name="T5" fmla="*/ 86 h 1331"/>
              <a:gd name="T6" fmla="*/ 1620 w 2763"/>
              <a:gd name="T7" fmla="*/ 145 h 1331"/>
              <a:gd name="T8" fmla="*/ 1632 w 2763"/>
              <a:gd name="T9" fmla="*/ 191 h 1331"/>
              <a:gd name="T10" fmla="*/ 1621 w 2763"/>
              <a:gd name="T11" fmla="*/ 425 h 1331"/>
              <a:gd name="T12" fmla="*/ 1570 w 2763"/>
              <a:gd name="T13" fmla="*/ 489 h 1331"/>
              <a:gd name="T14" fmla="*/ 1484 w 2763"/>
              <a:gd name="T15" fmla="*/ 520 h 1331"/>
              <a:gd name="T16" fmla="*/ 1439 w 2763"/>
              <a:gd name="T17" fmla="*/ 522 h 1331"/>
              <a:gd name="T18" fmla="*/ 1011 w 2763"/>
              <a:gd name="T19" fmla="*/ 522 h 1331"/>
              <a:gd name="T20" fmla="*/ 1210 w 2763"/>
              <a:gd name="T21" fmla="*/ 634 h 1331"/>
              <a:gd name="T22" fmla="*/ 1397 w 2763"/>
              <a:gd name="T23" fmla="*/ 701 h 1331"/>
              <a:gd name="T24" fmla="*/ 1569 w 2763"/>
              <a:gd name="T25" fmla="*/ 723 h 1331"/>
              <a:gd name="T26" fmla="*/ 1721 w 2763"/>
              <a:gd name="T27" fmla="*/ 703 h 1331"/>
              <a:gd name="T28" fmla="*/ 1850 w 2763"/>
              <a:gd name="T29" fmla="*/ 651 h 1331"/>
              <a:gd name="T30" fmla="*/ 1961 w 2763"/>
              <a:gd name="T31" fmla="*/ 578 h 1331"/>
              <a:gd name="T32" fmla="*/ 2056 w 2763"/>
              <a:gd name="T33" fmla="*/ 495 h 1331"/>
              <a:gd name="T34" fmla="*/ 2136 w 2763"/>
              <a:gd name="T35" fmla="*/ 413 h 1331"/>
              <a:gd name="T36" fmla="*/ 2221 w 2763"/>
              <a:gd name="T37" fmla="*/ 328 h 1331"/>
              <a:gd name="T38" fmla="*/ 2297 w 2763"/>
              <a:gd name="T39" fmla="*/ 277 h 1331"/>
              <a:gd name="T40" fmla="*/ 2387 w 2763"/>
              <a:gd name="T41" fmla="*/ 269 h 1331"/>
              <a:gd name="T42" fmla="*/ 2479 w 2763"/>
              <a:gd name="T43" fmla="*/ 307 h 1331"/>
              <a:gd name="T44" fmla="*/ 2561 w 2763"/>
              <a:gd name="T45" fmla="*/ 373 h 1331"/>
              <a:gd name="T46" fmla="*/ 2632 w 2763"/>
              <a:gd name="T47" fmla="*/ 457 h 1331"/>
              <a:gd name="T48" fmla="*/ 2689 w 2763"/>
              <a:gd name="T49" fmla="*/ 540 h 1331"/>
              <a:gd name="T50" fmla="*/ 2728 w 2763"/>
              <a:gd name="T51" fmla="*/ 609 h 1331"/>
              <a:gd name="T52" fmla="*/ 2748 w 2763"/>
              <a:gd name="T53" fmla="*/ 647 h 1331"/>
              <a:gd name="T54" fmla="*/ 2675 w 2763"/>
              <a:gd name="T55" fmla="*/ 776 h 1331"/>
              <a:gd name="T56" fmla="*/ 2470 w 2763"/>
              <a:gd name="T57" fmla="*/ 958 h 1331"/>
              <a:gd name="T58" fmla="*/ 2255 w 2763"/>
              <a:gd name="T59" fmla="*/ 1096 h 1331"/>
              <a:gd name="T60" fmla="*/ 2042 w 2763"/>
              <a:gd name="T61" fmla="*/ 1194 h 1331"/>
              <a:gd name="T62" fmla="*/ 1840 w 2763"/>
              <a:gd name="T63" fmla="*/ 1260 h 1331"/>
              <a:gd name="T64" fmla="*/ 1658 w 2763"/>
              <a:gd name="T65" fmla="*/ 1302 h 1331"/>
              <a:gd name="T66" fmla="*/ 1506 w 2763"/>
              <a:gd name="T67" fmla="*/ 1323 h 1331"/>
              <a:gd name="T68" fmla="*/ 1394 w 2763"/>
              <a:gd name="T69" fmla="*/ 1330 h 1331"/>
              <a:gd name="T70" fmla="*/ 1330 w 2763"/>
              <a:gd name="T71" fmla="*/ 1331 h 1331"/>
              <a:gd name="T72" fmla="*/ 1281 w 2763"/>
              <a:gd name="T73" fmla="*/ 1330 h 1331"/>
              <a:gd name="T74" fmla="*/ 1152 w 2763"/>
              <a:gd name="T75" fmla="*/ 1317 h 1331"/>
              <a:gd name="T76" fmla="*/ 997 w 2763"/>
              <a:gd name="T77" fmla="*/ 1288 h 1331"/>
              <a:gd name="T78" fmla="*/ 827 w 2763"/>
              <a:gd name="T79" fmla="*/ 1252 h 1331"/>
              <a:gd name="T80" fmla="*/ 654 w 2763"/>
              <a:gd name="T81" fmla="*/ 1209 h 1331"/>
              <a:gd name="T82" fmla="*/ 483 w 2763"/>
              <a:gd name="T83" fmla="*/ 1165 h 1331"/>
              <a:gd name="T84" fmla="*/ 328 w 2763"/>
              <a:gd name="T85" fmla="*/ 1121 h 1331"/>
              <a:gd name="T86" fmla="*/ 196 w 2763"/>
              <a:gd name="T87" fmla="*/ 1082 h 1331"/>
              <a:gd name="T88" fmla="*/ 99 w 2763"/>
              <a:gd name="T89" fmla="*/ 1053 h 1331"/>
              <a:gd name="T90" fmla="*/ 44 w 2763"/>
              <a:gd name="T91" fmla="*/ 1037 h 1331"/>
              <a:gd name="T92" fmla="*/ 0 w 2763"/>
              <a:gd name="T93" fmla="*/ 0 h 133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2763" h="1331">
                <a:moveTo>
                  <a:pt x="0" y="0"/>
                </a:moveTo>
                <a:lnTo>
                  <a:pt x="1441" y="0"/>
                </a:lnTo>
                <a:lnTo>
                  <a:pt x="1470" y="2"/>
                </a:lnTo>
                <a:lnTo>
                  <a:pt x="1496" y="9"/>
                </a:lnTo>
                <a:lnTo>
                  <a:pt x="1520" y="19"/>
                </a:lnTo>
                <a:lnTo>
                  <a:pt x="1541" y="33"/>
                </a:lnTo>
                <a:lnTo>
                  <a:pt x="1560" y="49"/>
                </a:lnTo>
                <a:lnTo>
                  <a:pt x="1577" y="66"/>
                </a:lnTo>
                <a:lnTo>
                  <a:pt x="1591" y="86"/>
                </a:lnTo>
                <a:lnTo>
                  <a:pt x="1603" y="106"/>
                </a:lnTo>
                <a:lnTo>
                  <a:pt x="1613" y="126"/>
                </a:lnTo>
                <a:lnTo>
                  <a:pt x="1620" y="145"/>
                </a:lnTo>
                <a:lnTo>
                  <a:pt x="1627" y="164"/>
                </a:lnTo>
                <a:lnTo>
                  <a:pt x="1631" y="181"/>
                </a:lnTo>
                <a:lnTo>
                  <a:pt x="1632" y="191"/>
                </a:lnTo>
                <a:lnTo>
                  <a:pt x="1632" y="368"/>
                </a:lnTo>
                <a:lnTo>
                  <a:pt x="1629" y="398"/>
                </a:lnTo>
                <a:lnTo>
                  <a:pt x="1621" y="425"/>
                </a:lnTo>
                <a:lnTo>
                  <a:pt x="1609" y="449"/>
                </a:lnTo>
                <a:lnTo>
                  <a:pt x="1592" y="471"/>
                </a:lnTo>
                <a:lnTo>
                  <a:pt x="1570" y="489"/>
                </a:lnTo>
                <a:lnTo>
                  <a:pt x="1545" y="504"/>
                </a:lnTo>
                <a:lnTo>
                  <a:pt x="1516" y="514"/>
                </a:lnTo>
                <a:lnTo>
                  <a:pt x="1484" y="520"/>
                </a:lnTo>
                <a:lnTo>
                  <a:pt x="1448" y="522"/>
                </a:lnTo>
                <a:lnTo>
                  <a:pt x="1444" y="522"/>
                </a:lnTo>
                <a:lnTo>
                  <a:pt x="1439" y="522"/>
                </a:lnTo>
                <a:lnTo>
                  <a:pt x="1437" y="522"/>
                </a:lnTo>
                <a:lnTo>
                  <a:pt x="1436" y="522"/>
                </a:lnTo>
                <a:lnTo>
                  <a:pt x="1011" y="522"/>
                </a:lnTo>
                <a:lnTo>
                  <a:pt x="1079" y="565"/>
                </a:lnTo>
                <a:lnTo>
                  <a:pt x="1145" y="601"/>
                </a:lnTo>
                <a:lnTo>
                  <a:pt x="1210" y="634"/>
                </a:lnTo>
                <a:lnTo>
                  <a:pt x="1274" y="661"/>
                </a:lnTo>
                <a:lnTo>
                  <a:pt x="1336" y="684"/>
                </a:lnTo>
                <a:lnTo>
                  <a:pt x="1397" y="701"/>
                </a:lnTo>
                <a:lnTo>
                  <a:pt x="1456" y="714"/>
                </a:lnTo>
                <a:lnTo>
                  <a:pt x="1513" y="721"/>
                </a:lnTo>
                <a:lnTo>
                  <a:pt x="1569" y="723"/>
                </a:lnTo>
                <a:lnTo>
                  <a:pt x="1622" y="721"/>
                </a:lnTo>
                <a:lnTo>
                  <a:pt x="1673" y="714"/>
                </a:lnTo>
                <a:lnTo>
                  <a:pt x="1721" y="703"/>
                </a:lnTo>
                <a:lnTo>
                  <a:pt x="1766" y="689"/>
                </a:lnTo>
                <a:lnTo>
                  <a:pt x="1809" y="672"/>
                </a:lnTo>
                <a:lnTo>
                  <a:pt x="1850" y="651"/>
                </a:lnTo>
                <a:lnTo>
                  <a:pt x="1890" y="629"/>
                </a:lnTo>
                <a:lnTo>
                  <a:pt x="1926" y="605"/>
                </a:lnTo>
                <a:lnTo>
                  <a:pt x="1961" y="578"/>
                </a:lnTo>
                <a:lnTo>
                  <a:pt x="1995" y="551"/>
                </a:lnTo>
                <a:lnTo>
                  <a:pt x="2026" y="523"/>
                </a:lnTo>
                <a:lnTo>
                  <a:pt x="2056" y="495"/>
                </a:lnTo>
                <a:lnTo>
                  <a:pt x="2084" y="467"/>
                </a:lnTo>
                <a:lnTo>
                  <a:pt x="2111" y="440"/>
                </a:lnTo>
                <a:lnTo>
                  <a:pt x="2136" y="413"/>
                </a:lnTo>
                <a:lnTo>
                  <a:pt x="2166" y="382"/>
                </a:lnTo>
                <a:lnTo>
                  <a:pt x="2194" y="353"/>
                </a:lnTo>
                <a:lnTo>
                  <a:pt x="2221" y="328"/>
                </a:lnTo>
                <a:lnTo>
                  <a:pt x="2247" y="307"/>
                </a:lnTo>
                <a:lnTo>
                  <a:pt x="2272" y="289"/>
                </a:lnTo>
                <a:lnTo>
                  <a:pt x="2297" y="277"/>
                </a:lnTo>
                <a:lnTo>
                  <a:pt x="2322" y="269"/>
                </a:lnTo>
                <a:lnTo>
                  <a:pt x="2355" y="267"/>
                </a:lnTo>
                <a:lnTo>
                  <a:pt x="2387" y="269"/>
                </a:lnTo>
                <a:lnTo>
                  <a:pt x="2419" y="278"/>
                </a:lnTo>
                <a:lnTo>
                  <a:pt x="2449" y="290"/>
                </a:lnTo>
                <a:lnTo>
                  <a:pt x="2479" y="307"/>
                </a:lnTo>
                <a:lnTo>
                  <a:pt x="2507" y="327"/>
                </a:lnTo>
                <a:lnTo>
                  <a:pt x="2535" y="348"/>
                </a:lnTo>
                <a:lnTo>
                  <a:pt x="2561" y="373"/>
                </a:lnTo>
                <a:lnTo>
                  <a:pt x="2586" y="400"/>
                </a:lnTo>
                <a:lnTo>
                  <a:pt x="2610" y="429"/>
                </a:lnTo>
                <a:lnTo>
                  <a:pt x="2632" y="457"/>
                </a:lnTo>
                <a:lnTo>
                  <a:pt x="2652" y="486"/>
                </a:lnTo>
                <a:lnTo>
                  <a:pt x="2671" y="514"/>
                </a:lnTo>
                <a:lnTo>
                  <a:pt x="2689" y="540"/>
                </a:lnTo>
                <a:lnTo>
                  <a:pt x="2703" y="566"/>
                </a:lnTo>
                <a:lnTo>
                  <a:pt x="2717" y="589"/>
                </a:lnTo>
                <a:lnTo>
                  <a:pt x="2728" y="609"/>
                </a:lnTo>
                <a:lnTo>
                  <a:pt x="2737" y="626"/>
                </a:lnTo>
                <a:lnTo>
                  <a:pt x="2744" y="639"/>
                </a:lnTo>
                <a:lnTo>
                  <a:pt x="2748" y="647"/>
                </a:lnTo>
                <a:lnTo>
                  <a:pt x="2763" y="678"/>
                </a:lnTo>
                <a:lnTo>
                  <a:pt x="2740" y="704"/>
                </a:lnTo>
                <a:lnTo>
                  <a:pt x="2675" y="776"/>
                </a:lnTo>
                <a:lnTo>
                  <a:pt x="2608" y="842"/>
                </a:lnTo>
                <a:lnTo>
                  <a:pt x="2539" y="903"/>
                </a:lnTo>
                <a:lnTo>
                  <a:pt x="2470" y="958"/>
                </a:lnTo>
                <a:lnTo>
                  <a:pt x="2399" y="1008"/>
                </a:lnTo>
                <a:lnTo>
                  <a:pt x="2327" y="1054"/>
                </a:lnTo>
                <a:lnTo>
                  <a:pt x="2255" y="1096"/>
                </a:lnTo>
                <a:lnTo>
                  <a:pt x="2184" y="1132"/>
                </a:lnTo>
                <a:lnTo>
                  <a:pt x="2112" y="1166"/>
                </a:lnTo>
                <a:lnTo>
                  <a:pt x="2042" y="1194"/>
                </a:lnTo>
                <a:lnTo>
                  <a:pt x="1973" y="1220"/>
                </a:lnTo>
                <a:lnTo>
                  <a:pt x="1905" y="1242"/>
                </a:lnTo>
                <a:lnTo>
                  <a:pt x="1840" y="1260"/>
                </a:lnTo>
                <a:lnTo>
                  <a:pt x="1776" y="1277"/>
                </a:lnTo>
                <a:lnTo>
                  <a:pt x="1716" y="1291"/>
                </a:lnTo>
                <a:lnTo>
                  <a:pt x="1658" y="1302"/>
                </a:lnTo>
                <a:lnTo>
                  <a:pt x="1604" y="1310"/>
                </a:lnTo>
                <a:lnTo>
                  <a:pt x="1553" y="1318"/>
                </a:lnTo>
                <a:lnTo>
                  <a:pt x="1506" y="1323"/>
                </a:lnTo>
                <a:lnTo>
                  <a:pt x="1463" y="1326"/>
                </a:lnTo>
                <a:lnTo>
                  <a:pt x="1426" y="1329"/>
                </a:lnTo>
                <a:lnTo>
                  <a:pt x="1394" y="1330"/>
                </a:lnTo>
                <a:lnTo>
                  <a:pt x="1367" y="1331"/>
                </a:lnTo>
                <a:lnTo>
                  <a:pt x="1346" y="1331"/>
                </a:lnTo>
                <a:lnTo>
                  <a:pt x="1330" y="1331"/>
                </a:lnTo>
                <a:lnTo>
                  <a:pt x="1322" y="1331"/>
                </a:lnTo>
                <a:lnTo>
                  <a:pt x="1318" y="1331"/>
                </a:lnTo>
                <a:lnTo>
                  <a:pt x="1281" y="1330"/>
                </a:lnTo>
                <a:lnTo>
                  <a:pt x="1242" y="1327"/>
                </a:lnTo>
                <a:lnTo>
                  <a:pt x="1198" y="1323"/>
                </a:lnTo>
                <a:lnTo>
                  <a:pt x="1152" y="1317"/>
                </a:lnTo>
                <a:lnTo>
                  <a:pt x="1102" y="1308"/>
                </a:lnTo>
                <a:lnTo>
                  <a:pt x="1051" y="1299"/>
                </a:lnTo>
                <a:lnTo>
                  <a:pt x="997" y="1288"/>
                </a:lnTo>
                <a:lnTo>
                  <a:pt x="942" y="1278"/>
                </a:lnTo>
                <a:lnTo>
                  <a:pt x="885" y="1266"/>
                </a:lnTo>
                <a:lnTo>
                  <a:pt x="827" y="1252"/>
                </a:lnTo>
                <a:lnTo>
                  <a:pt x="769" y="1238"/>
                </a:lnTo>
                <a:lnTo>
                  <a:pt x="711" y="1224"/>
                </a:lnTo>
                <a:lnTo>
                  <a:pt x="654" y="1209"/>
                </a:lnTo>
                <a:lnTo>
                  <a:pt x="595" y="1195"/>
                </a:lnTo>
                <a:lnTo>
                  <a:pt x="539" y="1179"/>
                </a:lnTo>
                <a:lnTo>
                  <a:pt x="483" y="1165"/>
                </a:lnTo>
                <a:lnTo>
                  <a:pt x="430" y="1150"/>
                </a:lnTo>
                <a:lnTo>
                  <a:pt x="378" y="1135"/>
                </a:lnTo>
                <a:lnTo>
                  <a:pt x="328" y="1121"/>
                </a:lnTo>
                <a:lnTo>
                  <a:pt x="282" y="1107"/>
                </a:lnTo>
                <a:lnTo>
                  <a:pt x="237" y="1095"/>
                </a:lnTo>
                <a:lnTo>
                  <a:pt x="196" y="1082"/>
                </a:lnTo>
                <a:lnTo>
                  <a:pt x="160" y="1072"/>
                </a:lnTo>
                <a:lnTo>
                  <a:pt x="127" y="1062"/>
                </a:lnTo>
                <a:lnTo>
                  <a:pt x="99" y="1053"/>
                </a:lnTo>
                <a:lnTo>
                  <a:pt x="75" y="1046"/>
                </a:lnTo>
                <a:lnTo>
                  <a:pt x="57" y="1041"/>
                </a:lnTo>
                <a:lnTo>
                  <a:pt x="44" y="1037"/>
                </a:lnTo>
                <a:lnTo>
                  <a:pt x="37" y="1034"/>
                </a:lnTo>
                <a:lnTo>
                  <a:pt x="0" y="1022"/>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18" name="Freeform 1518">
            <a:extLst>
              <a:ext uri="{FF2B5EF4-FFF2-40B4-BE49-F238E27FC236}">
                <a16:creationId xmlns:a16="http://schemas.microsoft.com/office/drawing/2014/main" id="{00000000-0008-0000-0400-000012000000}"/>
              </a:ext>
            </a:extLst>
          </xdr:cNvPr>
          <xdr:cNvSpPr>
            <a:spLocks noEditPoints="1"/>
          </xdr:cNvSpPr>
        </xdr:nvSpPr>
        <xdr:spPr bwMode="auto">
          <a:xfrm>
            <a:off x="5209" y="3860"/>
            <a:ext cx="122" cy="56"/>
          </a:xfrm>
          <a:custGeom>
            <a:avLst/>
            <a:gdLst>
              <a:gd name="T0" fmla="*/ 980 w 1701"/>
              <a:gd name="T1" fmla="*/ 386 h 777"/>
              <a:gd name="T2" fmla="*/ 980 w 1701"/>
              <a:gd name="T3" fmla="*/ 530 h 777"/>
              <a:gd name="T4" fmla="*/ 1517 w 1701"/>
              <a:gd name="T5" fmla="*/ 530 h 777"/>
              <a:gd name="T6" fmla="*/ 1517 w 1701"/>
              <a:gd name="T7" fmla="*/ 386 h 777"/>
              <a:gd name="T8" fmla="*/ 980 w 1701"/>
              <a:gd name="T9" fmla="*/ 386 h 777"/>
              <a:gd name="T10" fmla="*/ 0 w 1701"/>
              <a:gd name="T11" fmla="*/ 0 h 777"/>
              <a:gd name="T12" fmla="*/ 1701 w 1701"/>
              <a:gd name="T13" fmla="*/ 0 h 777"/>
              <a:gd name="T14" fmla="*/ 1701 w 1701"/>
              <a:gd name="T15" fmla="*/ 733 h 777"/>
              <a:gd name="T16" fmla="*/ 1698 w 1701"/>
              <a:gd name="T17" fmla="*/ 747 h 777"/>
              <a:gd name="T18" fmla="*/ 1692 w 1701"/>
              <a:gd name="T19" fmla="*/ 759 h 777"/>
              <a:gd name="T20" fmla="*/ 1683 w 1701"/>
              <a:gd name="T21" fmla="*/ 769 h 777"/>
              <a:gd name="T22" fmla="*/ 1670 w 1701"/>
              <a:gd name="T23" fmla="*/ 775 h 777"/>
              <a:gd name="T24" fmla="*/ 1657 w 1701"/>
              <a:gd name="T25" fmla="*/ 777 h 777"/>
              <a:gd name="T26" fmla="*/ 44 w 1701"/>
              <a:gd name="T27" fmla="*/ 777 h 777"/>
              <a:gd name="T28" fmla="*/ 30 w 1701"/>
              <a:gd name="T29" fmla="*/ 775 h 777"/>
              <a:gd name="T30" fmla="*/ 17 w 1701"/>
              <a:gd name="T31" fmla="*/ 769 h 777"/>
              <a:gd name="T32" fmla="*/ 8 w 1701"/>
              <a:gd name="T33" fmla="*/ 759 h 777"/>
              <a:gd name="T34" fmla="*/ 2 w 1701"/>
              <a:gd name="T35" fmla="*/ 747 h 777"/>
              <a:gd name="T36" fmla="*/ 0 w 1701"/>
              <a:gd name="T37" fmla="*/ 733 h 777"/>
              <a:gd name="T38" fmla="*/ 0 w 1701"/>
              <a:gd name="T39" fmla="*/ 0 h 77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Lst>
            <a:rect l="0" t="0" r="r" b="b"/>
            <a:pathLst>
              <a:path w="1701" h="777">
                <a:moveTo>
                  <a:pt x="980" y="386"/>
                </a:moveTo>
                <a:lnTo>
                  <a:pt x="980" y="530"/>
                </a:lnTo>
                <a:lnTo>
                  <a:pt x="1517" y="530"/>
                </a:lnTo>
                <a:lnTo>
                  <a:pt x="1517" y="386"/>
                </a:lnTo>
                <a:lnTo>
                  <a:pt x="980" y="386"/>
                </a:lnTo>
                <a:close/>
                <a:moveTo>
                  <a:pt x="0" y="0"/>
                </a:moveTo>
                <a:lnTo>
                  <a:pt x="1701" y="0"/>
                </a:lnTo>
                <a:lnTo>
                  <a:pt x="1701" y="733"/>
                </a:lnTo>
                <a:lnTo>
                  <a:pt x="1698" y="747"/>
                </a:lnTo>
                <a:lnTo>
                  <a:pt x="1692" y="759"/>
                </a:lnTo>
                <a:lnTo>
                  <a:pt x="1683" y="769"/>
                </a:lnTo>
                <a:lnTo>
                  <a:pt x="1670" y="775"/>
                </a:lnTo>
                <a:lnTo>
                  <a:pt x="1657" y="777"/>
                </a:lnTo>
                <a:lnTo>
                  <a:pt x="44" y="777"/>
                </a:lnTo>
                <a:lnTo>
                  <a:pt x="30" y="775"/>
                </a:lnTo>
                <a:lnTo>
                  <a:pt x="17" y="769"/>
                </a:lnTo>
                <a:lnTo>
                  <a:pt x="8" y="759"/>
                </a:lnTo>
                <a:lnTo>
                  <a:pt x="2" y="747"/>
                </a:lnTo>
                <a:lnTo>
                  <a:pt x="0" y="733"/>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sp macro="" textlink="">
        <xdr:nvSpPr>
          <xdr:cNvPr id="19" name="Freeform 1519">
            <a:extLst>
              <a:ext uri="{FF2B5EF4-FFF2-40B4-BE49-F238E27FC236}">
                <a16:creationId xmlns:a16="http://schemas.microsoft.com/office/drawing/2014/main" id="{00000000-0008-0000-0400-000013000000}"/>
              </a:ext>
            </a:extLst>
          </xdr:cNvPr>
          <xdr:cNvSpPr>
            <a:spLocks/>
          </xdr:cNvSpPr>
        </xdr:nvSpPr>
        <xdr:spPr bwMode="auto">
          <a:xfrm>
            <a:off x="5209" y="3831"/>
            <a:ext cx="122" cy="18"/>
          </a:xfrm>
          <a:custGeom>
            <a:avLst/>
            <a:gdLst>
              <a:gd name="T0" fmla="*/ 44 w 1701"/>
              <a:gd name="T1" fmla="*/ 0 h 251"/>
              <a:gd name="T2" fmla="*/ 1657 w 1701"/>
              <a:gd name="T3" fmla="*/ 0 h 251"/>
              <a:gd name="T4" fmla="*/ 1670 w 1701"/>
              <a:gd name="T5" fmla="*/ 2 h 251"/>
              <a:gd name="T6" fmla="*/ 1683 w 1701"/>
              <a:gd name="T7" fmla="*/ 9 h 251"/>
              <a:gd name="T8" fmla="*/ 1692 w 1701"/>
              <a:gd name="T9" fmla="*/ 19 h 251"/>
              <a:gd name="T10" fmla="*/ 1698 w 1701"/>
              <a:gd name="T11" fmla="*/ 31 h 251"/>
              <a:gd name="T12" fmla="*/ 1701 w 1701"/>
              <a:gd name="T13" fmla="*/ 45 h 251"/>
              <a:gd name="T14" fmla="*/ 1701 w 1701"/>
              <a:gd name="T15" fmla="*/ 251 h 251"/>
              <a:gd name="T16" fmla="*/ 0 w 1701"/>
              <a:gd name="T17" fmla="*/ 251 h 251"/>
              <a:gd name="T18" fmla="*/ 0 w 1701"/>
              <a:gd name="T19" fmla="*/ 45 h 251"/>
              <a:gd name="T20" fmla="*/ 2 w 1701"/>
              <a:gd name="T21" fmla="*/ 31 h 251"/>
              <a:gd name="T22" fmla="*/ 8 w 1701"/>
              <a:gd name="T23" fmla="*/ 19 h 251"/>
              <a:gd name="T24" fmla="*/ 17 w 1701"/>
              <a:gd name="T25" fmla="*/ 9 h 251"/>
              <a:gd name="T26" fmla="*/ 30 w 1701"/>
              <a:gd name="T27" fmla="*/ 2 h 251"/>
              <a:gd name="T28" fmla="*/ 44 w 1701"/>
              <a:gd name="T29" fmla="*/ 0 h 25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701" h="251">
                <a:moveTo>
                  <a:pt x="44" y="0"/>
                </a:moveTo>
                <a:lnTo>
                  <a:pt x="1657" y="0"/>
                </a:lnTo>
                <a:lnTo>
                  <a:pt x="1670" y="2"/>
                </a:lnTo>
                <a:lnTo>
                  <a:pt x="1683" y="9"/>
                </a:lnTo>
                <a:lnTo>
                  <a:pt x="1692" y="19"/>
                </a:lnTo>
                <a:lnTo>
                  <a:pt x="1698" y="31"/>
                </a:lnTo>
                <a:lnTo>
                  <a:pt x="1701" y="45"/>
                </a:lnTo>
                <a:lnTo>
                  <a:pt x="1701" y="251"/>
                </a:lnTo>
                <a:lnTo>
                  <a:pt x="0" y="251"/>
                </a:lnTo>
                <a:lnTo>
                  <a:pt x="0" y="45"/>
                </a:lnTo>
                <a:lnTo>
                  <a:pt x="2" y="31"/>
                </a:lnTo>
                <a:lnTo>
                  <a:pt x="8" y="19"/>
                </a:lnTo>
                <a:lnTo>
                  <a:pt x="17" y="9"/>
                </a:lnTo>
                <a:lnTo>
                  <a:pt x="30" y="2"/>
                </a:lnTo>
                <a:lnTo>
                  <a:pt x="44"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solidFill>
                <a:sysClr val="windowText" lastClr="000000"/>
              </a:solidFill>
            </a:endParaRPr>
          </a:p>
        </xdr:txBody>
      </xdr:sp>
    </xdr:grpSp>
    <xdr:clientData/>
  </xdr:twoCellAnchor>
  <xdr:twoCellAnchor>
    <xdr:from>
      <xdr:col>3</xdr:col>
      <xdr:colOff>475065</xdr:colOff>
      <xdr:row>15</xdr:row>
      <xdr:rowOff>11909</xdr:rowOff>
    </xdr:from>
    <xdr:to>
      <xdr:col>4</xdr:col>
      <xdr:colOff>100021</xdr:colOff>
      <xdr:row>16</xdr:row>
      <xdr:rowOff>73396</xdr:rowOff>
    </xdr:to>
    <xdr:grpSp>
      <xdr:nvGrpSpPr>
        <xdr:cNvPr id="20" name="Group 19">
          <a:extLst>
            <a:ext uri="{FF2B5EF4-FFF2-40B4-BE49-F238E27FC236}">
              <a16:creationId xmlns:a16="http://schemas.microsoft.com/office/drawing/2014/main" id="{00000000-0008-0000-0400-000014000000}"/>
            </a:ext>
          </a:extLst>
        </xdr:cNvPr>
        <xdr:cNvGrpSpPr/>
      </xdr:nvGrpSpPr>
      <xdr:grpSpPr>
        <a:xfrm>
          <a:off x="2326725" y="2755109"/>
          <a:ext cx="242176" cy="244367"/>
          <a:chOff x="8270875" y="374650"/>
          <a:chExt cx="384176" cy="382588"/>
        </a:xfrm>
        <a:solidFill>
          <a:schemeClr val="tx1"/>
        </a:solidFill>
      </xdr:grpSpPr>
      <xdr:sp macro="" textlink="">
        <xdr:nvSpPr>
          <xdr:cNvPr id="21" name="Freeform 114">
            <a:extLst>
              <a:ext uri="{FF2B5EF4-FFF2-40B4-BE49-F238E27FC236}">
                <a16:creationId xmlns:a16="http://schemas.microsoft.com/office/drawing/2014/main" id="{00000000-0008-0000-0400-000015000000}"/>
              </a:ext>
            </a:extLst>
          </xdr:cNvPr>
          <xdr:cNvSpPr>
            <a:spLocks noEditPoints="1"/>
          </xdr:cNvSpPr>
        </xdr:nvSpPr>
        <xdr:spPr bwMode="auto">
          <a:xfrm>
            <a:off x="8548688" y="446088"/>
            <a:ext cx="106363" cy="311150"/>
          </a:xfrm>
          <a:custGeom>
            <a:avLst/>
            <a:gdLst>
              <a:gd name="T0" fmla="*/ 441 w 944"/>
              <a:gd name="T1" fmla="*/ 2040 h 2750"/>
              <a:gd name="T2" fmla="*/ 380 w 944"/>
              <a:gd name="T3" fmla="*/ 2061 h 2750"/>
              <a:gd name="T4" fmla="*/ 331 w 944"/>
              <a:gd name="T5" fmla="*/ 2099 h 2750"/>
              <a:gd name="T6" fmla="*/ 294 w 944"/>
              <a:gd name="T7" fmla="*/ 2151 h 2750"/>
              <a:gd name="T8" fmla="*/ 274 w 944"/>
              <a:gd name="T9" fmla="*/ 2213 h 2750"/>
              <a:gd name="T10" fmla="*/ 274 w 944"/>
              <a:gd name="T11" fmla="*/ 2281 h 2750"/>
              <a:gd name="T12" fmla="*/ 294 w 944"/>
              <a:gd name="T13" fmla="*/ 2342 h 2750"/>
              <a:gd name="T14" fmla="*/ 331 w 944"/>
              <a:gd name="T15" fmla="*/ 2394 h 2750"/>
              <a:gd name="T16" fmla="*/ 381 w 944"/>
              <a:gd name="T17" fmla="*/ 2432 h 2750"/>
              <a:gd name="T18" fmla="*/ 441 w 944"/>
              <a:gd name="T19" fmla="*/ 2452 h 2750"/>
              <a:gd name="T20" fmla="*/ 506 w 944"/>
              <a:gd name="T21" fmla="*/ 2452 h 2750"/>
              <a:gd name="T22" fmla="*/ 565 w 944"/>
              <a:gd name="T23" fmla="*/ 2432 h 2750"/>
              <a:gd name="T24" fmla="*/ 615 w 944"/>
              <a:gd name="T25" fmla="*/ 2394 h 2750"/>
              <a:gd name="T26" fmla="*/ 652 w 944"/>
              <a:gd name="T27" fmla="*/ 2342 h 2750"/>
              <a:gd name="T28" fmla="*/ 672 w 944"/>
              <a:gd name="T29" fmla="*/ 2281 h 2750"/>
              <a:gd name="T30" fmla="*/ 672 w 944"/>
              <a:gd name="T31" fmla="*/ 2213 h 2750"/>
              <a:gd name="T32" fmla="*/ 652 w 944"/>
              <a:gd name="T33" fmla="*/ 2151 h 2750"/>
              <a:gd name="T34" fmla="*/ 615 w 944"/>
              <a:gd name="T35" fmla="*/ 2099 h 2750"/>
              <a:gd name="T36" fmla="*/ 565 w 944"/>
              <a:gd name="T37" fmla="*/ 2061 h 2750"/>
              <a:gd name="T38" fmla="*/ 506 w 944"/>
              <a:gd name="T39" fmla="*/ 2040 h 2750"/>
              <a:gd name="T40" fmla="*/ 255 w 944"/>
              <a:gd name="T41" fmla="*/ 439 h 2750"/>
              <a:gd name="T42" fmla="*/ 215 w 944"/>
              <a:gd name="T43" fmla="*/ 449 h 2750"/>
              <a:gd name="T44" fmla="*/ 184 w 944"/>
              <a:gd name="T45" fmla="*/ 473 h 2750"/>
              <a:gd name="T46" fmla="*/ 167 w 944"/>
              <a:gd name="T47" fmla="*/ 509 h 2750"/>
              <a:gd name="T48" fmla="*/ 167 w 944"/>
              <a:gd name="T49" fmla="*/ 551 h 2750"/>
              <a:gd name="T50" fmla="*/ 184 w 944"/>
              <a:gd name="T51" fmla="*/ 588 h 2750"/>
              <a:gd name="T52" fmla="*/ 215 w 944"/>
              <a:gd name="T53" fmla="*/ 612 h 2750"/>
              <a:gd name="T54" fmla="*/ 255 w 944"/>
              <a:gd name="T55" fmla="*/ 621 h 2750"/>
              <a:gd name="T56" fmla="*/ 712 w 944"/>
              <a:gd name="T57" fmla="*/ 618 h 2750"/>
              <a:gd name="T58" fmla="*/ 749 w 944"/>
              <a:gd name="T59" fmla="*/ 601 h 2750"/>
              <a:gd name="T60" fmla="*/ 774 w 944"/>
              <a:gd name="T61" fmla="*/ 570 h 2750"/>
              <a:gd name="T62" fmla="*/ 782 w 944"/>
              <a:gd name="T63" fmla="*/ 530 h 2750"/>
              <a:gd name="T64" fmla="*/ 774 w 944"/>
              <a:gd name="T65" fmla="*/ 489 h 2750"/>
              <a:gd name="T66" fmla="*/ 748 w 944"/>
              <a:gd name="T67" fmla="*/ 459 h 2750"/>
              <a:gd name="T68" fmla="*/ 712 w 944"/>
              <a:gd name="T69" fmla="*/ 441 h 2750"/>
              <a:gd name="T70" fmla="*/ 255 w 944"/>
              <a:gd name="T71" fmla="*/ 439 h 2750"/>
              <a:gd name="T72" fmla="*/ 944 w 944"/>
              <a:gd name="T73" fmla="*/ 0 h 2750"/>
              <a:gd name="T74" fmla="*/ 0 w 944"/>
              <a:gd name="T75" fmla="*/ 2750 h 27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944" h="2750">
                <a:moveTo>
                  <a:pt x="473" y="2038"/>
                </a:moveTo>
                <a:lnTo>
                  <a:pt x="441" y="2040"/>
                </a:lnTo>
                <a:lnTo>
                  <a:pt x="410" y="2049"/>
                </a:lnTo>
                <a:lnTo>
                  <a:pt x="380" y="2061"/>
                </a:lnTo>
                <a:lnTo>
                  <a:pt x="355" y="2078"/>
                </a:lnTo>
                <a:lnTo>
                  <a:pt x="331" y="2099"/>
                </a:lnTo>
                <a:lnTo>
                  <a:pt x="311" y="2123"/>
                </a:lnTo>
                <a:lnTo>
                  <a:pt x="294" y="2151"/>
                </a:lnTo>
                <a:lnTo>
                  <a:pt x="282" y="2181"/>
                </a:lnTo>
                <a:lnTo>
                  <a:pt x="274" y="2213"/>
                </a:lnTo>
                <a:lnTo>
                  <a:pt x="272" y="2247"/>
                </a:lnTo>
                <a:lnTo>
                  <a:pt x="274" y="2281"/>
                </a:lnTo>
                <a:lnTo>
                  <a:pt x="282" y="2312"/>
                </a:lnTo>
                <a:lnTo>
                  <a:pt x="294" y="2342"/>
                </a:lnTo>
                <a:lnTo>
                  <a:pt x="311" y="2370"/>
                </a:lnTo>
                <a:lnTo>
                  <a:pt x="331" y="2394"/>
                </a:lnTo>
                <a:lnTo>
                  <a:pt x="355" y="2415"/>
                </a:lnTo>
                <a:lnTo>
                  <a:pt x="381" y="2432"/>
                </a:lnTo>
                <a:lnTo>
                  <a:pt x="410" y="2444"/>
                </a:lnTo>
                <a:lnTo>
                  <a:pt x="441" y="2452"/>
                </a:lnTo>
                <a:lnTo>
                  <a:pt x="473" y="2456"/>
                </a:lnTo>
                <a:lnTo>
                  <a:pt x="506" y="2452"/>
                </a:lnTo>
                <a:lnTo>
                  <a:pt x="536" y="2444"/>
                </a:lnTo>
                <a:lnTo>
                  <a:pt x="565" y="2432"/>
                </a:lnTo>
                <a:lnTo>
                  <a:pt x="592" y="2415"/>
                </a:lnTo>
                <a:lnTo>
                  <a:pt x="615" y="2394"/>
                </a:lnTo>
                <a:lnTo>
                  <a:pt x="636" y="2370"/>
                </a:lnTo>
                <a:lnTo>
                  <a:pt x="652" y="2342"/>
                </a:lnTo>
                <a:lnTo>
                  <a:pt x="665" y="2312"/>
                </a:lnTo>
                <a:lnTo>
                  <a:pt x="672" y="2281"/>
                </a:lnTo>
                <a:lnTo>
                  <a:pt x="675" y="2247"/>
                </a:lnTo>
                <a:lnTo>
                  <a:pt x="672" y="2213"/>
                </a:lnTo>
                <a:lnTo>
                  <a:pt x="665" y="2181"/>
                </a:lnTo>
                <a:lnTo>
                  <a:pt x="652" y="2151"/>
                </a:lnTo>
                <a:lnTo>
                  <a:pt x="636" y="2123"/>
                </a:lnTo>
                <a:lnTo>
                  <a:pt x="615" y="2099"/>
                </a:lnTo>
                <a:lnTo>
                  <a:pt x="592" y="2078"/>
                </a:lnTo>
                <a:lnTo>
                  <a:pt x="565" y="2061"/>
                </a:lnTo>
                <a:lnTo>
                  <a:pt x="536" y="2049"/>
                </a:lnTo>
                <a:lnTo>
                  <a:pt x="506" y="2040"/>
                </a:lnTo>
                <a:lnTo>
                  <a:pt x="473" y="2038"/>
                </a:lnTo>
                <a:close/>
                <a:moveTo>
                  <a:pt x="255" y="439"/>
                </a:moveTo>
                <a:lnTo>
                  <a:pt x="235" y="441"/>
                </a:lnTo>
                <a:lnTo>
                  <a:pt x="215" y="449"/>
                </a:lnTo>
                <a:lnTo>
                  <a:pt x="198" y="459"/>
                </a:lnTo>
                <a:lnTo>
                  <a:pt x="184" y="473"/>
                </a:lnTo>
                <a:lnTo>
                  <a:pt x="173" y="489"/>
                </a:lnTo>
                <a:lnTo>
                  <a:pt x="167" y="509"/>
                </a:lnTo>
                <a:lnTo>
                  <a:pt x="164" y="530"/>
                </a:lnTo>
                <a:lnTo>
                  <a:pt x="167" y="551"/>
                </a:lnTo>
                <a:lnTo>
                  <a:pt x="173" y="570"/>
                </a:lnTo>
                <a:lnTo>
                  <a:pt x="184" y="588"/>
                </a:lnTo>
                <a:lnTo>
                  <a:pt x="198" y="601"/>
                </a:lnTo>
                <a:lnTo>
                  <a:pt x="215" y="612"/>
                </a:lnTo>
                <a:lnTo>
                  <a:pt x="235" y="618"/>
                </a:lnTo>
                <a:lnTo>
                  <a:pt x="255" y="621"/>
                </a:lnTo>
                <a:lnTo>
                  <a:pt x="691" y="621"/>
                </a:lnTo>
                <a:lnTo>
                  <a:pt x="712" y="618"/>
                </a:lnTo>
                <a:lnTo>
                  <a:pt x="731" y="612"/>
                </a:lnTo>
                <a:lnTo>
                  <a:pt x="749" y="601"/>
                </a:lnTo>
                <a:lnTo>
                  <a:pt x="762" y="588"/>
                </a:lnTo>
                <a:lnTo>
                  <a:pt x="774" y="570"/>
                </a:lnTo>
                <a:lnTo>
                  <a:pt x="780" y="551"/>
                </a:lnTo>
                <a:lnTo>
                  <a:pt x="782" y="530"/>
                </a:lnTo>
                <a:lnTo>
                  <a:pt x="780" y="509"/>
                </a:lnTo>
                <a:lnTo>
                  <a:pt x="774" y="489"/>
                </a:lnTo>
                <a:lnTo>
                  <a:pt x="762" y="473"/>
                </a:lnTo>
                <a:lnTo>
                  <a:pt x="748" y="459"/>
                </a:lnTo>
                <a:lnTo>
                  <a:pt x="731" y="449"/>
                </a:lnTo>
                <a:lnTo>
                  <a:pt x="712" y="441"/>
                </a:lnTo>
                <a:lnTo>
                  <a:pt x="691" y="439"/>
                </a:lnTo>
                <a:lnTo>
                  <a:pt x="255" y="439"/>
                </a:lnTo>
                <a:close/>
                <a:moveTo>
                  <a:pt x="0" y="0"/>
                </a:moveTo>
                <a:lnTo>
                  <a:pt x="944" y="0"/>
                </a:lnTo>
                <a:lnTo>
                  <a:pt x="944" y="2750"/>
                </a:lnTo>
                <a:lnTo>
                  <a:pt x="0" y="2750"/>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2" name="Freeform 115">
            <a:extLst>
              <a:ext uri="{FF2B5EF4-FFF2-40B4-BE49-F238E27FC236}">
                <a16:creationId xmlns:a16="http://schemas.microsoft.com/office/drawing/2014/main" id="{00000000-0008-0000-0400-000016000000}"/>
              </a:ext>
            </a:extLst>
          </xdr:cNvPr>
          <xdr:cNvSpPr>
            <a:spLocks noEditPoints="1"/>
          </xdr:cNvSpPr>
        </xdr:nvSpPr>
        <xdr:spPr bwMode="auto">
          <a:xfrm>
            <a:off x="8408988" y="374650"/>
            <a:ext cx="107950" cy="382588"/>
          </a:xfrm>
          <a:custGeom>
            <a:avLst/>
            <a:gdLst>
              <a:gd name="T0" fmla="*/ 438 w 944"/>
              <a:gd name="T1" fmla="*/ 2664 h 3374"/>
              <a:gd name="T2" fmla="*/ 379 w 944"/>
              <a:gd name="T3" fmla="*/ 2685 h 3374"/>
              <a:gd name="T4" fmla="*/ 328 w 944"/>
              <a:gd name="T5" fmla="*/ 2723 h 3374"/>
              <a:gd name="T6" fmla="*/ 291 w 944"/>
              <a:gd name="T7" fmla="*/ 2775 h 3374"/>
              <a:gd name="T8" fmla="*/ 272 w 944"/>
              <a:gd name="T9" fmla="*/ 2837 h 3374"/>
              <a:gd name="T10" fmla="*/ 272 w 944"/>
              <a:gd name="T11" fmla="*/ 2905 h 3374"/>
              <a:gd name="T12" fmla="*/ 292 w 944"/>
              <a:gd name="T13" fmla="*/ 2966 h 3374"/>
              <a:gd name="T14" fmla="*/ 329 w 944"/>
              <a:gd name="T15" fmla="*/ 3018 h 3374"/>
              <a:gd name="T16" fmla="*/ 379 w 944"/>
              <a:gd name="T17" fmla="*/ 3056 h 3374"/>
              <a:gd name="T18" fmla="*/ 438 w 944"/>
              <a:gd name="T19" fmla="*/ 3076 h 3374"/>
              <a:gd name="T20" fmla="*/ 504 w 944"/>
              <a:gd name="T21" fmla="*/ 3076 h 3374"/>
              <a:gd name="T22" fmla="*/ 563 w 944"/>
              <a:gd name="T23" fmla="*/ 3056 h 3374"/>
              <a:gd name="T24" fmla="*/ 613 w 944"/>
              <a:gd name="T25" fmla="*/ 3018 h 3374"/>
              <a:gd name="T26" fmla="*/ 650 w 944"/>
              <a:gd name="T27" fmla="*/ 2966 h 3374"/>
              <a:gd name="T28" fmla="*/ 670 w 944"/>
              <a:gd name="T29" fmla="*/ 2905 h 3374"/>
              <a:gd name="T30" fmla="*/ 670 w 944"/>
              <a:gd name="T31" fmla="*/ 2837 h 3374"/>
              <a:gd name="T32" fmla="*/ 651 w 944"/>
              <a:gd name="T33" fmla="*/ 2775 h 3374"/>
              <a:gd name="T34" fmla="*/ 614 w 944"/>
              <a:gd name="T35" fmla="*/ 2723 h 3374"/>
              <a:gd name="T36" fmla="*/ 563 w 944"/>
              <a:gd name="T37" fmla="*/ 2685 h 3374"/>
              <a:gd name="T38" fmla="*/ 504 w 944"/>
              <a:gd name="T39" fmla="*/ 2664 h 3374"/>
              <a:gd name="T40" fmla="*/ 296 w 944"/>
              <a:gd name="T41" fmla="*/ 326 h 3374"/>
              <a:gd name="T42" fmla="*/ 255 w 944"/>
              <a:gd name="T43" fmla="*/ 336 h 3374"/>
              <a:gd name="T44" fmla="*/ 224 w 944"/>
              <a:gd name="T45" fmla="*/ 362 h 3374"/>
              <a:gd name="T46" fmla="*/ 206 w 944"/>
              <a:gd name="T47" fmla="*/ 398 h 3374"/>
              <a:gd name="T48" fmla="*/ 207 w 944"/>
              <a:gd name="T49" fmla="*/ 439 h 3374"/>
              <a:gd name="T50" fmla="*/ 225 w 944"/>
              <a:gd name="T51" fmla="*/ 474 h 3374"/>
              <a:gd name="T52" fmla="*/ 255 w 944"/>
              <a:gd name="T53" fmla="*/ 499 h 3374"/>
              <a:gd name="T54" fmla="*/ 296 w 944"/>
              <a:gd name="T55" fmla="*/ 508 h 3374"/>
              <a:gd name="T56" fmla="*/ 753 w 944"/>
              <a:gd name="T57" fmla="*/ 506 h 3374"/>
              <a:gd name="T58" fmla="*/ 789 w 944"/>
              <a:gd name="T59" fmla="*/ 489 h 3374"/>
              <a:gd name="T60" fmla="*/ 814 w 944"/>
              <a:gd name="T61" fmla="*/ 458 h 3374"/>
              <a:gd name="T62" fmla="*/ 823 w 944"/>
              <a:gd name="T63" fmla="*/ 417 h 3374"/>
              <a:gd name="T64" fmla="*/ 814 w 944"/>
              <a:gd name="T65" fmla="*/ 377 h 3374"/>
              <a:gd name="T66" fmla="*/ 789 w 944"/>
              <a:gd name="T67" fmla="*/ 347 h 3374"/>
              <a:gd name="T68" fmla="*/ 753 w 944"/>
              <a:gd name="T69" fmla="*/ 329 h 3374"/>
              <a:gd name="T70" fmla="*/ 296 w 944"/>
              <a:gd name="T71" fmla="*/ 326 h 3374"/>
              <a:gd name="T72" fmla="*/ 944 w 944"/>
              <a:gd name="T73" fmla="*/ 0 h 3374"/>
              <a:gd name="T74" fmla="*/ 0 w 944"/>
              <a:gd name="T75" fmla="*/ 3374 h 337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944" h="3374">
                <a:moveTo>
                  <a:pt x="471" y="2662"/>
                </a:moveTo>
                <a:lnTo>
                  <a:pt x="438" y="2664"/>
                </a:lnTo>
                <a:lnTo>
                  <a:pt x="407" y="2673"/>
                </a:lnTo>
                <a:lnTo>
                  <a:pt x="379" y="2685"/>
                </a:lnTo>
                <a:lnTo>
                  <a:pt x="352" y="2702"/>
                </a:lnTo>
                <a:lnTo>
                  <a:pt x="328" y="2723"/>
                </a:lnTo>
                <a:lnTo>
                  <a:pt x="309" y="2747"/>
                </a:lnTo>
                <a:lnTo>
                  <a:pt x="291" y="2775"/>
                </a:lnTo>
                <a:lnTo>
                  <a:pt x="279" y="2805"/>
                </a:lnTo>
                <a:lnTo>
                  <a:pt x="272" y="2837"/>
                </a:lnTo>
                <a:lnTo>
                  <a:pt x="269" y="2871"/>
                </a:lnTo>
                <a:lnTo>
                  <a:pt x="272" y="2905"/>
                </a:lnTo>
                <a:lnTo>
                  <a:pt x="280" y="2936"/>
                </a:lnTo>
                <a:lnTo>
                  <a:pt x="292" y="2966"/>
                </a:lnTo>
                <a:lnTo>
                  <a:pt x="309" y="2994"/>
                </a:lnTo>
                <a:lnTo>
                  <a:pt x="329" y="3018"/>
                </a:lnTo>
                <a:lnTo>
                  <a:pt x="353" y="3039"/>
                </a:lnTo>
                <a:lnTo>
                  <a:pt x="379" y="3056"/>
                </a:lnTo>
                <a:lnTo>
                  <a:pt x="407" y="3068"/>
                </a:lnTo>
                <a:lnTo>
                  <a:pt x="438" y="3076"/>
                </a:lnTo>
                <a:lnTo>
                  <a:pt x="471" y="3080"/>
                </a:lnTo>
                <a:lnTo>
                  <a:pt x="504" y="3076"/>
                </a:lnTo>
                <a:lnTo>
                  <a:pt x="535" y="3068"/>
                </a:lnTo>
                <a:lnTo>
                  <a:pt x="563" y="3056"/>
                </a:lnTo>
                <a:lnTo>
                  <a:pt x="589" y="3039"/>
                </a:lnTo>
                <a:lnTo>
                  <a:pt x="613" y="3018"/>
                </a:lnTo>
                <a:lnTo>
                  <a:pt x="633" y="2994"/>
                </a:lnTo>
                <a:lnTo>
                  <a:pt x="650" y="2966"/>
                </a:lnTo>
                <a:lnTo>
                  <a:pt x="662" y="2936"/>
                </a:lnTo>
                <a:lnTo>
                  <a:pt x="670" y="2905"/>
                </a:lnTo>
                <a:lnTo>
                  <a:pt x="673" y="2871"/>
                </a:lnTo>
                <a:lnTo>
                  <a:pt x="670" y="2837"/>
                </a:lnTo>
                <a:lnTo>
                  <a:pt x="663" y="2805"/>
                </a:lnTo>
                <a:lnTo>
                  <a:pt x="651" y="2775"/>
                </a:lnTo>
                <a:lnTo>
                  <a:pt x="633" y="2747"/>
                </a:lnTo>
                <a:lnTo>
                  <a:pt x="614" y="2723"/>
                </a:lnTo>
                <a:lnTo>
                  <a:pt x="590" y="2702"/>
                </a:lnTo>
                <a:lnTo>
                  <a:pt x="563" y="2685"/>
                </a:lnTo>
                <a:lnTo>
                  <a:pt x="535" y="2673"/>
                </a:lnTo>
                <a:lnTo>
                  <a:pt x="504" y="2664"/>
                </a:lnTo>
                <a:lnTo>
                  <a:pt x="471" y="2662"/>
                </a:lnTo>
                <a:close/>
                <a:moveTo>
                  <a:pt x="296" y="326"/>
                </a:moveTo>
                <a:lnTo>
                  <a:pt x="275" y="329"/>
                </a:lnTo>
                <a:lnTo>
                  <a:pt x="255" y="336"/>
                </a:lnTo>
                <a:lnTo>
                  <a:pt x="238" y="348"/>
                </a:lnTo>
                <a:lnTo>
                  <a:pt x="224" y="362"/>
                </a:lnTo>
                <a:lnTo>
                  <a:pt x="212" y="378"/>
                </a:lnTo>
                <a:lnTo>
                  <a:pt x="206" y="398"/>
                </a:lnTo>
                <a:lnTo>
                  <a:pt x="205" y="417"/>
                </a:lnTo>
                <a:lnTo>
                  <a:pt x="207" y="439"/>
                </a:lnTo>
                <a:lnTo>
                  <a:pt x="214" y="458"/>
                </a:lnTo>
                <a:lnTo>
                  <a:pt x="225" y="474"/>
                </a:lnTo>
                <a:lnTo>
                  <a:pt x="239" y="489"/>
                </a:lnTo>
                <a:lnTo>
                  <a:pt x="255" y="499"/>
                </a:lnTo>
                <a:lnTo>
                  <a:pt x="275" y="506"/>
                </a:lnTo>
                <a:lnTo>
                  <a:pt x="296" y="508"/>
                </a:lnTo>
                <a:lnTo>
                  <a:pt x="732" y="508"/>
                </a:lnTo>
                <a:lnTo>
                  <a:pt x="753" y="506"/>
                </a:lnTo>
                <a:lnTo>
                  <a:pt x="772" y="499"/>
                </a:lnTo>
                <a:lnTo>
                  <a:pt x="789" y="489"/>
                </a:lnTo>
                <a:lnTo>
                  <a:pt x="803" y="474"/>
                </a:lnTo>
                <a:lnTo>
                  <a:pt x="814" y="458"/>
                </a:lnTo>
                <a:lnTo>
                  <a:pt x="820" y="439"/>
                </a:lnTo>
                <a:lnTo>
                  <a:pt x="823" y="417"/>
                </a:lnTo>
                <a:lnTo>
                  <a:pt x="820" y="397"/>
                </a:lnTo>
                <a:lnTo>
                  <a:pt x="814" y="377"/>
                </a:lnTo>
                <a:lnTo>
                  <a:pt x="803" y="360"/>
                </a:lnTo>
                <a:lnTo>
                  <a:pt x="789" y="347"/>
                </a:lnTo>
                <a:lnTo>
                  <a:pt x="772" y="335"/>
                </a:lnTo>
                <a:lnTo>
                  <a:pt x="753" y="329"/>
                </a:lnTo>
                <a:lnTo>
                  <a:pt x="732" y="326"/>
                </a:lnTo>
                <a:lnTo>
                  <a:pt x="296" y="326"/>
                </a:lnTo>
                <a:close/>
                <a:moveTo>
                  <a:pt x="0" y="0"/>
                </a:moveTo>
                <a:lnTo>
                  <a:pt x="944" y="0"/>
                </a:lnTo>
                <a:lnTo>
                  <a:pt x="944" y="3374"/>
                </a:lnTo>
                <a:lnTo>
                  <a:pt x="0" y="3374"/>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23" name="Freeform 116">
            <a:extLst>
              <a:ext uri="{FF2B5EF4-FFF2-40B4-BE49-F238E27FC236}">
                <a16:creationId xmlns:a16="http://schemas.microsoft.com/office/drawing/2014/main" id="{00000000-0008-0000-0400-000017000000}"/>
              </a:ext>
            </a:extLst>
          </xdr:cNvPr>
          <xdr:cNvSpPr>
            <a:spLocks noEditPoints="1"/>
          </xdr:cNvSpPr>
        </xdr:nvSpPr>
        <xdr:spPr bwMode="auto">
          <a:xfrm>
            <a:off x="8270875" y="425450"/>
            <a:ext cx="106363" cy="331788"/>
          </a:xfrm>
          <a:custGeom>
            <a:avLst/>
            <a:gdLst>
              <a:gd name="T0" fmla="*/ 438 w 944"/>
              <a:gd name="T1" fmla="*/ 2217 h 2927"/>
              <a:gd name="T2" fmla="*/ 379 w 944"/>
              <a:gd name="T3" fmla="*/ 2238 h 2927"/>
              <a:gd name="T4" fmla="*/ 329 w 944"/>
              <a:gd name="T5" fmla="*/ 2276 h 2927"/>
              <a:gd name="T6" fmla="*/ 292 w 944"/>
              <a:gd name="T7" fmla="*/ 2328 h 2927"/>
              <a:gd name="T8" fmla="*/ 272 w 944"/>
              <a:gd name="T9" fmla="*/ 2390 h 2927"/>
              <a:gd name="T10" fmla="*/ 272 w 944"/>
              <a:gd name="T11" fmla="*/ 2458 h 2927"/>
              <a:gd name="T12" fmla="*/ 292 w 944"/>
              <a:gd name="T13" fmla="*/ 2519 h 2927"/>
              <a:gd name="T14" fmla="*/ 329 w 944"/>
              <a:gd name="T15" fmla="*/ 2571 h 2927"/>
              <a:gd name="T16" fmla="*/ 379 w 944"/>
              <a:gd name="T17" fmla="*/ 2609 h 2927"/>
              <a:gd name="T18" fmla="*/ 438 w 944"/>
              <a:gd name="T19" fmla="*/ 2629 h 2927"/>
              <a:gd name="T20" fmla="*/ 504 w 944"/>
              <a:gd name="T21" fmla="*/ 2629 h 2927"/>
              <a:gd name="T22" fmla="*/ 565 w 944"/>
              <a:gd name="T23" fmla="*/ 2609 h 2927"/>
              <a:gd name="T24" fmla="*/ 614 w 944"/>
              <a:gd name="T25" fmla="*/ 2571 h 2927"/>
              <a:gd name="T26" fmla="*/ 651 w 944"/>
              <a:gd name="T27" fmla="*/ 2519 h 2927"/>
              <a:gd name="T28" fmla="*/ 670 w 944"/>
              <a:gd name="T29" fmla="*/ 2458 h 2927"/>
              <a:gd name="T30" fmla="*/ 670 w 944"/>
              <a:gd name="T31" fmla="*/ 2390 h 2927"/>
              <a:gd name="T32" fmla="*/ 650 w 944"/>
              <a:gd name="T33" fmla="*/ 2328 h 2927"/>
              <a:gd name="T34" fmla="*/ 613 w 944"/>
              <a:gd name="T35" fmla="*/ 2276 h 2927"/>
              <a:gd name="T36" fmla="*/ 564 w 944"/>
              <a:gd name="T37" fmla="*/ 2238 h 2927"/>
              <a:gd name="T38" fmla="*/ 503 w 944"/>
              <a:gd name="T39" fmla="*/ 2217 h 2927"/>
              <a:gd name="T40" fmla="*/ 264 w 944"/>
              <a:gd name="T41" fmla="*/ 302 h 2927"/>
              <a:gd name="T42" fmla="*/ 223 w 944"/>
              <a:gd name="T43" fmla="*/ 312 h 2927"/>
              <a:gd name="T44" fmla="*/ 192 w 944"/>
              <a:gd name="T45" fmla="*/ 336 h 2927"/>
              <a:gd name="T46" fmla="*/ 175 w 944"/>
              <a:gd name="T47" fmla="*/ 373 h 2927"/>
              <a:gd name="T48" fmla="*/ 175 w 944"/>
              <a:gd name="T49" fmla="*/ 415 h 2927"/>
              <a:gd name="T50" fmla="*/ 192 w 944"/>
              <a:gd name="T51" fmla="*/ 451 h 2927"/>
              <a:gd name="T52" fmla="*/ 223 w 944"/>
              <a:gd name="T53" fmla="*/ 475 h 2927"/>
              <a:gd name="T54" fmla="*/ 264 w 944"/>
              <a:gd name="T55" fmla="*/ 484 h 2927"/>
              <a:gd name="T56" fmla="*/ 720 w 944"/>
              <a:gd name="T57" fmla="*/ 482 h 2927"/>
              <a:gd name="T58" fmla="*/ 757 w 944"/>
              <a:gd name="T59" fmla="*/ 465 h 2927"/>
              <a:gd name="T60" fmla="*/ 781 w 944"/>
              <a:gd name="T61" fmla="*/ 434 h 2927"/>
              <a:gd name="T62" fmla="*/ 791 w 944"/>
              <a:gd name="T63" fmla="*/ 393 h 2927"/>
              <a:gd name="T64" fmla="*/ 781 w 944"/>
              <a:gd name="T65" fmla="*/ 354 h 2927"/>
              <a:gd name="T66" fmla="*/ 757 w 944"/>
              <a:gd name="T67" fmla="*/ 323 h 2927"/>
              <a:gd name="T68" fmla="*/ 720 w 944"/>
              <a:gd name="T69" fmla="*/ 306 h 2927"/>
              <a:gd name="T70" fmla="*/ 264 w 944"/>
              <a:gd name="T71" fmla="*/ 302 h 2927"/>
              <a:gd name="T72" fmla="*/ 944 w 944"/>
              <a:gd name="T73" fmla="*/ 0 h 2927"/>
              <a:gd name="T74" fmla="*/ 0 w 944"/>
              <a:gd name="T75" fmla="*/ 2927 h 29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944" h="2927">
                <a:moveTo>
                  <a:pt x="471" y="2215"/>
                </a:moveTo>
                <a:lnTo>
                  <a:pt x="438" y="2217"/>
                </a:lnTo>
                <a:lnTo>
                  <a:pt x="408" y="2226"/>
                </a:lnTo>
                <a:lnTo>
                  <a:pt x="379" y="2238"/>
                </a:lnTo>
                <a:lnTo>
                  <a:pt x="352" y="2255"/>
                </a:lnTo>
                <a:lnTo>
                  <a:pt x="329" y="2276"/>
                </a:lnTo>
                <a:lnTo>
                  <a:pt x="308" y="2300"/>
                </a:lnTo>
                <a:lnTo>
                  <a:pt x="292" y="2328"/>
                </a:lnTo>
                <a:lnTo>
                  <a:pt x="279" y="2358"/>
                </a:lnTo>
                <a:lnTo>
                  <a:pt x="272" y="2390"/>
                </a:lnTo>
                <a:lnTo>
                  <a:pt x="269" y="2424"/>
                </a:lnTo>
                <a:lnTo>
                  <a:pt x="272" y="2458"/>
                </a:lnTo>
                <a:lnTo>
                  <a:pt x="279" y="2489"/>
                </a:lnTo>
                <a:lnTo>
                  <a:pt x="292" y="2519"/>
                </a:lnTo>
                <a:lnTo>
                  <a:pt x="308" y="2547"/>
                </a:lnTo>
                <a:lnTo>
                  <a:pt x="329" y="2571"/>
                </a:lnTo>
                <a:lnTo>
                  <a:pt x="352" y="2592"/>
                </a:lnTo>
                <a:lnTo>
                  <a:pt x="379" y="2609"/>
                </a:lnTo>
                <a:lnTo>
                  <a:pt x="408" y="2621"/>
                </a:lnTo>
                <a:lnTo>
                  <a:pt x="438" y="2629"/>
                </a:lnTo>
                <a:lnTo>
                  <a:pt x="471" y="2633"/>
                </a:lnTo>
                <a:lnTo>
                  <a:pt x="504" y="2629"/>
                </a:lnTo>
                <a:lnTo>
                  <a:pt x="535" y="2621"/>
                </a:lnTo>
                <a:lnTo>
                  <a:pt x="565" y="2609"/>
                </a:lnTo>
                <a:lnTo>
                  <a:pt x="590" y="2592"/>
                </a:lnTo>
                <a:lnTo>
                  <a:pt x="614" y="2571"/>
                </a:lnTo>
                <a:lnTo>
                  <a:pt x="634" y="2547"/>
                </a:lnTo>
                <a:lnTo>
                  <a:pt x="651" y="2519"/>
                </a:lnTo>
                <a:lnTo>
                  <a:pt x="662" y="2489"/>
                </a:lnTo>
                <a:lnTo>
                  <a:pt x="670" y="2458"/>
                </a:lnTo>
                <a:lnTo>
                  <a:pt x="672" y="2424"/>
                </a:lnTo>
                <a:lnTo>
                  <a:pt x="670" y="2390"/>
                </a:lnTo>
                <a:lnTo>
                  <a:pt x="662" y="2358"/>
                </a:lnTo>
                <a:lnTo>
                  <a:pt x="650" y="2328"/>
                </a:lnTo>
                <a:lnTo>
                  <a:pt x="633" y="2300"/>
                </a:lnTo>
                <a:lnTo>
                  <a:pt x="613" y="2276"/>
                </a:lnTo>
                <a:lnTo>
                  <a:pt x="589" y="2255"/>
                </a:lnTo>
                <a:lnTo>
                  <a:pt x="564" y="2238"/>
                </a:lnTo>
                <a:lnTo>
                  <a:pt x="534" y="2226"/>
                </a:lnTo>
                <a:lnTo>
                  <a:pt x="503" y="2217"/>
                </a:lnTo>
                <a:lnTo>
                  <a:pt x="471" y="2215"/>
                </a:lnTo>
                <a:close/>
                <a:moveTo>
                  <a:pt x="264" y="302"/>
                </a:moveTo>
                <a:lnTo>
                  <a:pt x="242" y="306"/>
                </a:lnTo>
                <a:lnTo>
                  <a:pt x="223" y="312"/>
                </a:lnTo>
                <a:lnTo>
                  <a:pt x="206" y="323"/>
                </a:lnTo>
                <a:lnTo>
                  <a:pt x="192" y="336"/>
                </a:lnTo>
                <a:lnTo>
                  <a:pt x="182" y="354"/>
                </a:lnTo>
                <a:lnTo>
                  <a:pt x="175" y="373"/>
                </a:lnTo>
                <a:lnTo>
                  <a:pt x="172" y="393"/>
                </a:lnTo>
                <a:lnTo>
                  <a:pt x="175" y="415"/>
                </a:lnTo>
                <a:lnTo>
                  <a:pt x="182" y="434"/>
                </a:lnTo>
                <a:lnTo>
                  <a:pt x="192" y="451"/>
                </a:lnTo>
                <a:lnTo>
                  <a:pt x="206" y="465"/>
                </a:lnTo>
                <a:lnTo>
                  <a:pt x="223" y="475"/>
                </a:lnTo>
                <a:lnTo>
                  <a:pt x="242" y="482"/>
                </a:lnTo>
                <a:lnTo>
                  <a:pt x="264" y="484"/>
                </a:lnTo>
                <a:lnTo>
                  <a:pt x="699" y="484"/>
                </a:lnTo>
                <a:lnTo>
                  <a:pt x="720" y="482"/>
                </a:lnTo>
                <a:lnTo>
                  <a:pt x="739" y="475"/>
                </a:lnTo>
                <a:lnTo>
                  <a:pt x="757" y="465"/>
                </a:lnTo>
                <a:lnTo>
                  <a:pt x="770" y="451"/>
                </a:lnTo>
                <a:lnTo>
                  <a:pt x="781" y="434"/>
                </a:lnTo>
                <a:lnTo>
                  <a:pt x="787" y="415"/>
                </a:lnTo>
                <a:lnTo>
                  <a:pt x="791" y="393"/>
                </a:lnTo>
                <a:lnTo>
                  <a:pt x="787" y="373"/>
                </a:lnTo>
                <a:lnTo>
                  <a:pt x="781" y="354"/>
                </a:lnTo>
                <a:lnTo>
                  <a:pt x="770" y="336"/>
                </a:lnTo>
                <a:lnTo>
                  <a:pt x="757" y="323"/>
                </a:lnTo>
                <a:lnTo>
                  <a:pt x="739" y="312"/>
                </a:lnTo>
                <a:lnTo>
                  <a:pt x="720" y="306"/>
                </a:lnTo>
                <a:lnTo>
                  <a:pt x="699" y="302"/>
                </a:lnTo>
                <a:lnTo>
                  <a:pt x="264" y="302"/>
                </a:lnTo>
                <a:close/>
                <a:moveTo>
                  <a:pt x="0" y="0"/>
                </a:moveTo>
                <a:lnTo>
                  <a:pt x="944" y="0"/>
                </a:lnTo>
                <a:lnTo>
                  <a:pt x="944" y="2927"/>
                </a:lnTo>
                <a:lnTo>
                  <a:pt x="0" y="2927"/>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0</xdr:col>
      <xdr:colOff>647700</xdr:colOff>
      <xdr:row>8</xdr:row>
      <xdr:rowOff>19246</xdr:rowOff>
    </xdr:from>
    <xdr:to>
      <xdr:col>1</xdr:col>
      <xdr:colOff>363841</xdr:colOff>
      <xdr:row>10</xdr:row>
      <xdr:rowOff>131182</xdr:rowOff>
    </xdr:to>
    <xdr:grpSp>
      <xdr:nvGrpSpPr>
        <xdr:cNvPr id="24" name="Group 23">
          <a:extLst>
            <a:ext uri="{FF2B5EF4-FFF2-40B4-BE49-F238E27FC236}">
              <a16:creationId xmlns:a16="http://schemas.microsoft.com/office/drawing/2014/main" id="{00000000-0008-0000-0400-000018000000}"/>
            </a:ext>
          </a:extLst>
        </xdr:cNvPr>
        <xdr:cNvGrpSpPr>
          <a:grpSpLocks noChangeAspect="1"/>
        </xdr:cNvGrpSpPr>
      </xdr:nvGrpSpPr>
      <xdr:grpSpPr bwMode="auto">
        <a:xfrm>
          <a:off x="617220" y="1482286"/>
          <a:ext cx="363841" cy="477696"/>
          <a:chOff x="6796" y="3621"/>
          <a:chExt cx="195" cy="263"/>
        </a:xfrm>
        <a:solidFill>
          <a:schemeClr val="bg1"/>
        </a:solidFill>
      </xdr:grpSpPr>
      <xdr:sp macro="" textlink="">
        <xdr:nvSpPr>
          <xdr:cNvPr id="25" name="Freeform 27">
            <a:extLst>
              <a:ext uri="{FF2B5EF4-FFF2-40B4-BE49-F238E27FC236}">
                <a16:creationId xmlns:a16="http://schemas.microsoft.com/office/drawing/2014/main" id="{00000000-0008-0000-0400-000019000000}"/>
              </a:ext>
            </a:extLst>
          </xdr:cNvPr>
          <xdr:cNvSpPr>
            <a:spLocks noEditPoints="1"/>
          </xdr:cNvSpPr>
        </xdr:nvSpPr>
        <xdr:spPr bwMode="auto">
          <a:xfrm>
            <a:off x="6796" y="3621"/>
            <a:ext cx="195" cy="200"/>
          </a:xfrm>
          <a:custGeom>
            <a:avLst/>
            <a:gdLst>
              <a:gd name="T0" fmla="*/ 1064 w 2533"/>
              <a:gd name="T1" fmla="*/ 558 h 2593"/>
              <a:gd name="T2" fmla="*/ 826 w 2533"/>
              <a:gd name="T3" fmla="*/ 671 h 2593"/>
              <a:gd name="T4" fmla="*/ 642 w 2533"/>
              <a:gd name="T5" fmla="*/ 855 h 2593"/>
              <a:gd name="T6" fmla="*/ 529 w 2533"/>
              <a:gd name="T7" fmla="*/ 1093 h 2593"/>
              <a:gd name="T8" fmla="*/ 504 w 2533"/>
              <a:gd name="T9" fmla="*/ 1367 h 2593"/>
              <a:gd name="T10" fmla="*/ 576 w 2533"/>
              <a:gd name="T11" fmla="*/ 1626 h 2593"/>
              <a:gd name="T12" fmla="*/ 726 w 2533"/>
              <a:gd name="T13" fmla="*/ 1839 h 2593"/>
              <a:gd name="T14" fmla="*/ 939 w 2533"/>
              <a:gd name="T15" fmla="*/ 1990 h 2593"/>
              <a:gd name="T16" fmla="*/ 1197 w 2533"/>
              <a:gd name="T17" fmla="*/ 2062 h 2593"/>
              <a:gd name="T18" fmla="*/ 1470 w 2533"/>
              <a:gd name="T19" fmla="*/ 2037 h 2593"/>
              <a:gd name="T20" fmla="*/ 1708 w 2533"/>
              <a:gd name="T21" fmla="*/ 1924 h 2593"/>
              <a:gd name="T22" fmla="*/ 1892 w 2533"/>
              <a:gd name="T23" fmla="*/ 1739 h 2593"/>
              <a:gd name="T24" fmla="*/ 2005 w 2533"/>
              <a:gd name="T25" fmla="*/ 1501 h 2593"/>
              <a:gd name="T26" fmla="*/ 2030 w 2533"/>
              <a:gd name="T27" fmla="*/ 1227 h 2593"/>
              <a:gd name="T28" fmla="*/ 1958 w 2533"/>
              <a:gd name="T29" fmla="*/ 968 h 2593"/>
              <a:gd name="T30" fmla="*/ 1808 w 2533"/>
              <a:gd name="T31" fmla="*/ 755 h 2593"/>
              <a:gd name="T32" fmla="*/ 1595 w 2533"/>
              <a:gd name="T33" fmla="*/ 604 h 2593"/>
              <a:gd name="T34" fmla="*/ 1336 w 2533"/>
              <a:gd name="T35" fmla="*/ 533 h 2593"/>
              <a:gd name="T36" fmla="*/ 1289 w 2533"/>
              <a:gd name="T37" fmla="*/ 14 h 2593"/>
              <a:gd name="T38" fmla="*/ 1513 w 2533"/>
              <a:gd name="T39" fmla="*/ 237 h 2593"/>
              <a:gd name="T40" fmla="*/ 1814 w 2533"/>
              <a:gd name="T41" fmla="*/ 121 h 2593"/>
              <a:gd name="T42" fmla="*/ 1921 w 2533"/>
              <a:gd name="T43" fmla="*/ 422 h 2593"/>
              <a:gd name="T44" fmla="*/ 1960 w 2533"/>
              <a:gd name="T45" fmla="*/ 454 h 2593"/>
              <a:gd name="T46" fmla="*/ 2277 w 2533"/>
              <a:gd name="T47" fmla="*/ 487 h 2593"/>
              <a:gd name="T48" fmla="*/ 2235 w 2533"/>
              <a:gd name="T49" fmla="*/ 807 h 2593"/>
              <a:gd name="T50" fmla="*/ 2506 w 2533"/>
              <a:gd name="T51" fmla="*/ 972 h 2593"/>
              <a:gd name="T52" fmla="*/ 2527 w 2533"/>
              <a:gd name="T53" fmla="*/ 1020 h 2593"/>
              <a:gd name="T54" fmla="*/ 2349 w 2533"/>
              <a:gd name="T55" fmla="*/ 1289 h 2593"/>
              <a:gd name="T56" fmla="*/ 2531 w 2533"/>
              <a:gd name="T57" fmla="*/ 1556 h 2593"/>
              <a:gd name="T58" fmla="*/ 2511 w 2533"/>
              <a:gd name="T59" fmla="*/ 1604 h 2593"/>
              <a:gd name="T60" fmla="*/ 2243 w 2533"/>
              <a:gd name="T61" fmla="*/ 1772 h 2593"/>
              <a:gd name="T62" fmla="*/ 2290 w 2533"/>
              <a:gd name="T63" fmla="*/ 2092 h 2593"/>
              <a:gd name="T64" fmla="*/ 1974 w 2533"/>
              <a:gd name="T65" fmla="*/ 2130 h 2593"/>
              <a:gd name="T66" fmla="*/ 1935 w 2533"/>
              <a:gd name="T67" fmla="*/ 2161 h 2593"/>
              <a:gd name="T68" fmla="*/ 1831 w 2533"/>
              <a:gd name="T69" fmla="*/ 2463 h 2593"/>
              <a:gd name="T70" fmla="*/ 1529 w 2533"/>
              <a:gd name="T71" fmla="*/ 2351 h 2593"/>
              <a:gd name="T72" fmla="*/ 1308 w 2533"/>
              <a:gd name="T73" fmla="*/ 2578 h 2593"/>
              <a:gd name="T74" fmla="*/ 1257 w 2533"/>
              <a:gd name="T75" fmla="*/ 2588 h 2593"/>
              <a:gd name="T76" fmla="*/ 1033 w 2533"/>
              <a:gd name="T77" fmla="*/ 2356 h 2593"/>
              <a:gd name="T78" fmla="*/ 734 w 2533"/>
              <a:gd name="T79" fmla="*/ 2473 h 2593"/>
              <a:gd name="T80" fmla="*/ 691 w 2533"/>
              <a:gd name="T81" fmla="*/ 2443 h 2593"/>
              <a:gd name="T82" fmla="*/ 586 w 2533"/>
              <a:gd name="T83" fmla="*/ 2143 h 2593"/>
              <a:gd name="T84" fmla="*/ 265 w 2533"/>
              <a:gd name="T85" fmla="*/ 2118 h 2593"/>
              <a:gd name="T86" fmla="*/ 298 w 2533"/>
              <a:gd name="T87" fmla="*/ 1800 h 2593"/>
              <a:gd name="T88" fmla="*/ 276 w 2533"/>
              <a:gd name="T89" fmla="*/ 1756 h 2593"/>
              <a:gd name="T90" fmla="*/ 5 w 2533"/>
              <a:gd name="T91" fmla="*/ 1587 h 2593"/>
              <a:gd name="T92" fmla="*/ 182 w 2533"/>
              <a:gd name="T93" fmla="*/ 1318 h 2593"/>
              <a:gd name="T94" fmla="*/ 8 w 2533"/>
              <a:gd name="T95" fmla="*/ 1052 h 2593"/>
              <a:gd name="T96" fmla="*/ 10 w 2533"/>
              <a:gd name="T97" fmla="*/ 999 h 2593"/>
              <a:gd name="T98" fmla="*/ 286 w 2533"/>
              <a:gd name="T99" fmla="*/ 833 h 2593"/>
              <a:gd name="T100" fmla="*/ 239 w 2533"/>
              <a:gd name="T101" fmla="*/ 515 h 2593"/>
              <a:gd name="T102" fmla="*/ 279 w 2533"/>
              <a:gd name="T103" fmla="*/ 479 h 2593"/>
              <a:gd name="T104" fmla="*/ 594 w 2533"/>
              <a:gd name="T105" fmla="*/ 443 h 2593"/>
              <a:gd name="T106" fmla="*/ 689 w 2533"/>
              <a:gd name="T107" fmla="*/ 135 h 2593"/>
              <a:gd name="T108" fmla="*/ 991 w 2533"/>
              <a:gd name="T109" fmla="*/ 238 h 2593"/>
              <a:gd name="T110" fmla="*/ 1039 w 2533"/>
              <a:gd name="T111" fmla="*/ 228 h 2593"/>
              <a:gd name="T112" fmla="*/ 1264 w 2533"/>
              <a:gd name="T113" fmla="*/ 0 h 259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Lst>
            <a:rect l="0" t="0" r="r" b="b"/>
            <a:pathLst>
              <a:path w="2533" h="2593">
                <a:moveTo>
                  <a:pt x="1267" y="530"/>
                </a:moveTo>
                <a:lnTo>
                  <a:pt x="1197" y="533"/>
                </a:lnTo>
                <a:lnTo>
                  <a:pt x="1130" y="542"/>
                </a:lnTo>
                <a:lnTo>
                  <a:pt x="1064" y="558"/>
                </a:lnTo>
                <a:lnTo>
                  <a:pt x="1000" y="578"/>
                </a:lnTo>
                <a:lnTo>
                  <a:pt x="939" y="604"/>
                </a:lnTo>
                <a:lnTo>
                  <a:pt x="881" y="635"/>
                </a:lnTo>
                <a:lnTo>
                  <a:pt x="826" y="671"/>
                </a:lnTo>
                <a:lnTo>
                  <a:pt x="774" y="711"/>
                </a:lnTo>
                <a:lnTo>
                  <a:pt x="726" y="755"/>
                </a:lnTo>
                <a:lnTo>
                  <a:pt x="682" y="803"/>
                </a:lnTo>
                <a:lnTo>
                  <a:pt x="642" y="855"/>
                </a:lnTo>
                <a:lnTo>
                  <a:pt x="606" y="910"/>
                </a:lnTo>
                <a:lnTo>
                  <a:pt x="576" y="968"/>
                </a:lnTo>
                <a:lnTo>
                  <a:pt x="550" y="1030"/>
                </a:lnTo>
                <a:lnTo>
                  <a:pt x="529" y="1093"/>
                </a:lnTo>
                <a:lnTo>
                  <a:pt x="514" y="1160"/>
                </a:lnTo>
                <a:lnTo>
                  <a:pt x="504" y="1227"/>
                </a:lnTo>
                <a:lnTo>
                  <a:pt x="501" y="1297"/>
                </a:lnTo>
                <a:lnTo>
                  <a:pt x="504" y="1367"/>
                </a:lnTo>
                <a:lnTo>
                  <a:pt x="514" y="1434"/>
                </a:lnTo>
                <a:lnTo>
                  <a:pt x="529" y="1501"/>
                </a:lnTo>
                <a:lnTo>
                  <a:pt x="550" y="1564"/>
                </a:lnTo>
                <a:lnTo>
                  <a:pt x="576" y="1626"/>
                </a:lnTo>
                <a:lnTo>
                  <a:pt x="606" y="1684"/>
                </a:lnTo>
                <a:lnTo>
                  <a:pt x="642" y="1739"/>
                </a:lnTo>
                <a:lnTo>
                  <a:pt x="682" y="1791"/>
                </a:lnTo>
                <a:lnTo>
                  <a:pt x="726" y="1839"/>
                </a:lnTo>
                <a:lnTo>
                  <a:pt x="774" y="1884"/>
                </a:lnTo>
                <a:lnTo>
                  <a:pt x="826" y="1923"/>
                </a:lnTo>
                <a:lnTo>
                  <a:pt x="881" y="1960"/>
                </a:lnTo>
                <a:lnTo>
                  <a:pt x="939" y="1990"/>
                </a:lnTo>
                <a:lnTo>
                  <a:pt x="1000" y="2016"/>
                </a:lnTo>
                <a:lnTo>
                  <a:pt x="1064" y="2037"/>
                </a:lnTo>
                <a:lnTo>
                  <a:pt x="1130" y="2052"/>
                </a:lnTo>
                <a:lnTo>
                  <a:pt x="1197" y="2062"/>
                </a:lnTo>
                <a:lnTo>
                  <a:pt x="1267" y="2065"/>
                </a:lnTo>
                <a:lnTo>
                  <a:pt x="1336" y="2062"/>
                </a:lnTo>
                <a:lnTo>
                  <a:pt x="1404" y="2052"/>
                </a:lnTo>
                <a:lnTo>
                  <a:pt x="1470" y="2037"/>
                </a:lnTo>
                <a:lnTo>
                  <a:pt x="1534" y="2016"/>
                </a:lnTo>
                <a:lnTo>
                  <a:pt x="1595" y="1991"/>
                </a:lnTo>
                <a:lnTo>
                  <a:pt x="1653" y="1960"/>
                </a:lnTo>
                <a:lnTo>
                  <a:pt x="1708" y="1924"/>
                </a:lnTo>
                <a:lnTo>
                  <a:pt x="1760" y="1884"/>
                </a:lnTo>
                <a:lnTo>
                  <a:pt x="1808" y="1839"/>
                </a:lnTo>
                <a:lnTo>
                  <a:pt x="1852" y="1791"/>
                </a:lnTo>
                <a:lnTo>
                  <a:pt x="1892" y="1739"/>
                </a:lnTo>
                <a:lnTo>
                  <a:pt x="1928" y="1684"/>
                </a:lnTo>
                <a:lnTo>
                  <a:pt x="1958" y="1626"/>
                </a:lnTo>
                <a:lnTo>
                  <a:pt x="1984" y="1564"/>
                </a:lnTo>
                <a:lnTo>
                  <a:pt x="2005" y="1501"/>
                </a:lnTo>
                <a:lnTo>
                  <a:pt x="2020" y="1435"/>
                </a:lnTo>
                <a:lnTo>
                  <a:pt x="2030" y="1367"/>
                </a:lnTo>
                <a:lnTo>
                  <a:pt x="2033" y="1297"/>
                </a:lnTo>
                <a:lnTo>
                  <a:pt x="2030" y="1227"/>
                </a:lnTo>
                <a:lnTo>
                  <a:pt x="2020" y="1160"/>
                </a:lnTo>
                <a:lnTo>
                  <a:pt x="2005" y="1093"/>
                </a:lnTo>
                <a:lnTo>
                  <a:pt x="1984" y="1030"/>
                </a:lnTo>
                <a:lnTo>
                  <a:pt x="1958" y="968"/>
                </a:lnTo>
                <a:lnTo>
                  <a:pt x="1928" y="910"/>
                </a:lnTo>
                <a:lnTo>
                  <a:pt x="1892" y="855"/>
                </a:lnTo>
                <a:lnTo>
                  <a:pt x="1852" y="803"/>
                </a:lnTo>
                <a:lnTo>
                  <a:pt x="1808" y="755"/>
                </a:lnTo>
                <a:lnTo>
                  <a:pt x="1760" y="711"/>
                </a:lnTo>
                <a:lnTo>
                  <a:pt x="1708" y="671"/>
                </a:lnTo>
                <a:lnTo>
                  <a:pt x="1653" y="635"/>
                </a:lnTo>
                <a:lnTo>
                  <a:pt x="1595" y="604"/>
                </a:lnTo>
                <a:lnTo>
                  <a:pt x="1534" y="578"/>
                </a:lnTo>
                <a:lnTo>
                  <a:pt x="1470" y="558"/>
                </a:lnTo>
                <a:lnTo>
                  <a:pt x="1404" y="542"/>
                </a:lnTo>
                <a:lnTo>
                  <a:pt x="1336" y="533"/>
                </a:lnTo>
                <a:lnTo>
                  <a:pt x="1267" y="530"/>
                </a:lnTo>
                <a:close/>
                <a:moveTo>
                  <a:pt x="1264" y="0"/>
                </a:moveTo>
                <a:lnTo>
                  <a:pt x="1277" y="4"/>
                </a:lnTo>
                <a:lnTo>
                  <a:pt x="1289" y="14"/>
                </a:lnTo>
                <a:lnTo>
                  <a:pt x="1477" y="224"/>
                </a:lnTo>
                <a:lnTo>
                  <a:pt x="1487" y="232"/>
                </a:lnTo>
                <a:lnTo>
                  <a:pt x="1499" y="237"/>
                </a:lnTo>
                <a:lnTo>
                  <a:pt x="1513" y="237"/>
                </a:lnTo>
                <a:lnTo>
                  <a:pt x="1525" y="234"/>
                </a:lnTo>
                <a:lnTo>
                  <a:pt x="1785" y="123"/>
                </a:lnTo>
                <a:lnTo>
                  <a:pt x="1799" y="119"/>
                </a:lnTo>
                <a:lnTo>
                  <a:pt x="1814" y="121"/>
                </a:lnTo>
                <a:lnTo>
                  <a:pt x="1826" y="127"/>
                </a:lnTo>
                <a:lnTo>
                  <a:pt x="1837" y="136"/>
                </a:lnTo>
                <a:lnTo>
                  <a:pt x="1843" y="150"/>
                </a:lnTo>
                <a:lnTo>
                  <a:pt x="1921" y="422"/>
                </a:lnTo>
                <a:lnTo>
                  <a:pt x="1927" y="435"/>
                </a:lnTo>
                <a:lnTo>
                  <a:pt x="1935" y="444"/>
                </a:lnTo>
                <a:lnTo>
                  <a:pt x="1947" y="451"/>
                </a:lnTo>
                <a:lnTo>
                  <a:pt x="1960" y="454"/>
                </a:lnTo>
                <a:lnTo>
                  <a:pt x="2241" y="465"/>
                </a:lnTo>
                <a:lnTo>
                  <a:pt x="2256" y="468"/>
                </a:lnTo>
                <a:lnTo>
                  <a:pt x="2268" y="476"/>
                </a:lnTo>
                <a:lnTo>
                  <a:pt x="2277" y="487"/>
                </a:lnTo>
                <a:lnTo>
                  <a:pt x="2282" y="499"/>
                </a:lnTo>
                <a:lnTo>
                  <a:pt x="2282" y="515"/>
                </a:lnTo>
                <a:lnTo>
                  <a:pt x="2235" y="794"/>
                </a:lnTo>
                <a:lnTo>
                  <a:pt x="2235" y="807"/>
                </a:lnTo>
                <a:lnTo>
                  <a:pt x="2238" y="820"/>
                </a:lnTo>
                <a:lnTo>
                  <a:pt x="2246" y="830"/>
                </a:lnTo>
                <a:lnTo>
                  <a:pt x="2257" y="838"/>
                </a:lnTo>
                <a:lnTo>
                  <a:pt x="2506" y="972"/>
                </a:lnTo>
                <a:lnTo>
                  <a:pt x="2517" y="981"/>
                </a:lnTo>
                <a:lnTo>
                  <a:pt x="2525" y="992"/>
                </a:lnTo>
                <a:lnTo>
                  <a:pt x="2528" y="1006"/>
                </a:lnTo>
                <a:lnTo>
                  <a:pt x="2527" y="1020"/>
                </a:lnTo>
                <a:lnTo>
                  <a:pt x="2520" y="1034"/>
                </a:lnTo>
                <a:lnTo>
                  <a:pt x="2358" y="1264"/>
                </a:lnTo>
                <a:lnTo>
                  <a:pt x="2351" y="1276"/>
                </a:lnTo>
                <a:lnTo>
                  <a:pt x="2349" y="1289"/>
                </a:lnTo>
                <a:lnTo>
                  <a:pt x="2352" y="1302"/>
                </a:lnTo>
                <a:lnTo>
                  <a:pt x="2358" y="1314"/>
                </a:lnTo>
                <a:lnTo>
                  <a:pt x="2525" y="1543"/>
                </a:lnTo>
                <a:lnTo>
                  <a:pt x="2531" y="1556"/>
                </a:lnTo>
                <a:lnTo>
                  <a:pt x="2533" y="1570"/>
                </a:lnTo>
                <a:lnTo>
                  <a:pt x="2530" y="1583"/>
                </a:lnTo>
                <a:lnTo>
                  <a:pt x="2523" y="1596"/>
                </a:lnTo>
                <a:lnTo>
                  <a:pt x="2511" y="1604"/>
                </a:lnTo>
                <a:lnTo>
                  <a:pt x="2264" y="1741"/>
                </a:lnTo>
                <a:lnTo>
                  <a:pt x="2254" y="1748"/>
                </a:lnTo>
                <a:lnTo>
                  <a:pt x="2246" y="1760"/>
                </a:lnTo>
                <a:lnTo>
                  <a:pt x="2243" y="1772"/>
                </a:lnTo>
                <a:lnTo>
                  <a:pt x="2243" y="1786"/>
                </a:lnTo>
                <a:lnTo>
                  <a:pt x="2294" y="2064"/>
                </a:lnTo>
                <a:lnTo>
                  <a:pt x="2294" y="2078"/>
                </a:lnTo>
                <a:lnTo>
                  <a:pt x="2290" y="2092"/>
                </a:lnTo>
                <a:lnTo>
                  <a:pt x="2281" y="2103"/>
                </a:lnTo>
                <a:lnTo>
                  <a:pt x="2269" y="2110"/>
                </a:lnTo>
                <a:lnTo>
                  <a:pt x="2255" y="2114"/>
                </a:lnTo>
                <a:lnTo>
                  <a:pt x="1974" y="2130"/>
                </a:lnTo>
                <a:lnTo>
                  <a:pt x="1960" y="2133"/>
                </a:lnTo>
                <a:lnTo>
                  <a:pt x="1949" y="2140"/>
                </a:lnTo>
                <a:lnTo>
                  <a:pt x="1940" y="2149"/>
                </a:lnTo>
                <a:lnTo>
                  <a:pt x="1935" y="2161"/>
                </a:lnTo>
                <a:lnTo>
                  <a:pt x="1860" y="2434"/>
                </a:lnTo>
                <a:lnTo>
                  <a:pt x="1854" y="2447"/>
                </a:lnTo>
                <a:lnTo>
                  <a:pt x="1844" y="2457"/>
                </a:lnTo>
                <a:lnTo>
                  <a:pt x="1831" y="2463"/>
                </a:lnTo>
                <a:lnTo>
                  <a:pt x="1817" y="2465"/>
                </a:lnTo>
                <a:lnTo>
                  <a:pt x="1803" y="2462"/>
                </a:lnTo>
                <a:lnTo>
                  <a:pt x="1542" y="2354"/>
                </a:lnTo>
                <a:lnTo>
                  <a:pt x="1529" y="2351"/>
                </a:lnTo>
                <a:lnTo>
                  <a:pt x="1516" y="2352"/>
                </a:lnTo>
                <a:lnTo>
                  <a:pt x="1505" y="2357"/>
                </a:lnTo>
                <a:lnTo>
                  <a:pt x="1494" y="2365"/>
                </a:lnTo>
                <a:lnTo>
                  <a:pt x="1308" y="2578"/>
                </a:lnTo>
                <a:lnTo>
                  <a:pt x="1297" y="2588"/>
                </a:lnTo>
                <a:lnTo>
                  <a:pt x="1284" y="2593"/>
                </a:lnTo>
                <a:lnTo>
                  <a:pt x="1270" y="2593"/>
                </a:lnTo>
                <a:lnTo>
                  <a:pt x="1257" y="2588"/>
                </a:lnTo>
                <a:lnTo>
                  <a:pt x="1245" y="2579"/>
                </a:lnTo>
                <a:lnTo>
                  <a:pt x="1056" y="2368"/>
                </a:lnTo>
                <a:lnTo>
                  <a:pt x="1046" y="2361"/>
                </a:lnTo>
                <a:lnTo>
                  <a:pt x="1033" y="2356"/>
                </a:lnTo>
                <a:lnTo>
                  <a:pt x="1021" y="2355"/>
                </a:lnTo>
                <a:lnTo>
                  <a:pt x="1008" y="2358"/>
                </a:lnTo>
                <a:lnTo>
                  <a:pt x="748" y="2470"/>
                </a:lnTo>
                <a:lnTo>
                  <a:pt x="734" y="2473"/>
                </a:lnTo>
                <a:lnTo>
                  <a:pt x="720" y="2472"/>
                </a:lnTo>
                <a:lnTo>
                  <a:pt x="707" y="2466"/>
                </a:lnTo>
                <a:lnTo>
                  <a:pt x="697" y="2456"/>
                </a:lnTo>
                <a:lnTo>
                  <a:pt x="691" y="2443"/>
                </a:lnTo>
                <a:lnTo>
                  <a:pt x="612" y="2171"/>
                </a:lnTo>
                <a:lnTo>
                  <a:pt x="606" y="2159"/>
                </a:lnTo>
                <a:lnTo>
                  <a:pt x="598" y="2150"/>
                </a:lnTo>
                <a:lnTo>
                  <a:pt x="586" y="2143"/>
                </a:lnTo>
                <a:lnTo>
                  <a:pt x="573" y="2141"/>
                </a:lnTo>
                <a:lnTo>
                  <a:pt x="292" y="2128"/>
                </a:lnTo>
                <a:lnTo>
                  <a:pt x="277" y="2126"/>
                </a:lnTo>
                <a:lnTo>
                  <a:pt x="265" y="2118"/>
                </a:lnTo>
                <a:lnTo>
                  <a:pt x="255" y="2107"/>
                </a:lnTo>
                <a:lnTo>
                  <a:pt x="251" y="2094"/>
                </a:lnTo>
                <a:lnTo>
                  <a:pt x="251" y="2079"/>
                </a:lnTo>
                <a:lnTo>
                  <a:pt x="298" y="1800"/>
                </a:lnTo>
                <a:lnTo>
                  <a:pt x="298" y="1787"/>
                </a:lnTo>
                <a:lnTo>
                  <a:pt x="294" y="1774"/>
                </a:lnTo>
                <a:lnTo>
                  <a:pt x="286" y="1763"/>
                </a:lnTo>
                <a:lnTo>
                  <a:pt x="276" y="1756"/>
                </a:lnTo>
                <a:lnTo>
                  <a:pt x="27" y="1622"/>
                </a:lnTo>
                <a:lnTo>
                  <a:pt x="16" y="1613"/>
                </a:lnTo>
                <a:lnTo>
                  <a:pt x="8" y="1601"/>
                </a:lnTo>
                <a:lnTo>
                  <a:pt x="5" y="1587"/>
                </a:lnTo>
                <a:lnTo>
                  <a:pt x="6" y="1573"/>
                </a:lnTo>
                <a:lnTo>
                  <a:pt x="12" y="1560"/>
                </a:lnTo>
                <a:lnTo>
                  <a:pt x="175" y="1329"/>
                </a:lnTo>
                <a:lnTo>
                  <a:pt x="182" y="1318"/>
                </a:lnTo>
                <a:lnTo>
                  <a:pt x="183" y="1304"/>
                </a:lnTo>
                <a:lnTo>
                  <a:pt x="181" y="1292"/>
                </a:lnTo>
                <a:lnTo>
                  <a:pt x="174" y="1279"/>
                </a:lnTo>
                <a:lnTo>
                  <a:pt x="8" y="1052"/>
                </a:lnTo>
                <a:lnTo>
                  <a:pt x="2" y="1038"/>
                </a:lnTo>
                <a:lnTo>
                  <a:pt x="0" y="1025"/>
                </a:lnTo>
                <a:lnTo>
                  <a:pt x="3" y="1010"/>
                </a:lnTo>
                <a:lnTo>
                  <a:pt x="10" y="999"/>
                </a:lnTo>
                <a:lnTo>
                  <a:pt x="22" y="989"/>
                </a:lnTo>
                <a:lnTo>
                  <a:pt x="269" y="852"/>
                </a:lnTo>
                <a:lnTo>
                  <a:pt x="279" y="844"/>
                </a:lnTo>
                <a:lnTo>
                  <a:pt x="286" y="833"/>
                </a:lnTo>
                <a:lnTo>
                  <a:pt x="291" y="821"/>
                </a:lnTo>
                <a:lnTo>
                  <a:pt x="289" y="807"/>
                </a:lnTo>
                <a:lnTo>
                  <a:pt x="239" y="530"/>
                </a:lnTo>
                <a:lnTo>
                  <a:pt x="239" y="515"/>
                </a:lnTo>
                <a:lnTo>
                  <a:pt x="244" y="502"/>
                </a:lnTo>
                <a:lnTo>
                  <a:pt x="252" y="490"/>
                </a:lnTo>
                <a:lnTo>
                  <a:pt x="265" y="483"/>
                </a:lnTo>
                <a:lnTo>
                  <a:pt x="279" y="479"/>
                </a:lnTo>
                <a:lnTo>
                  <a:pt x="560" y="463"/>
                </a:lnTo>
                <a:lnTo>
                  <a:pt x="573" y="460"/>
                </a:lnTo>
                <a:lnTo>
                  <a:pt x="584" y="454"/>
                </a:lnTo>
                <a:lnTo>
                  <a:pt x="594" y="443"/>
                </a:lnTo>
                <a:lnTo>
                  <a:pt x="599" y="432"/>
                </a:lnTo>
                <a:lnTo>
                  <a:pt x="673" y="159"/>
                </a:lnTo>
                <a:lnTo>
                  <a:pt x="680" y="146"/>
                </a:lnTo>
                <a:lnTo>
                  <a:pt x="689" y="135"/>
                </a:lnTo>
                <a:lnTo>
                  <a:pt x="701" y="129"/>
                </a:lnTo>
                <a:lnTo>
                  <a:pt x="716" y="128"/>
                </a:lnTo>
                <a:lnTo>
                  <a:pt x="730" y="131"/>
                </a:lnTo>
                <a:lnTo>
                  <a:pt x="991" y="238"/>
                </a:lnTo>
                <a:lnTo>
                  <a:pt x="1003" y="242"/>
                </a:lnTo>
                <a:lnTo>
                  <a:pt x="1017" y="242"/>
                </a:lnTo>
                <a:lnTo>
                  <a:pt x="1029" y="236"/>
                </a:lnTo>
                <a:lnTo>
                  <a:pt x="1039" y="228"/>
                </a:lnTo>
                <a:lnTo>
                  <a:pt x="1224" y="15"/>
                </a:lnTo>
                <a:lnTo>
                  <a:pt x="1236" y="5"/>
                </a:lnTo>
                <a:lnTo>
                  <a:pt x="1249" y="0"/>
                </a:lnTo>
                <a:lnTo>
                  <a:pt x="1264"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sp macro="" textlink="">
        <xdr:nvSpPr>
          <xdr:cNvPr id="26" name="Freeform 28">
            <a:extLst>
              <a:ext uri="{FF2B5EF4-FFF2-40B4-BE49-F238E27FC236}">
                <a16:creationId xmlns:a16="http://schemas.microsoft.com/office/drawing/2014/main" id="{00000000-0008-0000-0400-00001A000000}"/>
              </a:ext>
            </a:extLst>
          </xdr:cNvPr>
          <xdr:cNvSpPr>
            <a:spLocks/>
          </xdr:cNvSpPr>
        </xdr:nvSpPr>
        <xdr:spPr bwMode="auto">
          <a:xfrm>
            <a:off x="6904" y="3818"/>
            <a:ext cx="59" cy="66"/>
          </a:xfrm>
          <a:custGeom>
            <a:avLst/>
            <a:gdLst>
              <a:gd name="T0" fmla="*/ 553 w 767"/>
              <a:gd name="T1" fmla="*/ 0 h 855"/>
              <a:gd name="T2" fmla="*/ 766 w 767"/>
              <a:gd name="T3" fmla="*/ 657 h 855"/>
              <a:gd name="T4" fmla="*/ 767 w 767"/>
              <a:gd name="T5" fmla="*/ 672 h 855"/>
              <a:gd name="T6" fmla="*/ 763 w 767"/>
              <a:gd name="T7" fmla="*/ 684 h 855"/>
              <a:gd name="T8" fmla="*/ 753 w 767"/>
              <a:gd name="T9" fmla="*/ 693 h 855"/>
              <a:gd name="T10" fmla="*/ 741 w 767"/>
              <a:gd name="T11" fmla="*/ 698 h 855"/>
              <a:gd name="T12" fmla="*/ 727 w 767"/>
              <a:gd name="T13" fmla="*/ 698 h 855"/>
              <a:gd name="T14" fmla="*/ 474 w 767"/>
              <a:gd name="T15" fmla="*/ 623 h 855"/>
              <a:gd name="T16" fmla="*/ 465 w 767"/>
              <a:gd name="T17" fmla="*/ 622 h 855"/>
              <a:gd name="T18" fmla="*/ 455 w 767"/>
              <a:gd name="T19" fmla="*/ 624 h 855"/>
              <a:gd name="T20" fmla="*/ 447 w 767"/>
              <a:gd name="T21" fmla="*/ 628 h 855"/>
              <a:gd name="T22" fmla="*/ 441 w 767"/>
              <a:gd name="T23" fmla="*/ 634 h 855"/>
              <a:gd name="T24" fmla="*/ 278 w 767"/>
              <a:gd name="T25" fmla="*/ 843 h 855"/>
              <a:gd name="T26" fmla="*/ 269 w 767"/>
              <a:gd name="T27" fmla="*/ 851 h 855"/>
              <a:gd name="T28" fmla="*/ 258 w 767"/>
              <a:gd name="T29" fmla="*/ 855 h 855"/>
              <a:gd name="T30" fmla="*/ 248 w 767"/>
              <a:gd name="T31" fmla="*/ 855 h 855"/>
              <a:gd name="T32" fmla="*/ 238 w 767"/>
              <a:gd name="T33" fmla="*/ 851 h 855"/>
              <a:gd name="T34" fmla="*/ 228 w 767"/>
              <a:gd name="T35" fmla="*/ 844 h 855"/>
              <a:gd name="T36" fmla="*/ 223 w 767"/>
              <a:gd name="T37" fmla="*/ 834 h 855"/>
              <a:gd name="T38" fmla="*/ 0 w 767"/>
              <a:gd name="T39" fmla="*/ 140 h 855"/>
              <a:gd name="T40" fmla="*/ 7 w 767"/>
              <a:gd name="T41" fmla="*/ 135 h 855"/>
              <a:gd name="T42" fmla="*/ 13 w 767"/>
              <a:gd name="T43" fmla="*/ 129 h 855"/>
              <a:gd name="T44" fmla="*/ 152 w 767"/>
              <a:gd name="T45" fmla="*/ 2 h 855"/>
              <a:gd name="T46" fmla="*/ 332 w 767"/>
              <a:gd name="T47" fmla="*/ 56 h 855"/>
              <a:gd name="T48" fmla="*/ 364 w 767"/>
              <a:gd name="T49" fmla="*/ 62 h 855"/>
              <a:gd name="T50" fmla="*/ 396 w 767"/>
              <a:gd name="T51" fmla="*/ 65 h 855"/>
              <a:gd name="T52" fmla="*/ 432 w 767"/>
              <a:gd name="T53" fmla="*/ 62 h 855"/>
              <a:gd name="T54" fmla="*/ 466 w 767"/>
              <a:gd name="T55" fmla="*/ 54 h 855"/>
              <a:gd name="T56" fmla="*/ 498 w 767"/>
              <a:gd name="T57" fmla="*/ 40 h 855"/>
              <a:gd name="T58" fmla="*/ 527 w 767"/>
              <a:gd name="T59" fmla="*/ 22 h 855"/>
              <a:gd name="T60" fmla="*/ 553 w 767"/>
              <a:gd name="T61" fmla="*/ 0 h 85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Lst>
            <a:rect l="0" t="0" r="r" b="b"/>
            <a:pathLst>
              <a:path w="767" h="855">
                <a:moveTo>
                  <a:pt x="553" y="0"/>
                </a:moveTo>
                <a:lnTo>
                  <a:pt x="766" y="657"/>
                </a:lnTo>
                <a:lnTo>
                  <a:pt x="767" y="672"/>
                </a:lnTo>
                <a:lnTo>
                  <a:pt x="763" y="684"/>
                </a:lnTo>
                <a:lnTo>
                  <a:pt x="753" y="693"/>
                </a:lnTo>
                <a:lnTo>
                  <a:pt x="741" y="698"/>
                </a:lnTo>
                <a:lnTo>
                  <a:pt x="727" y="698"/>
                </a:lnTo>
                <a:lnTo>
                  <a:pt x="474" y="623"/>
                </a:lnTo>
                <a:lnTo>
                  <a:pt x="465" y="622"/>
                </a:lnTo>
                <a:lnTo>
                  <a:pt x="455" y="624"/>
                </a:lnTo>
                <a:lnTo>
                  <a:pt x="447" y="628"/>
                </a:lnTo>
                <a:lnTo>
                  <a:pt x="441" y="634"/>
                </a:lnTo>
                <a:lnTo>
                  <a:pt x="278" y="843"/>
                </a:lnTo>
                <a:lnTo>
                  <a:pt x="269" y="851"/>
                </a:lnTo>
                <a:lnTo>
                  <a:pt x="258" y="855"/>
                </a:lnTo>
                <a:lnTo>
                  <a:pt x="248" y="855"/>
                </a:lnTo>
                <a:lnTo>
                  <a:pt x="238" y="851"/>
                </a:lnTo>
                <a:lnTo>
                  <a:pt x="228" y="844"/>
                </a:lnTo>
                <a:lnTo>
                  <a:pt x="223" y="834"/>
                </a:lnTo>
                <a:lnTo>
                  <a:pt x="0" y="140"/>
                </a:lnTo>
                <a:lnTo>
                  <a:pt x="7" y="135"/>
                </a:lnTo>
                <a:lnTo>
                  <a:pt x="13" y="129"/>
                </a:lnTo>
                <a:lnTo>
                  <a:pt x="152" y="2"/>
                </a:lnTo>
                <a:lnTo>
                  <a:pt x="332" y="56"/>
                </a:lnTo>
                <a:lnTo>
                  <a:pt x="364" y="62"/>
                </a:lnTo>
                <a:lnTo>
                  <a:pt x="396" y="65"/>
                </a:lnTo>
                <a:lnTo>
                  <a:pt x="432" y="62"/>
                </a:lnTo>
                <a:lnTo>
                  <a:pt x="466" y="54"/>
                </a:lnTo>
                <a:lnTo>
                  <a:pt x="498" y="40"/>
                </a:lnTo>
                <a:lnTo>
                  <a:pt x="527" y="22"/>
                </a:lnTo>
                <a:lnTo>
                  <a:pt x="55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sp macro="" textlink="">
        <xdr:nvSpPr>
          <xdr:cNvPr id="27" name="Freeform 29">
            <a:extLst>
              <a:ext uri="{FF2B5EF4-FFF2-40B4-BE49-F238E27FC236}">
                <a16:creationId xmlns:a16="http://schemas.microsoft.com/office/drawing/2014/main" id="{00000000-0008-0000-0400-00001B000000}"/>
              </a:ext>
            </a:extLst>
          </xdr:cNvPr>
          <xdr:cNvSpPr>
            <a:spLocks/>
          </xdr:cNvSpPr>
        </xdr:nvSpPr>
        <xdr:spPr bwMode="auto">
          <a:xfrm>
            <a:off x="6824" y="3818"/>
            <a:ext cx="59" cy="66"/>
          </a:xfrm>
          <a:custGeom>
            <a:avLst/>
            <a:gdLst>
              <a:gd name="T0" fmla="*/ 214 w 768"/>
              <a:gd name="T1" fmla="*/ 0 h 856"/>
              <a:gd name="T2" fmla="*/ 241 w 768"/>
              <a:gd name="T3" fmla="*/ 22 h 856"/>
              <a:gd name="T4" fmla="*/ 270 w 768"/>
              <a:gd name="T5" fmla="*/ 40 h 856"/>
              <a:gd name="T6" fmla="*/ 302 w 768"/>
              <a:gd name="T7" fmla="*/ 54 h 856"/>
              <a:gd name="T8" fmla="*/ 336 w 768"/>
              <a:gd name="T9" fmla="*/ 62 h 856"/>
              <a:gd name="T10" fmla="*/ 372 w 768"/>
              <a:gd name="T11" fmla="*/ 65 h 856"/>
              <a:gd name="T12" fmla="*/ 404 w 768"/>
              <a:gd name="T13" fmla="*/ 63 h 856"/>
              <a:gd name="T14" fmla="*/ 435 w 768"/>
              <a:gd name="T15" fmla="*/ 56 h 856"/>
              <a:gd name="T16" fmla="*/ 616 w 768"/>
              <a:gd name="T17" fmla="*/ 2 h 856"/>
              <a:gd name="T18" fmla="*/ 754 w 768"/>
              <a:gd name="T19" fmla="*/ 129 h 856"/>
              <a:gd name="T20" fmla="*/ 761 w 768"/>
              <a:gd name="T21" fmla="*/ 135 h 856"/>
              <a:gd name="T22" fmla="*/ 768 w 768"/>
              <a:gd name="T23" fmla="*/ 141 h 856"/>
              <a:gd name="T24" fmla="*/ 545 w 768"/>
              <a:gd name="T25" fmla="*/ 834 h 856"/>
              <a:gd name="T26" fmla="*/ 539 w 768"/>
              <a:gd name="T27" fmla="*/ 845 h 856"/>
              <a:gd name="T28" fmla="*/ 530 w 768"/>
              <a:gd name="T29" fmla="*/ 853 h 856"/>
              <a:gd name="T30" fmla="*/ 520 w 768"/>
              <a:gd name="T31" fmla="*/ 856 h 856"/>
              <a:gd name="T32" fmla="*/ 509 w 768"/>
              <a:gd name="T33" fmla="*/ 856 h 856"/>
              <a:gd name="T34" fmla="*/ 498 w 768"/>
              <a:gd name="T35" fmla="*/ 851 h 856"/>
              <a:gd name="T36" fmla="*/ 490 w 768"/>
              <a:gd name="T37" fmla="*/ 844 h 856"/>
              <a:gd name="T38" fmla="*/ 327 w 768"/>
              <a:gd name="T39" fmla="*/ 635 h 856"/>
              <a:gd name="T40" fmla="*/ 318 w 768"/>
              <a:gd name="T41" fmla="*/ 627 h 856"/>
              <a:gd name="T42" fmla="*/ 306 w 768"/>
              <a:gd name="T43" fmla="*/ 623 h 856"/>
              <a:gd name="T44" fmla="*/ 294 w 768"/>
              <a:gd name="T45" fmla="*/ 624 h 856"/>
              <a:gd name="T46" fmla="*/ 41 w 768"/>
              <a:gd name="T47" fmla="*/ 698 h 856"/>
              <a:gd name="T48" fmla="*/ 26 w 768"/>
              <a:gd name="T49" fmla="*/ 699 h 856"/>
              <a:gd name="T50" fmla="*/ 15 w 768"/>
              <a:gd name="T51" fmla="*/ 694 h 856"/>
              <a:gd name="T52" fmla="*/ 5 w 768"/>
              <a:gd name="T53" fmla="*/ 685 h 856"/>
              <a:gd name="T54" fmla="*/ 0 w 768"/>
              <a:gd name="T55" fmla="*/ 673 h 856"/>
              <a:gd name="T56" fmla="*/ 1 w 768"/>
              <a:gd name="T57" fmla="*/ 658 h 856"/>
              <a:gd name="T58" fmla="*/ 214 w 768"/>
              <a:gd name="T59" fmla="*/ 0 h 85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Lst>
            <a:rect l="0" t="0" r="r" b="b"/>
            <a:pathLst>
              <a:path w="768" h="856">
                <a:moveTo>
                  <a:pt x="214" y="0"/>
                </a:moveTo>
                <a:lnTo>
                  <a:pt x="241" y="22"/>
                </a:lnTo>
                <a:lnTo>
                  <a:pt x="270" y="40"/>
                </a:lnTo>
                <a:lnTo>
                  <a:pt x="302" y="54"/>
                </a:lnTo>
                <a:lnTo>
                  <a:pt x="336" y="62"/>
                </a:lnTo>
                <a:lnTo>
                  <a:pt x="372" y="65"/>
                </a:lnTo>
                <a:lnTo>
                  <a:pt x="404" y="63"/>
                </a:lnTo>
                <a:lnTo>
                  <a:pt x="435" y="56"/>
                </a:lnTo>
                <a:lnTo>
                  <a:pt x="616" y="2"/>
                </a:lnTo>
                <a:lnTo>
                  <a:pt x="754" y="129"/>
                </a:lnTo>
                <a:lnTo>
                  <a:pt x="761" y="135"/>
                </a:lnTo>
                <a:lnTo>
                  <a:pt x="768" y="141"/>
                </a:lnTo>
                <a:lnTo>
                  <a:pt x="545" y="834"/>
                </a:lnTo>
                <a:lnTo>
                  <a:pt x="539" y="845"/>
                </a:lnTo>
                <a:lnTo>
                  <a:pt x="530" y="853"/>
                </a:lnTo>
                <a:lnTo>
                  <a:pt x="520" y="856"/>
                </a:lnTo>
                <a:lnTo>
                  <a:pt x="509" y="856"/>
                </a:lnTo>
                <a:lnTo>
                  <a:pt x="498" y="851"/>
                </a:lnTo>
                <a:lnTo>
                  <a:pt x="490" y="844"/>
                </a:lnTo>
                <a:lnTo>
                  <a:pt x="327" y="635"/>
                </a:lnTo>
                <a:lnTo>
                  <a:pt x="318" y="627"/>
                </a:lnTo>
                <a:lnTo>
                  <a:pt x="306" y="623"/>
                </a:lnTo>
                <a:lnTo>
                  <a:pt x="294" y="624"/>
                </a:lnTo>
                <a:lnTo>
                  <a:pt x="41" y="698"/>
                </a:lnTo>
                <a:lnTo>
                  <a:pt x="26" y="699"/>
                </a:lnTo>
                <a:lnTo>
                  <a:pt x="15" y="694"/>
                </a:lnTo>
                <a:lnTo>
                  <a:pt x="5" y="685"/>
                </a:lnTo>
                <a:lnTo>
                  <a:pt x="0" y="673"/>
                </a:lnTo>
                <a:lnTo>
                  <a:pt x="1" y="658"/>
                </a:lnTo>
                <a:lnTo>
                  <a:pt x="214"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sp macro="" textlink="">
        <xdr:nvSpPr>
          <xdr:cNvPr id="28" name="Freeform 30">
            <a:extLst>
              <a:ext uri="{FF2B5EF4-FFF2-40B4-BE49-F238E27FC236}">
                <a16:creationId xmlns:a16="http://schemas.microsoft.com/office/drawing/2014/main" id="{00000000-0008-0000-0400-00001C000000}"/>
              </a:ext>
            </a:extLst>
          </xdr:cNvPr>
          <xdr:cNvSpPr>
            <a:spLocks/>
          </xdr:cNvSpPr>
        </xdr:nvSpPr>
        <xdr:spPr bwMode="auto">
          <a:xfrm>
            <a:off x="6854" y="3681"/>
            <a:ext cx="79" cy="76"/>
          </a:xfrm>
          <a:custGeom>
            <a:avLst/>
            <a:gdLst>
              <a:gd name="T0" fmla="*/ 503 w 1019"/>
              <a:gd name="T1" fmla="*/ 0 h 978"/>
              <a:gd name="T2" fmla="*/ 518 w 1019"/>
              <a:gd name="T3" fmla="*/ 0 h 978"/>
              <a:gd name="T4" fmla="*/ 533 w 1019"/>
              <a:gd name="T5" fmla="*/ 3 h 978"/>
              <a:gd name="T6" fmla="*/ 546 w 1019"/>
              <a:gd name="T7" fmla="*/ 11 h 978"/>
              <a:gd name="T8" fmla="*/ 558 w 1019"/>
              <a:gd name="T9" fmla="*/ 22 h 978"/>
              <a:gd name="T10" fmla="*/ 566 w 1019"/>
              <a:gd name="T11" fmla="*/ 38 h 978"/>
              <a:gd name="T12" fmla="*/ 675 w 1019"/>
              <a:gd name="T13" fmla="*/ 306 h 978"/>
              <a:gd name="T14" fmla="*/ 963 w 1019"/>
              <a:gd name="T15" fmla="*/ 327 h 978"/>
              <a:gd name="T16" fmla="*/ 981 w 1019"/>
              <a:gd name="T17" fmla="*/ 330 h 978"/>
              <a:gd name="T18" fmla="*/ 995 w 1019"/>
              <a:gd name="T19" fmla="*/ 337 h 978"/>
              <a:gd name="T20" fmla="*/ 1006 w 1019"/>
              <a:gd name="T21" fmla="*/ 349 h 978"/>
              <a:gd name="T22" fmla="*/ 1014 w 1019"/>
              <a:gd name="T23" fmla="*/ 361 h 978"/>
              <a:gd name="T24" fmla="*/ 1018 w 1019"/>
              <a:gd name="T25" fmla="*/ 376 h 978"/>
              <a:gd name="T26" fmla="*/ 1019 w 1019"/>
              <a:gd name="T27" fmla="*/ 391 h 978"/>
              <a:gd name="T28" fmla="*/ 1016 w 1019"/>
              <a:gd name="T29" fmla="*/ 406 h 978"/>
              <a:gd name="T30" fmla="*/ 1009 w 1019"/>
              <a:gd name="T31" fmla="*/ 420 h 978"/>
              <a:gd name="T32" fmla="*/ 998 w 1019"/>
              <a:gd name="T33" fmla="*/ 433 h 978"/>
              <a:gd name="T34" fmla="*/ 777 w 1019"/>
              <a:gd name="T35" fmla="*/ 620 h 978"/>
              <a:gd name="T36" fmla="*/ 846 w 1019"/>
              <a:gd name="T37" fmla="*/ 902 h 978"/>
              <a:gd name="T38" fmla="*/ 848 w 1019"/>
              <a:gd name="T39" fmla="*/ 922 h 978"/>
              <a:gd name="T40" fmla="*/ 844 w 1019"/>
              <a:gd name="T41" fmla="*/ 939 h 978"/>
              <a:gd name="T42" fmla="*/ 836 w 1019"/>
              <a:gd name="T43" fmla="*/ 954 h 978"/>
              <a:gd name="T44" fmla="*/ 823 w 1019"/>
              <a:gd name="T45" fmla="*/ 966 h 978"/>
              <a:gd name="T46" fmla="*/ 808 w 1019"/>
              <a:gd name="T47" fmla="*/ 974 h 978"/>
              <a:gd name="T48" fmla="*/ 791 w 1019"/>
              <a:gd name="T49" fmla="*/ 978 h 978"/>
              <a:gd name="T50" fmla="*/ 774 w 1019"/>
              <a:gd name="T51" fmla="*/ 976 h 978"/>
              <a:gd name="T52" fmla="*/ 756 w 1019"/>
              <a:gd name="T53" fmla="*/ 968 h 978"/>
              <a:gd name="T54" fmla="*/ 510 w 1019"/>
              <a:gd name="T55" fmla="*/ 816 h 978"/>
              <a:gd name="T56" fmla="*/ 265 w 1019"/>
              <a:gd name="T57" fmla="*/ 968 h 978"/>
              <a:gd name="T58" fmla="*/ 247 w 1019"/>
              <a:gd name="T59" fmla="*/ 976 h 978"/>
              <a:gd name="T60" fmla="*/ 229 w 1019"/>
              <a:gd name="T61" fmla="*/ 978 h 978"/>
              <a:gd name="T62" fmla="*/ 212 w 1019"/>
              <a:gd name="T63" fmla="*/ 974 h 978"/>
              <a:gd name="T64" fmla="*/ 198 w 1019"/>
              <a:gd name="T65" fmla="*/ 966 h 978"/>
              <a:gd name="T66" fmla="*/ 185 w 1019"/>
              <a:gd name="T67" fmla="*/ 954 h 978"/>
              <a:gd name="T68" fmla="*/ 176 w 1019"/>
              <a:gd name="T69" fmla="*/ 939 h 978"/>
              <a:gd name="T70" fmla="*/ 173 w 1019"/>
              <a:gd name="T71" fmla="*/ 922 h 978"/>
              <a:gd name="T72" fmla="*/ 174 w 1019"/>
              <a:gd name="T73" fmla="*/ 902 h 978"/>
              <a:gd name="T74" fmla="*/ 243 w 1019"/>
              <a:gd name="T75" fmla="*/ 620 h 978"/>
              <a:gd name="T76" fmla="*/ 22 w 1019"/>
              <a:gd name="T77" fmla="*/ 433 h 978"/>
              <a:gd name="T78" fmla="*/ 11 w 1019"/>
              <a:gd name="T79" fmla="*/ 420 h 978"/>
              <a:gd name="T80" fmla="*/ 4 w 1019"/>
              <a:gd name="T81" fmla="*/ 406 h 978"/>
              <a:gd name="T82" fmla="*/ 0 w 1019"/>
              <a:gd name="T83" fmla="*/ 391 h 978"/>
              <a:gd name="T84" fmla="*/ 1 w 1019"/>
              <a:gd name="T85" fmla="*/ 376 h 978"/>
              <a:gd name="T86" fmla="*/ 7 w 1019"/>
              <a:gd name="T87" fmla="*/ 361 h 978"/>
              <a:gd name="T88" fmla="*/ 15 w 1019"/>
              <a:gd name="T89" fmla="*/ 349 h 978"/>
              <a:gd name="T90" fmla="*/ 25 w 1019"/>
              <a:gd name="T91" fmla="*/ 337 h 978"/>
              <a:gd name="T92" fmla="*/ 40 w 1019"/>
              <a:gd name="T93" fmla="*/ 330 h 978"/>
              <a:gd name="T94" fmla="*/ 56 w 1019"/>
              <a:gd name="T95" fmla="*/ 327 h 978"/>
              <a:gd name="T96" fmla="*/ 346 w 1019"/>
              <a:gd name="T97" fmla="*/ 306 h 978"/>
              <a:gd name="T98" fmla="*/ 454 w 1019"/>
              <a:gd name="T99" fmla="*/ 38 h 978"/>
              <a:gd name="T100" fmla="*/ 463 w 1019"/>
              <a:gd name="T101" fmla="*/ 22 h 978"/>
              <a:gd name="T102" fmla="*/ 475 w 1019"/>
              <a:gd name="T103" fmla="*/ 11 h 978"/>
              <a:gd name="T104" fmla="*/ 488 w 1019"/>
              <a:gd name="T105" fmla="*/ 3 h 978"/>
              <a:gd name="T106" fmla="*/ 503 w 1019"/>
              <a:gd name="T107" fmla="*/ 0 h 9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Lst>
            <a:rect l="0" t="0" r="r" b="b"/>
            <a:pathLst>
              <a:path w="1019" h="978">
                <a:moveTo>
                  <a:pt x="503" y="0"/>
                </a:moveTo>
                <a:lnTo>
                  <a:pt x="518" y="0"/>
                </a:lnTo>
                <a:lnTo>
                  <a:pt x="533" y="3"/>
                </a:lnTo>
                <a:lnTo>
                  <a:pt x="546" y="11"/>
                </a:lnTo>
                <a:lnTo>
                  <a:pt x="558" y="22"/>
                </a:lnTo>
                <a:lnTo>
                  <a:pt x="566" y="38"/>
                </a:lnTo>
                <a:lnTo>
                  <a:pt x="675" y="306"/>
                </a:lnTo>
                <a:lnTo>
                  <a:pt x="963" y="327"/>
                </a:lnTo>
                <a:lnTo>
                  <a:pt x="981" y="330"/>
                </a:lnTo>
                <a:lnTo>
                  <a:pt x="995" y="337"/>
                </a:lnTo>
                <a:lnTo>
                  <a:pt x="1006" y="349"/>
                </a:lnTo>
                <a:lnTo>
                  <a:pt x="1014" y="361"/>
                </a:lnTo>
                <a:lnTo>
                  <a:pt x="1018" y="376"/>
                </a:lnTo>
                <a:lnTo>
                  <a:pt x="1019" y="391"/>
                </a:lnTo>
                <a:lnTo>
                  <a:pt x="1016" y="406"/>
                </a:lnTo>
                <a:lnTo>
                  <a:pt x="1009" y="420"/>
                </a:lnTo>
                <a:lnTo>
                  <a:pt x="998" y="433"/>
                </a:lnTo>
                <a:lnTo>
                  <a:pt x="777" y="620"/>
                </a:lnTo>
                <a:lnTo>
                  <a:pt x="846" y="902"/>
                </a:lnTo>
                <a:lnTo>
                  <a:pt x="848" y="922"/>
                </a:lnTo>
                <a:lnTo>
                  <a:pt x="844" y="939"/>
                </a:lnTo>
                <a:lnTo>
                  <a:pt x="836" y="954"/>
                </a:lnTo>
                <a:lnTo>
                  <a:pt x="823" y="966"/>
                </a:lnTo>
                <a:lnTo>
                  <a:pt x="808" y="974"/>
                </a:lnTo>
                <a:lnTo>
                  <a:pt x="791" y="978"/>
                </a:lnTo>
                <a:lnTo>
                  <a:pt x="774" y="976"/>
                </a:lnTo>
                <a:lnTo>
                  <a:pt x="756" y="968"/>
                </a:lnTo>
                <a:lnTo>
                  <a:pt x="510" y="816"/>
                </a:lnTo>
                <a:lnTo>
                  <a:pt x="265" y="968"/>
                </a:lnTo>
                <a:lnTo>
                  <a:pt x="247" y="976"/>
                </a:lnTo>
                <a:lnTo>
                  <a:pt x="229" y="978"/>
                </a:lnTo>
                <a:lnTo>
                  <a:pt x="212" y="974"/>
                </a:lnTo>
                <a:lnTo>
                  <a:pt x="198" y="966"/>
                </a:lnTo>
                <a:lnTo>
                  <a:pt x="185" y="954"/>
                </a:lnTo>
                <a:lnTo>
                  <a:pt x="176" y="939"/>
                </a:lnTo>
                <a:lnTo>
                  <a:pt x="173" y="922"/>
                </a:lnTo>
                <a:lnTo>
                  <a:pt x="174" y="902"/>
                </a:lnTo>
                <a:lnTo>
                  <a:pt x="243" y="620"/>
                </a:lnTo>
                <a:lnTo>
                  <a:pt x="22" y="433"/>
                </a:lnTo>
                <a:lnTo>
                  <a:pt x="11" y="420"/>
                </a:lnTo>
                <a:lnTo>
                  <a:pt x="4" y="406"/>
                </a:lnTo>
                <a:lnTo>
                  <a:pt x="0" y="391"/>
                </a:lnTo>
                <a:lnTo>
                  <a:pt x="1" y="376"/>
                </a:lnTo>
                <a:lnTo>
                  <a:pt x="7" y="361"/>
                </a:lnTo>
                <a:lnTo>
                  <a:pt x="15" y="349"/>
                </a:lnTo>
                <a:lnTo>
                  <a:pt x="25" y="337"/>
                </a:lnTo>
                <a:lnTo>
                  <a:pt x="40" y="330"/>
                </a:lnTo>
                <a:lnTo>
                  <a:pt x="56" y="327"/>
                </a:lnTo>
                <a:lnTo>
                  <a:pt x="346" y="306"/>
                </a:lnTo>
                <a:lnTo>
                  <a:pt x="454" y="38"/>
                </a:lnTo>
                <a:lnTo>
                  <a:pt x="463" y="22"/>
                </a:lnTo>
                <a:lnTo>
                  <a:pt x="475" y="11"/>
                </a:lnTo>
                <a:lnTo>
                  <a:pt x="488" y="3"/>
                </a:lnTo>
                <a:lnTo>
                  <a:pt x="50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0</xdr:col>
      <xdr:colOff>638175</xdr:colOff>
      <xdr:row>13</xdr:row>
      <xdr:rowOff>105998</xdr:rowOff>
    </xdr:from>
    <xdr:to>
      <xdr:col>1</xdr:col>
      <xdr:colOff>318494</xdr:colOff>
      <xdr:row>15</xdr:row>
      <xdr:rowOff>209489</xdr:rowOff>
    </xdr:to>
    <xdr:grpSp>
      <xdr:nvGrpSpPr>
        <xdr:cNvPr id="29" name="Group 28">
          <a:extLst>
            <a:ext uri="{FF2B5EF4-FFF2-40B4-BE49-F238E27FC236}">
              <a16:creationId xmlns:a16="http://schemas.microsoft.com/office/drawing/2014/main" id="{00000000-0008-0000-0400-00001D000000}"/>
            </a:ext>
          </a:extLst>
        </xdr:cNvPr>
        <xdr:cNvGrpSpPr>
          <a:grpSpLocks noChangeAspect="1"/>
        </xdr:cNvGrpSpPr>
      </xdr:nvGrpSpPr>
      <xdr:grpSpPr bwMode="auto">
        <a:xfrm>
          <a:off x="615315" y="2483438"/>
          <a:ext cx="320399" cy="446391"/>
          <a:chOff x="7234" y="3622"/>
          <a:chExt cx="179" cy="261"/>
        </a:xfrm>
        <a:solidFill>
          <a:schemeClr val="bg1"/>
        </a:solidFill>
      </xdr:grpSpPr>
      <xdr:sp macro="" textlink="">
        <xdr:nvSpPr>
          <xdr:cNvPr id="30" name="Freeform 20">
            <a:extLst>
              <a:ext uri="{FF2B5EF4-FFF2-40B4-BE49-F238E27FC236}">
                <a16:creationId xmlns:a16="http://schemas.microsoft.com/office/drawing/2014/main" id="{00000000-0008-0000-0400-00001E000000}"/>
              </a:ext>
            </a:extLst>
          </xdr:cNvPr>
          <xdr:cNvSpPr>
            <a:spLocks/>
          </xdr:cNvSpPr>
        </xdr:nvSpPr>
        <xdr:spPr bwMode="auto">
          <a:xfrm>
            <a:off x="7333" y="3622"/>
            <a:ext cx="80" cy="101"/>
          </a:xfrm>
          <a:custGeom>
            <a:avLst/>
            <a:gdLst>
              <a:gd name="T0" fmla="*/ 425 w 1044"/>
              <a:gd name="T1" fmla="*/ 0 h 1319"/>
              <a:gd name="T2" fmla="*/ 1044 w 1044"/>
              <a:gd name="T3" fmla="*/ 0 h 1319"/>
              <a:gd name="T4" fmla="*/ 309 w 1044"/>
              <a:gd name="T5" fmla="*/ 1319 h 1319"/>
              <a:gd name="T6" fmla="*/ 0 w 1044"/>
              <a:gd name="T7" fmla="*/ 765 h 1319"/>
              <a:gd name="T8" fmla="*/ 425 w 1044"/>
              <a:gd name="T9" fmla="*/ 0 h 1319"/>
            </a:gdLst>
            <a:ahLst/>
            <a:cxnLst>
              <a:cxn ang="0">
                <a:pos x="T0" y="T1"/>
              </a:cxn>
              <a:cxn ang="0">
                <a:pos x="T2" y="T3"/>
              </a:cxn>
              <a:cxn ang="0">
                <a:pos x="T4" y="T5"/>
              </a:cxn>
              <a:cxn ang="0">
                <a:pos x="T6" y="T7"/>
              </a:cxn>
              <a:cxn ang="0">
                <a:pos x="T8" y="T9"/>
              </a:cxn>
            </a:cxnLst>
            <a:rect l="0" t="0" r="r" b="b"/>
            <a:pathLst>
              <a:path w="1044" h="1319">
                <a:moveTo>
                  <a:pt x="425" y="0"/>
                </a:moveTo>
                <a:lnTo>
                  <a:pt x="1044" y="0"/>
                </a:lnTo>
                <a:lnTo>
                  <a:pt x="309" y="1319"/>
                </a:lnTo>
                <a:lnTo>
                  <a:pt x="0" y="765"/>
                </a:lnTo>
                <a:lnTo>
                  <a:pt x="425"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sp macro="" textlink="">
        <xdr:nvSpPr>
          <xdr:cNvPr id="31" name="Freeform 21">
            <a:extLst>
              <a:ext uri="{FF2B5EF4-FFF2-40B4-BE49-F238E27FC236}">
                <a16:creationId xmlns:a16="http://schemas.microsoft.com/office/drawing/2014/main" id="{00000000-0008-0000-0400-00001F000000}"/>
              </a:ext>
            </a:extLst>
          </xdr:cNvPr>
          <xdr:cNvSpPr>
            <a:spLocks/>
          </xdr:cNvSpPr>
        </xdr:nvSpPr>
        <xdr:spPr bwMode="auto">
          <a:xfrm>
            <a:off x="7234" y="3622"/>
            <a:ext cx="112" cy="117"/>
          </a:xfrm>
          <a:custGeom>
            <a:avLst/>
            <a:gdLst>
              <a:gd name="T0" fmla="*/ 0 w 1457"/>
              <a:gd name="T1" fmla="*/ 0 h 1516"/>
              <a:gd name="T2" fmla="*/ 619 w 1457"/>
              <a:gd name="T3" fmla="*/ 0 h 1516"/>
              <a:gd name="T4" fmla="*/ 1457 w 1457"/>
              <a:gd name="T5" fmla="*/ 1506 h 1516"/>
              <a:gd name="T6" fmla="*/ 1387 w 1457"/>
              <a:gd name="T7" fmla="*/ 1488 h 1516"/>
              <a:gd name="T8" fmla="*/ 1315 w 1457"/>
              <a:gd name="T9" fmla="*/ 1476 h 1516"/>
              <a:gd name="T10" fmla="*/ 1241 w 1457"/>
              <a:gd name="T11" fmla="*/ 1468 h 1516"/>
              <a:gd name="T12" fmla="*/ 1166 w 1457"/>
              <a:gd name="T13" fmla="*/ 1466 h 1516"/>
              <a:gd name="T14" fmla="*/ 1099 w 1457"/>
              <a:gd name="T15" fmla="*/ 1468 h 1516"/>
              <a:gd name="T16" fmla="*/ 1033 w 1457"/>
              <a:gd name="T17" fmla="*/ 1474 h 1516"/>
              <a:gd name="T18" fmla="*/ 970 w 1457"/>
              <a:gd name="T19" fmla="*/ 1484 h 1516"/>
              <a:gd name="T20" fmla="*/ 906 w 1457"/>
              <a:gd name="T21" fmla="*/ 1498 h 1516"/>
              <a:gd name="T22" fmla="*/ 844 w 1457"/>
              <a:gd name="T23" fmla="*/ 1516 h 1516"/>
              <a:gd name="T24" fmla="*/ 0 w 1457"/>
              <a:gd name="T25" fmla="*/ 0 h 1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1457" h="1516">
                <a:moveTo>
                  <a:pt x="0" y="0"/>
                </a:moveTo>
                <a:lnTo>
                  <a:pt x="619" y="0"/>
                </a:lnTo>
                <a:lnTo>
                  <a:pt x="1457" y="1506"/>
                </a:lnTo>
                <a:lnTo>
                  <a:pt x="1387" y="1488"/>
                </a:lnTo>
                <a:lnTo>
                  <a:pt x="1315" y="1476"/>
                </a:lnTo>
                <a:lnTo>
                  <a:pt x="1241" y="1468"/>
                </a:lnTo>
                <a:lnTo>
                  <a:pt x="1166" y="1466"/>
                </a:lnTo>
                <a:lnTo>
                  <a:pt x="1099" y="1468"/>
                </a:lnTo>
                <a:lnTo>
                  <a:pt x="1033" y="1474"/>
                </a:lnTo>
                <a:lnTo>
                  <a:pt x="970" y="1484"/>
                </a:lnTo>
                <a:lnTo>
                  <a:pt x="906" y="1498"/>
                </a:lnTo>
                <a:lnTo>
                  <a:pt x="844" y="1516"/>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sp macro="" textlink="">
        <xdr:nvSpPr>
          <xdr:cNvPr id="32" name="Freeform 22">
            <a:extLst>
              <a:ext uri="{FF2B5EF4-FFF2-40B4-BE49-F238E27FC236}">
                <a16:creationId xmlns:a16="http://schemas.microsoft.com/office/drawing/2014/main" id="{00000000-0008-0000-0400-000020000000}"/>
              </a:ext>
            </a:extLst>
          </xdr:cNvPr>
          <xdr:cNvSpPr>
            <a:spLocks noEditPoints="1"/>
          </xdr:cNvSpPr>
        </xdr:nvSpPr>
        <xdr:spPr bwMode="auto">
          <a:xfrm>
            <a:off x="7258" y="3751"/>
            <a:ext cx="131" cy="132"/>
          </a:xfrm>
          <a:custGeom>
            <a:avLst/>
            <a:gdLst>
              <a:gd name="T0" fmla="*/ 1181 w 1709"/>
              <a:gd name="T1" fmla="*/ 1321 h 1716"/>
              <a:gd name="T2" fmla="*/ 1160 w 1709"/>
              <a:gd name="T3" fmla="*/ 1418 h 1716"/>
              <a:gd name="T4" fmla="*/ 1343 w 1709"/>
              <a:gd name="T5" fmla="*/ 1267 h 1716"/>
              <a:gd name="T6" fmla="*/ 919 w 1709"/>
              <a:gd name="T7" fmla="*/ 1168 h 1716"/>
              <a:gd name="T8" fmla="*/ 993 w 1709"/>
              <a:gd name="T9" fmla="*/ 1384 h 1716"/>
              <a:gd name="T10" fmla="*/ 1088 w 1709"/>
              <a:gd name="T11" fmla="*/ 1218 h 1716"/>
              <a:gd name="T12" fmla="*/ 330 w 1709"/>
              <a:gd name="T13" fmla="*/ 1218 h 1716"/>
              <a:gd name="T14" fmla="*/ 497 w 1709"/>
              <a:gd name="T15" fmla="*/ 1386 h 1716"/>
              <a:gd name="T16" fmla="*/ 551 w 1709"/>
              <a:gd name="T17" fmla="*/ 1366 h 1716"/>
              <a:gd name="T18" fmla="*/ 465 w 1709"/>
              <a:gd name="T19" fmla="*/ 1168 h 1716"/>
              <a:gd name="T20" fmla="*/ 643 w 1709"/>
              <a:gd name="T21" fmla="*/ 1264 h 1716"/>
              <a:gd name="T22" fmla="*/ 742 w 1709"/>
              <a:gd name="T23" fmla="*/ 1414 h 1716"/>
              <a:gd name="T24" fmla="*/ 601 w 1709"/>
              <a:gd name="T25" fmla="*/ 1167 h 1716"/>
              <a:gd name="T26" fmla="*/ 1153 w 1709"/>
              <a:gd name="T27" fmla="*/ 982 h 1716"/>
              <a:gd name="T28" fmla="*/ 1153 w 1709"/>
              <a:gd name="T29" fmla="*/ 734 h 1716"/>
              <a:gd name="T30" fmla="*/ 1282 w 1709"/>
              <a:gd name="T31" fmla="*/ 733 h 1716"/>
              <a:gd name="T32" fmla="*/ 1282 w 1709"/>
              <a:gd name="T33" fmla="*/ 981 h 1716"/>
              <a:gd name="T34" fmla="*/ 1488 w 1709"/>
              <a:gd name="T35" fmla="*/ 920 h 1716"/>
              <a:gd name="T36" fmla="*/ 1465 w 1709"/>
              <a:gd name="T37" fmla="*/ 675 h 1716"/>
              <a:gd name="T38" fmla="*/ 551 w 1709"/>
              <a:gd name="T39" fmla="*/ 793 h 1716"/>
              <a:gd name="T40" fmla="*/ 566 w 1709"/>
              <a:gd name="T41" fmla="*/ 1039 h 1716"/>
              <a:gd name="T42" fmla="*/ 244 w 1709"/>
              <a:gd name="T43" fmla="*/ 675 h 1716"/>
              <a:gd name="T44" fmla="*/ 220 w 1709"/>
              <a:gd name="T45" fmla="*/ 904 h 1716"/>
              <a:gd name="T46" fmla="*/ 435 w 1709"/>
              <a:gd name="T47" fmla="*/ 1039 h 1716"/>
              <a:gd name="T48" fmla="*/ 422 w 1709"/>
              <a:gd name="T49" fmla="*/ 794 h 1716"/>
              <a:gd name="T50" fmla="*/ 1107 w 1709"/>
              <a:gd name="T51" fmla="*/ 271 h 1716"/>
              <a:gd name="T52" fmla="*/ 1204 w 1709"/>
              <a:gd name="T53" fmla="*/ 442 h 1716"/>
              <a:gd name="T54" fmla="*/ 1379 w 1709"/>
              <a:gd name="T55" fmla="*/ 497 h 1716"/>
              <a:gd name="T56" fmla="*/ 1212 w 1709"/>
              <a:gd name="T57" fmla="*/ 329 h 1716"/>
              <a:gd name="T58" fmla="*/ 549 w 1709"/>
              <a:gd name="T59" fmla="*/ 298 h 1716"/>
              <a:gd name="T60" fmla="*/ 366 w 1709"/>
              <a:gd name="T61" fmla="*/ 449 h 1716"/>
              <a:gd name="T62" fmla="*/ 485 w 1709"/>
              <a:gd name="T63" fmla="*/ 494 h 1716"/>
              <a:gd name="T64" fmla="*/ 576 w 1709"/>
              <a:gd name="T65" fmla="*/ 308 h 1716"/>
              <a:gd name="T66" fmla="*/ 1108 w 1709"/>
              <a:gd name="T67" fmla="*/ 547 h 1716"/>
              <a:gd name="T68" fmla="*/ 1017 w 1709"/>
              <a:gd name="T69" fmla="*/ 368 h 1716"/>
              <a:gd name="T70" fmla="*/ 919 w 1709"/>
              <a:gd name="T71" fmla="*/ 246 h 1716"/>
              <a:gd name="T72" fmla="*/ 716 w 1709"/>
              <a:gd name="T73" fmla="*/ 331 h 1716"/>
              <a:gd name="T74" fmla="*/ 621 w 1709"/>
              <a:gd name="T75" fmla="*/ 497 h 1716"/>
              <a:gd name="T76" fmla="*/ 854 w 1709"/>
              <a:gd name="T77" fmla="*/ 0 h 1716"/>
              <a:gd name="T78" fmla="*/ 1138 w 1709"/>
              <a:gd name="T79" fmla="*/ 49 h 1716"/>
              <a:gd name="T80" fmla="*/ 1380 w 1709"/>
              <a:gd name="T81" fmla="*/ 182 h 1716"/>
              <a:gd name="T82" fmla="*/ 1567 w 1709"/>
              <a:gd name="T83" fmla="*/ 385 h 1716"/>
              <a:gd name="T84" fmla="*/ 1682 w 1709"/>
              <a:gd name="T85" fmla="*/ 641 h 1716"/>
              <a:gd name="T86" fmla="*/ 1706 w 1709"/>
              <a:gd name="T87" fmla="*/ 931 h 1716"/>
              <a:gd name="T88" fmla="*/ 1634 w 1709"/>
              <a:gd name="T89" fmla="*/ 1207 h 1716"/>
              <a:gd name="T90" fmla="*/ 1482 w 1709"/>
              <a:gd name="T91" fmla="*/ 1439 h 1716"/>
              <a:gd name="T92" fmla="*/ 1265 w 1709"/>
              <a:gd name="T93" fmla="*/ 1609 h 1716"/>
              <a:gd name="T94" fmla="*/ 1000 w 1709"/>
              <a:gd name="T95" fmla="*/ 1702 h 1716"/>
              <a:gd name="T96" fmla="*/ 709 w 1709"/>
              <a:gd name="T97" fmla="*/ 1703 h 1716"/>
              <a:gd name="T98" fmla="*/ 444 w 1709"/>
              <a:gd name="T99" fmla="*/ 1609 h 1716"/>
              <a:gd name="T100" fmla="*/ 227 w 1709"/>
              <a:gd name="T101" fmla="*/ 1439 h 1716"/>
              <a:gd name="T102" fmla="*/ 74 w 1709"/>
              <a:gd name="T103" fmla="*/ 1208 h 1716"/>
              <a:gd name="T104" fmla="*/ 3 w 1709"/>
              <a:gd name="T105" fmla="*/ 932 h 1716"/>
              <a:gd name="T106" fmla="*/ 27 w 1709"/>
              <a:gd name="T107" fmla="*/ 641 h 1716"/>
              <a:gd name="T108" fmla="*/ 141 w 1709"/>
              <a:gd name="T109" fmla="*/ 386 h 1716"/>
              <a:gd name="T110" fmla="*/ 327 w 1709"/>
              <a:gd name="T111" fmla="*/ 183 h 1716"/>
              <a:gd name="T112" fmla="*/ 571 w 1709"/>
              <a:gd name="T113" fmla="*/ 49 h 1716"/>
              <a:gd name="T114" fmla="*/ 854 w 1709"/>
              <a:gd name="T115" fmla="*/ 0 h 17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1709" h="1716">
                <a:moveTo>
                  <a:pt x="1243" y="1168"/>
                </a:moveTo>
                <a:lnTo>
                  <a:pt x="1224" y="1222"/>
                </a:lnTo>
                <a:lnTo>
                  <a:pt x="1203" y="1273"/>
                </a:lnTo>
                <a:lnTo>
                  <a:pt x="1181" y="1321"/>
                </a:lnTo>
                <a:lnTo>
                  <a:pt x="1157" y="1366"/>
                </a:lnTo>
                <a:lnTo>
                  <a:pt x="1133" y="1407"/>
                </a:lnTo>
                <a:lnTo>
                  <a:pt x="1106" y="1445"/>
                </a:lnTo>
                <a:lnTo>
                  <a:pt x="1160" y="1418"/>
                </a:lnTo>
                <a:lnTo>
                  <a:pt x="1212" y="1386"/>
                </a:lnTo>
                <a:lnTo>
                  <a:pt x="1259" y="1350"/>
                </a:lnTo>
                <a:lnTo>
                  <a:pt x="1303" y="1310"/>
                </a:lnTo>
                <a:lnTo>
                  <a:pt x="1343" y="1267"/>
                </a:lnTo>
                <a:lnTo>
                  <a:pt x="1379" y="1218"/>
                </a:lnTo>
                <a:lnTo>
                  <a:pt x="1411" y="1168"/>
                </a:lnTo>
                <a:lnTo>
                  <a:pt x="1243" y="1168"/>
                </a:lnTo>
                <a:close/>
                <a:moveTo>
                  <a:pt x="919" y="1168"/>
                </a:moveTo>
                <a:lnTo>
                  <a:pt x="919" y="1470"/>
                </a:lnTo>
                <a:lnTo>
                  <a:pt x="942" y="1445"/>
                </a:lnTo>
                <a:lnTo>
                  <a:pt x="967" y="1416"/>
                </a:lnTo>
                <a:lnTo>
                  <a:pt x="993" y="1384"/>
                </a:lnTo>
                <a:lnTo>
                  <a:pt x="1017" y="1348"/>
                </a:lnTo>
                <a:lnTo>
                  <a:pt x="1043" y="1309"/>
                </a:lnTo>
                <a:lnTo>
                  <a:pt x="1067" y="1266"/>
                </a:lnTo>
                <a:lnTo>
                  <a:pt x="1088" y="1218"/>
                </a:lnTo>
                <a:lnTo>
                  <a:pt x="1109" y="1168"/>
                </a:lnTo>
                <a:lnTo>
                  <a:pt x="919" y="1168"/>
                </a:lnTo>
                <a:close/>
                <a:moveTo>
                  <a:pt x="298" y="1168"/>
                </a:moveTo>
                <a:lnTo>
                  <a:pt x="330" y="1218"/>
                </a:lnTo>
                <a:lnTo>
                  <a:pt x="366" y="1267"/>
                </a:lnTo>
                <a:lnTo>
                  <a:pt x="406" y="1310"/>
                </a:lnTo>
                <a:lnTo>
                  <a:pt x="450" y="1350"/>
                </a:lnTo>
                <a:lnTo>
                  <a:pt x="497" y="1386"/>
                </a:lnTo>
                <a:lnTo>
                  <a:pt x="548" y="1418"/>
                </a:lnTo>
                <a:lnTo>
                  <a:pt x="602" y="1445"/>
                </a:lnTo>
                <a:lnTo>
                  <a:pt x="576" y="1407"/>
                </a:lnTo>
                <a:lnTo>
                  <a:pt x="551" y="1366"/>
                </a:lnTo>
                <a:lnTo>
                  <a:pt x="527" y="1321"/>
                </a:lnTo>
                <a:lnTo>
                  <a:pt x="504" y="1273"/>
                </a:lnTo>
                <a:lnTo>
                  <a:pt x="484" y="1222"/>
                </a:lnTo>
                <a:lnTo>
                  <a:pt x="465" y="1168"/>
                </a:lnTo>
                <a:lnTo>
                  <a:pt x="298" y="1168"/>
                </a:lnTo>
                <a:close/>
                <a:moveTo>
                  <a:pt x="601" y="1167"/>
                </a:moveTo>
                <a:lnTo>
                  <a:pt x="621" y="1217"/>
                </a:lnTo>
                <a:lnTo>
                  <a:pt x="643" y="1264"/>
                </a:lnTo>
                <a:lnTo>
                  <a:pt x="667" y="1307"/>
                </a:lnTo>
                <a:lnTo>
                  <a:pt x="691" y="1346"/>
                </a:lnTo>
                <a:lnTo>
                  <a:pt x="716" y="1382"/>
                </a:lnTo>
                <a:lnTo>
                  <a:pt x="742" y="1414"/>
                </a:lnTo>
                <a:lnTo>
                  <a:pt x="766" y="1443"/>
                </a:lnTo>
                <a:lnTo>
                  <a:pt x="790" y="1469"/>
                </a:lnTo>
                <a:lnTo>
                  <a:pt x="790" y="1167"/>
                </a:lnTo>
                <a:lnTo>
                  <a:pt x="601" y="1167"/>
                </a:lnTo>
                <a:close/>
                <a:moveTo>
                  <a:pt x="919" y="676"/>
                </a:moveTo>
                <a:lnTo>
                  <a:pt x="919" y="1040"/>
                </a:lnTo>
                <a:lnTo>
                  <a:pt x="1144" y="1040"/>
                </a:lnTo>
                <a:lnTo>
                  <a:pt x="1153" y="982"/>
                </a:lnTo>
                <a:lnTo>
                  <a:pt x="1158" y="922"/>
                </a:lnTo>
                <a:lnTo>
                  <a:pt x="1160" y="858"/>
                </a:lnTo>
                <a:lnTo>
                  <a:pt x="1158" y="794"/>
                </a:lnTo>
                <a:lnTo>
                  <a:pt x="1153" y="734"/>
                </a:lnTo>
                <a:lnTo>
                  <a:pt x="1143" y="676"/>
                </a:lnTo>
                <a:lnTo>
                  <a:pt x="919" y="676"/>
                </a:lnTo>
                <a:close/>
                <a:moveTo>
                  <a:pt x="1273" y="675"/>
                </a:moveTo>
                <a:lnTo>
                  <a:pt x="1282" y="733"/>
                </a:lnTo>
                <a:lnTo>
                  <a:pt x="1286" y="794"/>
                </a:lnTo>
                <a:lnTo>
                  <a:pt x="1288" y="857"/>
                </a:lnTo>
                <a:lnTo>
                  <a:pt x="1287" y="921"/>
                </a:lnTo>
                <a:lnTo>
                  <a:pt x="1282" y="981"/>
                </a:lnTo>
                <a:lnTo>
                  <a:pt x="1273" y="1039"/>
                </a:lnTo>
                <a:lnTo>
                  <a:pt x="1465" y="1039"/>
                </a:lnTo>
                <a:lnTo>
                  <a:pt x="1479" y="980"/>
                </a:lnTo>
                <a:lnTo>
                  <a:pt x="1488" y="920"/>
                </a:lnTo>
                <a:lnTo>
                  <a:pt x="1491" y="857"/>
                </a:lnTo>
                <a:lnTo>
                  <a:pt x="1488" y="795"/>
                </a:lnTo>
                <a:lnTo>
                  <a:pt x="1479" y="734"/>
                </a:lnTo>
                <a:lnTo>
                  <a:pt x="1465" y="675"/>
                </a:lnTo>
                <a:lnTo>
                  <a:pt x="1273" y="675"/>
                </a:lnTo>
                <a:close/>
                <a:moveTo>
                  <a:pt x="565" y="675"/>
                </a:moveTo>
                <a:lnTo>
                  <a:pt x="556" y="733"/>
                </a:lnTo>
                <a:lnTo>
                  <a:pt x="551" y="793"/>
                </a:lnTo>
                <a:lnTo>
                  <a:pt x="549" y="857"/>
                </a:lnTo>
                <a:lnTo>
                  <a:pt x="551" y="921"/>
                </a:lnTo>
                <a:lnTo>
                  <a:pt x="556" y="982"/>
                </a:lnTo>
                <a:lnTo>
                  <a:pt x="566" y="1039"/>
                </a:lnTo>
                <a:lnTo>
                  <a:pt x="790" y="1039"/>
                </a:lnTo>
                <a:lnTo>
                  <a:pt x="790" y="675"/>
                </a:lnTo>
                <a:lnTo>
                  <a:pt x="565" y="675"/>
                </a:lnTo>
                <a:close/>
                <a:moveTo>
                  <a:pt x="244" y="675"/>
                </a:moveTo>
                <a:lnTo>
                  <a:pt x="230" y="734"/>
                </a:lnTo>
                <a:lnTo>
                  <a:pt x="221" y="795"/>
                </a:lnTo>
                <a:lnTo>
                  <a:pt x="217" y="857"/>
                </a:lnTo>
                <a:lnTo>
                  <a:pt x="220" y="904"/>
                </a:lnTo>
                <a:lnTo>
                  <a:pt x="225" y="951"/>
                </a:lnTo>
                <a:lnTo>
                  <a:pt x="233" y="995"/>
                </a:lnTo>
                <a:lnTo>
                  <a:pt x="244" y="1039"/>
                </a:lnTo>
                <a:lnTo>
                  <a:pt x="435" y="1039"/>
                </a:lnTo>
                <a:lnTo>
                  <a:pt x="427" y="981"/>
                </a:lnTo>
                <a:lnTo>
                  <a:pt x="422" y="921"/>
                </a:lnTo>
                <a:lnTo>
                  <a:pt x="421" y="857"/>
                </a:lnTo>
                <a:lnTo>
                  <a:pt x="422" y="794"/>
                </a:lnTo>
                <a:lnTo>
                  <a:pt x="427" y="733"/>
                </a:lnTo>
                <a:lnTo>
                  <a:pt x="435" y="675"/>
                </a:lnTo>
                <a:lnTo>
                  <a:pt x="244" y="675"/>
                </a:lnTo>
                <a:close/>
                <a:moveTo>
                  <a:pt x="1107" y="271"/>
                </a:moveTo>
                <a:lnTo>
                  <a:pt x="1133" y="308"/>
                </a:lnTo>
                <a:lnTo>
                  <a:pt x="1157" y="349"/>
                </a:lnTo>
                <a:lnTo>
                  <a:pt x="1182" y="395"/>
                </a:lnTo>
                <a:lnTo>
                  <a:pt x="1204" y="442"/>
                </a:lnTo>
                <a:lnTo>
                  <a:pt x="1225" y="494"/>
                </a:lnTo>
                <a:lnTo>
                  <a:pt x="1244" y="547"/>
                </a:lnTo>
                <a:lnTo>
                  <a:pt x="1411" y="547"/>
                </a:lnTo>
                <a:lnTo>
                  <a:pt x="1379" y="497"/>
                </a:lnTo>
                <a:lnTo>
                  <a:pt x="1343" y="449"/>
                </a:lnTo>
                <a:lnTo>
                  <a:pt x="1303" y="405"/>
                </a:lnTo>
                <a:lnTo>
                  <a:pt x="1259" y="365"/>
                </a:lnTo>
                <a:lnTo>
                  <a:pt x="1212" y="329"/>
                </a:lnTo>
                <a:lnTo>
                  <a:pt x="1161" y="298"/>
                </a:lnTo>
                <a:lnTo>
                  <a:pt x="1107" y="271"/>
                </a:lnTo>
                <a:close/>
                <a:moveTo>
                  <a:pt x="602" y="271"/>
                </a:moveTo>
                <a:lnTo>
                  <a:pt x="549" y="298"/>
                </a:lnTo>
                <a:lnTo>
                  <a:pt x="497" y="329"/>
                </a:lnTo>
                <a:lnTo>
                  <a:pt x="450" y="365"/>
                </a:lnTo>
                <a:lnTo>
                  <a:pt x="406" y="405"/>
                </a:lnTo>
                <a:lnTo>
                  <a:pt x="366" y="449"/>
                </a:lnTo>
                <a:lnTo>
                  <a:pt x="330" y="497"/>
                </a:lnTo>
                <a:lnTo>
                  <a:pt x="298" y="547"/>
                </a:lnTo>
                <a:lnTo>
                  <a:pt x="466" y="547"/>
                </a:lnTo>
                <a:lnTo>
                  <a:pt x="485" y="494"/>
                </a:lnTo>
                <a:lnTo>
                  <a:pt x="505" y="442"/>
                </a:lnTo>
                <a:lnTo>
                  <a:pt x="527" y="395"/>
                </a:lnTo>
                <a:lnTo>
                  <a:pt x="552" y="349"/>
                </a:lnTo>
                <a:lnTo>
                  <a:pt x="576" y="308"/>
                </a:lnTo>
                <a:lnTo>
                  <a:pt x="602" y="271"/>
                </a:lnTo>
                <a:close/>
                <a:moveTo>
                  <a:pt x="919" y="246"/>
                </a:moveTo>
                <a:lnTo>
                  <a:pt x="919" y="547"/>
                </a:lnTo>
                <a:lnTo>
                  <a:pt x="1108" y="547"/>
                </a:lnTo>
                <a:lnTo>
                  <a:pt x="1087" y="497"/>
                </a:lnTo>
                <a:lnTo>
                  <a:pt x="1066" y="450"/>
                </a:lnTo>
                <a:lnTo>
                  <a:pt x="1042" y="407"/>
                </a:lnTo>
                <a:lnTo>
                  <a:pt x="1017" y="368"/>
                </a:lnTo>
                <a:lnTo>
                  <a:pt x="993" y="333"/>
                </a:lnTo>
                <a:lnTo>
                  <a:pt x="967" y="300"/>
                </a:lnTo>
                <a:lnTo>
                  <a:pt x="942" y="271"/>
                </a:lnTo>
                <a:lnTo>
                  <a:pt x="919" y="246"/>
                </a:lnTo>
                <a:close/>
                <a:moveTo>
                  <a:pt x="790" y="245"/>
                </a:moveTo>
                <a:lnTo>
                  <a:pt x="766" y="271"/>
                </a:lnTo>
                <a:lnTo>
                  <a:pt x="742" y="299"/>
                </a:lnTo>
                <a:lnTo>
                  <a:pt x="716" y="331"/>
                </a:lnTo>
                <a:lnTo>
                  <a:pt x="690" y="367"/>
                </a:lnTo>
                <a:lnTo>
                  <a:pt x="666" y="406"/>
                </a:lnTo>
                <a:lnTo>
                  <a:pt x="642" y="449"/>
                </a:lnTo>
                <a:lnTo>
                  <a:pt x="621" y="497"/>
                </a:lnTo>
                <a:lnTo>
                  <a:pt x="600" y="547"/>
                </a:lnTo>
                <a:lnTo>
                  <a:pt x="790" y="547"/>
                </a:lnTo>
                <a:lnTo>
                  <a:pt x="790" y="245"/>
                </a:lnTo>
                <a:close/>
                <a:moveTo>
                  <a:pt x="854" y="0"/>
                </a:moveTo>
                <a:lnTo>
                  <a:pt x="928" y="3"/>
                </a:lnTo>
                <a:lnTo>
                  <a:pt x="1000" y="13"/>
                </a:lnTo>
                <a:lnTo>
                  <a:pt x="1070" y="27"/>
                </a:lnTo>
                <a:lnTo>
                  <a:pt x="1138" y="49"/>
                </a:lnTo>
                <a:lnTo>
                  <a:pt x="1202" y="75"/>
                </a:lnTo>
                <a:lnTo>
                  <a:pt x="1265" y="106"/>
                </a:lnTo>
                <a:lnTo>
                  <a:pt x="1325" y="142"/>
                </a:lnTo>
                <a:lnTo>
                  <a:pt x="1380" y="182"/>
                </a:lnTo>
                <a:lnTo>
                  <a:pt x="1434" y="227"/>
                </a:lnTo>
                <a:lnTo>
                  <a:pt x="1482" y="276"/>
                </a:lnTo>
                <a:lnTo>
                  <a:pt x="1527" y="329"/>
                </a:lnTo>
                <a:lnTo>
                  <a:pt x="1567" y="385"/>
                </a:lnTo>
                <a:lnTo>
                  <a:pt x="1603" y="445"/>
                </a:lnTo>
                <a:lnTo>
                  <a:pt x="1634" y="508"/>
                </a:lnTo>
                <a:lnTo>
                  <a:pt x="1661" y="573"/>
                </a:lnTo>
                <a:lnTo>
                  <a:pt x="1682" y="641"/>
                </a:lnTo>
                <a:lnTo>
                  <a:pt x="1697" y="711"/>
                </a:lnTo>
                <a:lnTo>
                  <a:pt x="1706" y="784"/>
                </a:lnTo>
                <a:lnTo>
                  <a:pt x="1709" y="857"/>
                </a:lnTo>
                <a:lnTo>
                  <a:pt x="1706" y="931"/>
                </a:lnTo>
                <a:lnTo>
                  <a:pt x="1697" y="1004"/>
                </a:lnTo>
                <a:lnTo>
                  <a:pt x="1682" y="1074"/>
                </a:lnTo>
                <a:lnTo>
                  <a:pt x="1661" y="1142"/>
                </a:lnTo>
                <a:lnTo>
                  <a:pt x="1634" y="1207"/>
                </a:lnTo>
                <a:lnTo>
                  <a:pt x="1603" y="1270"/>
                </a:lnTo>
                <a:lnTo>
                  <a:pt x="1567" y="1330"/>
                </a:lnTo>
                <a:lnTo>
                  <a:pt x="1527" y="1385"/>
                </a:lnTo>
                <a:lnTo>
                  <a:pt x="1482" y="1439"/>
                </a:lnTo>
                <a:lnTo>
                  <a:pt x="1434" y="1488"/>
                </a:lnTo>
                <a:lnTo>
                  <a:pt x="1380" y="1533"/>
                </a:lnTo>
                <a:lnTo>
                  <a:pt x="1325" y="1573"/>
                </a:lnTo>
                <a:lnTo>
                  <a:pt x="1265" y="1609"/>
                </a:lnTo>
                <a:lnTo>
                  <a:pt x="1202" y="1640"/>
                </a:lnTo>
                <a:lnTo>
                  <a:pt x="1138" y="1667"/>
                </a:lnTo>
                <a:lnTo>
                  <a:pt x="1070" y="1688"/>
                </a:lnTo>
                <a:lnTo>
                  <a:pt x="1000" y="1702"/>
                </a:lnTo>
                <a:lnTo>
                  <a:pt x="928" y="1712"/>
                </a:lnTo>
                <a:lnTo>
                  <a:pt x="854" y="1716"/>
                </a:lnTo>
                <a:lnTo>
                  <a:pt x="781" y="1712"/>
                </a:lnTo>
                <a:lnTo>
                  <a:pt x="709" y="1703"/>
                </a:lnTo>
                <a:lnTo>
                  <a:pt x="639" y="1688"/>
                </a:lnTo>
                <a:lnTo>
                  <a:pt x="571" y="1667"/>
                </a:lnTo>
                <a:lnTo>
                  <a:pt x="506" y="1640"/>
                </a:lnTo>
                <a:lnTo>
                  <a:pt x="444" y="1609"/>
                </a:lnTo>
                <a:lnTo>
                  <a:pt x="384" y="1573"/>
                </a:lnTo>
                <a:lnTo>
                  <a:pt x="327" y="1533"/>
                </a:lnTo>
                <a:lnTo>
                  <a:pt x="275" y="1488"/>
                </a:lnTo>
                <a:lnTo>
                  <a:pt x="227" y="1439"/>
                </a:lnTo>
                <a:lnTo>
                  <a:pt x="181" y="1386"/>
                </a:lnTo>
                <a:lnTo>
                  <a:pt x="141" y="1330"/>
                </a:lnTo>
                <a:lnTo>
                  <a:pt x="105" y="1270"/>
                </a:lnTo>
                <a:lnTo>
                  <a:pt x="74" y="1208"/>
                </a:lnTo>
                <a:lnTo>
                  <a:pt x="48" y="1142"/>
                </a:lnTo>
                <a:lnTo>
                  <a:pt x="27" y="1074"/>
                </a:lnTo>
                <a:lnTo>
                  <a:pt x="12" y="1004"/>
                </a:lnTo>
                <a:lnTo>
                  <a:pt x="3" y="932"/>
                </a:lnTo>
                <a:lnTo>
                  <a:pt x="0" y="858"/>
                </a:lnTo>
                <a:lnTo>
                  <a:pt x="3" y="784"/>
                </a:lnTo>
                <a:lnTo>
                  <a:pt x="12" y="711"/>
                </a:lnTo>
                <a:lnTo>
                  <a:pt x="27" y="641"/>
                </a:lnTo>
                <a:lnTo>
                  <a:pt x="48" y="574"/>
                </a:lnTo>
                <a:lnTo>
                  <a:pt x="74" y="508"/>
                </a:lnTo>
                <a:lnTo>
                  <a:pt x="105" y="445"/>
                </a:lnTo>
                <a:lnTo>
                  <a:pt x="141" y="386"/>
                </a:lnTo>
                <a:lnTo>
                  <a:pt x="181" y="330"/>
                </a:lnTo>
                <a:lnTo>
                  <a:pt x="227" y="277"/>
                </a:lnTo>
                <a:lnTo>
                  <a:pt x="275" y="227"/>
                </a:lnTo>
                <a:lnTo>
                  <a:pt x="327" y="183"/>
                </a:lnTo>
                <a:lnTo>
                  <a:pt x="384" y="142"/>
                </a:lnTo>
                <a:lnTo>
                  <a:pt x="444" y="106"/>
                </a:lnTo>
                <a:lnTo>
                  <a:pt x="506" y="75"/>
                </a:lnTo>
                <a:lnTo>
                  <a:pt x="571" y="49"/>
                </a:lnTo>
                <a:lnTo>
                  <a:pt x="639" y="27"/>
                </a:lnTo>
                <a:lnTo>
                  <a:pt x="709" y="13"/>
                </a:lnTo>
                <a:lnTo>
                  <a:pt x="781" y="3"/>
                </a:lnTo>
                <a:lnTo>
                  <a:pt x="854"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5</xdr:col>
      <xdr:colOff>18153</xdr:colOff>
      <xdr:row>12</xdr:row>
      <xdr:rowOff>79726</xdr:rowOff>
    </xdr:from>
    <xdr:to>
      <xdr:col>5</xdr:col>
      <xdr:colOff>287949</xdr:colOff>
      <xdr:row>13</xdr:row>
      <xdr:rowOff>140502</xdr:rowOff>
    </xdr:to>
    <xdr:sp macro="" textlink="">
      <xdr:nvSpPr>
        <xdr:cNvPr id="33" name="Freeform 1489">
          <a:extLst>
            <a:ext uri="{FF2B5EF4-FFF2-40B4-BE49-F238E27FC236}">
              <a16:creationId xmlns:a16="http://schemas.microsoft.com/office/drawing/2014/main" id="{00000000-0008-0000-0400-000021000000}"/>
            </a:ext>
          </a:extLst>
        </xdr:cNvPr>
        <xdr:cNvSpPr>
          <a:spLocks noEditPoints="1"/>
        </xdr:cNvSpPr>
      </xdr:nvSpPr>
      <xdr:spPr bwMode="auto">
        <a:xfrm>
          <a:off x="3447153" y="2594326"/>
          <a:ext cx="269796" cy="270326"/>
        </a:xfrm>
        <a:custGeom>
          <a:avLst/>
          <a:gdLst>
            <a:gd name="T0" fmla="*/ 1724 w 3366"/>
            <a:gd name="T1" fmla="*/ 1859 h 2980"/>
            <a:gd name="T2" fmla="*/ 2365 w 3366"/>
            <a:gd name="T3" fmla="*/ 2383 h 2980"/>
            <a:gd name="T4" fmla="*/ 2690 w 3366"/>
            <a:gd name="T5" fmla="*/ 2208 h 2980"/>
            <a:gd name="T6" fmla="*/ 2690 w 3366"/>
            <a:gd name="T7" fmla="*/ 2389 h 2980"/>
            <a:gd name="T8" fmla="*/ 1724 w 3366"/>
            <a:gd name="T9" fmla="*/ 2980 h 2980"/>
            <a:gd name="T10" fmla="*/ 1724 w 3366"/>
            <a:gd name="T11" fmla="*/ 2980 h 2980"/>
            <a:gd name="T12" fmla="*/ 1724 w 3366"/>
            <a:gd name="T13" fmla="*/ 1859 h 2980"/>
            <a:gd name="T14" fmla="*/ 1642 w 3366"/>
            <a:gd name="T15" fmla="*/ 1859 h 2980"/>
            <a:gd name="T16" fmla="*/ 1642 w 3366"/>
            <a:gd name="T17" fmla="*/ 2980 h 2980"/>
            <a:gd name="T18" fmla="*/ 1642 w 3366"/>
            <a:gd name="T19" fmla="*/ 2980 h 2980"/>
            <a:gd name="T20" fmla="*/ 676 w 3366"/>
            <a:gd name="T21" fmla="*/ 2389 h 2980"/>
            <a:gd name="T22" fmla="*/ 676 w 3366"/>
            <a:gd name="T23" fmla="*/ 2208 h 2980"/>
            <a:gd name="T24" fmla="*/ 1001 w 3366"/>
            <a:gd name="T25" fmla="*/ 2383 h 2980"/>
            <a:gd name="T26" fmla="*/ 1642 w 3366"/>
            <a:gd name="T27" fmla="*/ 1859 h 2980"/>
            <a:gd name="T28" fmla="*/ 2738 w 3366"/>
            <a:gd name="T29" fmla="*/ 1235 h 2980"/>
            <a:gd name="T30" fmla="*/ 3319 w 3366"/>
            <a:gd name="T31" fmla="*/ 1725 h 2980"/>
            <a:gd name="T32" fmla="*/ 2352 w 3366"/>
            <a:gd name="T33" fmla="*/ 2288 h 2980"/>
            <a:gd name="T34" fmla="*/ 1790 w 3366"/>
            <a:gd name="T35" fmla="*/ 1805 h 2980"/>
            <a:gd name="T36" fmla="*/ 2738 w 3366"/>
            <a:gd name="T37" fmla="*/ 1235 h 2980"/>
            <a:gd name="T38" fmla="*/ 629 w 3366"/>
            <a:gd name="T39" fmla="*/ 1235 h 2980"/>
            <a:gd name="T40" fmla="*/ 1576 w 3366"/>
            <a:gd name="T41" fmla="*/ 1805 h 2980"/>
            <a:gd name="T42" fmla="*/ 1015 w 3366"/>
            <a:gd name="T43" fmla="*/ 2288 h 2980"/>
            <a:gd name="T44" fmla="*/ 48 w 3366"/>
            <a:gd name="T45" fmla="*/ 1725 h 2980"/>
            <a:gd name="T46" fmla="*/ 629 w 3366"/>
            <a:gd name="T47" fmla="*/ 1235 h 2980"/>
            <a:gd name="T48" fmla="*/ 2358 w 3366"/>
            <a:gd name="T49" fmla="*/ 0 h 2980"/>
            <a:gd name="T50" fmla="*/ 3366 w 3366"/>
            <a:gd name="T51" fmla="*/ 618 h 2980"/>
            <a:gd name="T52" fmla="*/ 2731 w 3366"/>
            <a:gd name="T53" fmla="*/ 1135 h 2980"/>
            <a:gd name="T54" fmla="*/ 1724 w 3366"/>
            <a:gd name="T55" fmla="*/ 524 h 2980"/>
            <a:gd name="T56" fmla="*/ 2358 w 3366"/>
            <a:gd name="T57" fmla="*/ 0 h 2980"/>
            <a:gd name="T58" fmla="*/ 1008 w 3366"/>
            <a:gd name="T59" fmla="*/ 0 h 2980"/>
            <a:gd name="T60" fmla="*/ 1642 w 3366"/>
            <a:gd name="T61" fmla="*/ 524 h 2980"/>
            <a:gd name="T62" fmla="*/ 635 w 3366"/>
            <a:gd name="T63" fmla="*/ 1135 h 2980"/>
            <a:gd name="T64" fmla="*/ 0 w 3366"/>
            <a:gd name="T65" fmla="*/ 618 h 2980"/>
            <a:gd name="T66" fmla="*/ 1008 w 3366"/>
            <a:gd name="T67" fmla="*/ 0 h 29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3366" h="2980">
              <a:moveTo>
                <a:pt x="1724" y="1859"/>
              </a:moveTo>
              <a:lnTo>
                <a:pt x="2365" y="2383"/>
              </a:lnTo>
              <a:lnTo>
                <a:pt x="2690" y="2208"/>
              </a:lnTo>
              <a:lnTo>
                <a:pt x="2690" y="2389"/>
              </a:lnTo>
              <a:lnTo>
                <a:pt x="1724" y="2980"/>
              </a:lnTo>
              <a:lnTo>
                <a:pt x="1724" y="2980"/>
              </a:lnTo>
              <a:lnTo>
                <a:pt x="1724" y="1859"/>
              </a:lnTo>
              <a:close/>
              <a:moveTo>
                <a:pt x="1642" y="1859"/>
              </a:moveTo>
              <a:lnTo>
                <a:pt x="1642" y="2980"/>
              </a:lnTo>
              <a:lnTo>
                <a:pt x="1642" y="2980"/>
              </a:lnTo>
              <a:lnTo>
                <a:pt x="676" y="2389"/>
              </a:lnTo>
              <a:lnTo>
                <a:pt x="676" y="2208"/>
              </a:lnTo>
              <a:lnTo>
                <a:pt x="1001" y="2383"/>
              </a:lnTo>
              <a:lnTo>
                <a:pt x="1642" y="1859"/>
              </a:lnTo>
              <a:close/>
              <a:moveTo>
                <a:pt x="2738" y="1235"/>
              </a:moveTo>
              <a:lnTo>
                <a:pt x="3319" y="1725"/>
              </a:lnTo>
              <a:lnTo>
                <a:pt x="2352" y="2288"/>
              </a:lnTo>
              <a:lnTo>
                <a:pt x="1790" y="1805"/>
              </a:lnTo>
              <a:lnTo>
                <a:pt x="2738" y="1235"/>
              </a:lnTo>
              <a:close/>
              <a:moveTo>
                <a:pt x="629" y="1235"/>
              </a:moveTo>
              <a:lnTo>
                <a:pt x="1576" y="1805"/>
              </a:lnTo>
              <a:lnTo>
                <a:pt x="1015" y="2288"/>
              </a:lnTo>
              <a:lnTo>
                <a:pt x="48" y="1725"/>
              </a:lnTo>
              <a:lnTo>
                <a:pt x="629" y="1235"/>
              </a:lnTo>
              <a:close/>
              <a:moveTo>
                <a:pt x="2358" y="0"/>
              </a:moveTo>
              <a:lnTo>
                <a:pt x="3366" y="618"/>
              </a:lnTo>
              <a:lnTo>
                <a:pt x="2731" y="1135"/>
              </a:lnTo>
              <a:lnTo>
                <a:pt x="1724" y="524"/>
              </a:lnTo>
              <a:lnTo>
                <a:pt x="2358" y="0"/>
              </a:lnTo>
              <a:close/>
              <a:moveTo>
                <a:pt x="1008" y="0"/>
              </a:moveTo>
              <a:lnTo>
                <a:pt x="1642" y="524"/>
              </a:lnTo>
              <a:lnTo>
                <a:pt x="635" y="1135"/>
              </a:lnTo>
              <a:lnTo>
                <a:pt x="0" y="618"/>
              </a:lnTo>
              <a:lnTo>
                <a:pt x="1008" y="0"/>
              </a:lnTo>
              <a:close/>
            </a:path>
          </a:pathLst>
        </a:custGeom>
        <a:solidFill>
          <a:schemeClr val="tx1"/>
        </a:solidFill>
        <a:ln w="0">
          <a:no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2</xdr:col>
      <xdr:colOff>496604</xdr:colOff>
      <xdr:row>3</xdr:row>
      <xdr:rowOff>0</xdr:rowOff>
    </xdr:from>
    <xdr:to>
      <xdr:col>3</xdr:col>
      <xdr:colOff>340859</xdr:colOff>
      <xdr:row>5</xdr:row>
      <xdr:rowOff>76200</xdr:rowOff>
    </xdr:to>
    <xdr:grpSp>
      <xdr:nvGrpSpPr>
        <xdr:cNvPr id="34" name="Group 33">
          <a:extLst>
            <a:ext uri="{FF2B5EF4-FFF2-40B4-BE49-F238E27FC236}">
              <a16:creationId xmlns:a16="http://schemas.microsoft.com/office/drawing/2014/main" id="{00000000-0008-0000-0400-000022000000}"/>
            </a:ext>
          </a:extLst>
        </xdr:cNvPr>
        <xdr:cNvGrpSpPr>
          <a:grpSpLocks noChangeAspect="1"/>
        </xdr:cNvGrpSpPr>
      </xdr:nvGrpSpPr>
      <xdr:grpSpPr bwMode="auto">
        <a:xfrm>
          <a:off x="1731044" y="548640"/>
          <a:ext cx="461475" cy="441960"/>
          <a:chOff x="3002" y="2187"/>
          <a:chExt cx="784" cy="749"/>
        </a:xfrm>
        <a:solidFill>
          <a:schemeClr val="bg1"/>
        </a:solidFill>
      </xdr:grpSpPr>
      <xdr:sp macro="" textlink="">
        <xdr:nvSpPr>
          <xdr:cNvPr id="35" name="Freeform 138">
            <a:extLst>
              <a:ext uri="{FF2B5EF4-FFF2-40B4-BE49-F238E27FC236}">
                <a16:creationId xmlns:a16="http://schemas.microsoft.com/office/drawing/2014/main" id="{00000000-0008-0000-0400-000023000000}"/>
              </a:ext>
            </a:extLst>
          </xdr:cNvPr>
          <xdr:cNvSpPr>
            <a:spLocks/>
          </xdr:cNvSpPr>
        </xdr:nvSpPr>
        <xdr:spPr bwMode="auto">
          <a:xfrm>
            <a:off x="3101" y="2187"/>
            <a:ext cx="176" cy="176"/>
          </a:xfrm>
          <a:custGeom>
            <a:avLst/>
            <a:gdLst>
              <a:gd name="T0" fmla="*/ 440 w 879"/>
              <a:gd name="T1" fmla="*/ 0 h 879"/>
              <a:gd name="T2" fmla="*/ 494 w 879"/>
              <a:gd name="T3" fmla="*/ 2 h 879"/>
              <a:gd name="T4" fmla="*/ 548 w 879"/>
              <a:gd name="T5" fmla="*/ 13 h 879"/>
              <a:gd name="T6" fmla="*/ 598 w 879"/>
              <a:gd name="T7" fmla="*/ 28 h 879"/>
              <a:gd name="T8" fmla="*/ 646 w 879"/>
              <a:gd name="T9" fmla="*/ 51 h 879"/>
              <a:gd name="T10" fmla="*/ 691 w 879"/>
              <a:gd name="T11" fmla="*/ 78 h 879"/>
              <a:gd name="T12" fmla="*/ 731 w 879"/>
              <a:gd name="T13" fmla="*/ 111 h 879"/>
              <a:gd name="T14" fmla="*/ 768 w 879"/>
              <a:gd name="T15" fmla="*/ 148 h 879"/>
              <a:gd name="T16" fmla="*/ 801 w 879"/>
              <a:gd name="T17" fmla="*/ 188 h 879"/>
              <a:gd name="T18" fmla="*/ 828 w 879"/>
              <a:gd name="T19" fmla="*/ 232 h 879"/>
              <a:gd name="T20" fmla="*/ 849 w 879"/>
              <a:gd name="T21" fmla="*/ 280 h 879"/>
              <a:gd name="T22" fmla="*/ 866 w 879"/>
              <a:gd name="T23" fmla="*/ 331 h 879"/>
              <a:gd name="T24" fmla="*/ 876 w 879"/>
              <a:gd name="T25" fmla="*/ 383 h 879"/>
              <a:gd name="T26" fmla="*/ 879 w 879"/>
              <a:gd name="T27" fmla="*/ 439 h 879"/>
              <a:gd name="T28" fmla="*/ 876 w 879"/>
              <a:gd name="T29" fmla="*/ 494 h 879"/>
              <a:gd name="T30" fmla="*/ 866 w 879"/>
              <a:gd name="T31" fmla="*/ 548 h 879"/>
              <a:gd name="T32" fmla="*/ 849 w 879"/>
              <a:gd name="T33" fmla="*/ 598 h 879"/>
              <a:gd name="T34" fmla="*/ 828 w 879"/>
              <a:gd name="T35" fmla="*/ 646 h 879"/>
              <a:gd name="T36" fmla="*/ 801 w 879"/>
              <a:gd name="T37" fmla="*/ 691 h 879"/>
              <a:gd name="T38" fmla="*/ 768 w 879"/>
              <a:gd name="T39" fmla="*/ 731 h 879"/>
              <a:gd name="T40" fmla="*/ 731 w 879"/>
              <a:gd name="T41" fmla="*/ 768 h 879"/>
              <a:gd name="T42" fmla="*/ 691 w 879"/>
              <a:gd name="T43" fmla="*/ 800 h 879"/>
              <a:gd name="T44" fmla="*/ 646 w 879"/>
              <a:gd name="T45" fmla="*/ 828 h 879"/>
              <a:gd name="T46" fmla="*/ 598 w 879"/>
              <a:gd name="T47" fmla="*/ 849 h 879"/>
              <a:gd name="T48" fmla="*/ 548 w 879"/>
              <a:gd name="T49" fmla="*/ 866 h 879"/>
              <a:gd name="T50" fmla="*/ 494 w 879"/>
              <a:gd name="T51" fmla="*/ 875 h 879"/>
              <a:gd name="T52" fmla="*/ 440 w 879"/>
              <a:gd name="T53" fmla="*/ 879 h 879"/>
              <a:gd name="T54" fmla="*/ 385 w 879"/>
              <a:gd name="T55" fmla="*/ 875 h 879"/>
              <a:gd name="T56" fmla="*/ 331 w 879"/>
              <a:gd name="T57" fmla="*/ 866 h 879"/>
              <a:gd name="T58" fmla="*/ 280 w 879"/>
              <a:gd name="T59" fmla="*/ 849 h 879"/>
              <a:gd name="T60" fmla="*/ 232 w 879"/>
              <a:gd name="T61" fmla="*/ 828 h 879"/>
              <a:gd name="T62" fmla="*/ 188 w 879"/>
              <a:gd name="T63" fmla="*/ 800 h 879"/>
              <a:gd name="T64" fmla="*/ 148 w 879"/>
              <a:gd name="T65" fmla="*/ 768 h 879"/>
              <a:gd name="T66" fmla="*/ 111 w 879"/>
              <a:gd name="T67" fmla="*/ 731 h 879"/>
              <a:gd name="T68" fmla="*/ 79 w 879"/>
              <a:gd name="T69" fmla="*/ 691 h 879"/>
              <a:gd name="T70" fmla="*/ 51 w 879"/>
              <a:gd name="T71" fmla="*/ 646 h 879"/>
              <a:gd name="T72" fmla="*/ 29 w 879"/>
              <a:gd name="T73" fmla="*/ 598 h 879"/>
              <a:gd name="T74" fmla="*/ 13 w 879"/>
              <a:gd name="T75" fmla="*/ 548 h 879"/>
              <a:gd name="T76" fmla="*/ 3 w 879"/>
              <a:gd name="T77" fmla="*/ 494 h 879"/>
              <a:gd name="T78" fmla="*/ 0 w 879"/>
              <a:gd name="T79" fmla="*/ 439 h 879"/>
              <a:gd name="T80" fmla="*/ 3 w 879"/>
              <a:gd name="T81" fmla="*/ 383 h 879"/>
              <a:gd name="T82" fmla="*/ 13 w 879"/>
              <a:gd name="T83" fmla="*/ 331 h 879"/>
              <a:gd name="T84" fmla="*/ 29 w 879"/>
              <a:gd name="T85" fmla="*/ 280 h 879"/>
              <a:gd name="T86" fmla="*/ 51 w 879"/>
              <a:gd name="T87" fmla="*/ 232 h 879"/>
              <a:gd name="T88" fmla="*/ 79 w 879"/>
              <a:gd name="T89" fmla="*/ 188 h 879"/>
              <a:gd name="T90" fmla="*/ 111 w 879"/>
              <a:gd name="T91" fmla="*/ 148 h 879"/>
              <a:gd name="T92" fmla="*/ 148 w 879"/>
              <a:gd name="T93" fmla="*/ 111 h 879"/>
              <a:gd name="T94" fmla="*/ 188 w 879"/>
              <a:gd name="T95" fmla="*/ 78 h 879"/>
              <a:gd name="T96" fmla="*/ 232 w 879"/>
              <a:gd name="T97" fmla="*/ 51 h 879"/>
              <a:gd name="T98" fmla="*/ 280 w 879"/>
              <a:gd name="T99" fmla="*/ 28 h 879"/>
              <a:gd name="T100" fmla="*/ 331 w 879"/>
              <a:gd name="T101" fmla="*/ 13 h 879"/>
              <a:gd name="T102" fmla="*/ 385 w 879"/>
              <a:gd name="T103" fmla="*/ 2 h 879"/>
              <a:gd name="T104" fmla="*/ 440 w 879"/>
              <a:gd name="T105" fmla="*/ 0 h 87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Lst>
            <a:rect l="0" t="0" r="r" b="b"/>
            <a:pathLst>
              <a:path w="879" h="879">
                <a:moveTo>
                  <a:pt x="440" y="0"/>
                </a:moveTo>
                <a:lnTo>
                  <a:pt x="494" y="2"/>
                </a:lnTo>
                <a:lnTo>
                  <a:pt x="548" y="13"/>
                </a:lnTo>
                <a:lnTo>
                  <a:pt x="598" y="28"/>
                </a:lnTo>
                <a:lnTo>
                  <a:pt x="646" y="51"/>
                </a:lnTo>
                <a:lnTo>
                  <a:pt x="691" y="78"/>
                </a:lnTo>
                <a:lnTo>
                  <a:pt x="731" y="111"/>
                </a:lnTo>
                <a:lnTo>
                  <a:pt x="768" y="148"/>
                </a:lnTo>
                <a:lnTo>
                  <a:pt x="801" y="188"/>
                </a:lnTo>
                <a:lnTo>
                  <a:pt x="828" y="232"/>
                </a:lnTo>
                <a:lnTo>
                  <a:pt x="849" y="280"/>
                </a:lnTo>
                <a:lnTo>
                  <a:pt x="866" y="331"/>
                </a:lnTo>
                <a:lnTo>
                  <a:pt x="876" y="383"/>
                </a:lnTo>
                <a:lnTo>
                  <a:pt x="879" y="439"/>
                </a:lnTo>
                <a:lnTo>
                  <a:pt x="876" y="494"/>
                </a:lnTo>
                <a:lnTo>
                  <a:pt x="866" y="548"/>
                </a:lnTo>
                <a:lnTo>
                  <a:pt x="849" y="598"/>
                </a:lnTo>
                <a:lnTo>
                  <a:pt x="828" y="646"/>
                </a:lnTo>
                <a:lnTo>
                  <a:pt x="801" y="691"/>
                </a:lnTo>
                <a:lnTo>
                  <a:pt x="768" y="731"/>
                </a:lnTo>
                <a:lnTo>
                  <a:pt x="731" y="768"/>
                </a:lnTo>
                <a:lnTo>
                  <a:pt x="691" y="800"/>
                </a:lnTo>
                <a:lnTo>
                  <a:pt x="646" y="828"/>
                </a:lnTo>
                <a:lnTo>
                  <a:pt x="598" y="849"/>
                </a:lnTo>
                <a:lnTo>
                  <a:pt x="548" y="866"/>
                </a:lnTo>
                <a:lnTo>
                  <a:pt x="494" y="875"/>
                </a:lnTo>
                <a:lnTo>
                  <a:pt x="440" y="879"/>
                </a:lnTo>
                <a:lnTo>
                  <a:pt x="385" y="875"/>
                </a:lnTo>
                <a:lnTo>
                  <a:pt x="331" y="866"/>
                </a:lnTo>
                <a:lnTo>
                  <a:pt x="280" y="849"/>
                </a:lnTo>
                <a:lnTo>
                  <a:pt x="232" y="828"/>
                </a:lnTo>
                <a:lnTo>
                  <a:pt x="188" y="800"/>
                </a:lnTo>
                <a:lnTo>
                  <a:pt x="148" y="768"/>
                </a:lnTo>
                <a:lnTo>
                  <a:pt x="111" y="731"/>
                </a:lnTo>
                <a:lnTo>
                  <a:pt x="79" y="691"/>
                </a:lnTo>
                <a:lnTo>
                  <a:pt x="51" y="646"/>
                </a:lnTo>
                <a:lnTo>
                  <a:pt x="29" y="598"/>
                </a:lnTo>
                <a:lnTo>
                  <a:pt x="13" y="548"/>
                </a:lnTo>
                <a:lnTo>
                  <a:pt x="3" y="494"/>
                </a:lnTo>
                <a:lnTo>
                  <a:pt x="0" y="439"/>
                </a:lnTo>
                <a:lnTo>
                  <a:pt x="3" y="383"/>
                </a:lnTo>
                <a:lnTo>
                  <a:pt x="13" y="331"/>
                </a:lnTo>
                <a:lnTo>
                  <a:pt x="29" y="280"/>
                </a:lnTo>
                <a:lnTo>
                  <a:pt x="51" y="232"/>
                </a:lnTo>
                <a:lnTo>
                  <a:pt x="79" y="188"/>
                </a:lnTo>
                <a:lnTo>
                  <a:pt x="111" y="148"/>
                </a:lnTo>
                <a:lnTo>
                  <a:pt x="148" y="111"/>
                </a:lnTo>
                <a:lnTo>
                  <a:pt x="188" y="78"/>
                </a:lnTo>
                <a:lnTo>
                  <a:pt x="232" y="51"/>
                </a:lnTo>
                <a:lnTo>
                  <a:pt x="280" y="28"/>
                </a:lnTo>
                <a:lnTo>
                  <a:pt x="331" y="13"/>
                </a:lnTo>
                <a:lnTo>
                  <a:pt x="385" y="2"/>
                </a:lnTo>
                <a:lnTo>
                  <a:pt x="440"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6" name="Freeform 139">
            <a:extLst>
              <a:ext uri="{FF2B5EF4-FFF2-40B4-BE49-F238E27FC236}">
                <a16:creationId xmlns:a16="http://schemas.microsoft.com/office/drawing/2014/main" id="{00000000-0008-0000-0400-000024000000}"/>
              </a:ext>
            </a:extLst>
          </xdr:cNvPr>
          <xdr:cNvSpPr>
            <a:spLocks/>
          </xdr:cNvSpPr>
        </xdr:nvSpPr>
        <xdr:spPr bwMode="auto">
          <a:xfrm>
            <a:off x="3088" y="2365"/>
            <a:ext cx="342" cy="568"/>
          </a:xfrm>
          <a:custGeom>
            <a:avLst/>
            <a:gdLst>
              <a:gd name="T0" fmla="*/ 448 w 1709"/>
              <a:gd name="T1" fmla="*/ 3 h 2837"/>
              <a:gd name="T2" fmla="*/ 492 w 1709"/>
              <a:gd name="T3" fmla="*/ 11 h 2837"/>
              <a:gd name="T4" fmla="*/ 544 w 1709"/>
              <a:gd name="T5" fmla="*/ 25 h 2837"/>
              <a:gd name="T6" fmla="*/ 665 w 1709"/>
              <a:gd name="T7" fmla="*/ 90 h 2837"/>
              <a:gd name="T8" fmla="*/ 760 w 1709"/>
              <a:gd name="T9" fmla="*/ 189 h 2837"/>
              <a:gd name="T10" fmla="*/ 846 w 1709"/>
              <a:gd name="T11" fmla="*/ 305 h 2837"/>
              <a:gd name="T12" fmla="*/ 953 w 1709"/>
              <a:gd name="T13" fmla="*/ 440 h 2837"/>
              <a:gd name="T14" fmla="*/ 1045 w 1709"/>
              <a:gd name="T15" fmla="*/ 533 h 2837"/>
              <a:gd name="T16" fmla="*/ 1133 w 1709"/>
              <a:gd name="T17" fmla="*/ 588 h 2837"/>
              <a:gd name="T18" fmla="*/ 1228 w 1709"/>
              <a:gd name="T19" fmla="*/ 607 h 2837"/>
              <a:gd name="T20" fmla="*/ 1339 w 1709"/>
              <a:gd name="T21" fmla="*/ 592 h 2837"/>
              <a:gd name="T22" fmla="*/ 1477 w 1709"/>
              <a:gd name="T23" fmla="*/ 547 h 2837"/>
              <a:gd name="T24" fmla="*/ 1566 w 1709"/>
              <a:gd name="T25" fmla="*/ 538 h 2837"/>
              <a:gd name="T26" fmla="*/ 1645 w 1709"/>
              <a:gd name="T27" fmla="*/ 573 h 2837"/>
              <a:gd name="T28" fmla="*/ 1697 w 1709"/>
              <a:gd name="T29" fmla="*/ 645 h 2837"/>
              <a:gd name="T30" fmla="*/ 1707 w 1709"/>
              <a:gd name="T31" fmla="*/ 734 h 2837"/>
              <a:gd name="T32" fmla="*/ 1671 w 1709"/>
              <a:gd name="T33" fmla="*/ 813 h 2837"/>
              <a:gd name="T34" fmla="*/ 1600 w 1709"/>
              <a:gd name="T35" fmla="*/ 866 h 2837"/>
              <a:gd name="T36" fmla="*/ 1402 w 1709"/>
              <a:gd name="T37" fmla="*/ 926 h 2837"/>
              <a:gd name="T38" fmla="*/ 1230 w 1709"/>
              <a:gd name="T39" fmla="*/ 944 h 2837"/>
              <a:gd name="T40" fmla="*/ 1071 w 1709"/>
              <a:gd name="T41" fmla="*/ 924 h 2837"/>
              <a:gd name="T42" fmla="*/ 931 w 1709"/>
              <a:gd name="T43" fmla="*/ 865 h 2837"/>
              <a:gd name="T44" fmla="*/ 808 w 1709"/>
              <a:gd name="T45" fmla="*/ 777 h 2837"/>
              <a:gd name="T46" fmla="*/ 1158 w 1709"/>
              <a:gd name="T47" fmla="*/ 1257 h 2837"/>
              <a:gd name="T48" fmla="*/ 1262 w 1709"/>
              <a:gd name="T49" fmla="*/ 1287 h 2837"/>
              <a:gd name="T50" fmla="*/ 1336 w 1709"/>
              <a:gd name="T51" fmla="*/ 1364 h 2837"/>
              <a:gd name="T52" fmla="*/ 1495 w 1709"/>
              <a:gd name="T53" fmla="*/ 2612 h 2837"/>
              <a:gd name="T54" fmla="*/ 1478 w 1709"/>
              <a:gd name="T55" fmla="*/ 2715 h 2837"/>
              <a:gd name="T56" fmla="*/ 1415 w 1709"/>
              <a:gd name="T57" fmla="*/ 2796 h 2837"/>
              <a:gd name="T58" fmla="*/ 1317 w 1709"/>
              <a:gd name="T59" fmla="*/ 2836 h 2837"/>
              <a:gd name="T60" fmla="*/ 1229 w 1709"/>
              <a:gd name="T61" fmla="*/ 2826 h 2837"/>
              <a:gd name="T62" fmla="*/ 1148 w 1709"/>
              <a:gd name="T63" fmla="*/ 2775 h 2837"/>
              <a:gd name="T64" fmla="*/ 1101 w 1709"/>
              <a:gd name="T65" fmla="*/ 2692 h 2837"/>
              <a:gd name="T66" fmla="*/ 436 w 1709"/>
              <a:gd name="T67" fmla="*/ 1661 h 2837"/>
              <a:gd name="T68" fmla="*/ 320 w 1709"/>
              <a:gd name="T69" fmla="*/ 1655 h 2837"/>
              <a:gd name="T70" fmla="*/ 200 w 1709"/>
              <a:gd name="T71" fmla="*/ 1616 h 2837"/>
              <a:gd name="T72" fmla="*/ 98 w 1709"/>
              <a:gd name="T73" fmla="*/ 1544 h 2837"/>
              <a:gd name="T74" fmla="*/ 28 w 1709"/>
              <a:gd name="T75" fmla="*/ 1445 h 2837"/>
              <a:gd name="T76" fmla="*/ 0 w 1709"/>
              <a:gd name="T77" fmla="*/ 1322 h 2837"/>
              <a:gd name="T78" fmla="*/ 13 w 1709"/>
              <a:gd name="T79" fmla="*/ 265 h 2837"/>
              <a:gd name="T80" fmla="*/ 70 w 1709"/>
              <a:gd name="T81" fmla="*/ 158 h 2837"/>
              <a:gd name="T82" fmla="*/ 161 w 1709"/>
              <a:gd name="T83" fmla="*/ 77 h 2837"/>
              <a:gd name="T84" fmla="*/ 269 w 1709"/>
              <a:gd name="T85" fmla="*/ 23 h 2837"/>
              <a:gd name="T86" fmla="*/ 310 w 1709"/>
              <a:gd name="T87" fmla="*/ 12 h 2837"/>
              <a:gd name="T88" fmla="*/ 348 w 1709"/>
              <a:gd name="T89" fmla="*/ 5 h 2837"/>
              <a:gd name="T90" fmla="*/ 407 w 1709"/>
              <a:gd name="T91" fmla="*/ 0 h 283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1709" h="2837">
                <a:moveTo>
                  <a:pt x="407" y="0"/>
                </a:moveTo>
                <a:lnTo>
                  <a:pt x="428" y="0"/>
                </a:lnTo>
                <a:lnTo>
                  <a:pt x="448" y="3"/>
                </a:lnTo>
                <a:lnTo>
                  <a:pt x="466" y="5"/>
                </a:lnTo>
                <a:lnTo>
                  <a:pt x="480" y="8"/>
                </a:lnTo>
                <a:lnTo>
                  <a:pt x="492" y="11"/>
                </a:lnTo>
                <a:lnTo>
                  <a:pt x="500" y="12"/>
                </a:lnTo>
                <a:lnTo>
                  <a:pt x="503" y="13"/>
                </a:lnTo>
                <a:lnTo>
                  <a:pt x="544" y="25"/>
                </a:lnTo>
                <a:lnTo>
                  <a:pt x="586" y="43"/>
                </a:lnTo>
                <a:lnTo>
                  <a:pt x="627" y="63"/>
                </a:lnTo>
                <a:lnTo>
                  <a:pt x="665" y="90"/>
                </a:lnTo>
                <a:lnTo>
                  <a:pt x="700" y="118"/>
                </a:lnTo>
                <a:lnTo>
                  <a:pt x="733" y="152"/>
                </a:lnTo>
                <a:lnTo>
                  <a:pt x="760" y="189"/>
                </a:lnTo>
                <a:lnTo>
                  <a:pt x="761" y="191"/>
                </a:lnTo>
                <a:lnTo>
                  <a:pt x="805" y="251"/>
                </a:lnTo>
                <a:lnTo>
                  <a:pt x="846" y="305"/>
                </a:lnTo>
                <a:lnTo>
                  <a:pt x="884" y="355"/>
                </a:lnTo>
                <a:lnTo>
                  <a:pt x="919" y="399"/>
                </a:lnTo>
                <a:lnTo>
                  <a:pt x="953" y="440"/>
                </a:lnTo>
                <a:lnTo>
                  <a:pt x="985" y="476"/>
                </a:lnTo>
                <a:lnTo>
                  <a:pt x="1015" y="507"/>
                </a:lnTo>
                <a:lnTo>
                  <a:pt x="1045" y="533"/>
                </a:lnTo>
                <a:lnTo>
                  <a:pt x="1074" y="556"/>
                </a:lnTo>
                <a:lnTo>
                  <a:pt x="1104" y="573"/>
                </a:lnTo>
                <a:lnTo>
                  <a:pt x="1133" y="588"/>
                </a:lnTo>
                <a:lnTo>
                  <a:pt x="1164" y="598"/>
                </a:lnTo>
                <a:lnTo>
                  <a:pt x="1195" y="604"/>
                </a:lnTo>
                <a:lnTo>
                  <a:pt x="1228" y="607"/>
                </a:lnTo>
                <a:lnTo>
                  <a:pt x="1262" y="606"/>
                </a:lnTo>
                <a:lnTo>
                  <a:pt x="1299" y="601"/>
                </a:lnTo>
                <a:lnTo>
                  <a:pt x="1339" y="592"/>
                </a:lnTo>
                <a:lnTo>
                  <a:pt x="1382" y="581"/>
                </a:lnTo>
                <a:lnTo>
                  <a:pt x="1427" y="565"/>
                </a:lnTo>
                <a:lnTo>
                  <a:pt x="1477" y="547"/>
                </a:lnTo>
                <a:lnTo>
                  <a:pt x="1507" y="539"/>
                </a:lnTo>
                <a:lnTo>
                  <a:pt x="1536" y="535"/>
                </a:lnTo>
                <a:lnTo>
                  <a:pt x="1566" y="538"/>
                </a:lnTo>
                <a:lnTo>
                  <a:pt x="1594" y="545"/>
                </a:lnTo>
                <a:lnTo>
                  <a:pt x="1621" y="557"/>
                </a:lnTo>
                <a:lnTo>
                  <a:pt x="1645" y="573"/>
                </a:lnTo>
                <a:lnTo>
                  <a:pt x="1666" y="594"/>
                </a:lnTo>
                <a:lnTo>
                  <a:pt x="1684" y="617"/>
                </a:lnTo>
                <a:lnTo>
                  <a:pt x="1697" y="645"/>
                </a:lnTo>
                <a:lnTo>
                  <a:pt x="1705" y="675"/>
                </a:lnTo>
                <a:lnTo>
                  <a:pt x="1709" y="704"/>
                </a:lnTo>
                <a:lnTo>
                  <a:pt x="1707" y="734"/>
                </a:lnTo>
                <a:lnTo>
                  <a:pt x="1700" y="763"/>
                </a:lnTo>
                <a:lnTo>
                  <a:pt x="1688" y="789"/>
                </a:lnTo>
                <a:lnTo>
                  <a:pt x="1671" y="813"/>
                </a:lnTo>
                <a:lnTo>
                  <a:pt x="1651" y="834"/>
                </a:lnTo>
                <a:lnTo>
                  <a:pt x="1627" y="852"/>
                </a:lnTo>
                <a:lnTo>
                  <a:pt x="1600" y="866"/>
                </a:lnTo>
                <a:lnTo>
                  <a:pt x="1530" y="890"/>
                </a:lnTo>
                <a:lnTo>
                  <a:pt x="1464" y="911"/>
                </a:lnTo>
                <a:lnTo>
                  <a:pt x="1402" y="926"/>
                </a:lnTo>
                <a:lnTo>
                  <a:pt x="1342" y="936"/>
                </a:lnTo>
                <a:lnTo>
                  <a:pt x="1285" y="943"/>
                </a:lnTo>
                <a:lnTo>
                  <a:pt x="1230" y="944"/>
                </a:lnTo>
                <a:lnTo>
                  <a:pt x="1174" y="942"/>
                </a:lnTo>
                <a:lnTo>
                  <a:pt x="1121" y="936"/>
                </a:lnTo>
                <a:lnTo>
                  <a:pt x="1071" y="924"/>
                </a:lnTo>
                <a:lnTo>
                  <a:pt x="1022" y="908"/>
                </a:lnTo>
                <a:lnTo>
                  <a:pt x="975" y="889"/>
                </a:lnTo>
                <a:lnTo>
                  <a:pt x="931" y="865"/>
                </a:lnTo>
                <a:lnTo>
                  <a:pt x="889" y="839"/>
                </a:lnTo>
                <a:lnTo>
                  <a:pt x="847" y="809"/>
                </a:lnTo>
                <a:lnTo>
                  <a:pt x="808" y="777"/>
                </a:lnTo>
                <a:lnTo>
                  <a:pt x="808" y="1257"/>
                </a:lnTo>
                <a:lnTo>
                  <a:pt x="1158" y="1257"/>
                </a:lnTo>
                <a:lnTo>
                  <a:pt x="1158" y="1257"/>
                </a:lnTo>
                <a:lnTo>
                  <a:pt x="1195" y="1261"/>
                </a:lnTo>
                <a:lnTo>
                  <a:pt x="1230" y="1270"/>
                </a:lnTo>
                <a:lnTo>
                  <a:pt x="1262" y="1287"/>
                </a:lnTo>
                <a:lnTo>
                  <a:pt x="1291" y="1308"/>
                </a:lnTo>
                <a:lnTo>
                  <a:pt x="1316" y="1335"/>
                </a:lnTo>
                <a:lnTo>
                  <a:pt x="1336" y="1364"/>
                </a:lnTo>
                <a:lnTo>
                  <a:pt x="1351" y="1399"/>
                </a:lnTo>
                <a:lnTo>
                  <a:pt x="1358" y="1436"/>
                </a:lnTo>
                <a:lnTo>
                  <a:pt x="1495" y="2612"/>
                </a:lnTo>
                <a:lnTo>
                  <a:pt x="1495" y="2648"/>
                </a:lnTo>
                <a:lnTo>
                  <a:pt x="1490" y="2683"/>
                </a:lnTo>
                <a:lnTo>
                  <a:pt x="1478" y="2715"/>
                </a:lnTo>
                <a:lnTo>
                  <a:pt x="1463" y="2746"/>
                </a:lnTo>
                <a:lnTo>
                  <a:pt x="1441" y="2773"/>
                </a:lnTo>
                <a:lnTo>
                  <a:pt x="1415" y="2796"/>
                </a:lnTo>
                <a:lnTo>
                  <a:pt x="1385" y="2814"/>
                </a:lnTo>
                <a:lnTo>
                  <a:pt x="1353" y="2827"/>
                </a:lnTo>
                <a:lnTo>
                  <a:pt x="1317" y="2836"/>
                </a:lnTo>
                <a:lnTo>
                  <a:pt x="1293" y="2837"/>
                </a:lnTo>
                <a:lnTo>
                  <a:pt x="1260" y="2835"/>
                </a:lnTo>
                <a:lnTo>
                  <a:pt x="1229" y="2826"/>
                </a:lnTo>
                <a:lnTo>
                  <a:pt x="1199" y="2813"/>
                </a:lnTo>
                <a:lnTo>
                  <a:pt x="1172" y="2796"/>
                </a:lnTo>
                <a:lnTo>
                  <a:pt x="1148" y="2775"/>
                </a:lnTo>
                <a:lnTo>
                  <a:pt x="1128" y="2750"/>
                </a:lnTo>
                <a:lnTo>
                  <a:pt x="1111" y="2723"/>
                </a:lnTo>
                <a:lnTo>
                  <a:pt x="1101" y="2692"/>
                </a:lnTo>
                <a:lnTo>
                  <a:pt x="1093" y="2658"/>
                </a:lnTo>
                <a:lnTo>
                  <a:pt x="978" y="1661"/>
                </a:lnTo>
                <a:lnTo>
                  <a:pt x="436" y="1661"/>
                </a:lnTo>
                <a:lnTo>
                  <a:pt x="404" y="1664"/>
                </a:lnTo>
                <a:lnTo>
                  <a:pt x="362" y="1661"/>
                </a:lnTo>
                <a:lnTo>
                  <a:pt x="320" y="1655"/>
                </a:lnTo>
                <a:lnTo>
                  <a:pt x="280" y="1646"/>
                </a:lnTo>
                <a:lnTo>
                  <a:pt x="239" y="1633"/>
                </a:lnTo>
                <a:lnTo>
                  <a:pt x="200" y="1616"/>
                </a:lnTo>
                <a:lnTo>
                  <a:pt x="163" y="1596"/>
                </a:lnTo>
                <a:lnTo>
                  <a:pt x="130" y="1572"/>
                </a:lnTo>
                <a:lnTo>
                  <a:pt x="98" y="1544"/>
                </a:lnTo>
                <a:lnTo>
                  <a:pt x="70" y="1515"/>
                </a:lnTo>
                <a:lnTo>
                  <a:pt x="47" y="1481"/>
                </a:lnTo>
                <a:lnTo>
                  <a:pt x="28" y="1445"/>
                </a:lnTo>
                <a:lnTo>
                  <a:pt x="13" y="1407"/>
                </a:lnTo>
                <a:lnTo>
                  <a:pt x="4" y="1366"/>
                </a:lnTo>
                <a:lnTo>
                  <a:pt x="0" y="1322"/>
                </a:lnTo>
                <a:lnTo>
                  <a:pt x="0" y="351"/>
                </a:lnTo>
                <a:lnTo>
                  <a:pt x="4" y="307"/>
                </a:lnTo>
                <a:lnTo>
                  <a:pt x="13" y="265"/>
                </a:lnTo>
                <a:lnTo>
                  <a:pt x="28" y="227"/>
                </a:lnTo>
                <a:lnTo>
                  <a:pt x="47" y="191"/>
                </a:lnTo>
                <a:lnTo>
                  <a:pt x="70" y="158"/>
                </a:lnTo>
                <a:lnTo>
                  <a:pt x="98" y="128"/>
                </a:lnTo>
                <a:lnTo>
                  <a:pt x="128" y="100"/>
                </a:lnTo>
                <a:lnTo>
                  <a:pt x="161" y="77"/>
                </a:lnTo>
                <a:lnTo>
                  <a:pt x="195" y="55"/>
                </a:lnTo>
                <a:lnTo>
                  <a:pt x="232" y="37"/>
                </a:lnTo>
                <a:lnTo>
                  <a:pt x="269" y="23"/>
                </a:lnTo>
                <a:lnTo>
                  <a:pt x="306" y="12"/>
                </a:lnTo>
                <a:lnTo>
                  <a:pt x="307" y="12"/>
                </a:lnTo>
                <a:lnTo>
                  <a:pt x="310" y="12"/>
                </a:lnTo>
                <a:lnTo>
                  <a:pt x="319" y="10"/>
                </a:lnTo>
                <a:lnTo>
                  <a:pt x="331" y="9"/>
                </a:lnTo>
                <a:lnTo>
                  <a:pt x="348" y="5"/>
                </a:lnTo>
                <a:lnTo>
                  <a:pt x="367" y="4"/>
                </a:lnTo>
                <a:lnTo>
                  <a:pt x="387" y="2"/>
                </a:lnTo>
                <a:lnTo>
                  <a:pt x="407"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7" name="Freeform 140">
            <a:extLst>
              <a:ext uri="{FF2B5EF4-FFF2-40B4-BE49-F238E27FC236}">
                <a16:creationId xmlns:a16="http://schemas.microsoft.com/office/drawing/2014/main" id="{00000000-0008-0000-0400-000025000000}"/>
              </a:ext>
            </a:extLst>
          </xdr:cNvPr>
          <xdr:cNvSpPr>
            <a:spLocks/>
          </xdr:cNvSpPr>
        </xdr:nvSpPr>
        <xdr:spPr bwMode="auto">
          <a:xfrm>
            <a:off x="3002" y="2404"/>
            <a:ext cx="271" cy="532"/>
          </a:xfrm>
          <a:custGeom>
            <a:avLst/>
            <a:gdLst>
              <a:gd name="T0" fmla="*/ 205 w 1355"/>
              <a:gd name="T1" fmla="*/ 4 h 2661"/>
              <a:gd name="T2" fmla="*/ 267 w 1355"/>
              <a:gd name="T3" fmla="*/ 30 h 2661"/>
              <a:gd name="T4" fmla="*/ 312 w 1355"/>
              <a:gd name="T5" fmla="*/ 77 h 2661"/>
              <a:gd name="T6" fmla="*/ 338 w 1355"/>
              <a:gd name="T7" fmla="*/ 137 h 2661"/>
              <a:gd name="T8" fmla="*/ 342 w 1355"/>
              <a:gd name="T9" fmla="*/ 1527 h 2661"/>
              <a:gd name="T10" fmla="*/ 1219 w 1355"/>
              <a:gd name="T11" fmla="*/ 1530 h 2661"/>
              <a:gd name="T12" fmla="*/ 1280 w 1355"/>
              <a:gd name="T13" fmla="*/ 1555 h 2661"/>
              <a:gd name="T14" fmla="*/ 1327 w 1355"/>
              <a:gd name="T15" fmla="*/ 1602 h 2661"/>
              <a:gd name="T16" fmla="*/ 1352 w 1355"/>
              <a:gd name="T17" fmla="*/ 1662 h 2661"/>
              <a:gd name="T18" fmla="*/ 1353 w 1355"/>
              <a:gd name="T19" fmla="*/ 1729 h 2661"/>
              <a:gd name="T20" fmla="*/ 1331 w 1355"/>
              <a:gd name="T21" fmla="*/ 1785 h 2661"/>
              <a:gd name="T22" fmla="*/ 1291 w 1355"/>
              <a:gd name="T23" fmla="*/ 1830 h 2661"/>
              <a:gd name="T24" fmla="*/ 1287 w 1355"/>
              <a:gd name="T25" fmla="*/ 1891 h 2661"/>
              <a:gd name="T26" fmla="*/ 1312 w 1355"/>
              <a:gd name="T27" fmla="*/ 1989 h 2661"/>
              <a:gd name="T28" fmla="*/ 1316 w 1355"/>
              <a:gd name="T29" fmla="*/ 2518 h 2661"/>
              <a:gd name="T30" fmla="*/ 1304 w 1355"/>
              <a:gd name="T31" fmla="*/ 2573 h 2661"/>
              <a:gd name="T32" fmla="*/ 1274 w 1355"/>
              <a:gd name="T33" fmla="*/ 2619 h 2661"/>
              <a:gd name="T34" fmla="*/ 1229 w 1355"/>
              <a:gd name="T35" fmla="*/ 2649 h 2661"/>
              <a:gd name="T36" fmla="*/ 1173 w 1355"/>
              <a:gd name="T37" fmla="*/ 2661 h 2661"/>
              <a:gd name="T38" fmla="*/ 1117 w 1355"/>
              <a:gd name="T39" fmla="*/ 2649 h 2661"/>
              <a:gd name="T40" fmla="*/ 1072 w 1355"/>
              <a:gd name="T41" fmla="*/ 2619 h 2661"/>
              <a:gd name="T42" fmla="*/ 1041 w 1355"/>
              <a:gd name="T43" fmla="*/ 2573 h 2661"/>
              <a:gd name="T44" fmla="*/ 1030 w 1355"/>
              <a:gd name="T45" fmla="*/ 2518 h 2661"/>
              <a:gd name="T46" fmla="*/ 1027 w 1355"/>
              <a:gd name="T47" fmla="*/ 2013 h 2661"/>
              <a:gd name="T48" fmla="*/ 1004 w 1355"/>
              <a:gd name="T49" fmla="*/ 1967 h 2661"/>
              <a:gd name="T50" fmla="*/ 965 w 1355"/>
              <a:gd name="T51" fmla="*/ 1935 h 2661"/>
              <a:gd name="T52" fmla="*/ 913 w 1355"/>
              <a:gd name="T53" fmla="*/ 1923 h 2661"/>
              <a:gd name="T54" fmla="*/ 408 w 1355"/>
              <a:gd name="T55" fmla="*/ 1926 h 2661"/>
              <a:gd name="T56" fmla="*/ 362 w 1355"/>
              <a:gd name="T57" fmla="*/ 1948 h 2661"/>
              <a:gd name="T58" fmla="*/ 331 w 1355"/>
              <a:gd name="T59" fmla="*/ 1989 h 2661"/>
              <a:gd name="T60" fmla="*/ 319 w 1355"/>
              <a:gd name="T61" fmla="*/ 2040 h 2661"/>
              <a:gd name="T62" fmla="*/ 316 w 1355"/>
              <a:gd name="T63" fmla="*/ 2546 h 2661"/>
              <a:gd name="T64" fmla="*/ 294 w 1355"/>
              <a:gd name="T65" fmla="*/ 2598 h 2661"/>
              <a:gd name="T66" fmla="*/ 256 w 1355"/>
              <a:gd name="T67" fmla="*/ 2636 h 2661"/>
              <a:gd name="T68" fmla="*/ 205 w 1355"/>
              <a:gd name="T69" fmla="*/ 2657 h 2661"/>
              <a:gd name="T70" fmla="*/ 146 w 1355"/>
              <a:gd name="T71" fmla="*/ 2657 h 2661"/>
              <a:gd name="T72" fmla="*/ 95 w 1355"/>
              <a:gd name="T73" fmla="*/ 2636 h 2661"/>
              <a:gd name="T74" fmla="*/ 57 w 1355"/>
              <a:gd name="T75" fmla="*/ 2598 h 2661"/>
              <a:gd name="T76" fmla="*/ 36 w 1355"/>
              <a:gd name="T77" fmla="*/ 2546 h 2661"/>
              <a:gd name="T78" fmla="*/ 32 w 1355"/>
              <a:gd name="T79" fmla="*/ 2040 h 2661"/>
              <a:gd name="T80" fmla="*/ 46 w 1355"/>
              <a:gd name="T81" fmla="*/ 1938 h 2661"/>
              <a:gd name="T82" fmla="*/ 83 w 1355"/>
              <a:gd name="T83" fmla="*/ 1843 h 2661"/>
              <a:gd name="T84" fmla="*/ 39 w 1355"/>
              <a:gd name="T85" fmla="*/ 1806 h 2661"/>
              <a:gd name="T86" fmla="*/ 11 w 1355"/>
              <a:gd name="T87" fmla="*/ 1756 h 2661"/>
              <a:gd name="T88" fmla="*/ 0 w 1355"/>
              <a:gd name="T89" fmla="*/ 1697 h 2661"/>
              <a:gd name="T90" fmla="*/ 4 w 1355"/>
              <a:gd name="T91" fmla="*/ 137 h 2661"/>
              <a:gd name="T92" fmla="*/ 29 w 1355"/>
              <a:gd name="T93" fmla="*/ 77 h 2661"/>
              <a:gd name="T94" fmla="*/ 75 w 1355"/>
              <a:gd name="T95" fmla="*/ 30 h 2661"/>
              <a:gd name="T96" fmla="*/ 136 w 1355"/>
              <a:gd name="T97" fmla="*/ 4 h 266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Lst>
            <a:rect l="0" t="0" r="r" b="b"/>
            <a:pathLst>
              <a:path w="1355" h="2661">
                <a:moveTo>
                  <a:pt x="170" y="0"/>
                </a:moveTo>
                <a:lnTo>
                  <a:pt x="205" y="4"/>
                </a:lnTo>
                <a:lnTo>
                  <a:pt x="237" y="15"/>
                </a:lnTo>
                <a:lnTo>
                  <a:pt x="267" y="30"/>
                </a:lnTo>
                <a:lnTo>
                  <a:pt x="292" y="50"/>
                </a:lnTo>
                <a:lnTo>
                  <a:pt x="312" y="77"/>
                </a:lnTo>
                <a:lnTo>
                  <a:pt x="328" y="105"/>
                </a:lnTo>
                <a:lnTo>
                  <a:pt x="338" y="137"/>
                </a:lnTo>
                <a:lnTo>
                  <a:pt x="342" y="172"/>
                </a:lnTo>
                <a:lnTo>
                  <a:pt x="342" y="1527"/>
                </a:lnTo>
                <a:lnTo>
                  <a:pt x="1185" y="1527"/>
                </a:lnTo>
                <a:lnTo>
                  <a:pt x="1219" y="1530"/>
                </a:lnTo>
                <a:lnTo>
                  <a:pt x="1252" y="1540"/>
                </a:lnTo>
                <a:lnTo>
                  <a:pt x="1280" y="1555"/>
                </a:lnTo>
                <a:lnTo>
                  <a:pt x="1305" y="1577"/>
                </a:lnTo>
                <a:lnTo>
                  <a:pt x="1327" y="1602"/>
                </a:lnTo>
                <a:lnTo>
                  <a:pt x="1342" y="1630"/>
                </a:lnTo>
                <a:lnTo>
                  <a:pt x="1352" y="1662"/>
                </a:lnTo>
                <a:lnTo>
                  <a:pt x="1355" y="1697"/>
                </a:lnTo>
                <a:lnTo>
                  <a:pt x="1353" y="1729"/>
                </a:lnTo>
                <a:lnTo>
                  <a:pt x="1345" y="1759"/>
                </a:lnTo>
                <a:lnTo>
                  <a:pt x="1331" y="1785"/>
                </a:lnTo>
                <a:lnTo>
                  <a:pt x="1314" y="1810"/>
                </a:lnTo>
                <a:lnTo>
                  <a:pt x="1291" y="1830"/>
                </a:lnTo>
                <a:lnTo>
                  <a:pt x="1266" y="1847"/>
                </a:lnTo>
                <a:lnTo>
                  <a:pt x="1287" y="1891"/>
                </a:lnTo>
                <a:lnTo>
                  <a:pt x="1303" y="1939"/>
                </a:lnTo>
                <a:lnTo>
                  <a:pt x="1312" y="1989"/>
                </a:lnTo>
                <a:lnTo>
                  <a:pt x="1316" y="2040"/>
                </a:lnTo>
                <a:lnTo>
                  <a:pt x="1316" y="2518"/>
                </a:lnTo>
                <a:lnTo>
                  <a:pt x="1312" y="2546"/>
                </a:lnTo>
                <a:lnTo>
                  <a:pt x="1304" y="2573"/>
                </a:lnTo>
                <a:lnTo>
                  <a:pt x="1291" y="2598"/>
                </a:lnTo>
                <a:lnTo>
                  <a:pt x="1274" y="2619"/>
                </a:lnTo>
                <a:lnTo>
                  <a:pt x="1253" y="2636"/>
                </a:lnTo>
                <a:lnTo>
                  <a:pt x="1229" y="2649"/>
                </a:lnTo>
                <a:lnTo>
                  <a:pt x="1202" y="2657"/>
                </a:lnTo>
                <a:lnTo>
                  <a:pt x="1173" y="2661"/>
                </a:lnTo>
                <a:lnTo>
                  <a:pt x="1144" y="2657"/>
                </a:lnTo>
                <a:lnTo>
                  <a:pt x="1117" y="2649"/>
                </a:lnTo>
                <a:lnTo>
                  <a:pt x="1093" y="2636"/>
                </a:lnTo>
                <a:lnTo>
                  <a:pt x="1072" y="2619"/>
                </a:lnTo>
                <a:lnTo>
                  <a:pt x="1054" y="2598"/>
                </a:lnTo>
                <a:lnTo>
                  <a:pt x="1041" y="2573"/>
                </a:lnTo>
                <a:lnTo>
                  <a:pt x="1033" y="2546"/>
                </a:lnTo>
                <a:lnTo>
                  <a:pt x="1030" y="2518"/>
                </a:lnTo>
                <a:lnTo>
                  <a:pt x="1030" y="2040"/>
                </a:lnTo>
                <a:lnTo>
                  <a:pt x="1027" y="2013"/>
                </a:lnTo>
                <a:lnTo>
                  <a:pt x="1018" y="1989"/>
                </a:lnTo>
                <a:lnTo>
                  <a:pt x="1004" y="1967"/>
                </a:lnTo>
                <a:lnTo>
                  <a:pt x="986" y="1948"/>
                </a:lnTo>
                <a:lnTo>
                  <a:pt x="965" y="1935"/>
                </a:lnTo>
                <a:lnTo>
                  <a:pt x="940" y="1926"/>
                </a:lnTo>
                <a:lnTo>
                  <a:pt x="913" y="1923"/>
                </a:lnTo>
                <a:lnTo>
                  <a:pt x="436" y="1923"/>
                </a:lnTo>
                <a:lnTo>
                  <a:pt x="408" y="1926"/>
                </a:lnTo>
                <a:lnTo>
                  <a:pt x="385" y="1935"/>
                </a:lnTo>
                <a:lnTo>
                  <a:pt x="362" y="1948"/>
                </a:lnTo>
                <a:lnTo>
                  <a:pt x="344" y="1967"/>
                </a:lnTo>
                <a:lnTo>
                  <a:pt x="331" y="1989"/>
                </a:lnTo>
                <a:lnTo>
                  <a:pt x="322" y="2013"/>
                </a:lnTo>
                <a:lnTo>
                  <a:pt x="319" y="2040"/>
                </a:lnTo>
                <a:lnTo>
                  <a:pt x="319" y="2518"/>
                </a:lnTo>
                <a:lnTo>
                  <a:pt x="316" y="2546"/>
                </a:lnTo>
                <a:lnTo>
                  <a:pt x="307" y="2573"/>
                </a:lnTo>
                <a:lnTo>
                  <a:pt x="294" y="2598"/>
                </a:lnTo>
                <a:lnTo>
                  <a:pt x="276" y="2619"/>
                </a:lnTo>
                <a:lnTo>
                  <a:pt x="256" y="2636"/>
                </a:lnTo>
                <a:lnTo>
                  <a:pt x="231" y="2649"/>
                </a:lnTo>
                <a:lnTo>
                  <a:pt x="205" y="2657"/>
                </a:lnTo>
                <a:lnTo>
                  <a:pt x="175" y="2661"/>
                </a:lnTo>
                <a:lnTo>
                  <a:pt x="146" y="2657"/>
                </a:lnTo>
                <a:lnTo>
                  <a:pt x="120" y="2649"/>
                </a:lnTo>
                <a:lnTo>
                  <a:pt x="95" y="2636"/>
                </a:lnTo>
                <a:lnTo>
                  <a:pt x="75" y="2619"/>
                </a:lnTo>
                <a:lnTo>
                  <a:pt x="57" y="2598"/>
                </a:lnTo>
                <a:lnTo>
                  <a:pt x="44" y="2573"/>
                </a:lnTo>
                <a:lnTo>
                  <a:pt x="36" y="2546"/>
                </a:lnTo>
                <a:lnTo>
                  <a:pt x="32" y="2518"/>
                </a:lnTo>
                <a:lnTo>
                  <a:pt x="32" y="2040"/>
                </a:lnTo>
                <a:lnTo>
                  <a:pt x="36" y="1988"/>
                </a:lnTo>
                <a:lnTo>
                  <a:pt x="46" y="1938"/>
                </a:lnTo>
                <a:lnTo>
                  <a:pt x="62" y="1889"/>
                </a:lnTo>
                <a:lnTo>
                  <a:pt x="83" y="1843"/>
                </a:lnTo>
                <a:lnTo>
                  <a:pt x="61" y="1827"/>
                </a:lnTo>
                <a:lnTo>
                  <a:pt x="39" y="1806"/>
                </a:lnTo>
                <a:lnTo>
                  <a:pt x="23" y="1783"/>
                </a:lnTo>
                <a:lnTo>
                  <a:pt x="11" y="1756"/>
                </a:lnTo>
                <a:lnTo>
                  <a:pt x="2" y="1728"/>
                </a:lnTo>
                <a:lnTo>
                  <a:pt x="0" y="1697"/>
                </a:lnTo>
                <a:lnTo>
                  <a:pt x="0" y="172"/>
                </a:lnTo>
                <a:lnTo>
                  <a:pt x="4" y="137"/>
                </a:lnTo>
                <a:lnTo>
                  <a:pt x="13" y="105"/>
                </a:lnTo>
                <a:lnTo>
                  <a:pt x="29" y="77"/>
                </a:lnTo>
                <a:lnTo>
                  <a:pt x="50" y="50"/>
                </a:lnTo>
                <a:lnTo>
                  <a:pt x="75" y="30"/>
                </a:lnTo>
                <a:lnTo>
                  <a:pt x="105" y="15"/>
                </a:lnTo>
                <a:lnTo>
                  <a:pt x="136" y="4"/>
                </a:lnTo>
                <a:lnTo>
                  <a:pt x="170"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8" name="Freeform 141">
            <a:extLst>
              <a:ext uri="{FF2B5EF4-FFF2-40B4-BE49-F238E27FC236}">
                <a16:creationId xmlns:a16="http://schemas.microsoft.com/office/drawing/2014/main" id="{00000000-0008-0000-0400-000026000000}"/>
              </a:ext>
            </a:extLst>
          </xdr:cNvPr>
          <xdr:cNvSpPr>
            <a:spLocks/>
          </xdr:cNvSpPr>
        </xdr:nvSpPr>
        <xdr:spPr bwMode="auto">
          <a:xfrm>
            <a:off x="3341" y="2561"/>
            <a:ext cx="445" cy="357"/>
          </a:xfrm>
          <a:custGeom>
            <a:avLst/>
            <a:gdLst>
              <a:gd name="T0" fmla="*/ 163 w 2225"/>
              <a:gd name="T1" fmla="*/ 0 h 1781"/>
              <a:gd name="T2" fmla="*/ 2062 w 2225"/>
              <a:gd name="T3" fmla="*/ 0 h 1781"/>
              <a:gd name="T4" fmla="*/ 2094 w 2225"/>
              <a:gd name="T5" fmla="*/ 3 h 1781"/>
              <a:gd name="T6" fmla="*/ 2125 w 2225"/>
              <a:gd name="T7" fmla="*/ 13 h 1781"/>
              <a:gd name="T8" fmla="*/ 2153 w 2225"/>
              <a:gd name="T9" fmla="*/ 28 h 1781"/>
              <a:gd name="T10" fmla="*/ 2177 w 2225"/>
              <a:gd name="T11" fmla="*/ 47 h 1781"/>
              <a:gd name="T12" fmla="*/ 2197 w 2225"/>
              <a:gd name="T13" fmla="*/ 72 h 1781"/>
              <a:gd name="T14" fmla="*/ 2212 w 2225"/>
              <a:gd name="T15" fmla="*/ 100 h 1781"/>
              <a:gd name="T16" fmla="*/ 2221 w 2225"/>
              <a:gd name="T17" fmla="*/ 131 h 1781"/>
              <a:gd name="T18" fmla="*/ 2225 w 2225"/>
              <a:gd name="T19" fmla="*/ 163 h 1781"/>
              <a:gd name="T20" fmla="*/ 2221 w 2225"/>
              <a:gd name="T21" fmla="*/ 196 h 1781"/>
              <a:gd name="T22" fmla="*/ 2212 w 2225"/>
              <a:gd name="T23" fmla="*/ 227 h 1781"/>
              <a:gd name="T24" fmla="*/ 2197 w 2225"/>
              <a:gd name="T25" fmla="*/ 255 h 1781"/>
              <a:gd name="T26" fmla="*/ 2177 w 2225"/>
              <a:gd name="T27" fmla="*/ 280 h 1781"/>
              <a:gd name="T28" fmla="*/ 2153 w 2225"/>
              <a:gd name="T29" fmla="*/ 299 h 1781"/>
              <a:gd name="T30" fmla="*/ 2125 w 2225"/>
              <a:gd name="T31" fmla="*/ 314 h 1781"/>
              <a:gd name="T32" fmla="*/ 2094 w 2225"/>
              <a:gd name="T33" fmla="*/ 324 h 1781"/>
              <a:gd name="T34" fmla="*/ 2062 w 2225"/>
              <a:gd name="T35" fmla="*/ 327 h 1781"/>
              <a:gd name="T36" fmla="*/ 1836 w 2225"/>
              <a:gd name="T37" fmla="*/ 327 h 1781"/>
              <a:gd name="T38" fmla="*/ 1836 w 2225"/>
              <a:gd name="T39" fmla="*/ 1781 h 1781"/>
              <a:gd name="T40" fmla="*/ 388 w 2225"/>
              <a:gd name="T41" fmla="*/ 1781 h 1781"/>
              <a:gd name="T42" fmla="*/ 388 w 2225"/>
              <a:gd name="T43" fmla="*/ 327 h 1781"/>
              <a:gd name="T44" fmla="*/ 163 w 2225"/>
              <a:gd name="T45" fmla="*/ 327 h 1781"/>
              <a:gd name="T46" fmla="*/ 131 w 2225"/>
              <a:gd name="T47" fmla="*/ 324 h 1781"/>
              <a:gd name="T48" fmla="*/ 100 w 2225"/>
              <a:gd name="T49" fmla="*/ 314 h 1781"/>
              <a:gd name="T50" fmla="*/ 73 w 2225"/>
              <a:gd name="T51" fmla="*/ 299 h 1781"/>
              <a:gd name="T52" fmla="*/ 48 w 2225"/>
              <a:gd name="T53" fmla="*/ 280 h 1781"/>
              <a:gd name="T54" fmla="*/ 27 w 2225"/>
              <a:gd name="T55" fmla="*/ 255 h 1781"/>
              <a:gd name="T56" fmla="*/ 13 w 2225"/>
              <a:gd name="T57" fmla="*/ 227 h 1781"/>
              <a:gd name="T58" fmla="*/ 4 w 2225"/>
              <a:gd name="T59" fmla="*/ 196 h 1781"/>
              <a:gd name="T60" fmla="*/ 0 w 2225"/>
              <a:gd name="T61" fmla="*/ 163 h 1781"/>
              <a:gd name="T62" fmla="*/ 4 w 2225"/>
              <a:gd name="T63" fmla="*/ 131 h 1781"/>
              <a:gd name="T64" fmla="*/ 13 w 2225"/>
              <a:gd name="T65" fmla="*/ 100 h 1781"/>
              <a:gd name="T66" fmla="*/ 27 w 2225"/>
              <a:gd name="T67" fmla="*/ 72 h 1781"/>
              <a:gd name="T68" fmla="*/ 48 w 2225"/>
              <a:gd name="T69" fmla="*/ 47 h 1781"/>
              <a:gd name="T70" fmla="*/ 73 w 2225"/>
              <a:gd name="T71" fmla="*/ 28 h 1781"/>
              <a:gd name="T72" fmla="*/ 100 w 2225"/>
              <a:gd name="T73" fmla="*/ 13 h 1781"/>
              <a:gd name="T74" fmla="*/ 131 w 2225"/>
              <a:gd name="T75" fmla="*/ 3 h 1781"/>
              <a:gd name="T76" fmla="*/ 163 w 2225"/>
              <a:gd name="T77" fmla="*/ 0 h 178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Lst>
            <a:rect l="0" t="0" r="r" b="b"/>
            <a:pathLst>
              <a:path w="2225" h="1781">
                <a:moveTo>
                  <a:pt x="163" y="0"/>
                </a:moveTo>
                <a:lnTo>
                  <a:pt x="2062" y="0"/>
                </a:lnTo>
                <a:lnTo>
                  <a:pt x="2094" y="3"/>
                </a:lnTo>
                <a:lnTo>
                  <a:pt x="2125" y="13"/>
                </a:lnTo>
                <a:lnTo>
                  <a:pt x="2153" y="28"/>
                </a:lnTo>
                <a:lnTo>
                  <a:pt x="2177" y="47"/>
                </a:lnTo>
                <a:lnTo>
                  <a:pt x="2197" y="72"/>
                </a:lnTo>
                <a:lnTo>
                  <a:pt x="2212" y="100"/>
                </a:lnTo>
                <a:lnTo>
                  <a:pt x="2221" y="131"/>
                </a:lnTo>
                <a:lnTo>
                  <a:pt x="2225" y="163"/>
                </a:lnTo>
                <a:lnTo>
                  <a:pt x="2221" y="196"/>
                </a:lnTo>
                <a:lnTo>
                  <a:pt x="2212" y="227"/>
                </a:lnTo>
                <a:lnTo>
                  <a:pt x="2197" y="255"/>
                </a:lnTo>
                <a:lnTo>
                  <a:pt x="2177" y="280"/>
                </a:lnTo>
                <a:lnTo>
                  <a:pt x="2153" y="299"/>
                </a:lnTo>
                <a:lnTo>
                  <a:pt x="2125" y="314"/>
                </a:lnTo>
                <a:lnTo>
                  <a:pt x="2094" y="324"/>
                </a:lnTo>
                <a:lnTo>
                  <a:pt x="2062" y="327"/>
                </a:lnTo>
                <a:lnTo>
                  <a:pt x="1836" y="327"/>
                </a:lnTo>
                <a:lnTo>
                  <a:pt x="1836" y="1781"/>
                </a:lnTo>
                <a:lnTo>
                  <a:pt x="388" y="1781"/>
                </a:lnTo>
                <a:lnTo>
                  <a:pt x="388" y="327"/>
                </a:lnTo>
                <a:lnTo>
                  <a:pt x="163" y="327"/>
                </a:lnTo>
                <a:lnTo>
                  <a:pt x="131" y="324"/>
                </a:lnTo>
                <a:lnTo>
                  <a:pt x="100" y="314"/>
                </a:lnTo>
                <a:lnTo>
                  <a:pt x="73" y="299"/>
                </a:lnTo>
                <a:lnTo>
                  <a:pt x="48" y="280"/>
                </a:lnTo>
                <a:lnTo>
                  <a:pt x="27" y="255"/>
                </a:lnTo>
                <a:lnTo>
                  <a:pt x="13" y="227"/>
                </a:lnTo>
                <a:lnTo>
                  <a:pt x="4" y="196"/>
                </a:lnTo>
                <a:lnTo>
                  <a:pt x="0" y="163"/>
                </a:lnTo>
                <a:lnTo>
                  <a:pt x="4" y="131"/>
                </a:lnTo>
                <a:lnTo>
                  <a:pt x="13" y="100"/>
                </a:lnTo>
                <a:lnTo>
                  <a:pt x="27" y="72"/>
                </a:lnTo>
                <a:lnTo>
                  <a:pt x="48" y="47"/>
                </a:lnTo>
                <a:lnTo>
                  <a:pt x="73" y="28"/>
                </a:lnTo>
                <a:lnTo>
                  <a:pt x="100" y="13"/>
                </a:lnTo>
                <a:lnTo>
                  <a:pt x="131" y="3"/>
                </a:lnTo>
                <a:lnTo>
                  <a:pt x="163"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39" name="Freeform 142">
            <a:extLst>
              <a:ext uri="{FF2B5EF4-FFF2-40B4-BE49-F238E27FC236}">
                <a16:creationId xmlns:a16="http://schemas.microsoft.com/office/drawing/2014/main" id="{00000000-0008-0000-0400-000027000000}"/>
              </a:ext>
            </a:extLst>
          </xdr:cNvPr>
          <xdr:cNvSpPr>
            <a:spLocks noEditPoints="1"/>
          </xdr:cNvSpPr>
        </xdr:nvSpPr>
        <xdr:spPr bwMode="auto">
          <a:xfrm>
            <a:off x="3456" y="2309"/>
            <a:ext cx="306" cy="242"/>
          </a:xfrm>
          <a:custGeom>
            <a:avLst/>
            <a:gdLst>
              <a:gd name="T0" fmla="*/ 824 w 1530"/>
              <a:gd name="T1" fmla="*/ 449 h 1209"/>
              <a:gd name="T2" fmla="*/ 900 w 1530"/>
              <a:gd name="T3" fmla="*/ 456 h 1209"/>
              <a:gd name="T4" fmla="*/ 888 w 1530"/>
              <a:gd name="T5" fmla="*/ 411 h 1209"/>
              <a:gd name="T6" fmla="*/ 856 w 1530"/>
              <a:gd name="T7" fmla="*/ 375 h 1209"/>
              <a:gd name="T8" fmla="*/ 1126 w 1530"/>
              <a:gd name="T9" fmla="*/ 297 h 1209"/>
              <a:gd name="T10" fmla="*/ 1079 w 1530"/>
              <a:gd name="T11" fmla="*/ 315 h 1209"/>
              <a:gd name="T12" fmla="*/ 1042 w 1530"/>
              <a:gd name="T13" fmla="*/ 350 h 1209"/>
              <a:gd name="T14" fmla="*/ 1020 w 1530"/>
              <a:gd name="T15" fmla="*/ 398 h 1209"/>
              <a:gd name="T16" fmla="*/ 1020 w 1530"/>
              <a:gd name="T17" fmla="*/ 449 h 1209"/>
              <a:gd name="T18" fmla="*/ 1038 w 1530"/>
              <a:gd name="T19" fmla="*/ 497 h 1209"/>
              <a:gd name="T20" fmla="*/ 1073 w 1530"/>
              <a:gd name="T21" fmla="*/ 534 h 1209"/>
              <a:gd name="T22" fmla="*/ 1124 w 1530"/>
              <a:gd name="T23" fmla="*/ 555 h 1209"/>
              <a:gd name="T24" fmla="*/ 1179 w 1530"/>
              <a:gd name="T25" fmla="*/ 554 h 1209"/>
              <a:gd name="T26" fmla="*/ 1228 w 1530"/>
              <a:gd name="T27" fmla="*/ 531 h 1209"/>
              <a:gd name="T28" fmla="*/ 1280 w 1530"/>
              <a:gd name="T29" fmla="*/ 411 h 1209"/>
              <a:gd name="T30" fmla="*/ 1263 w 1530"/>
              <a:gd name="T31" fmla="*/ 360 h 1209"/>
              <a:gd name="T32" fmla="*/ 1226 w 1530"/>
              <a:gd name="T33" fmla="*/ 319 h 1209"/>
              <a:gd name="T34" fmla="*/ 1177 w 1530"/>
              <a:gd name="T35" fmla="*/ 298 h 1209"/>
              <a:gd name="T36" fmla="*/ 946 w 1530"/>
              <a:gd name="T37" fmla="*/ 170 h 1209"/>
              <a:gd name="T38" fmla="*/ 938 w 1530"/>
              <a:gd name="T39" fmla="*/ 247 h 1209"/>
              <a:gd name="T40" fmla="*/ 985 w 1530"/>
              <a:gd name="T41" fmla="*/ 235 h 1209"/>
              <a:gd name="T42" fmla="*/ 1019 w 1530"/>
              <a:gd name="T43" fmla="*/ 203 h 1209"/>
              <a:gd name="T44" fmla="*/ 1461 w 1530"/>
              <a:gd name="T45" fmla="*/ 0 h 1209"/>
              <a:gd name="T46" fmla="*/ 1498 w 1530"/>
              <a:gd name="T47" fmla="*/ 12 h 1209"/>
              <a:gd name="T48" fmla="*/ 1522 w 1530"/>
              <a:gd name="T49" fmla="*/ 38 h 1209"/>
              <a:gd name="T50" fmla="*/ 1530 w 1530"/>
              <a:gd name="T51" fmla="*/ 74 h 1209"/>
              <a:gd name="T52" fmla="*/ 1195 w 1530"/>
              <a:gd name="T53" fmla="*/ 1159 h 1209"/>
              <a:gd name="T54" fmla="*/ 1176 w 1530"/>
              <a:gd name="T55" fmla="*/ 1189 h 1209"/>
              <a:gd name="T56" fmla="*/ 1145 w 1530"/>
              <a:gd name="T57" fmla="*/ 1207 h 1209"/>
              <a:gd name="T58" fmla="*/ 71 w 1530"/>
              <a:gd name="T59" fmla="*/ 1209 h 1209"/>
              <a:gd name="T60" fmla="*/ 28 w 1530"/>
              <a:gd name="T61" fmla="*/ 1195 h 1209"/>
              <a:gd name="T62" fmla="*/ 3 w 1530"/>
              <a:gd name="T63" fmla="*/ 1160 h 1209"/>
              <a:gd name="T64" fmla="*/ 3 w 1530"/>
              <a:gd name="T65" fmla="*/ 1115 h 1209"/>
              <a:gd name="T66" fmla="*/ 28 w 1530"/>
              <a:gd name="T67" fmla="*/ 1081 h 1209"/>
              <a:gd name="T68" fmla="*/ 71 w 1530"/>
              <a:gd name="T69" fmla="*/ 1067 h 1209"/>
              <a:gd name="T70" fmla="*/ 1205 w 1530"/>
              <a:gd name="T71" fmla="*/ 650 h 1209"/>
              <a:gd name="T72" fmla="*/ 930 w 1530"/>
              <a:gd name="T73" fmla="*/ 130 h 1209"/>
              <a:gd name="T74" fmla="*/ 1392 w 1530"/>
              <a:gd name="T75" fmla="*/ 50 h 1209"/>
              <a:gd name="T76" fmla="*/ 1411 w 1530"/>
              <a:gd name="T77" fmla="*/ 19 h 1209"/>
              <a:gd name="T78" fmla="*/ 1443 w 1530"/>
              <a:gd name="T79" fmla="*/ 2 h 120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Lst>
            <a:rect l="0" t="0" r="r" b="b"/>
            <a:pathLst>
              <a:path w="1530" h="1209">
                <a:moveTo>
                  <a:pt x="856" y="375"/>
                </a:moveTo>
                <a:lnTo>
                  <a:pt x="824" y="449"/>
                </a:lnTo>
                <a:lnTo>
                  <a:pt x="896" y="481"/>
                </a:lnTo>
                <a:lnTo>
                  <a:pt x="900" y="456"/>
                </a:lnTo>
                <a:lnTo>
                  <a:pt x="896" y="434"/>
                </a:lnTo>
                <a:lnTo>
                  <a:pt x="888" y="411"/>
                </a:lnTo>
                <a:lnTo>
                  <a:pt x="875" y="392"/>
                </a:lnTo>
                <a:lnTo>
                  <a:pt x="856" y="375"/>
                </a:lnTo>
                <a:close/>
                <a:moveTo>
                  <a:pt x="1151" y="294"/>
                </a:moveTo>
                <a:lnTo>
                  <a:pt x="1126" y="297"/>
                </a:lnTo>
                <a:lnTo>
                  <a:pt x="1101" y="304"/>
                </a:lnTo>
                <a:lnTo>
                  <a:pt x="1079" y="315"/>
                </a:lnTo>
                <a:lnTo>
                  <a:pt x="1060" y="330"/>
                </a:lnTo>
                <a:lnTo>
                  <a:pt x="1042" y="350"/>
                </a:lnTo>
                <a:lnTo>
                  <a:pt x="1029" y="373"/>
                </a:lnTo>
                <a:lnTo>
                  <a:pt x="1020" y="398"/>
                </a:lnTo>
                <a:lnTo>
                  <a:pt x="1018" y="424"/>
                </a:lnTo>
                <a:lnTo>
                  <a:pt x="1020" y="449"/>
                </a:lnTo>
                <a:lnTo>
                  <a:pt x="1026" y="474"/>
                </a:lnTo>
                <a:lnTo>
                  <a:pt x="1038" y="497"/>
                </a:lnTo>
                <a:lnTo>
                  <a:pt x="1054" y="516"/>
                </a:lnTo>
                <a:lnTo>
                  <a:pt x="1073" y="534"/>
                </a:lnTo>
                <a:lnTo>
                  <a:pt x="1097" y="547"/>
                </a:lnTo>
                <a:lnTo>
                  <a:pt x="1124" y="555"/>
                </a:lnTo>
                <a:lnTo>
                  <a:pt x="1151" y="558"/>
                </a:lnTo>
                <a:lnTo>
                  <a:pt x="1179" y="554"/>
                </a:lnTo>
                <a:lnTo>
                  <a:pt x="1204" y="546"/>
                </a:lnTo>
                <a:lnTo>
                  <a:pt x="1228" y="531"/>
                </a:lnTo>
                <a:lnTo>
                  <a:pt x="1248" y="512"/>
                </a:lnTo>
                <a:lnTo>
                  <a:pt x="1280" y="411"/>
                </a:lnTo>
                <a:lnTo>
                  <a:pt x="1274" y="385"/>
                </a:lnTo>
                <a:lnTo>
                  <a:pt x="1263" y="360"/>
                </a:lnTo>
                <a:lnTo>
                  <a:pt x="1247" y="338"/>
                </a:lnTo>
                <a:lnTo>
                  <a:pt x="1226" y="319"/>
                </a:lnTo>
                <a:lnTo>
                  <a:pt x="1203" y="305"/>
                </a:lnTo>
                <a:lnTo>
                  <a:pt x="1177" y="298"/>
                </a:lnTo>
                <a:lnTo>
                  <a:pt x="1151" y="294"/>
                </a:lnTo>
                <a:close/>
                <a:moveTo>
                  <a:pt x="946" y="170"/>
                </a:moveTo>
                <a:lnTo>
                  <a:pt x="914" y="243"/>
                </a:lnTo>
                <a:lnTo>
                  <a:pt x="938" y="247"/>
                </a:lnTo>
                <a:lnTo>
                  <a:pt x="962" y="243"/>
                </a:lnTo>
                <a:lnTo>
                  <a:pt x="985" y="235"/>
                </a:lnTo>
                <a:lnTo>
                  <a:pt x="1004" y="222"/>
                </a:lnTo>
                <a:lnTo>
                  <a:pt x="1019" y="203"/>
                </a:lnTo>
                <a:lnTo>
                  <a:pt x="946" y="170"/>
                </a:lnTo>
                <a:close/>
                <a:moveTo>
                  <a:pt x="1461" y="0"/>
                </a:moveTo>
                <a:lnTo>
                  <a:pt x="1480" y="4"/>
                </a:lnTo>
                <a:lnTo>
                  <a:pt x="1498" y="12"/>
                </a:lnTo>
                <a:lnTo>
                  <a:pt x="1512" y="24"/>
                </a:lnTo>
                <a:lnTo>
                  <a:pt x="1522" y="38"/>
                </a:lnTo>
                <a:lnTo>
                  <a:pt x="1529" y="55"/>
                </a:lnTo>
                <a:lnTo>
                  <a:pt x="1530" y="74"/>
                </a:lnTo>
                <a:lnTo>
                  <a:pt x="1528" y="93"/>
                </a:lnTo>
                <a:lnTo>
                  <a:pt x="1195" y="1159"/>
                </a:lnTo>
                <a:lnTo>
                  <a:pt x="1188" y="1176"/>
                </a:lnTo>
                <a:lnTo>
                  <a:pt x="1176" y="1189"/>
                </a:lnTo>
                <a:lnTo>
                  <a:pt x="1162" y="1200"/>
                </a:lnTo>
                <a:lnTo>
                  <a:pt x="1145" y="1207"/>
                </a:lnTo>
                <a:lnTo>
                  <a:pt x="1127" y="1209"/>
                </a:lnTo>
                <a:lnTo>
                  <a:pt x="71" y="1209"/>
                </a:lnTo>
                <a:lnTo>
                  <a:pt x="49" y="1206"/>
                </a:lnTo>
                <a:lnTo>
                  <a:pt x="28" y="1195"/>
                </a:lnTo>
                <a:lnTo>
                  <a:pt x="13" y="1181"/>
                </a:lnTo>
                <a:lnTo>
                  <a:pt x="3" y="1160"/>
                </a:lnTo>
                <a:lnTo>
                  <a:pt x="0" y="1138"/>
                </a:lnTo>
                <a:lnTo>
                  <a:pt x="3" y="1115"/>
                </a:lnTo>
                <a:lnTo>
                  <a:pt x="13" y="1096"/>
                </a:lnTo>
                <a:lnTo>
                  <a:pt x="28" y="1081"/>
                </a:lnTo>
                <a:lnTo>
                  <a:pt x="49" y="1071"/>
                </a:lnTo>
                <a:lnTo>
                  <a:pt x="71" y="1067"/>
                </a:lnTo>
                <a:lnTo>
                  <a:pt x="1075" y="1067"/>
                </a:lnTo>
                <a:lnTo>
                  <a:pt x="1205" y="650"/>
                </a:lnTo>
                <a:lnTo>
                  <a:pt x="783" y="465"/>
                </a:lnTo>
                <a:lnTo>
                  <a:pt x="930" y="130"/>
                </a:lnTo>
                <a:lnTo>
                  <a:pt x="1314" y="298"/>
                </a:lnTo>
                <a:lnTo>
                  <a:pt x="1392" y="50"/>
                </a:lnTo>
                <a:lnTo>
                  <a:pt x="1399" y="33"/>
                </a:lnTo>
                <a:lnTo>
                  <a:pt x="1411" y="19"/>
                </a:lnTo>
                <a:lnTo>
                  <a:pt x="1426" y="8"/>
                </a:lnTo>
                <a:lnTo>
                  <a:pt x="1443" y="2"/>
                </a:lnTo>
                <a:lnTo>
                  <a:pt x="1461"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0" name="Freeform 143">
            <a:extLst>
              <a:ext uri="{FF2B5EF4-FFF2-40B4-BE49-F238E27FC236}">
                <a16:creationId xmlns:a16="http://schemas.microsoft.com/office/drawing/2014/main" id="{00000000-0008-0000-0400-000028000000}"/>
              </a:ext>
            </a:extLst>
          </xdr:cNvPr>
          <xdr:cNvSpPr>
            <a:spLocks noEditPoints="1"/>
          </xdr:cNvSpPr>
        </xdr:nvSpPr>
        <xdr:spPr bwMode="auto">
          <a:xfrm>
            <a:off x="3670" y="2375"/>
            <a:ext cx="32" cy="38"/>
          </a:xfrm>
          <a:custGeom>
            <a:avLst/>
            <a:gdLst>
              <a:gd name="T0" fmla="*/ 71 w 159"/>
              <a:gd name="T1" fmla="*/ 143 h 192"/>
              <a:gd name="T2" fmla="*/ 79 w 159"/>
              <a:gd name="T3" fmla="*/ 143 h 192"/>
              <a:gd name="T4" fmla="*/ 85 w 159"/>
              <a:gd name="T5" fmla="*/ 141 h 192"/>
              <a:gd name="T6" fmla="*/ 87 w 159"/>
              <a:gd name="T7" fmla="*/ 138 h 192"/>
              <a:gd name="T8" fmla="*/ 90 w 159"/>
              <a:gd name="T9" fmla="*/ 136 h 192"/>
              <a:gd name="T10" fmla="*/ 90 w 159"/>
              <a:gd name="T11" fmla="*/ 129 h 192"/>
              <a:gd name="T12" fmla="*/ 87 w 159"/>
              <a:gd name="T13" fmla="*/ 123 h 192"/>
              <a:gd name="T14" fmla="*/ 82 w 159"/>
              <a:gd name="T15" fmla="*/ 116 h 192"/>
              <a:gd name="T16" fmla="*/ 82 w 159"/>
              <a:gd name="T17" fmla="*/ 44 h 192"/>
              <a:gd name="T18" fmla="*/ 77 w 159"/>
              <a:gd name="T19" fmla="*/ 46 h 192"/>
              <a:gd name="T20" fmla="*/ 73 w 159"/>
              <a:gd name="T21" fmla="*/ 51 h 192"/>
              <a:gd name="T22" fmla="*/ 72 w 159"/>
              <a:gd name="T23" fmla="*/ 57 h 192"/>
              <a:gd name="T24" fmla="*/ 74 w 159"/>
              <a:gd name="T25" fmla="*/ 63 h 192"/>
              <a:gd name="T26" fmla="*/ 79 w 159"/>
              <a:gd name="T27" fmla="*/ 70 h 192"/>
              <a:gd name="T28" fmla="*/ 86 w 159"/>
              <a:gd name="T29" fmla="*/ 44 h 192"/>
              <a:gd name="T30" fmla="*/ 129 w 159"/>
              <a:gd name="T31" fmla="*/ 10 h 192"/>
              <a:gd name="T32" fmla="*/ 140 w 159"/>
              <a:gd name="T33" fmla="*/ 38 h 192"/>
              <a:gd name="T34" fmla="*/ 159 w 159"/>
              <a:gd name="T35" fmla="*/ 55 h 192"/>
              <a:gd name="T36" fmla="*/ 136 w 159"/>
              <a:gd name="T37" fmla="*/ 73 h 192"/>
              <a:gd name="T38" fmla="*/ 110 w 159"/>
              <a:gd name="T39" fmla="*/ 52 h 192"/>
              <a:gd name="T40" fmla="*/ 100 w 159"/>
              <a:gd name="T41" fmla="*/ 91 h 192"/>
              <a:gd name="T42" fmla="*/ 117 w 159"/>
              <a:gd name="T43" fmla="*/ 112 h 192"/>
              <a:gd name="T44" fmla="*/ 123 w 159"/>
              <a:gd name="T45" fmla="*/ 133 h 192"/>
              <a:gd name="T46" fmla="*/ 115 w 159"/>
              <a:gd name="T47" fmla="*/ 157 h 192"/>
              <a:gd name="T48" fmla="*/ 96 w 159"/>
              <a:gd name="T49" fmla="*/ 169 h 192"/>
              <a:gd name="T50" fmla="*/ 59 w 159"/>
              <a:gd name="T51" fmla="*/ 168 h 192"/>
              <a:gd name="T52" fmla="*/ 29 w 159"/>
              <a:gd name="T53" fmla="*/ 182 h 192"/>
              <a:gd name="T54" fmla="*/ 17 w 159"/>
              <a:gd name="T55" fmla="*/ 148 h 192"/>
              <a:gd name="T56" fmla="*/ 0 w 159"/>
              <a:gd name="T57" fmla="*/ 132 h 192"/>
              <a:gd name="T58" fmla="*/ 16 w 159"/>
              <a:gd name="T59" fmla="*/ 107 h 192"/>
              <a:gd name="T60" fmla="*/ 32 w 159"/>
              <a:gd name="T61" fmla="*/ 124 h 192"/>
              <a:gd name="T62" fmla="*/ 50 w 159"/>
              <a:gd name="T63" fmla="*/ 136 h 192"/>
              <a:gd name="T64" fmla="*/ 60 w 159"/>
              <a:gd name="T65" fmla="*/ 94 h 192"/>
              <a:gd name="T66" fmla="*/ 41 w 159"/>
              <a:gd name="T67" fmla="*/ 67 h 192"/>
              <a:gd name="T68" fmla="*/ 43 w 159"/>
              <a:gd name="T69" fmla="*/ 38 h 192"/>
              <a:gd name="T70" fmla="*/ 56 w 159"/>
              <a:gd name="T71" fmla="*/ 21 h 192"/>
              <a:gd name="T72" fmla="*/ 82 w 159"/>
              <a:gd name="T73" fmla="*/ 15 h 192"/>
              <a:gd name="T74" fmla="*/ 110 w 159"/>
              <a:gd name="T75" fmla="*/ 0 h 19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Lst>
            <a:rect l="0" t="0" r="r" b="b"/>
            <a:pathLst>
              <a:path w="159" h="192">
                <a:moveTo>
                  <a:pt x="82" y="116"/>
                </a:moveTo>
                <a:lnTo>
                  <a:pt x="71" y="143"/>
                </a:lnTo>
                <a:lnTo>
                  <a:pt x="75" y="143"/>
                </a:lnTo>
                <a:lnTo>
                  <a:pt x="79" y="143"/>
                </a:lnTo>
                <a:lnTo>
                  <a:pt x="82" y="142"/>
                </a:lnTo>
                <a:lnTo>
                  <a:pt x="85" y="141"/>
                </a:lnTo>
                <a:lnTo>
                  <a:pt x="86" y="139"/>
                </a:lnTo>
                <a:lnTo>
                  <a:pt x="87" y="138"/>
                </a:lnTo>
                <a:lnTo>
                  <a:pt x="88" y="137"/>
                </a:lnTo>
                <a:lnTo>
                  <a:pt x="90" y="136"/>
                </a:lnTo>
                <a:lnTo>
                  <a:pt x="90" y="132"/>
                </a:lnTo>
                <a:lnTo>
                  <a:pt x="90" y="129"/>
                </a:lnTo>
                <a:lnTo>
                  <a:pt x="90" y="126"/>
                </a:lnTo>
                <a:lnTo>
                  <a:pt x="87" y="123"/>
                </a:lnTo>
                <a:lnTo>
                  <a:pt x="85" y="119"/>
                </a:lnTo>
                <a:lnTo>
                  <a:pt x="82" y="116"/>
                </a:lnTo>
                <a:close/>
                <a:moveTo>
                  <a:pt x="86" y="44"/>
                </a:moveTo>
                <a:lnTo>
                  <a:pt x="82" y="44"/>
                </a:lnTo>
                <a:lnTo>
                  <a:pt x="80" y="44"/>
                </a:lnTo>
                <a:lnTo>
                  <a:pt x="77" y="46"/>
                </a:lnTo>
                <a:lnTo>
                  <a:pt x="74" y="48"/>
                </a:lnTo>
                <a:lnTo>
                  <a:pt x="73" y="51"/>
                </a:lnTo>
                <a:lnTo>
                  <a:pt x="72" y="54"/>
                </a:lnTo>
                <a:lnTo>
                  <a:pt x="72" y="57"/>
                </a:lnTo>
                <a:lnTo>
                  <a:pt x="72" y="61"/>
                </a:lnTo>
                <a:lnTo>
                  <a:pt x="74" y="63"/>
                </a:lnTo>
                <a:lnTo>
                  <a:pt x="75" y="67"/>
                </a:lnTo>
                <a:lnTo>
                  <a:pt x="79" y="70"/>
                </a:lnTo>
                <a:lnTo>
                  <a:pt x="90" y="44"/>
                </a:lnTo>
                <a:lnTo>
                  <a:pt x="86" y="44"/>
                </a:lnTo>
                <a:close/>
                <a:moveTo>
                  <a:pt x="110" y="0"/>
                </a:moveTo>
                <a:lnTo>
                  <a:pt x="129" y="10"/>
                </a:lnTo>
                <a:lnTo>
                  <a:pt x="121" y="26"/>
                </a:lnTo>
                <a:lnTo>
                  <a:pt x="140" y="38"/>
                </a:lnTo>
                <a:lnTo>
                  <a:pt x="156" y="52"/>
                </a:lnTo>
                <a:lnTo>
                  <a:pt x="159" y="55"/>
                </a:lnTo>
                <a:lnTo>
                  <a:pt x="138" y="75"/>
                </a:lnTo>
                <a:lnTo>
                  <a:pt x="136" y="73"/>
                </a:lnTo>
                <a:lnTo>
                  <a:pt x="123" y="61"/>
                </a:lnTo>
                <a:lnTo>
                  <a:pt x="110" y="52"/>
                </a:lnTo>
                <a:lnTo>
                  <a:pt x="96" y="86"/>
                </a:lnTo>
                <a:lnTo>
                  <a:pt x="100" y="91"/>
                </a:lnTo>
                <a:lnTo>
                  <a:pt x="110" y="102"/>
                </a:lnTo>
                <a:lnTo>
                  <a:pt x="117" y="112"/>
                </a:lnTo>
                <a:lnTo>
                  <a:pt x="122" y="120"/>
                </a:lnTo>
                <a:lnTo>
                  <a:pt x="123" y="133"/>
                </a:lnTo>
                <a:lnTo>
                  <a:pt x="119" y="148"/>
                </a:lnTo>
                <a:lnTo>
                  <a:pt x="115" y="157"/>
                </a:lnTo>
                <a:lnTo>
                  <a:pt x="106" y="164"/>
                </a:lnTo>
                <a:lnTo>
                  <a:pt x="96" y="169"/>
                </a:lnTo>
                <a:lnTo>
                  <a:pt x="79" y="172"/>
                </a:lnTo>
                <a:lnTo>
                  <a:pt x="59" y="168"/>
                </a:lnTo>
                <a:lnTo>
                  <a:pt x="49" y="192"/>
                </a:lnTo>
                <a:lnTo>
                  <a:pt x="29" y="182"/>
                </a:lnTo>
                <a:lnTo>
                  <a:pt x="40" y="161"/>
                </a:lnTo>
                <a:lnTo>
                  <a:pt x="17" y="148"/>
                </a:lnTo>
                <a:lnTo>
                  <a:pt x="2" y="133"/>
                </a:lnTo>
                <a:lnTo>
                  <a:pt x="0" y="132"/>
                </a:lnTo>
                <a:lnTo>
                  <a:pt x="12" y="104"/>
                </a:lnTo>
                <a:lnTo>
                  <a:pt x="16" y="107"/>
                </a:lnTo>
                <a:lnTo>
                  <a:pt x="23" y="116"/>
                </a:lnTo>
                <a:lnTo>
                  <a:pt x="32" y="124"/>
                </a:lnTo>
                <a:lnTo>
                  <a:pt x="42" y="130"/>
                </a:lnTo>
                <a:lnTo>
                  <a:pt x="50" y="136"/>
                </a:lnTo>
                <a:lnTo>
                  <a:pt x="66" y="100"/>
                </a:lnTo>
                <a:lnTo>
                  <a:pt x="60" y="94"/>
                </a:lnTo>
                <a:lnTo>
                  <a:pt x="48" y="80"/>
                </a:lnTo>
                <a:lnTo>
                  <a:pt x="41" y="67"/>
                </a:lnTo>
                <a:lnTo>
                  <a:pt x="38" y="52"/>
                </a:lnTo>
                <a:lnTo>
                  <a:pt x="43" y="38"/>
                </a:lnTo>
                <a:lnTo>
                  <a:pt x="48" y="29"/>
                </a:lnTo>
                <a:lnTo>
                  <a:pt x="56" y="21"/>
                </a:lnTo>
                <a:lnTo>
                  <a:pt x="67" y="17"/>
                </a:lnTo>
                <a:lnTo>
                  <a:pt x="82" y="15"/>
                </a:lnTo>
                <a:lnTo>
                  <a:pt x="102" y="19"/>
                </a:lnTo>
                <a:lnTo>
                  <a:pt x="110"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1" name="Freeform 144">
            <a:extLst>
              <a:ext uri="{FF2B5EF4-FFF2-40B4-BE49-F238E27FC236}">
                <a16:creationId xmlns:a16="http://schemas.microsoft.com/office/drawing/2014/main" id="{00000000-0008-0000-0400-000029000000}"/>
              </a:ext>
            </a:extLst>
          </xdr:cNvPr>
          <xdr:cNvSpPr>
            <a:spLocks noEditPoints="1"/>
          </xdr:cNvSpPr>
        </xdr:nvSpPr>
        <xdr:spPr bwMode="auto">
          <a:xfrm>
            <a:off x="3560" y="2250"/>
            <a:ext cx="164" cy="87"/>
          </a:xfrm>
          <a:custGeom>
            <a:avLst/>
            <a:gdLst>
              <a:gd name="T0" fmla="*/ 663 w 820"/>
              <a:gd name="T1" fmla="*/ 331 h 432"/>
              <a:gd name="T2" fmla="*/ 613 w 820"/>
              <a:gd name="T3" fmla="*/ 350 h 432"/>
              <a:gd name="T4" fmla="*/ 576 w 820"/>
              <a:gd name="T5" fmla="*/ 386 h 432"/>
              <a:gd name="T6" fmla="*/ 692 w 820"/>
              <a:gd name="T7" fmla="*/ 330 h 432"/>
              <a:gd name="T8" fmla="*/ 44 w 820"/>
              <a:gd name="T9" fmla="*/ 299 h 432"/>
              <a:gd name="T10" fmla="*/ 131 w 820"/>
              <a:gd name="T11" fmla="*/ 295 h 432"/>
              <a:gd name="T12" fmla="*/ 120 w 820"/>
              <a:gd name="T13" fmla="*/ 262 h 432"/>
              <a:gd name="T14" fmla="*/ 94 w 820"/>
              <a:gd name="T15" fmla="*/ 237 h 432"/>
              <a:gd name="T16" fmla="*/ 691 w 820"/>
              <a:gd name="T17" fmla="*/ 119 h 432"/>
              <a:gd name="T18" fmla="*/ 692 w 820"/>
              <a:gd name="T19" fmla="*/ 155 h 432"/>
              <a:gd name="T20" fmla="*/ 711 w 820"/>
              <a:gd name="T21" fmla="*/ 183 h 432"/>
              <a:gd name="T22" fmla="*/ 745 w 820"/>
              <a:gd name="T23" fmla="*/ 202 h 432"/>
              <a:gd name="T24" fmla="*/ 691 w 820"/>
              <a:gd name="T25" fmla="*/ 119 h 432"/>
              <a:gd name="T26" fmla="*/ 401 w 820"/>
              <a:gd name="T27" fmla="*/ 101 h 432"/>
              <a:gd name="T28" fmla="*/ 345 w 820"/>
              <a:gd name="T29" fmla="*/ 118 h 432"/>
              <a:gd name="T30" fmla="*/ 300 w 820"/>
              <a:gd name="T31" fmla="*/ 150 h 432"/>
              <a:gd name="T32" fmla="*/ 269 w 820"/>
              <a:gd name="T33" fmla="*/ 193 h 432"/>
              <a:gd name="T34" fmla="*/ 262 w 820"/>
              <a:gd name="T35" fmla="*/ 239 h 432"/>
              <a:gd name="T36" fmla="*/ 276 w 820"/>
              <a:gd name="T37" fmla="*/ 281 h 432"/>
              <a:gd name="T38" fmla="*/ 310 w 820"/>
              <a:gd name="T39" fmla="*/ 313 h 432"/>
              <a:gd name="T40" fmla="*/ 361 w 820"/>
              <a:gd name="T41" fmla="*/ 331 h 432"/>
              <a:gd name="T42" fmla="*/ 419 w 820"/>
              <a:gd name="T43" fmla="*/ 331 h 432"/>
              <a:gd name="T44" fmla="*/ 475 w 820"/>
              <a:gd name="T45" fmla="*/ 313 h 432"/>
              <a:gd name="T46" fmla="*/ 520 w 820"/>
              <a:gd name="T47" fmla="*/ 282 h 432"/>
              <a:gd name="T48" fmla="*/ 550 w 820"/>
              <a:gd name="T49" fmla="*/ 238 h 432"/>
              <a:gd name="T50" fmla="*/ 558 w 820"/>
              <a:gd name="T51" fmla="*/ 192 h 432"/>
              <a:gd name="T52" fmla="*/ 544 w 820"/>
              <a:gd name="T53" fmla="*/ 151 h 432"/>
              <a:gd name="T54" fmla="*/ 511 w 820"/>
              <a:gd name="T55" fmla="*/ 119 h 432"/>
              <a:gd name="T56" fmla="*/ 460 w 820"/>
              <a:gd name="T57" fmla="*/ 101 h 432"/>
              <a:gd name="T58" fmla="*/ 158 w 820"/>
              <a:gd name="T59" fmla="*/ 32 h 432"/>
              <a:gd name="T60" fmla="*/ 156 w 820"/>
              <a:gd name="T61" fmla="*/ 101 h 432"/>
              <a:gd name="T62" fmla="*/ 207 w 820"/>
              <a:gd name="T63" fmla="*/ 82 h 432"/>
              <a:gd name="T64" fmla="*/ 244 w 820"/>
              <a:gd name="T65" fmla="*/ 46 h 432"/>
              <a:gd name="T66" fmla="*/ 137 w 820"/>
              <a:gd name="T67" fmla="*/ 0 h 432"/>
              <a:gd name="T68" fmla="*/ 682 w 820"/>
              <a:gd name="T69" fmla="*/ 432 h 432"/>
              <a:gd name="T70" fmla="*/ 137 w 820"/>
              <a:gd name="T71" fmla="*/ 0 h 43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820" h="432">
                <a:moveTo>
                  <a:pt x="692" y="330"/>
                </a:moveTo>
                <a:lnTo>
                  <a:pt x="663" y="331"/>
                </a:lnTo>
                <a:lnTo>
                  <a:pt x="637" y="338"/>
                </a:lnTo>
                <a:lnTo>
                  <a:pt x="613" y="350"/>
                </a:lnTo>
                <a:lnTo>
                  <a:pt x="592" y="365"/>
                </a:lnTo>
                <a:lnTo>
                  <a:pt x="576" y="386"/>
                </a:lnTo>
                <a:lnTo>
                  <a:pt x="661" y="399"/>
                </a:lnTo>
                <a:lnTo>
                  <a:pt x="692" y="330"/>
                </a:lnTo>
                <a:close/>
                <a:moveTo>
                  <a:pt x="75" y="230"/>
                </a:moveTo>
                <a:lnTo>
                  <a:pt x="44" y="299"/>
                </a:lnTo>
                <a:lnTo>
                  <a:pt x="130" y="313"/>
                </a:lnTo>
                <a:lnTo>
                  <a:pt x="131" y="295"/>
                </a:lnTo>
                <a:lnTo>
                  <a:pt x="129" y="277"/>
                </a:lnTo>
                <a:lnTo>
                  <a:pt x="120" y="262"/>
                </a:lnTo>
                <a:lnTo>
                  <a:pt x="109" y="249"/>
                </a:lnTo>
                <a:lnTo>
                  <a:pt x="94" y="237"/>
                </a:lnTo>
                <a:lnTo>
                  <a:pt x="75" y="230"/>
                </a:lnTo>
                <a:close/>
                <a:moveTo>
                  <a:pt x="691" y="119"/>
                </a:moveTo>
                <a:lnTo>
                  <a:pt x="689" y="137"/>
                </a:lnTo>
                <a:lnTo>
                  <a:pt x="692" y="155"/>
                </a:lnTo>
                <a:lnTo>
                  <a:pt x="699" y="170"/>
                </a:lnTo>
                <a:lnTo>
                  <a:pt x="711" y="183"/>
                </a:lnTo>
                <a:lnTo>
                  <a:pt x="726" y="194"/>
                </a:lnTo>
                <a:lnTo>
                  <a:pt x="745" y="202"/>
                </a:lnTo>
                <a:lnTo>
                  <a:pt x="776" y="133"/>
                </a:lnTo>
                <a:lnTo>
                  <a:pt x="691" y="119"/>
                </a:lnTo>
                <a:close/>
                <a:moveTo>
                  <a:pt x="430" y="99"/>
                </a:moveTo>
                <a:lnTo>
                  <a:pt x="401" y="101"/>
                </a:lnTo>
                <a:lnTo>
                  <a:pt x="373" y="107"/>
                </a:lnTo>
                <a:lnTo>
                  <a:pt x="345" y="118"/>
                </a:lnTo>
                <a:lnTo>
                  <a:pt x="321" y="132"/>
                </a:lnTo>
                <a:lnTo>
                  <a:pt x="300" y="150"/>
                </a:lnTo>
                <a:lnTo>
                  <a:pt x="282" y="170"/>
                </a:lnTo>
                <a:lnTo>
                  <a:pt x="269" y="193"/>
                </a:lnTo>
                <a:lnTo>
                  <a:pt x="263" y="217"/>
                </a:lnTo>
                <a:lnTo>
                  <a:pt x="262" y="239"/>
                </a:lnTo>
                <a:lnTo>
                  <a:pt x="265" y="262"/>
                </a:lnTo>
                <a:lnTo>
                  <a:pt x="276" y="281"/>
                </a:lnTo>
                <a:lnTo>
                  <a:pt x="291" y="299"/>
                </a:lnTo>
                <a:lnTo>
                  <a:pt x="310" y="313"/>
                </a:lnTo>
                <a:lnTo>
                  <a:pt x="333" y="324"/>
                </a:lnTo>
                <a:lnTo>
                  <a:pt x="361" y="331"/>
                </a:lnTo>
                <a:lnTo>
                  <a:pt x="391" y="333"/>
                </a:lnTo>
                <a:lnTo>
                  <a:pt x="419" y="331"/>
                </a:lnTo>
                <a:lnTo>
                  <a:pt x="448" y="324"/>
                </a:lnTo>
                <a:lnTo>
                  <a:pt x="475" y="313"/>
                </a:lnTo>
                <a:lnTo>
                  <a:pt x="499" y="299"/>
                </a:lnTo>
                <a:lnTo>
                  <a:pt x="520" y="282"/>
                </a:lnTo>
                <a:lnTo>
                  <a:pt x="538" y="262"/>
                </a:lnTo>
                <a:lnTo>
                  <a:pt x="550" y="238"/>
                </a:lnTo>
                <a:lnTo>
                  <a:pt x="557" y="215"/>
                </a:lnTo>
                <a:lnTo>
                  <a:pt x="558" y="192"/>
                </a:lnTo>
                <a:lnTo>
                  <a:pt x="554" y="170"/>
                </a:lnTo>
                <a:lnTo>
                  <a:pt x="544" y="151"/>
                </a:lnTo>
                <a:lnTo>
                  <a:pt x="530" y="133"/>
                </a:lnTo>
                <a:lnTo>
                  <a:pt x="511" y="119"/>
                </a:lnTo>
                <a:lnTo>
                  <a:pt x="487" y="108"/>
                </a:lnTo>
                <a:lnTo>
                  <a:pt x="460" y="101"/>
                </a:lnTo>
                <a:lnTo>
                  <a:pt x="430" y="99"/>
                </a:lnTo>
                <a:close/>
                <a:moveTo>
                  <a:pt x="158" y="32"/>
                </a:moveTo>
                <a:lnTo>
                  <a:pt x="129" y="102"/>
                </a:lnTo>
                <a:lnTo>
                  <a:pt x="156" y="101"/>
                </a:lnTo>
                <a:lnTo>
                  <a:pt x="183" y="94"/>
                </a:lnTo>
                <a:lnTo>
                  <a:pt x="207" y="82"/>
                </a:lnTo>
                <a:lnTo>
                  <a:pt x="229" y="65"/>
                </a:lnTo>
                <a:lnTo>
                  <a:pt x="244" y="46"/>
                </a:lnTo>
                <a:lnTo>
                  <a:pt x="158" y="32"/>
                </a:lnTo>
                <a:close/>
                <a:moveTo>
                  <a:pt x="137" y="0"/>
                </a:moveTo>
                <a:lnTo>
                  <a:pt x="820" y="111"/>
                </a:lnTo>
                <a:lnTo>
                  <a:pt x="682" y="432"/>
                </a:lnTo>
                <a:lnTo>
                  <a:pt x="0" y="321"/>
                </a:lnTo>
                <a:lnTo>
                  <a:pt x="137"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2" name="Freeform 145">
            <a:extLst>
              <a:ext uri="{FF2B5EF4-FFF2-40B4-BE49-F238E27FC236}">
                <a16:creationId xmlns:a16="http://schemas.microsoft.com/office/drawing/2014/main" id="{00000000-0008-0000-0400-00002A000000}"/>
              </a:ext>
            </a:extLst>
          </xdr:cNvPr>
          <xdr:cNvSpPr>
            <a:spLocks noEditPoints="1"/>
          </xdr:cNvSpPr>
        </xdr:nvSpPr>
        <xdr:spPr bwMode="auto">
          <a:xfrm>
            <a:off x="3624" y="2276"/>
            <a:ext cx="35" cy="35"/>
          </a:xfrm>
          <a:custGeom>
            <a:avLst/>
            <a:gdLst>
              <a:gd name="T0" fmla="*/ 80 w 171"/>
              <a:gd name="T1" fmla="*/ 131 h 178"/>
              <a:gd name="T2" fmla="*/ 96 w 171"/>
              <a:gd name="T3" fmla="*/ 128 h 178"/>
              <a:gd name="T4" fmla="*/ 101 w 171"/>
              <a:gd name="T5" fmla="*/ 122 h 178"/>
              <a:gd name="T6" fmla="*/ 101 w 171"/>
              <a:gd name="T7" fmla="*/ 116 h 178"/>
              <a:gd name="T8" fmla="*/ 98 w 171"/>
              <a:gd name="T9" fmla="*/ 111 h 178"/>
              <a:gd name="T10" fmla="*/ 90 w 171"/>
              <a:gd name="T11" fmla="*/ 105 h 178"/>
              <a:gd name="T12" fmla="*/ 88 w 171"/>
              <a:gd name="T13" fmla="*/ 42 h 178"/>
              <a:gd name="T14" fmla="*/ 80 w 171"/>
              <a:gd name="T15" fmla="*/ 45 h 178"/>
              <a:gd name="T16" fmla="*/ 75 w 171"/>
              <a:gd name="T17" fmla="*/ 50 h 178"/>
              <a:gd name="T18" fmla="*/ 74 w 171"/>
              <a:gd name="T19" fmla="*/ 56 h 178"/>
              <a:gd name="T20" fmla="*/ 77 w 171"/>
              <a:gd name="T21" fmla="*/ 62 h 178"/>
              <a:gd name="T22" fmla="*/ 83 w 171"/>
              <a:gd name="T23" fmla="*/ 67 h 178"/>
              <a:gd name="T24" fmla="*/ 112 w 171"/>
              <a:gd name="T25" fmla="*/ 0 h 178"/>
              <a:gd name="T26" fmla="*/ 127 w 171"/>
              <a:gd name="T27" fmla="*/ 20 h 178"/>
              <a:gd name="T28" fmla="*/ 169 w 171"/>
              <a:gd name="T29" fmla="*/ 36 h 178"/>
              <a:gd name="T30" fmla="*/ 151 w 171"/>
              <a:gd name="T31" fmla="*/ 59 h 178"/>
              <a:gd name="T32" fmla="*/ 133 w 171"/>
              <a:gd name="T33" fmla="*/ 50 h 178"/>
              <a:gd name="T34" fmla="*/ 103 w 171"/>
              <a:gd name="T35" fmla="*/ 78 h 178"/>
              <a:gd name="T36" fmla="*/ 126 w 171"/>
              <a:gd name="T37" fmla="*/ 92 h 178"/>
              <a:gd name="T38" fmla="*/ 139 w 171"/>
              <a:gd name="T39" fmla="*/ 113 h 178"/>
              <a:gd name="T40" fmla="*/ 131 w 171"/>
              <a:gd name="T41" fmla="*/ 135 h 178"/>
              <a:gd name="T42" fmla="*/ 112 w 171"/>
              <a:gd name="T43" fmla="*/ 149 h 178"/>
              <a:gd name="T44" fmla="*/ 69 w 171"/>
              <a:gd name="T45" fmla="*/ 155 h 178"/>
              <a:gd name="T46" fmla="*/ 37 w 171"/>
              <a:gd name="T47" fmla="*/ 174 h 178"/>
              <a:gd name="T48" fmla="*/ 21 w 171"/>
              <a:gd name="T49" fmla="*/ 146 h 178"/>
              <a:gd name="T50" fmla="*/ 0 w 171"/>
              <a:gd name="T51" fmla="*/ 136 h 178"/>
              <a:gd name="T52" fmla="*/ 15 w 171"/>
              <a:gd name="T53" fmla="*/ 111 h 178"/>
              <a:gd name="T54" fmla="*/ 37 w 171"/>
              <a:gd name="T55" fmla="*/ 123 h 178"/>
              <a:gd name="T56" fmla="*/ 57 w 171"/>
              <a:gd name="T57" fmla="*/ 129 h 178"/>
              <a:gd name="T58" fmla="*/ 64 w 171"/>
              <a:gd name="T59" fmla="*/ 91 h 178"/>
              <a:gd name="T60" fmla="*/ 40 w 171"/>
              <a:gd name="T61" fmla="*/ 70 h 178"/>
              <a:gd name="T62" fmla="*/ 40 w 171"/>
              <a:gd name="T63" fmla="*/ 45 h 178"/>
              <a:gd name="T64" fmla="*/ 53 w 171"/>
              <a:gd name="T65" fmla="*/ 29 h 178"/>
              <a:gd name="T66" fmla="*/ 83 w 171"/>
              <a:gd name="T67" fmla="*/ 18 h 178"/>
              <a:gd name="T68" fmla="*/ 112 w 171"/>
              <a:gd name="T69" fmla="*/ 0 h 17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Lst>
            <a:rect l="0" t="0" r="r" b="b"/>
            <a:pathLst>
              <a:path w="171" h="178">
                <a:moveTo>
                  <a:pt x="90" y="105"/>
                </a:moveTo>
                <a:lnTo>
                  <a:pt x="80" y="131"/>
                </a:lnTo>
                <a:lnTo>
                  <a:pt x="90" y="130"/>
                </a:lnTo>
                <a:lnTo>
                  <a:pt x="96" y="128"/>
                </a:lnTo>
                <a:lnTo>
                  <a:pt x="99" y="124"/>
                </a:lnTo>
                <a:lnTo>
                  <a:pt x="101" y="122"/>
                </a:lnTo>
                <a:lnTo>
                  <a:pt x="101" y="118"/>
                </a:lnTo>
                <a:lnTo>
                  <a:pt x="101" y="116"/>
                </a:lnTo>
                <a:lnTo>
                  <a:pt x="100" y="113"/>
                </a:lnTo>
                <a:lnTo>
                  <a:pt x="98" y="111"/>
                </a:lnTo>
                <a:lnTo>
                  <a:pt x="95" y="109"/>
                </a:lnTo>
                <a:lnTo>
                  <a:pt x="90" y="105"/>
                </a:lnTo>
                <a:close/>
                <a:moveTo>
                  <a:pt x="94" y="42"/>
                </a:moveTo>
                <a:lnTo>
                  <a:pt x="88" y="42"/>
                </a:lnTo>
                <a:lnTo>
                  <a:pt x="82" y="44"/>
                </a:lnTo>
                <a:lnTo>
                  <a:pt x="80" y="45"/>
                </a:lnTo>
                <a:lnTo>
                  <a:pt x="77" y="48"/>
                </a:lnTo>
                <a:lnTo>
                  <a:pt x="75" y="50"/>
                </a:lnTo>
                <a:lnTo>
                  <a:pt x="74" y="54"/>
                </a:lnTo>
                <a:lnTo>
                  <a:pt x="74" y="56"/>
                </a:lnTo>
                <a:lnTo>
                  <a:pt x="75" y="60"/>
                </a:lnTo>
                <a:lnTo>
                  <a:pt x="77" y="62"/>
                </a:lnTo>
                <a:lnTo>
                  <a:pt x="80" y="65"/>
                </a:lnTo>
                <a:lnTo>
                  <a:pt x="83" y="67"/>
                </a:lnTo>
                <a:lnTo>
                  <a:pt x="94" y="42"/>
                </a:lnTo>
                <a:close/>
                <a:moveTo>
                  <a:pt x="112" y="0"/>
                </a:moveTo>
                <a:lnTo>
                  <a:pt x="134" y="4"/>
                </a:lnTo>
                <a:lnTo>
                  <a:pt x="127" y="20"/>
                </a:lnTo>
                <a:lnTo>
                  <a:pt x="150" y="26"/>
                </a:lnTo>
                <a:lnTo>
                  <a:pt x="169" y="36"/>
                </a:lnTo>
                <a:lnTo>
                  <a:pt x="171" y="37"/>
                </a:lnTo>
                <a:lnTo>
                  <a:pt x="151" y="59"/>
                </a:lnTo>
                <a:lnTo>
                  <a:pt x="149" y="57"/>
                </a:lnTo>
                <a:lnTo>
                  <a:pt x="133" y="50"/>
                </a:lnTo>
                <a:lnTo>
                  <a:pt x="117" y="44"/>
                </a:lnTo>
                <a:lnTo>
                  <a:pt x="103" y="78"/>
                </a:lnTo>
                <a:lnTo>
                  <a:pt x="109" y="80"/>
                </a:lnTo>
                <a:lnTo>
                  <a:pt x="126" y="92"/>
                </a:lnTo>
                <a:lnTo>
                  <a:pt x="136" y="103"/>
                </a:lnTo>
                <a:lnTo>
                  <a:pt x="139" y="113"/>
                </a:lnTo>
                <a:lnTo>
                  <a:pt x="137" y="125"/>
                </a:lnTo>
                <a:lnTo>
                  <a:pt x="131" y="135"/>
                </a:lnTo>
                <a:lnTo>
                  <a:pt x="123" y="143"/>
                </a:lnTo>
                <a:lnTo>
                  <a:pt x="112" y="149"/>
                </a:lnTo>
                <a:lnTo>
                  <a:pt x="93" y="155"/>
                </a:lnTo>
                <a:lnTo>
                  <a:pt x="69" y="155"/>
                </a:lnTo>
                <a:lnTo>
                  <a:pt x="59" y="178"/>
                </a:lnTo>
                <a:lnTo>
                  <a:pt x="37" y="174"/>
                </a:lnTo>
                <a:lnTo>
                  <a:pt x="46" y="153"/>
                </a:lnTo>
                <a:lnTo>
                  <a:pt x="21" y="146"/>
                </a:lnTo>
                <a:lnTo>
                  <a:pt x="1" y="137"/>
                </a:lnTo>
                <a:lnTo>
                  <a:pt x="0" y="136"/>
                </a:lnTo>
                <a:lnTo>
                  <a:pt x="12" y="109"/>
                </a:lnTo>
                <a:lnTo>
                  <a:pt x="15" y="111"/>
                </a:lnTo>
                <a:lnTo>
                  <a:pt x="25" y="117"/>
                </a:lnTo>
                <a:lnTo>
                  <a:pt x="37" y="123"/>
                </a:lnTo>
                <a:lnTo>
                  <a:pt x="46" y="126"/>
                </a:lnTo>
                <a:lnTo>
                  <a:pt x="57" y="129"/>
                </a:lnTo>
                <a:lnTo>
                  <a:pt x="71" y="96"/>
                </a:lnTo>
                <a:lnTo>
                  <a:pt x="64" y="91"/>
                </a:lnTo>
                <a:lnTo>
                  <a:pt x="49" y="81"/>
                </a:lnTo>
                <a:lnTo>
                  <a:pt x="40" y="70"/>
                </a:lnTo>
                <a:lnTo>
                  <a:pt x="37" y="59"/>
                </a:lnTo>
                <a:lnTo>
                  <a:pt x="40" y="45"/>
                </a:lnTo>
                <a:lnTo>
                  <a:pt x="45" y="36"/>
                </a:lnTo>
                <a:lnTo>
                  <a:pt x="53" y="29"/>
                </a:lnTo>
                <a:lnTo>
                  <a:pt x="65" y="23"/>
                </a:lnTo>
                <a:lnTo>
                  <a:pt x="83" y="18"/>
                </a:lnTo>
                <a:lnTo>
                  <a:pt x="105" y="17"/>
                </a:lnTo>
                <a:lnTo>
                  <a:pt x="112"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3" name="Freeform 146">
            <a:extLst>
              <a:ext uri="{FF2B5EF4-FFF2-40B4-BE49-F238E27FC236}">
                <a16:creationId xmlns:a16="http://schemas.microsoft.com/office/drawing/2014/main" id="{00000000-0008-0000-0400-00002B000000}"/>
              </a:ext>
            </a:extLst>
          </xdr:cNvPr>
          <xdr:cNvSpPr>
            <a:spLocks noEditPoints="1"/>
          </xdr:cNvSpPr>
        </xdr:nvSpPr>
        <xdr:spPr bwMode="auto">
          <a:xfrm>
            <a:off x="3449" y="2286"/>
            <a:ext cx="146" cy="168"/>
          </a:xfrm>
          <a:custGeom>
            <a:avLst/>
            <a:gdLst>
              <a:gd name="T0" fmla="*/ 534 w 730"/>
              <a:gd name="T1" fmla="*/ 696 h 840"/>
              <a:gd name="T2" fmla="*/ 501 w 730"/>
              <a:gd name="T3" fmla="*/ 711 h 840"/>
              <a:gd name="T4" fmla="*/ 559 w 730"/>
              <a:gd name="T5" fmla="*/ 787 h 840"/>
              <a:gd name="T6" fmla="*/ 573 w 730"/>
              <a:gd name="T7" fmla="*/ 700 h 840"/>
              <a:gd name="T8" fmla="*/ 617 w 730"/>
              <a:gd name="T9" fmla="*/ 433 h 840"/>
              <a:gd name="T10" fmla="*/ 616 w 730"/>
              <a:gd name="T11" fmla="*/ 490 h 840"/>
              <a:gd name="T12" fmla="*/ 637 w 730"/>
              <a:gd name="T13" fmla="*/ 546 h 840"/>
              <a:gd name="T14" fmla="*/ 689 w 730"/>
              <a:gd name="T15" fmla="*/ 493 h 840"/>
              <a:gd name="T16" fmla="*/ 77 w 730"/>
              <a:gd name="T17" fmla="*/ 271 h 840"/>
              <a:gd name="T18" fmla="*/ 113 w 730"/>
              <a:gd name="T19" fmla="*/ 409 h 840"/>
              <a:gd name="T20" fmla="*/ 115 w 730"/>
              <a:gd name="T21" fmla="*/ 352 h 840"/>
              <a:gd name="T22" fmla="*/ 94 w 730"/>
              <a:gd name="T23" fmla="*/ 296 h 840"/>
              <a:gd name="T24" fmla="*/ 333 w 730"/>
              <a:gd name="T25" fmla="*/ 259 h 840"/>
              <a:gd name="T26" fmla="*/ 292 w 730"/>
              <a:gd name="T27" fmla="*/ 271 h 840"/>
              <a:gd name="T28" fmla="*/ 260 w 730"/>
              <a:gd name="T29" fmla="*/ 299 h 840"/>
              <a:gd name="T30" fmla="*/ 239 w 730"/>
              <a:gd name="T31" fmla="*/ 348 h 840"/>
              <a:gd name="T32" fmla="*/ 236 w 730"/>
              <a:gd name="T33" fmla="*/ 409 h 840"/>
              <a:gd name="T34" fmla="*/ 253 w 730"/>
              <a:gd name="T35" fmla="*/ 470 h 840"/>
              <a:gd name="T36" fmla="*/ 286 w 730"/>
              <a:gd name="T37" fmla="*/ 524 h 840"/>
              <a:gd name="T38" fmla="*/ 331 w 730"/>
              <a:gd name="T39" fmla="*/ 564 h 840"/>
              <a:gd name="T40" fmla="*/ 377 w 730"/>
              <a:gd name="T41" fmla="*/ 580 h 840"/>
              <a:gd name="T42" fmla="*/ 420 w 730"/>
              <a:gd name="T43" fmla="*/ 579 h 840"/>
              <a:gd name="T44" fmla="*/ 456 w 730"/>
              <a:gd name="T45" fmla="*/ 559 h 840"/>
              <a:gd name="T46" fmla="*/ 483 w 730"/>
              <a:gd name="T47" fmla="*/ 521 h 840"/>
              <a:gd name="T48" fmla="*/ 496 w 730"/>
              <a:gd name="T49" fmla="*/ 464 h 840"/>
              <a:gd name="T50" fmla="*/ 489 w 730"/>
              <a:gd name="T51" fmla="*/ 402 h 840"/>
              <a:gd name="T52" fmla="*/ 464 w 730"/>
              <a:gd name="T53" fmla="*/ 342 h 840"/>
              <a:gd name="T54" fmla="*/ 422 w 730"/>
              <a:gd name="T55" fmla="*/ 293 h 840"/>
              <a:gd name="T56" fmla="*/ 377 w 730"/>
              <a:gd name="T57" fmla="*/ 267 h 840"/>
              <a:gd name="T58" fmla="*/ 333 w 730"/>
              <a:gd name="T59" fmla="*/ 259 h 840"/>
              <a:gd name="T60" fmla="*/ 138 w 730"/>
              <a:gd name="T61" fmla="*/ 131 h 840"/>
              <a:gd name="T62" fmla="*/ 178 w 730"/>
              <a:gd name="T63" fmla="*/ 146 h 840"/>
              <a:gd name="T64" fmla="*/ 215 w 730"/>
              <a:gd name="T65" fmla="*/ 140 h 840"/>
              <a:gd name="T66" fmla="*/ 243 w 730"/>
              <a:gd name="T67" fmla="*/ 115 h 840"/>
              <a:gd name="T68" fmla="*/ 158 w 730"/>
              <a:gd name="T69" fmla="*/ 0 h 840"/>
              <a:gd name="T70" fmla="*/ 573 w 730"/>
              <a:gd name="T71" fmla="*/ 840 h 840"/>
              <a:gd name="T72" fmla="*/ 158 w 730"/>
              <a:gd name="T73" fmla="*/ 0 h 84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730" h="840">
                <a:moveTo>
                  <a:pt x="553" y="696"/>
                </a:moveTo>
                <a:lnTo>
                  <a:pt x="534" y="696"/>
                </a:lnTo>
                <a:lnTo>
                  <a:pt x="516" y="701"/>
                </a:lnTo>
                <a:lnTo>
                  <a:pt x="501" y="711"/>
                </a:lnTo>
                <a:lnTo>
                  <a:pt x="487" y="726"/>
                </a:lnTo>
                <a:lnTo>
                  <a:pt x="559" y="787"/>
                </a:lnTo>
                <a:lnTo>
                  <a:pt x="593" y="710"/>
                </a:lnTo>
                <a:lnTo>
                  <a:pt x="573" y="700"/>
                </a:lnTo>
                <a:lnTo>
                  <a:pt x="553" y="696"/>
                </a:lnTo>
                <a:close/>
                <a:moveTo>
                  <a:pt x="617" y="433"/>
                </a:moveTo>
                <a:lnTo>
                  <a:pt x="614" y="460"/>
                </a:lnTo>
                <a:lnTo>
                  <a:pt x="616" y="490"/>
                </a:lnTo>
                <a:lnTo>
                  <a:pt x="624" y="518"/>
                </a:lnTo>
                <a:lnTo>
                  <a:pt x="637" y="546"/>
                </a:lnTo>
                <a:lnTo>
                  <a:pt x="655" y="570"/>
                </a:lnTo>
                <a:lnTo>
                  <a:pt x="689" y="493"/>
                </a:lnTo>
                <a:lnTo>
                  <a:pt x="617" y="433"/>
                </a:lnTo>
                <a:close/>
                <a:moveTo>
                  <a:pt x="77" y="271"/>
                </a:moveTo>
                <a:lnTo>
                  <a:pt x="42" y="348"/>
                </a:lnTo>
                <a:lnTo>
                  <a:pt x="113" y="409"/>
                </a:lnTo>
                <a:lnTo>
                  <a:pt x="117" y="380"/>
                </a:lnTo>
                <a:lnTo>
                  <a:pt x="115" y="352"/>
                </a:lnTo>
                <a:lnTo>
                  <a:pt x="108" y="323"/>
                </a:lnTo>
                <a:lnTo>
                  <a:pt x="94" y="296"/>
                </a:lnTo>
                <a:lnTo>
                  <a:pt x="77" y="271"/>
                </a:lnTo>
                <a:close/>
                <a:moveTo>
                  <a:pt x="333" y="259"/>
                </a:moveTo>
                <a:lnTo>
                  <a:pt x="311" y="262"/>
                </a:lnTo>
                <a:lnTo>
                  <a:pt x="292" y="271"/>
                </a:lnTo>
                <a:lnTo>
                  <a:pt x="274" y="283"/>
                </a:lnTo>
                <a:lnTo>
                  <a:pt x="260" y="299"/>
                </a:lnTo>
                <a:lnTo>
                  <a:pt x="248" y="321"/>
                </a:lnTo>
                <a:lnTo>
                  <a:pt x="239" y="348"/>
                </a:lnTo>
                <a:lnTo>
                  <a:pt x="235" y="378"/>
                </a:lnTo>
                <a:lnTo>
                  <a:pt x="236" y="409"/>
                </a:lnTo>
                <a:lnTo>
                  <a:pt x="242" y="440"/>
                </a:lnTo>
                <a:lnTo>
                  <a:pt x="253" y="470"/>
                </a:lnTo>
                <a:lnTo>
                  <a:pt x="268" y="498"/>
                </a:lnTo>
                <a:lnTo>
                  <a:pt x="286" y="524"/>
                </a:lnTo>
                <a:lnTo>
                  <a:pt x="309" y="547"/>
                </a:lnTo>
                <a:lnTo>
                  <a:pt x="331" y="564"/>
                </a:lnTo>
                <a:lnTo>
                  <a:pt x="354" y="574"/>
                </a:lnTo>
                <a:lnTo>
                  <a:pt x="377" y="580"/>
                </a:lnTo>
                <a:lnTo>
                  <a:pt x="398" y="582"/>
                </a:lnTo>
                <a:lnTo>
                  <a:pt x="420" y="579"/>
                </a:lnTo>
                <a:lnTo>
                  <a:pt x="439" y="571"/>
                </a:lnTo>
                <a:lnTo>
                  <a:pt x="456" y="559"/>
                </a:lnTo>
                <a:lnTo>
                  <a:pt x="471" y="541"/>
                </a:lnTo>
                <a:lnTo>
                  <a:pt x="483" y="521"/>
                </a:lnTo>
                <a:lnTo>
                  <a:pt x="492" y="492"/>
                </a:lnTo>
                <a:lnTo>
                  <a:pt x="496" y="464"/>
                </a:lnTo>
                <a:lnTo>
                  <a:pt x="495" y="433"/>
                </a:lnTo>
                <a:lnTo>
                  <a:pt x="489" y="402"/>
                </a:lnTo>
                <a:lnTo>
                  <a:pt x="478" y="371"/>
                </a:lnTo>
                <a:lnTo>
                  <a:pt x="464" y="342"/>
                </a:lnTo>
                <a:lnTo>
                  <a:pt x="445" y="316"/>
                </a:lnTo>
                <a:lnTo>
                  <a:pt x="422" y="293"/>
                </a:lnTo>
                <a:lnTo>
                  <a:pt x="399" y="278"/>
                </a:lnTo>
                <a:lnTo>
                  <a:pt x="377" y="267"/>
                </a:lnTo>
                <a:lnTo>
                  <a:pt x="355" y="260"/>
                </a:lnTo>
                <a:lnTo>
                  <a:pt x="333" y="259"/>
                </a:lnTo>
                <a:close/>
                <a:moveTo>
                  <a:pt x="172" y="54"/>
                </a:moveTo>
                <a:lnTo>
                  <a:pt x="138" y="131"/>
                </a:lnTo>
                <a:lnTo>
                  <a:pt x="158" y="141"/>
                </a:lnTo>
                <a:lnTo>
                  <a:pt x="178" y="146"/>
                </a:lnTo>
                <a:lnTo>
                  <a:pt x="197" y="146"/>
                </a:lnTo>
                <a:lnTo>
                  <a:pt x="215" y="140"/>
                </a:lnTo>
                <a:lnTo>
                  <a:pt x="230" y="130"/>
                </a:lnTo>
                <a:lnTo>
                  <a:pt x="243" y="115"/>
                </a:lnTo>
                <a:lnTo>
                  <a:pt x="172" y="54"/>
                </a:lnTo>
                <a:close/>
                <a:moveTo>
                  <a:pt x="158" y="0"/>
                </a:moveTo>
                <a:lnTo>
                  <a:pt x="730" y="486"/>
                </a:lnTo>
                <a:lnTo>
                  <a:pt x="573" y="840"/>
                </a:lnTo>
                <a:lnTo>
                  <a:pt x="0" y="354"/>
                </a:lnTo>
                <a:lnTo>
                  <a:pt x="158"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4" name="Freeform 147">
            <a:extLst>
              <a:ext uri="{FF2B5EF4-FFF2-40B4-BE49-F238E27FC236}">
                <a16:creationId xmlns:a16="http://schemas.microsoft.com/office/drawing/2014/main" id="{00000000-0008-0000-0400-00002C000000}"/>
              </a:ext>
            </a:extLst>
          </xdr:cNvPr>
          <xdr:cNvSpPr>
            <a:spLocks noEditPoints="1"/>
          </xdr:cNvSpPr>
        </xdr:nvSpPr>
        <xdr:spPr bwMode="auto">
          <a:xfrm>
            <a:off x="3506" y="2349"/>
            <a:ext cx="32" cy="41"/>
          </a:xfrm>
          <a:custGeom>
            <a:avLst/>
            <a:gdLst>
              <a:gd name="T0" fmla="*/ 69 w 159"/>
              <a:gd name="T1" fmla="*/ 157 h 208"/>
              <a:gd name="T2" fmla="*/ 81 w 159"/>
              <a:gd name="T3" fmla="*/ 161 h 208"/>
              <a:gd name="T4" fmla="*/ 87 w 159"/>
              <a:gd name="T5" fmla="*/ 156 h 208"/>
              <a:gd name="T6" fmla="*/ 89 w 159"/>
              <a:gd name="T7" fmla="*/ 151 h 208"/>
              <a:gd name="T8" fmla="*/ 88 w 159"/>
              <a:gd name="T9" fmla="*/ 143 h 208"/>
              <a:gd name="T10" fmla="*/ 85 w 159"/>
              <a:gd name="T11" fmla="*/ 135 h 208"/>
              <a:gd name="T12" fmla="*/ 81 w 159"/>
              <a:gd name="T13" fmla="*/ 44 h 208"/>
              <a:gd name="T14" fmla="*/ 76 w 159"/>
              <a:gd name="T15" fmla="*/ 46 h 208"/>
              <a:gd name="T16" fmla="*/ 73 w 159"/>
              <a:gd name="T17" fmla="*/ 55 h 208"/>
              <a:gd name="T18" fmla="*/ 75 w 159"/>
              <a:gd name="T19" fmla="*/ 64 h 208"/>
              <a:gd name="T20" fmla="*/ 80 w 159"/>
              <a:gd name="T21" fmla="*/ 74 h 208"/>
              <a:gd name="T22" fmla="*/ 88 w 159"/>
              <a:gd name="T23" fmla="*/ 45 h 208"/>
              <a:gd name="T24" fmla="*/ 81 w 159"/>
              <a:gd name="T25" fmla="*/ 44 h 208"/>
              <a:gd name="T26" fmla="*/ 131 w 159"/>
              <a:gd name="T27" fmla="*/ 17 h 208"/>
              <a:gd name="T28" fmla="*/ 142 w 159"/>
              <a:gd name="T29" fmla="*/ 55 h 208"/>
              <a:gd name="T30" fmla="*/ 159 w 159"/>
              <a:gd name="T31" fmla="*/ 80 h 208"/>
              <a:gd name="T32" fmla="*/ 136 w 159"/>
              <a:gd name="T33" fmla="*/ 94 h 208"/>
              <a:gd name="T34" fmla="*/ 111 w 159"/>
              <a:gd name="T35" fmla="*/ 62 h 208"/>
              <a:gd name="T36" fmla="*/ 100 w 159"/>
              <a:gd name="T37" fmla="*/ 105 h 208"/>
              <a:gd name="T38" fmla="*/ 117 w 159"/>
              <a:gd name="T39" fmla="*/ 135 h 208"/>
              <a:gd name="T40" fmla="*/ 122 w 159"/>
              <a:gd name="T41" fmla="*/ 163 h 208"/>
              <a:gd name="T42" fmla="*/ 112 w 159"/>
              <a:gd name="T43" fmla="*/ 188 h 208"/>
              <a:gd name="T44" fmla="*/ 93 w 159"/>
              <a:gd name="T45" fmla="*/ 197 h 208"/>
              <a:gd name="T46" fmla="*/ 70 w 159"/>
              <a:gd name="T47" fmla="*/ 192 h 208"/>
              <a:gd name="T48" fmla="*/ 47 w 159"/>
              <a:gd name="T49" fmla="*/ 208 h 208"/>
              <a:gd name="T50" fmla="*/ 38 w 159"/>
              <a:gd name="T51" fmla="*/ 169 h 208"/>
              <a:gd name="T52" fmla="*/ 1 w 159"/>
              <a:gd name="T53" fmla="*/ 125 h 208"/>
              <a:gd name="T54" fmla="*/ 13 w 159"/>
              <a:gd name="T55" fmla="*/ 94 h 208"/>
              <a:gd name="T56" fmla="*/ 32 w 159"/>
              <a:gd name="T57" fmla="*/ 124 h 208"/>
              <a:gd name="T58" fmla="*/ 49 w 159"/>
              <a:gd name="T59" fmla="*/ 142 h 208"/>
              <a:gd name="T60" fmla="*/ 60 w 159"/>
              <a:gd name="T61" fmla="*/ 96 h 208"/>
              <a:gd name="T62" fmla="*/ 42 w 159"/>
              <a:gd name="T63" fmla="*/ 57 h 208"/>
              <a:gd name="T64" fmla="*/ 45 w 159"/>
              <a:gd name="T65" fmla="*/ 24 h 208"/>
              <a:gd name="T66" fmla="*/ 59 w 159"/>
              <a:gd name="T67" fmla="*/ 9 h 208"/>
              <a:gd name="T68" fmla="*/ 86 w 159"/>
              <a:gd name="T69" fmla="*/ 9 h 208"/>
              <a:gd name="T70" fmla="*/ 112 w 159"/>
              <a:gd name="T71" fmla="*/ 0 h 2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159" h="208">
                <a:moveTo>
                  <a:pt x="81" y="129"/>
                </a:moveTo>
                <a:lnTo>
                  <a:pt x="69" y="157"/>
                </a:lnTo>
                <a:lnTo>
                  <a:pt x="76" y="160"/>
                </a:lnTo>
                <a:lnTo>
                  <a:pt x="81" y="161"/>
                </a:lnTo>
                <a:lnTo>
                  <a:pt x="85" y="158"/>
                </a:lnTo>
                <a:lnTo>
                  <a:pt x="87" y="156"/>
                </a:lnTo>
                <a:lnTo>
                  <a:pt x="88" y="155"/>
                </a:lnTo>
                <a:lnTo>
                  <a:pt x="89" y="151"/>
                </a:lnTo>
                <a:lnTo>
                  <a:pt x="89" y="146"/>
                </a:lnTo>
                <a:lnTo>
                  <a:pt x="88" y="143"/>
                </a:lnTo>
                <a:lnTo>
                  <a:pt x="87" y="139"/>
                </a:lnTo>
                <a:lnTo>
                  <a:pt x="85" y="135"/>
                </a:lnTo>
                <a:lnTo>
                  <a:pt x="81" y="129"/>
                </a:lnTo>
                <a:close/>
                <a:moveTo>
                  <a:pt x="81" y="44"/>
                </a:moveTo>
                <a:lnTo>
                  <a:pt x="79" y="44"/>
                </a:lnTo>
                <a:lnTo>
                  <a:pt x="76" y="46"/>
                </a:lnTo>
                <a:lnTo>
                  <a:pt x="75" y="49"/>
                </a:lnTo>
                <a:lnTo>
                  <a:pt x="73" y="55"/>
                </a:lnTo>
                <a:lnTo>
                  <a:pt x="74" y="60"/>
                </a:lnTo>
                <a:lnTo>
                  <a:pt x="75" y="64"/>
                </a:lnTo>
                <a:lnTo>
                  <a:pt x="76" y="68"/>
                </a:lnTo>
                <a:lnTo>
                  <a:pt x="80" y="74"/>
                </a:lnTo>
                <a:lnTo>
                  <a:pt x="92" y="46"/>
                </a:lnTo>
                <a:lnTo>
                  <a:pt x="88" y="45"/>
                </a:lnTo>
                <a:lnTo>
                  <a:pt x="85" y="44"/>
                </a:lnTo>
                <a:lnTo>
                  <a:pt x="81" y="44"/>
                </a:lnTo>
                <a:close/>
                <a:moveTo>
                  <a:pt x="112" y="0"/>
                </a:moveTo>
                <a:lnTo>
                  <a:pt x="131" y="17"/>
                </a:lnTo>
                <a:lnTo>
                  <a:pt x="123" y="35"/>
                </a:lnTo>
                <a:lnTo>
                  <a:pt x="142" y="55"/>
                </a:lnTo>
                <a:lnTo>
                  <a:pt x="157" y="76"/>
                </a:lnTo>
                <a:lnTo>
                  <a:pt x="159" y="80"/>
                </a:lnTo>
                <a:lnTo>
                  <a:pt x="138" y="98"/>
                </a:lnTo>
                <a:lnTo>
                  <a:pt x="136" y="94"/>
                </a:lnTo>
                <a:lnTo>
                  <a:pt x="124" y="76"/>
                </a:lnTo>
                <a:lnTo>
                  <a:pt x="111" y="62"/>
                </a:lnTo>
                <a:lnTo>
                  <a:pt x="95" y="98"/>
                </a:lnTo>
                <a:lnTo>
                  <a:pt x="100" y="105"/>
                </a:lnTo>
                <a:lnTo>
                  <a:pt x="110" y="121"/>
                </a:lnTo>
                <a:lnTo>
                  <a:pt x="117" y="135"/>
                </a:lnTo>
                <a:lnTo>
                  <a:pt x="120" y="146"/>
                </a:lnTo>
                <a:lnTo>
                  <a:pt x="122" y="163"/>
                </a:lnTo>
                <a:lnTo>
                  <a:pt x="118" y="177"/>
                </a:lnTo>
                <a:lnTo>
                  <a:pt x="112" y="188"/>
                </a:lnTo>
                <a:lnTo>
                  <a:pt x="104" y="194"/>
                </a:lnTo>
                <a:lnTo>
                  <a:pt x="93" y="197"/>
                </a:lnTo>
                <a:lnTo>
                  <a:pt x="82" y="195"/>
                </a:lnTo>
                <a:lnTo>
                  <a:pt x="70" y="192"/>
                </a:lnTo>
                <a:lnTo>
                  <a:pt x="57" y="183"/>
                </a:lnTo>
                <a:lnTo>
                  <a:pt x="47" y="208"/>
                </a:lnTo>
                <a:lnTo>
                  <a:pt x="28" y="192"/>
                </a:lnTo>
                <a:lnTo>
                  <a:pt x="38" y="169"/>
                </a:lnTo>
                <a:lnTo>
                  <a:pt x="17" y="148"/>
                </a:lnTo>
                <a:lnTo>
                  <a:pt x="1" y="125"/>
                </a:lnTo>
                <a:lnTo>
                  <a:pt x="0" y="124"/>
                </a:lnTo>
                <a:lnTo>
                  <a:pt x="13" y="94"/>
                </a:lnTo>
                <a:lnTo>
                  <a:pt x="16" y="99"/>
                </a:lnTo>
                <a:lnTo>
                  <a:pt x="32" y="124"/>
                </a:lnTo>
                <a:lnTo>
                  <a:pt x="42" y="133"/>
                </a:lnTo>
                <a:lnTo>
                  <a:pt x="49" y="142"/>
                </a:lnTo>
                <a:lnTo>
                  <a:pt x="66" y="105"/>
                </a:lnTo>
                <a:lnTo>
                  <a:pt x="60" y="96"/>
                </a:lnTo>
                <a:lnTo>
                  <a:pt x="48" y="76"/>
                </a:lnTo>
                <a:lnTo>
                  <a:pt x="42" y="57"/>
                </a:lnTo>
                <a:lnTo>
                  <a:pt x="41" y="40"/>
                </a:lnTo>
                <a:lnTo>
                  <a:pt x="45" y="24"/>
                </a:lnTo>
                <a:lnTo>
                  <a:pt x="51" y="14"/>
                </a:lnTo>
                <a:lnTo>
                  <a:pt x="59" y="9"/>
                </a:lnTo>
                <a:lnTo>
                  <a:pt x="69" y="7"/>
                </a:lnTo>
                <a:lnTo>
                  <a:pt x="86" y="9"/>
                </a:lnTo>
                <a:lnTo>
                  <a:pt x="104" y="19"/>
                </a:lnTo>
                <a:lnTo>
                  <a:pt x="112" y="0"/>
                </a:lnTo>
                <a:close/>
              </a:path>
            </a:pathLst>
          </a:custGeom>
          <a:grpFill/>
          <a:ln w="0">
            <a:solidFill>
              <a:schemeClr val="tx1"/>
            </a:solidFill>
            <a:prstDash val="solid"/>
            <a:round/>
            <a:headEnd/>
            <a:tailEnd/>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twoCellAnchor>
    <xdr:from>
      <xdr:col>2</xdr:col>
      <xdr:colOff>114300</xdr:colOff>
      <xdr:row>15</xdr:row>
      <xdr:rowOff>38100</xdr:rowOff>
    </xdr:from>
    <xdr:to>
      <xdr:col>2</xdr:col>
      <xdr:colOff>342903</xdr:colOff>
      <xdr:row>16</xdr:row>
      <xdr:rowOff>104496</xdr:rowOff>
    </xdr:to>
    <xdr:grpSp>
      <xdr:nvGrpSpPr>
        <xdr:cNvPr id="45" name="Group 44">
          <a:extLst>
            <a:ext uri="{FF2B5EF4-FFF2-40B4-BE49-F238E27FC236}">
              <a16:creationId xmlns:a16="http://schemas.microsoft.com/office/drawing/2014/main" id="{00000000-0008-0000-0400-00002D000000}"/>
            </a:ext>
          </a:extLst>
        </xdr:cNvPr>
        <xdr:cNvGrpSpPr>
          <a:grpSpLocks noChangeAspect="1"/>
        </xdr:cNvGrpSpPr>
      </xdr:nvGrpSpPr>
      <xdr:grpSpPr bwMode="auto">
        <a:xfrm>
          <a:off x="1348740" y="2781300"/>
          <a:ext cx="228603" cy="249276"/>
          <a:chOff x="2712" y="795"/>
          <a:chExt cx="2255" cy="2722"/>
        </a:xfrm>
        <a:solidFill>
          <a:schemeClr val="tx1"/>
        </a:solidFill>
      </xdr:grpSpPr>
      <xdr:sp macro="" textlink="">
        <xdr:nvSpPr>
          <xdr:cNvPr id="46" name="Freeform 1138">
            <a:extLst>
              <a:ext uri="{FF2B5EF4-FFF2-40B4-BE49-F238E27FC236}">
                <a16:creationId xmlns:a16="http://schemas.microsoft.com/office/drawing/2014/main" id="{00000000-0008-0000-0400-00002E000000}"/>
              </a:ext>
            </a:extLst>
          </xdr:cNvPr>
          <xdr:cNvSpPr>
            <a:spLocks/>
          </xdr:cNvSpPr>
        </xdr:nvSpPr>
        <xdr:spPr bwMode="auto">
          <a:xfrm>
            <a:off x="3897" y="2545"/>
            <a:ext cx="148" cy="243"/>
          </a:xfrm>
          <a:custGeom>
            <a:avLst/>
            <a:gdLst>
              <a:gd name="T0" fmla="*/ 0 w 298"/>
              <a:gd name="T1" fmla="*/ 0 h 487"/>
              <a:gd name="T2" fmla="*/ 63 w 298"/>
              <a:gd name="T3" fmla="*/ 17 h 487"/>
              <a:gd name="T4" fmla="*/ 124 w 298"/>
              <a:gd name="T5" fmla="*/ 38 h 487"/>
              <a:gd name="T6" fmla="*/ 184 w 298"/>
              <a:gd name="T7" fmla="*/ 65 h 487"/>
              <a:gd name="T8" fmla="*/ 210 w 298"/>
              <a:gd name="T9" fmla="*/ 80 h 487"/>
              <a:gd name="T10" fmla="*/ 235 w 298"/>
              <a:gd name="T11" fmla="*/ 96 h 487"/>
              <a:gd name="T12" fmla="*/ 257 w 298"/>
              <a:gd name="T13" fmla="*/ 118 h 487"/>
              <a:gd name="T14" fmla="*/ 273 w 298"/>
              <a:gd name="T15" fmla="*/ 139 h 487"/>
              <a:gd name="T16" fmla="*/ 285 w 298"/>
              <a:gd name="T17" fmla="*/ 164 h 487"/>
              <a:gd name="T18" fmla="*/ 293 w 298"/>
              <a:gd name="T19" fmla="*/ 191 h 487"/>
              <a:gd name="T20" fmla="*/ 298 w 298"/>
              <a:gd name="T21" fmla="*/ 229 h 487"/>
              <a:gd name="T22" fmla="*/ 296 w 298"/>
              <a:gd name="T23" fmla="*/ 268 h 487"/>
              <a:gd name="T24" fmla="*/ 288 w 298"/>
              <a:gd name="T25" fmla="*/ 306 h 487"/>
              <a:gd name="T26" fmla="*/ 271 w 298"/>
              <a:gd name="T27" fmla="*/ 343 h 487"/>
              <a:gd name="T28" fmla="*/ 250 w 298"/>
              <a:gd name="T29" fmla="*/ 376 h 487"/>
              <a:gd name="T30" fmla="*/ 222 w 298"/>
              <a:gd name="T31" fmla="*/ 404 h 487"/>
              <a:gd name="T32" fmla="*/ 189 w 298"/>
              <a:gd name="T33" fmla="*/ 427 h 487"/>
              <a:gd name="T34" fmla="*/ 154 w 298"/>
              <a:gd name="T35" fmla="*/ 445 h 487"/>
              <a:gd name="T36" fmla="*/ 116 w 298"/>
              <a:gd name="T37" fmla="*/ 460 h 487"/>
              <a:gd name="T38" fmla="*/ 78 w 298"/>
              <a:gd name="T39" fmla="*/ 472 h 487"/>
              <a:gd name="T40" fmla="*/ 38 w 298"/>
              <a:gd name="T41" fmla="*/ 480 h 487"/>
              <a:gd name="T42" fmla="*/ 0 w 298"/>
              <a:gd name="T43" fmla="*/ 487 h 487"/>
              <a:gd name="T44" fmla="*/ 0 w 298"/>
              <a:gd name="T45" fmla="*/ 0 h 48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Lst>
            <a:rect l="0" t="0" r="r" b="b"/>
            <a:pathLst>
              <a:path w="298" h="487">
                <a:moveTo>
                  <a:pt x="0" y="0"/>
                </a:moveTo>
                <a:lnTo>
                  <a:pt x="63" y="17"/>
                </a:lnTo>
                <a:lnTo>
                  <a:pt x="124" y="38"/>
                </a:lnTo>
                <a:lnTo>
                  <a:pt x="184" y="65"/>
                </a:lnTo>
                <a:lnTo>
                  <a:pt x="210" y="80"/>
                </a:lnTo>
                <a:lnTo>
                  <a:pt x="235" y="96"/>
                </a:lnTo>
                <a:lnTo>
                  <a:pt x="257" y="118"/>
                </a:lnTo>
                <a:lnTo>
                  <a:pt x="273" y="139"/>
                </a:lnTo>
                <a:lnTo>
                  <a:pt x="285" y="164"/>
                </a:lnTo>
                <a:lnTo>
                  <a:pt x="293" y="191"/>
                </a:lnTo>
                <a:lnTo>
                  <a:pt x="298" y="229"/>
                </a:lnTo>
                <a:lnTo>
                  <a:pt x="296" y="268"/>
                </a:lnTo>
                <a:lnTo>
                  <a:pt x="288" y="306"/>
                </a:lnTo>
                <a:lnTo>
                  <a:pt x="271" y="343"/>
                </a:lnTo>
                <a:lnTo>
                  <a:pt x="250" y="376"/>
                </a:lnTo>
                <a:lnTo>
                  <a:pt x="222" y="404"/>
                </a:lnTo>
                <a:lnTo>
                  <a:pt x="189" y="427"/>
                </a:lnTo>
                <a:lnTo>
                  <a:pt x="154" y="445"/>
                </a:lnTo>
                <a:lnTo>
                  <a:pt x="116" y="460"/>
                </a:lnTo>
                <a:lnTo>
                  <a:pt x="78" y="472"/>
                </a:lnTo>
                <a:lnTo>
                  <a:pt x="38" y="480"/>
                </a:lnTo>
                <a:lnTo>
                  <a:pt x="0" y="487"/>
                </a:lnTo>
                <a:lnTo>
                  <a:pt x="0"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7" name="Freeform 1139">
            <a:extLst>
              <a:ext uri="{FF2B5EF4-FFF2-40B4-BE49-F238E27FC236}">
                <a16:creationId xmlns:a16="http://schemas.microsoft.com/office/drawing/2014/main" id="{00000000-0008-0000-0400-00002F000000}"/>
              </a:ext>
            </a:extLst>
          </xdr:cNvPr>
          <xdr:cNvSpPr>
            <a:spLocks/>
          </xdr:cNvSpPr>
        </xdr:nvSpPr>
        <xdr:spPr bwMode="auto">
          <a:xfrm>
            <a:off x="3641" y="2153"/>
            <a:ext cx="122" cy="221"/>
          </a:xfrm>
          <a:custGeom>
            <a:avLst/>
            <a:gdLst>
              <a:gd name="T0" fmla="*/ 243 w 243"/>
              <a:gd name="T1" fmla="*/ 0 h 442"/>
              <a:gd name="T2" fmla="*/ 243 w 243"/>
              <a:gd name="T3" fmla="*/ 442 h 442"/>
              <a:gd name="T4" fmla="*/ 199 w 243"/>
              <a:gd name="T5" fmla="*/ 427 h 442"/>
              <a:gd name="T6" fmla="*/ 157 w 243"/>
              <a:gd name="T7" fmla="*/ 412 h 442"/>
              <a:gd name="T8" fmla="*/ 113 w 243"/>
              <a:gd name="T9" fmla="*/ 390 h 442"/>
              <a:gd name="T10" fmla="*/ 70 w 243"/>
              <a:gd name="T11" fmla="*/ 365 h 442"/>
              <a:gd name="T12" fmla="*/ 47 w 243"/>
              <a:gd name="T13" fmla="*/ 347 h 442"/>
              <a:gd name="T14" fmla="*/ 27 w 243"/>
              <a:gd name="T15" fmla="*/ 327 h 442"/>
              <a:gd name="T16" fmla="*/ 12 w 243"/>
              <a:gd name="T17" fmla="*/ 301 h 442"/>
              <a:gd name="T18" fmla="*/ 4 w 243"/>
              <a:gd name="T19" fmla="*/ 271 h 442"/>
              <a:gd name="T20" fmla="*/ 0 w 243"/>
              <a:gd name="T21" fmla="*/ 238 h 442"/>
              <a:gd name="T22" fmla="*/ 0 w 243"/>
              <a:gd name="T23" fmla="*/ 207 h 442"/>
              <a:gd name="T24" fmla="*/ 7 w 243"/>
              <a:gd name="T25" fmla="*/ 177 h 442"/>
              <a:gd name="T26" fmla="*/ 17 w 243"/>
              <a:gd name="T27" fmla="*/ 147 h 442"/>
              <a:gd name="T28" fmla="*/ 33 w 243"/>
              <a:gd name="T29" fmla="*/ 121 h 442"/>
              <a:gd name="T30" fmla="*/ 58 w 243"/>
              <a:gd name="T31" fmla="*/ 89 h 442"/>
              <a:gd name="T32" fmla="*/ 91 w 243"/>
              <a:gd name="T33" fmla="*/ 63 h 442"/>
              <a:gd name="T34" fmla="*/ 126 w 243"/>
              <a:gd name="T35" fmla="*/ 41 h 442"/>
              <a:gd name="T36" fmla="*/ 164 w 243"/>
              <a:gd name="T37" fmla="*/ 23 h 442"/>
              <a:gd name="T38" fmla="*/ 204 w 243"/>
              <a:gd name="T39" fmla="*/ 10 h 442"/>
              <a:gd name="T40" fmla="*/ 243 w 243"/>
              <a:gd name="T41" fmla="*/ 0 h 44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243" h="442">
                <a:moveTo>
                  <a:pt x="243" y="0"/>
                </a:moveTo>
                <a:lnTo>
                  <a:pt x="243" y="442"/>
                </a:lnTo>
                <a:lnTo>
                  <a:pt x="199" y="427"/>
                </a:lnTo>
                <a:lnTo>
                  <a:pt x="157" y="412"/>
                </a:lnTo>
                <a:lnTo>
                  <a:pt x="113" y="390"/>
                </a:lnTo>
                <a:lnTo>
                  <a:pt x="70" y="365"/>
                </a:lnTo>
                <a:lnTo>
                  <a:pt x="47" y="347"/>
                </a:lnTo>
                <a:lnTo>
                  <a:pt x="27" y="327"/>
                </a:lnTo>
                <a:lnTo>
                  <a:pt x="12" y="301"/>
                </a:lnTo>
                <a:lnTo>
                  <a:pt x="4" y="271"/>
                </a:lnTo>
                <a:lnTo>
                  <a:pt x="0" y="238"/>
                </a:lnTo>
                <a:lnTo>
                  <a:pt x="0" y="207"/>
                </a:lnTo>
                <a:lnTo>
                  <a:pt x="7" y="177"/>
                </a:lnTo>
                <a:lnTo>
                  <a:pt x="17" y="147"/>
                </a:lnTo>
                <a:lnTo>
                  <a:pt x="33" y="121"/>
                </a:lnTo>
                <a:lnTo>
                  <a:pt x="58" y="89"/>
                </a:lnTo>
                <a:lnTo>
                  <a:pt x="91" y="63"/>
                </a:lnTo>
                <a:lnTo>
                  <a:pt x="126" y="41"/>
                </a:lnTo>
                <a:lnTo>
                  <a:pt x="164" y="23"/>
                </a:lnTo>
                <a:lnTo>
                  <a:pt x="204" y="10"/>
                </a:lnTo>
                <a:lnTo>
                  <a:pt x="243"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8" name="Freeform 1140">
            <a:extLst>
              <a:ext uri="{FF2B5EF4-FFF2-40B4-BE49-F238E27FC236}">
                <a16:creationId xmlns:a16="http://schemas.microsoft.com/office/drawing/2014/main" id="{00000000-0008-0000-0400-000030000000}"/>
              </a:ext>
            </a:extLst>
          </xdr:cNvPr>
          <xdr:cNvSpPr>
            <a:spLocks noEditPoints="1"/>
          </xdr:cNvSpPr>
        </xdr:nvSpPr>
        <xdr:spPr bwMode="auto">
          <a:xfrm>
            <a:off x="2712" y="795"/>
            <a:ext cx="2255" cy="2722"/>
          </a:xfrm>
          <a:custGeom>
            <a:avLst/>
            <a:gdLst>
              <a:gd name="T0" fmla="*/ 2105 w 4510"/>
              <a:gd name="T1" fmla="*/ 2268 h 5443"/>
              <a:gd name="T2" fmla="*/ 1792 w 4510"/>
              <a:gd name="T3" fmla="*/ 2563 h 5443"/>
              <a:gd name="T4" fmla="*/ 1592 w 4510"/>
              <a:gd name="T5" fmla="*/ 2900 h 5443"/>
              <a:gd name="T6" fmla="*/ 1683 w 4510"/>
              <a:gd name="T7" fmla="*/ 3220 h 5443"/>
              <a:gd name="T8" fmla="*/ 2040 w 4510"/>
              <a:gd name="T9" fmla="*/ 3420 h 5443"/>
              <a:gd name="T10" fmla="*/ 1898 w 4510"/>
              <a:gd name="T11" fmla="*/ 3837 h 5443"/>
              <a:gd name="T12" fmla="*/ 1781 w 4510"/>
              <a:gd name="T13" fmla="*/ 3635 h 5443"/>
              <a:gd name="T14" fmla="*/ 1592 w 4510"/>
              <a:gd name="T15" fmla="*/ 3688 h 5443"/>
              <a:gd name="T16" fmla="*/ 1632 w 4510"/>
              <a:gd name="T17" fmla="*/ 3916 h 5443"/>
              <a:gd name="T18" fmla="*/ 1971 w 4510"/>
              <a:gd name="T19" fmla="*/ 4206 h 5443"/>
              <a:gd name="T20" fmla="*/ 2153 w 4510"/>
              <a:gd name="T21" fmla="*/ 4502 h 5443"/>
              <a:gd name="T22" fmla="*/ 2343 w 4510"/>
              <a:gd name="T23" fmla="*/ 4476 h 5443"/>
              <a:gd name="T24" fmla="*/ 2568 w 4510"/>
              <a:gd name="T25" fmla="*/ 4214 h 5443"/>
              <a:gd name="T26" fmla="*/ 2900 w 4510"/>
              <a:gd name="T27" fmla="*/ 3920 h 5443"/>
              <a:gd name="T28" fmla="*/ 2877 w 4510"/>
              <a:gd name="T29" fmla="*/ 3511 h 5443"/>
              <a:gd name="T30" fmla="*/ 2887 w 4510"/>
              <a:gd name="T31" fmla="*/ 3529 h 5443"/>
              <a:gd name="T32" fmla="*/ 2869 w 4510"/>
              <a:gd name="T33" fmla="*/ 3496 h 5443"/>
              <a:gd name="T34" fmla="*/ 2870 w 4510"/>
              <a:gd name="T35" fmla="*/ 3498 h 5443"/>
              <a:gd name="T36" fmla="*/ 2735 w 4510"/>
              <a:gd name="T37" fmla="*/ 3362 h 5443"/>
              <a:gd name="T38" fmla="*/ 2369 w 4510"/>
              <a:gd name="T39" fmla="*/ 2715 h 5443"/>
              <a:gd name="T40" fmla="*/ 2627 w 4510"/>
              <a:gd name="T41" fmla="*/ 2874 h 5443"/>
              <a:gd name="T42" fmla="*/ 2740 w 4510"/>
              <a:gd name="T43" fmla="*/ 3021 h 5443"/>
              <a:gd name="T44" fmla="*/ 2907 w 4510"/>
              <a:gd name="T45" fmla="*/ 2925 h 5443"/>
              <a:gd name="T46" fmla="*/ 2812 w 4510"/>
              <a:gd name="T47" fmla="*/ 2669 h 5443"/>
              <a:gd name="T48" fmla="*/ 2421 w 4510"/>
              <a:gd name="T49" fmla="*/ 2452 h 5443"/>
              <a:gd name="T50" fmla="*/ 2292 w 4510"/>
              <a:gd name="T51" fmla="*/ 2176 h 5443"/>
              <a:gd name="T52" fmla="*/ 1528 w 4510"/>
              <a:gd name="T53" fmla="*/ 40 h 5443"/>
              <a:gd name="T54" fmla="*/ 1891 w 4510"/>
              <a:gd name="T55" fmla="*/ 185 h 5443"/>
              <a:gd name="T56" fmla="*/ 2263 w 4510"/>
              <a:gd name="T57" fmla="*/ 174 h 5443"/>
              <a:gd name="T58" fmla="*/ 2721 w 4510"/>
              <a:gd name="T59" fmla="*/ 50 h 5443"/>
              <a:gd name="T60" fmla="*/ 3079 w 4510"/>
              <a:gd name="T61" fmla="*/ 26 h 5443"/>
              <a:gd name="T62" fmla="*/ 3093 w 4510"/>
              <a:gd name="T63" fmla="*/ 260 h 5443"/>
              <a:gd name="T64" fmla="*/ 2931 w 4510"/>
              <a:gd name="T65" fmla="*/ 672 h 5443"/>
              <a:gd name="T66" fmla="*/ 2640 w 4510"/>
              <a:gd name="T67" fmla="*/ 1089 h 5443"/>
              <a:gd name="T68" fmla="*/ 2878 w 4510"/>
              <a:gd name="T69" fmla="*/ 1367 h 5443"/>
              <a:gd name="T70" fmla="*/ 3356 w 4510"/>
              <a:gd name="T71" fmla="*/ 1755 h 5443"/>
              <a:gd name="T72" fmla="*/ 3803 w 4510"/>
              <a:gd name="T73" fmla="*/ 2262 h 5443"/>
              <a:gd name="T74" fmla="*/ 4171 w 4510"/>
              <a:gd name="T75" fmla="*/ 2843 h 5443"/>
              <a:gd name="T76" fmla="*/ 4423 w 4510"/>
              <a:gd name="T77" fmla="*/ 3453 h 5443"/>
              <a:gd name="T78" fmla="*/ 4510 w 4510"/>
              <a:gd name="T79" fmla="*/ 4050 h 5443"/>
              <a:gd name="T80" fmla="*/ 4393 w 4510"/>
              <a:gd name="T81" fmla="*/ 4591 h 5443"/>
              <a:gd name="T82" fmla="*/ 4026 w 4510"/>
              <a:gd name="T83" fmla="*/ 5033 h 5443"/>
              <a:gd name="T84" fmla="*/ 3366 w 4510"/>
              <a:gd name="T85" fmla="*/ 5333 h 5443"/>
              <a:gd name="T86" fmla="*/ 2369 w 4510"/>
              <a:gd name="T87" fmla="*/ 5443 h 5443"/>
              <a:gd name="T88" fmla="*/ 1255 w 4510"/>
              <a:gd name="T89" fmla="*/ 5341 h 5443"/>
              <a:gd name="T90" fmla="*/ 536 w 4510"/>
              <a:gd name="T91" fmla="*/ 5038 h 5443"/>
              <a:gd name="T92" fmla="*/ 134 w 4510"/>
              <a:gd name="T93" fmla="*/ 4578 h 5443"/>
              <a:gd name="T94" fmla="*/ 0 w 4510"/>
              <a:gd name="T95" fmla="*/ 4011 h 5443"/>
              <a:gd name="T96" fmla="*/ 86 w 4510"/>
              <a:gd name="T97" fmla="*/ 3385 h 5443"/>
              <a:gd name="T98" fmla="*/ 341 w 4510"/>
              <a:gd name="T99" fmla="*/ 2750 h 5443"/>
              <a:gd name="T100" fmla="*/ 718 w 4510"/>
              <a:gd name="T101" fmla="*/ 2156 h 5443"/>
              <a:gd name="T102" fmla="*/ 1166 w 4510"/>
              <a:gd name="T103" fmla="*/ 1651 h 5443"/>
              <a:gd name="T104" fmla="*/ 1635 w 4510"/>
              <a:gd name="T105" fmla="*/ 1286 h 5443"/>
              <a:gd name="T106" fmla="*/ 1476 w 4510"/>
              <a:gd name="T107" fmla="*/ 953 h 5443"/>
              <a:gd name="T108" fmla="*/ 1209 w 4510"/>
              <a:gd name="T109" fmla="*/ 505 h 5443"/>
              <a:gd name="T110" fmla="*/ 1161 w 4510"/>
              <a:gd name="T111" fmla="*/ 134 h 54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Lst>
            <a:rect l="0" t="0" r="r" b="b"/>
            <a:pathLst>
              <a:path w="4510" h="5443">
                <a:moveTo>
                  <a:pt x="2230" y="2164"/>
                </a:moveTo>
                <a:lnTo>
                  <a:pt x="2201" y="2167"/>
                </a:lnTo>
                <a:lnTo>
                  <a:pt x="2173" y="2179"/>
                </a:lnTo>
                <a:lnTo>
                  <a:pt x="2146" y="2197"/>
                </a:lnTo>
                <a:lnTo>
                  <a:pt x="2128" y="2219"/>
                </a:lnTo>
                <a:lnTo>
                  <a:pt x="2113" y="2242"/>
                </a:lnTo>
                <a:lnTo>
                  <a:pt x="2105" y="2268"/>
                </a:lnTo>
                <a:lnTo>
                  <a:pt x="2101" y="2297"/>
                </a:lnTo>
                <a:lnTo>
                  <a:pt x="2101" y="2445"/>
                </a:lnTo>
                <a:lnTo>
                  <a:pt x="2035" y="2457"/>
                </a:lnTo>
                <a:lnTo>
                  <a:pt x="1971" y="2475"/>
                </a:lnTo>
                <a:lnTo>
                  <a:pt x="1908" y="2498"/>
                </a:lnTo>
                <a:lnTo>
                  <a:pt x="1848" y="2528"/>
                </a:lnTo>
                <a:lnTo>
                  <a:pt x="1792" y="2563"/>
                </a:lnTo>
                <a:lnTo>
                  <a:pt x="1741" y="2606"/>
                </a:lnTo>
                <a:lnTo>
                  <a:pt x="1698" y="2651"/>
                </a:lnTo>
                <a:lnTo>
                  <a:pt x="1660" y="2702"/>
                </a:lnTo>
                <a:lnTo>
                  <a:pt x="1630" y="2756"/>
                </a:lnTo>
                <a:lnTo>
                  <a:pt x="1612" y="2803"/>
                </a:lnTo>
                <a:lnTo>
                  <a:pt x="1600" y="2851"/>
                </a:lnTo>
                <a:lnTo>
                  <a:pt x="1592" y="2900"/>
                </a:lnTo>
                <a:lnTo>
                  <a:pt x="1591" y="2950"/>
                </a:lnTo>
                <a:lnTo>
                  <a:pt x="1594" y="3000"/>
                </a:lnTo>
                <a:lnTo>
                  <a:pt x="1600" y="3048"/>
                </a:lnTo>
                <a:lnTo>
                  <a:pt x="1614" y="3096"/>
                </a:lnTo>
                <a:lnTo>
                  <a:pt x="1632" y="3142"/>
                </a:lnTo>
                <a:lnTo>
                  <a:pt x="1655" y="3183"/>
                </a:lnTo>
                <a:lnTo>
                  <a:pt x="1683" y="3220"/>
                </a:lnTo>
                <a:lnTo>
                  <a:pt x="1715" y="3254"/>
                </a:lnTo>
                <a:lnTo>
                  <a:pt x="1751" y="3284"/>
                </a:lnTo>
                <a:lnTo>
                  <a:pt x="1802" y="3321"/>
                </a:lnTo>
                <a:lnTo>
                  <a:pt x="1858" y="3352"/>
                </a:lnTo>
                <a:lnTo>
                  <a:pt x="1918" y="3379"/>
                </a:lnTo>
                <a:lnTo>
                  <a:pt x="1977" y="3400"/>
                </a:lnTo>
                <a:lnTo>
                  <a:pt x="2040" y="3420"/>
                </a:lnTo>
                <a:lnTo>
                  <a:pt x="2101" y="3436"/>
                </a:lnTo>
                <a:lnTo>
                  <a:pt x="2101" y="3966"/>
                </a:lnTo>
                <a:lnTo>
                  <a:pt x="2055" y="3951"/>
                </a:lnTo>
                <a:lnTo>
                  <a:pt x="2010" y="3930"/>
                </a:lnTo>
                <a:lnTo>
                  <a:pt x="1969" y="3905"/>
                </a:lnTo>
                <a:lnTo>
                  <a:pt x="1931" y="3873"/>
                </a:lnTo>
                <a:lnTo>
                  <a:pt x="1898" y="3837"/>
                </a:lnTo>
                <a:lnTo>
                  <a:pt x="1872" y="3797"/>
                </a:lnTo>
                <a:lnTo>
                  <a:pt x="1852" y="3754"/>
                </a:lnTo>
                <a:lnTo>
                  <a:pt x="1843" y="3731"/>
                </a:lnTo>
                <a:lnTo>
                  <a:pt x="1837" y="3708"/>
                </a:lnTo>
                <a:lnTo>
                  <a:pt x="1824" y="3680"/>
                </a:lnTo>
                <a:lnTo>
                  <a:pt x="1805" y="3655"/>
                </a:lnTo>
                <a:lnTo>
                  <a:pt x="1781" y="3635"/>
                </a:lnTo>
                <a:lnTo>
                  <a:pt x="1753" y="3622"/>
                </a:lnTo>
                <a:lnTo>
                  <a:pt x="1723" y="3617"/>
                </a:lnTo>
                <a:lnTo>
                  <a:pt x="1690" y="3617"/>
                </a:lnTo>
                <a:lnTo>
                  <a:pt x="1660" y="3625"/>
                </a:lnTo>
                <a:lnTo>
                  <a:pt x="1634" y="3640"/>
                </a:lnTo>
                <a:lnTo>
                  <a:pt x="1610" y="3662"/>
                </a:lnTo>
                <a:lnTo>
                  <a:pt x="1592" y="3688"/>
                </a:lnTo>
                <a:lnTo>
                  <a:pt x="1582" y="3711"/>
                </a:lnTo>
                <a:lnTo>
                  <a:pt x="1577" y="3738"/>
                </a:lnTo>
                <a:lnTo>
                  <a:pt x="1577" y="3762"/>
                </a:lnTo>
                <a:lnTo>
                  <a:pt x="1581" y="3786"/>
                </a:lnTo>
                <a:lnTo>
                  <a:pt x="1587" y="3809"/>
                </a:lnTo>
                <a:lnTo>
                  <a:pt x="1604" y="3857"/>
                </a:lnTo>
                <a:lnTo>
                  <a:pt x="1632" y="3916"/>
                </a:lnTo>
                <a:lnTo>
                  <a:pt x="1665" y="3973"/>
                </a:lnTo>
                <a:lnTo>
                  <a:pt x="1705" y="4024"/>
                </a:lnTo>
                <a:lnTo>
                  <a:pt x="1751" y="4070"/>
                </a:lnTo>
                <a:lnTo>
                  <a:pt x="1801" y="4113"/>
                </a:lnTo>
                <a:lnTo>
                  <a:pt x="1853" y="4148"/>
                </a:lnTo>
                <a:lnTo>
                  <a:pt x="1911" y="4179"/>
                </a:lnTo>
                <a:lnTo>
                  <a:pt x="1971" y="4206"/>
                </a:lnTo>
                <a:lnTo>
                  <a:pt x="2032" y="4226"/>
                </a:lnTo>
                <a:lnTo>
                  <a:pt x="2101" y="4241"/>
                </a:lnTo>
                <a:lnTo>
                  <a:pt x="2101" y="4396"/>
                </a:lnTo>
                <a:lnTo>
                  <a:pt x="2105" y="4428"/>
                </a:lnTo>
                <a:lnTo>
                  <a:pt x="2115" y="4456"/>
                </a:lnTo>
                <a:lnTo>
                  <a:pt x="2131" y="4481"/>
                </a:lnTo>
                <a:lnTo>
                  <a:pt x="2153" y="4502"/>
                </a:lnTo>
                <a:lnTo>
                  <a:pt x="2179" y="4519"/>
                </a:lnTo>
                <a:lnTo>
                  <a:pt x="2209" y="4528"/>
                </a:lnTo>
                <a:lnTo>
                  <a:pt x="2239" y="4530"/>
                </a:lnTo>
                <a:lnTo>
                  <a:pt x="2270" y="4525"/>
                </a:lnTo>
                <a:lnTo>
                  <a:pt x="2298" y="4515"/>
                </a:lnTo>
                <a:lnTo>
                  <a:pt x="2323" y="4497"/>
                </a:lnTo>
                <a:lnTo>
                  <a:pt x="2343" y="4476"/>
                </a:lnTo>
                <a:lnTo>
                  <a:pt x="2356" y="4452"/>
                </a:lnTo>
                <a:lnTo>
                  <a:pt x="2366" y="4424"/>
                </a:lnTo>
                <a:lnTo>
                  <a:pt x="2369" y="4396"/>
                </a:lnTo>
                <a:lnTo>
                  <a:pt x="2369" y="4254"/>
                </a:lnTo>
                <a:lnTo>
                  <a:pt x="2435" y="4246"/>
                </a:lnTo>
                <a:lnTo>
                  <a:pt x="2503" y="4234"/>
                </a:lnTo>
                <a:lnTo>
                  <a:pt x="2568" y="4214"/>
                </a:lnTo>
                <a:lnTo>
                  <a:pt x="2630" y="4189"/>
                </a:lnTo>
                <a:lnTo>
                  <a:pt x="2690" y="4160"/>
                </a:lnTo>
                <a:lnTo>
                  <a:pt x="2746" y="4120"/>
                </a:lnTo>
                <a:lnTo>
                  <a:pt x="2794" y="4078"/>
                </a:lnTo>
                <a:lnTo>
                  <a:pt x="2837" y="4030"/>
                </a:lnTo>
                <a:lnTo>
                  <a:pt x="2872" y="3978"/>
                </a:lnTo>
                <a:lnTo>
                  <a:pt x="2900" y="3920"/>
                </a:lnTo>
                <a:lnTo>
                  <a:pt x="2920" y="3858"/>
                </a:lnTo>
                <a:lnTo>
                  <a:pt x="2931" y="3796"/>
                </a:lnTo>
                <a:lnTo>
                  <a:pt x="2935" y="3738"/>
                </a:lnTo>
                <a:lnTo>
                  <a:pt x="2930" y="3678"/>
                </a:lnTo>
                <a:lnTo>
                  <a:pt x="2920" y="3620"/>
                </a:lnTo>
                <a:lnTo>
                  <a:pt x="2902" y="3564"/>
                </a:lnTo>
                <a:lnTo>
                  <a:pt x="2877" y="3511"/>
                </a:lnTo>
                <a:lnTo>
                  <a:pt x="2878" y="3514"/>
                </a:lnTo>
                <a:lnTo>
                  <a:pt x="2882" y="3518"/>
                </a:lnTo>
                <a:lnTo>
                  <a:pt x="2883" y="3521"/>
                </a:lnTo>
                <a:lnTo>
                  <a:pt x="2885" y="3524"/>
                </a:lnTo>
                <a:lnTo>
                  <a:pt x="2887" y="3527"/>
                </a:lnTo>
                <a:lnTo>
                  <a:pt x="2887" y="3527"/>
                </a:lnTo>
                <a:lnTo>
                  <a:pt x="2887" y="3529"/>
                </a:lnTo>
                <a:lnTo>
                  <a:pt x="2887" y="3527"/>
                </a:lnTo>
                <a:lnTo>
                  <a:pt x="2885" y="3526"/>
                </a:lnTo>
                <a:lnTo>
                  <a:pt x="2883" y="3523"/>
                </a:lnTo>
                <a:lnTo>
                  <a:pt x="2880" y="3516"/>
                </a:lnTo>
                <a:lnTo>
                  <a:pt x="2877" y="3509"/>
                </a:lnTo>
                <a:lnTo>
                  <a:pt x="2872" y="3503"/>
                </a:lnTo>
                <a:lnTo>
                  <a:pt x="2869" y="3496"/>
                </a:lnTo>
                <a:lnTo>
                  <a:pt x="2867" y="3493"/>
                </a:lnTo>
                <a:lnTo>
                  <a:pt x="2865" y="3491"/>
                </a:lnTo>
                <a:lnTo>
                  <a:pt x="2865" y="3489"/>
                </a:lnTo>
                <a:lnTo>
                  <a:pt x="2865" y="3491"/>
                </a:lnTo>
                <a:lnTo>
                  <a:pt x="2867" y="3491"/>
                </a:lnTo>
                <a:lnTo>
                  <a:pt x="2869" y="3494"/>
                </a:lnTo>
                <a:lnTo>
                  <a:pt x="2870" y="3498"/>
                </a:lnTo>
                <a:lnTo>
                  <a:pt x="2872" y="3501"/>
                </a:lnTo>
                <a:lnTo>
                  <a:pt x="2874" y="3504"/>
                </a:lnTo>
                <a:lnTo>
                  <a:pt x="2877" y="3509"/>
                </a:lnTo>
                <a:lnTo>
                  <a:pt x="2847" y="3466"/>
                </a:lnTo>
                <a:lnTo>
                  <a:pt x="2814" y="3427"/>
                </a:lnTo>
                <a:lnTo>
                  <a:pt x="2776" y="3392"/>
                </a:lnTo>
                <a:lnTo>
                  <a:pt x="2735" y="3362"/>
                </a:lnTo>
                <a:lnTo>
                  <a:pt x="2692" y="3334"/>
                </a:lnTo>
                <a:lnTo>
                  <a:pt x="2645" y="3311"/>
                </a:lnTo>
                <a:lnTo>
                  <a:pt x="2597" y="3291"/>
                </a:lnTo>
                <a:lnTo>
                  <a:pt x="2523" y="3264"/>
                </a:lnTo>
                <a:lnTo>
                  <a:pt x="2445" y="3241"/>
                </a:lnTo>
                <a:lnTo>
                  <a:pt x="2369" y="3223"/>
                </a:lnTo>
                <a:lnTo>
                  <a:pt x="2369" y="2715"/>
                </a:lnTo>
                <a:lnTo>
                  <a:pt x="2417" y="2727"/>
                </a:lnTo>
                <a:lnTo>
                  <a:pt x="2465" y="2742"/>
                </a:lnTo>
                <a:lnTo>
                  <a:pt x="2510" y="2761"/>
                </a:lnTo>
                <a:lnTo>
                  <a:pt x="2553" y="2788"/>
                </a:lnTo>
                <a:lnTo>
                  <a:pt x="2587" y="2818"/>
                </a:lnTo>
                <a:lnTo>
                  <a:pt x="2616" y="2854"/>
                </a:lnTo>
                <a:lnTo>
                  <a:pt x="2627" y="2874"/>
                </a:lnTo>
                <a:lnTo>
                  <a:pt x="2637" y="2895"/>
                </a:lnTo>
                <a:lnTo>
                  <a:pt x="2645" y="2919"/>
                </a:lnTo>
                <a:lnTo>
                  <a:pt x="2652" y="2940"/>
                </a:lnTo>
                <a:lnTo>
                  <a:pt x="2667" y="2968"/>
                </a:lnTo>
                <a:lnTo>
                  <a:pt x="2687" y="2991"/>
                </a:lnTo>
                <a:lnTo>
                  <a:pt x="2711" y="3010"/>
                </a:lnTo>
                <a:lnTo>
                  <a:pt x="2740" y="3021"/>
                </a:lnTo>
                <a:lnTo>
                  <a:pt x="2771" y="3026"/>
                </a:lnTo>
                <a:lnTo>
                  <a:pt x="2802" y="3025"/>
                </a:lnTo>
                <a:lnTo>
                  <a:pt x="2832" y="3015"/>
                </a:lnTo>
                <a:lnTo>
                  <a:pt x="2859" y="2998"/>
                </a:lnTo>
                <a:lnTo>
                  <a:pt x="2880" y="2977"/>
                </a:lnTo>
                <a:lnTo>
                  <a:pt x="2898" y="2948"/>
                </a:lnTo>
                <a:lnTo>
                  <a:pt x="2907" y="2925"/>
                </a:lnTo>
                <a:lnTo>
                  <a:pt x="2910" y="2899"/>
                </a:lnTo>
                <a:lnTo>
                  <a:pt x="2908" y="2872"/>
                </a:lnTo>
                <a:lnTo>
                  <a:pt x="2903" y="2849"/>
                </a:lnTo>
                <a:lnTo>
                  <a:pt x="2897" y="2824"/>
                </a:lnTo>
                <a:lnTo>
                  <a:pt x="2877" y="2776"/>
                </a:lnTo>
                <a:lnTo>
                  <a:pt x="2849" y="2720"/>
                </a:lnTo>
                <a:lnTo>
                  <a:pt x="2812" y="2669"/>
                </a:lnTo>
                <a:lnTo>
                  <a:pt x="2771" y="2622"/>
                </a:lnTo>
                <a:lnTo>
                  <a:pt x="2721" y="2579"/>
                </a:lnTo>
                <a:lnTo>
                  <a:pt x="2667" y="2541"/>
                </a:lnTo>
                <a:lnTo>
                  <a:pt x="2609" y="2512"/>
                </a:lnTo>
                <a:lnTo>
                  <a:pt x="2548" y="2487"/>
                </a:lnTo>
                <a:lnTo>
                  <a:pt x="2485" y="2467"/>
                </a:lnTo>
                <a:lnTo>
                  <a:pt x="2421" y="2452"/>
                </a:lnTo>
                <a:lnTo>
                  <a:pt x="2369" y="2444"/>
                </a:lnTo>
                <a:lnTo>
                  <a:pt x="2369" y="2297"/>
                </a:lnTo>
                <a:lnTo>
                  <a:pt x="2366" y="2267"/>
                </a:lnTo>
                <a:lnTo>
                  <a:pt x="2354" y="2239"/>
                </a:lnTo>
                <a:lnTo>
                  <a:pt x="2338" y="2212"/>
                </a:lnTo>
                <a:lnTo>
                  <a:pt x="2316" y="2192"/>
                </a:lnTo>
                <a:lnTo>
                  <a:pt x="2292" y="2176"/>
                </a:lnTo>
                <a:lnTo>
                  <a:pt x="2262" y="2166"/>
                </a:lnTo>
                <a:lnTo>
                  <a:pt x="2230" y="2164"/>
                </a:lnTo>
                <a:close/>
                <a:moveTo>
                  <a:pt x="1346" y="0"/>
                </a:moveTo>
                <a:lnTo>
                  <a:pt x="1389" y="2"/>
                </a:lnTo>
                <a:lnTo>
                  <a:pt x="1433" y="10"/>
                </a:lnTo>
                <a:lnTo>
                  <a:pt x="1480" y="23"/>
                </a:lnTo>
                <a:lnTo>
                  <a:pt x="1528" y="40"/>
                </a:lnTo>
                <a:lnTo>
                  <a:pt x="1577" y="58"/>
                </a:lnTo>
                <a:lnTo>
                  <a:pt x="1627" y="79"/>
                </a:lnTo>
                <a:lnTo>
                  <a:pt x="1680" y="103"/>
                </a:lnTo>
                <a:lnTo>
                  <a:pt x="1731" y="126"/>
                </a:lnTo>
                <a:lnTo>
                  <a:pt x="1784" y="147"/>
                </a:lnTo>
                <a:lnTo>
                  <a:pt x="1837" y="167"/>
                </a:lnTo>
                <a:lnTo>
                  <a:pt x="1891" y="185"/>
                </a:lnTo>
                <a:lnTo>
                  <a:pt x="1944" y="199"/>
                </a:lnTo>
                <a:lnTo>
                  <a:pt x="1999" y="207"/>
                </a:lnTo>
                <a:lnTo>
                  <a:pt x="2052" y="212"/>
                </a:lnTo>
                <a:lnTo>
                  <a:pt x="2106" y="208"/>
                </a:lnTo>
                <a:lnTo>
                  <a:pt x="2153" y="200"/>
                </a:lnTo>
                <a:lnTo>
                  <a:pt x="2206" y="189"/>
                </a:lnTo>
                <a:lnTo>
                  <a:pt x="2263" y="174"/>
                </a:lnTo>
                <a:lnTo>
                  <a:pt x="2323" y="157"/>
                </a:lnTo>
                <a:lnTo>
                  <a:pt x="2387" y="139"/>
                </a:lnTo>
                <a:lnTo>
                  <a:pt x="2452" y="121"/>
                </a:lnTo>
                <a:lnTo>
                  <a:pt x="2520" y="103"/>
                </a:lnTo>
                <a:lnTo>
                  <a:pt x="2587" y="83"/>
                </a:lnTo>
                <a:lnTo>
                  <a:pt x="2655" y="66"/>
                </a:lnTo>
                <a:lnTo>
                  <a:pt x="2721" y="50"/>
                </a:lnTo>
                <a:lnTo>
                  <a:pt x="2786" y="35"/>
                </a:lnTo>
                <a:lnTo>
                  <a:pt x="2849" y="25"/>
                </a:lnTo>
                <a:lnTo>
                  <a:pt x="2908" y="17"/>
                </a:lnTo>
                <a:lnTo>
                  <a:pt x="2964" y="13"/>
                </a:lnTo>
                <a:lnTo>
                  <a:pt x="3016" y="13"/>
                </a:lnTo>
                <a:lnTo>
                  <a:pt x="3060" y="18"/>
                </a:lnTo>
                <a:lnTo>
                  <a:pt x="3079" y="26"/>
                </a:lnTo>
                <a:lnTo>
                  <a:pt x="3093" y="43"/>
                </a:lnTo>
                <a:lnTo>
                  <a:pt x="3103" y="65"/>
                </a:lnTo>
                <a:lnTo>
                  <a:pt x="3110" y="93"/>
                </a:lnTo>
                <a:lnTo>
                  <a:pt x="3112" y="127"/>
                </a:lnTo>
                <a:lnTo>
                  <a:pt x="3108" y="167"/>
                </a:lnTo>
                <a:lnTo>
                  <a:pt x="3103" y="210"/>
                </a:lnTo>
                <a:lnTo>
                  <a:pt x="3093" y="260"/>
                </a:lnTo>
                <a:lnTo>
                  <a:pt x="3080" y="311"/>
                </a:lnTo>
                <a:lnTo>
                  <a:pt x="3062" y="366"/>
                </a:lnTo>
                <a:lnTo>
                  <a:pt x="3042" y="424"/>
                </a:lnTo>
                <a:lnTo>
                  <a:pt x="3019" y="485"/>
                </a:lnTo>
                <a:lnTo>
                  <a:pt x="2993" y="546"/>
                </a:lnTo>
                <a:lnTo>
                  <a:pt x="2963" y="609"/>
                </a:lnTo>
                <a:lnTo>
                  <a:pt x="2931" y="672"/>
                </a:lnTo>
                <a:lnTo>
                  <a:pt x="2897" y="736"/>
                </a:lnTo>
                <a:lnTo>
                  <a:pt x="2860" y="799"/>
                </a:lnTo>
                <a:lnTo>
                  <a:pt x="2821" y="860"/>
                </a:lnTo>
                <a:lnTo>
                  <a:pt x="2778" y="922"/>
                </a:lnTo>
                <a:lnTo>
                  <a:pt x="2735" y="979"/>
                </a:lnTo>
                <a:lnTo>
                  <a:pt x="2688" y="1036"/>
                </a:lnTo>
                <a:lnTo>
                  <a:pt x="2640" y="1089"/>
                </a:lnTo>
                <a:lnTo>
                  <a:pt x="2591" y="1138"/>
                </a:lnTo>
                <a:lnTo>
                  <a:pt x="2540" y="1185"/>
                </a:lnTo>
                <a:lnTo>
                  <a:pt x="2606" y="1214"/>
                </a:lnTo>
                <a:lnTo>
                  <a:pt x="2673" y="1246"/>
                </a:lnTo>
                <a:lnTo>
                  <a:pt x="2741" y="1284"/>
                </a:lnTo>
                <a:lnTo>
                  <a:pt x="2809" y="1324"/>
                </a:lnTo>
                <a:lnTo>
                  <a:pt x="2878" y="1367"/>
                </a:lnTo>
                <a:lnTo>
                  <a:pt x="2946" y="1413"/>
                </a:lnTo>
                <a:lnTo>
                  <a:pt x="3016" y="1463"/>
                </a:lnTo>
                <a:lnTo>
                  <a:pt x="3084" y="1516"/>
                </a:lnTo>
                <a:lnTo>
                  <a:pt x="3153" y="1572"/>
                </a:lnTo>
                <a:lnTo>
                  <a:pt x="3221" y="1631"/>
                </a:lnTo>
                <a:lnTo>
                  <a:pt x="3289" y="1693"/>
                </a:lnTo>
                <a:lnTo>
                  <a:pt x="3356" y="1755"/>
                </a:lnTo>
                <a:lnTo>
                  <a:pt x="3422" y="1822"/>
                </a:lnTo>
                <a:lnTo>
                  <a:pt x="3489" y="1891"/>
                </a:lnTo>
                <a:lnTo>
                  <a:pt x="3553" y="1961"/>
                </a:lnTo>
                <a:lnTo>
                  <a:pt x="3618" y="2033"/>
                </a:lnTo>
                <a:lnTo>
                  <a:pt x="3680" y="2108"/>
                </a:lnTo>
                <a:lnTo>
                  <a:pt x="3742" y="2184"/>
                </a:lnTo>
                <a:lnTo>
                  <a:pt x="3803" y="2262"/>
                </a:lnTo>
                <a:lnTo>
                  <a:pt x="3861" y="2341"/>
                </a:lnTo>
                <a:lnTo>
                  <a:pt x="3917" y="2422"/>
                </a:lnTo>
                <a:lnTo>
                  <a:pt x="3973" y="2505"/>
                </a:lnTo>
                <a:lnTo>
                  <a:pt x="4026" y="2588"/>
                </a:lnTo>
                <a:lnTo>
                  <a:pt x="4077" y="2672"/>
                </a:lnTo>
                <a:lnTo>
                  <a:pt x="4125" y="2756"/>
                </a:lnTo>
                <a:lnTo>
                  <a:pt x="4171" y="2843"/>
                </a:lnTo>
                <a:lnTo>
                  <a:pt x="4216" y="2929"/>
                </a:lnTo>
                <a:lnTo>
                  <a:pt x="4257" y="3016"/>
                </a:lnTo>
                <a:lnTo>
                  <a:pt x="4297" y="3102"/>
                </a:lnTo>
                <a:lnTo>
                  <a:pt x="4333" y="3190"/>
                </a:lnTo>
                <a:lnTo>
                  <a:pt x="4367" y="3278"/>
                </a:lnTo>
                <a:lnTo>
                  <a:pt x="4396" y="3365"/>
                </a:lnTo>
                <a:lnTo>
                  <a:pt x="4423" y="3453"/>
                </a:lnTo>
                <a:lnTo>
                  <a:pt x="4446" y="3541"/>
                </a:lnTo>
                <a:lnTo>
                  <a:pt x="4467" y="3627"/>
                </a:lnTo>
                <a:lnTo>
                  <a:pt x="4484" y="3713"/>
                </a:lnTo>
                <a:lnTo>
                  <a:pt x="4495" y="3799"/>
                </a:lnTo>
                <a:lnTo>
                  <a:pt x="4505" y="3883"/>
                </a:lnTo>
                <a:lnTo>
                  <a:pt x="4510" y="3968"/>
                </a:lnTo>
                <a:lnTo>
                  <a:pt x="4510" y="4050"/>
                </a:lnTo>
                <a:lnTo>
                  <a:pt x="4509" y="4133"/>
                </a:lnTo>
                <a:lnTo>
                  <a:pt x="4500" y="4212"/>
                </a:lnTo>
                <a:lnTo>
                  <a:pt x="4489" y="4292"/>
                </a:lnTo>
                <a:lnTo>
                  <a:pt x="4472" y="4370"/>
                </a:lnTo>
                <a:lnTo>
                  <a:pt x="4451" y="4446"/>
                </a:lnTo>
                <a:lnTo>
                  <a:pt x="4424" y="4520"/>
                </a:lnTo>
                <a:lnTo>
                  <a:pt x="4393" y="4591"/>
                </a:lnTo>
                <a:lnTo>
                  <a:pt x="4357" y="4663"/>
                </a:lnTo>
                <a:lnTo>
                  <a:pt x="4315" y="4730"/>
                </a:lnTo>
                <a:lnTo>
                  <a:pt x="4269" y="4797"/>
                </a:lnTo>
                <a:lnTo>
                  <a:pt x="4216" y="4859"/>
                </a:lnTo>
                <a:lnTo>
                  <a:pt x="4158" y="4921"/>
                </a:lnTo>
                <a:lnTo>
                  <a:pt x="4095" y="4979"/>
                </a:lnTo>
                <a:lnTo>
                  <a:pt x="4026" y="5033"/>
                </a:lnTo>
                <a:lnTo>
                  <a:pt x="3950" y="5086"/>
                </a:lnTo>
                <a:lnTo>
                  <a:pt x="3869" y="5136"/>
                </a:lnTo>
                <a:lnTo>
                  <a:pt x="3781" y="5182"/>
                </a:lnTo>
                <a:lnTo>
                  <a:pt x="3687" y="5225"/>
                </a:lnTo>
                <a:lnTo>
                  <a:pt x="3586" y="5263"/>
                </a:lnTo>
                <a:lnTo>
                  <a:pt x="3480" y="5300"/>
                </a:lnTo>
                <a:lnTo>
                  <a:pt x="3366" y="5333"/>
                </a:lnTo>
                <a:lnTo>
                  <a:pt x="3246" y="5361"/>
                </a:lnTo>
                <a:lnTo>
                  <a:pt x="3117" y="5386"/>
                </a:lnTo>
                <a:lnTo>
                  <a:pt x="2983" y="5405"/>
                </a:lnTo>
                <a:lnTo>
                  <a:pt x="2840" y="5422"/>
                </a:lnTo>
                <a:lnTo>
                  <a:pt x="2692" y="5434"/>
                </a:lnTo>
                <a:lnTo>
                  <a:pt x="2535" y="5442"/>
                </a:lnTo>
                <a:lnTo>
                  <a:pt x="2369" y="5443"/>
                </a:lnTo>
                <a:lnTo>
                  <a:pt x="2197" y="5442"/>
                </a:lnTo>
                <a:lnTo>
                  <a:pt x="2017" y="5435"/>
                </a:lnTo>
                <a:lnTo>
                  <a:pt x="1829" y="5424"/>
                </a:lnTo>
                <a:lnTo>
                  <a:pt x="1673" y="5410"/>
                </a:lnTo>
                <a:lnTo>
                  <a:pt x="1526" y="5392"/>
                </a:lnTo>
                <a:lnTo>
                  <a:pt x="1387" y="5369"/>
                </a:lnTo>
                <a:lnTo>
                  <a:pt x="1255" y="5341"/>
                </a:lnTo>
                <a:lnTo>
                  <a:pt x="1131" y="5309"/>
                </a:lnTo>
                <a:lnTo>
                  <a:pt x="1015" y="5273"/>
                </a:lnTo>
                <a:lnTo>
                  <a:pt x="904" y="5233"/>
                </a:lnTo>
                <a:lnTo>
                  <a:pt x="802" y="5190"/>
                </a:lnTo>
                <a:lnTo>
                  <a:pt x="706" y="5142"/>
                </a:lnTo>
                <a:lnTo>
                  <a:pt x="618" y="5093"/>
                </a:lnTo>
                <a:lnTo>
                  <a:pt x="536" y="5038"/>
                </a:lnTo>
                <a:lnTo>
                  <a:pt x="460" y="4982"/>
                </a:lnTo>
                <a:lnTo>
                  <a:pt x="390" y="4921"/>
                </a:lnTo>
                <a:lnTo>
                  <a:pt x="327" y="4858"/>
                </a:lnTo>
                <a:lnTo>
                  <a:pt x="269" y="4792"/>
                </a:lnTo>
                <a:lnTo>
                  <a:pt x="218" y="4724"/>
                </a:lnTo>
                <a:lnTo>
                  <a:pt x="174" y="4653"/>
                </a:lnTo>
                <a:lnTo>
                  <a:pt x="134" y="4578"/>
                </a:lnTo>
                <a:lnTo>
                  <a:pt x="99" y="4504"/>
                </a:lnTo>
                <a:lnTo>
                  <a:pt x="69" y="4426"/>
                </a:lnTo>
                <a:lnTo>
                  <a:pt x="46" y="4345"/>
                </a:lnTo>
                <a:lnTo>
                  <a:pt x="26" y="4264"/>
                </a:lnTo>
                <a:lnTo>
                  <a:pt x="13" y="4181"/>
                </a:lnTo>
                <a:lnTo>
                  <a:pt x="5" y="4097"/>
                </a:lnTo>
                <a:lnTo>
                  <a:pt x="0" y="4011"/>
                </a:lnTo>
                <a:lnTo>
                  <a:pt x="0" y="3925"/>
                </a:lnTo>
                <a:lnTo>
                  <a:pt x="3" y="3835"/>
                </a:lnTo>
                <a:lnTo>
                  <a:pt x="13" y="3748"/>
                </a:lnTo>
                <a:lnTo>
                  <a:pt x="25" y="3657"/>
                </a:lnTo>
                <a:lnTo>
                  <a:pt x="41" y="3567"/>
                </a:lnTo>
                <a:lnTo>
                  <a:pt x="61" y="3476"/>
                </a:lnTo>
                <a:lnTo>
                  <a:pt x="86" y="3385"/>
                </a:lnTo>
                <a:lnTo>
                  <a:pt x="112" y="3294"/>
                </a:lnTo>
                <a:lnTo>
                  <a:pt x="144" y="3203"/>
                </a:lnTo>
                <a:lnTo>
                  <a:pt x="177" y="3111"/>
                </a:lnTo>
                <a:lnTo>
                  <a:pt x="215" y="3020"/>
                </a:lnTo>
                <a:lnTo>
                  <a:pt x="255" y="2930"/>
                </a:lnTo>
                <a:lnTo>
                  <a:pt x="296" y="2839"/>
                </a:lnTo>
                <a:lnTo>
                  <a:pt x="341" y="2750"/>
                </a:lnTo>
                <a:lnTo>
                  <a:pt x="389" y="2662"/>
                </a:lnTo>
                <a:lnTo>
                  <a:pt x="438" y="2574"/>
                </a:lnTo>
                <a:lnTo>
                  <a:pt x="491" y="2487"/>
                </a:lnTo>
                <a:lnTo>
                  <a:pt x="546" y="2402"/>
                </a:lnTo>
                <a:lnTo>
                  <a:pt x="600" y="2318"/>
                </a:lnTo>
                <a:lnTo>
                  <a:pt x="658" y="2237"/>
                </a:lnTo>
                <a:lnTo>
                  <a:pt x="718" y="2156"/>
                </a:lnTo>
                <a:lnTo>
                  <a:pt x="779" y="2076"/>
                </a:lnTo>
                <a:lnTo>
                  <a:pt x="840" y="2000"/>
                </a:lnTo>
                <a:lnTo>
                  <a:pt x="904" y="1926"/>
                </a:lnTo>
                <a:lnTo>
                  <a:pt x="969" y="1853"/>
                </a:lnTo>
                <a:lnTo>
                  <a:pt x="1033" y="1784"/>
                </a:lnTo>
                <a:lnTo>
                  <a:pt x="1099" y="1716"/>
                </a:lnTo>
                <a:lnTo>
                  <a:pt x="1166" y="1651"/>
                </a:lnTo>
                <a:lnTo>
                  <a:pt x="1232" y="1588"/>
                </a:lnTo>
                <a:lnTo>
                  <a:pt x="1300" y="1530"/>
                </a:lnTo>
                <a:lnTo>
                  <a:pt x="1367" y="1474"/>
                </a:lnTo>
                <a:lnTo>
                  <a:pt x="1435" y="1421"/>
                </a:lnTo>
                <a:lnTo>
                  <a:pt x="1501" y="1373"/>
                </a:lnTo>
                <a:lnTo>
                  <a:pt x="1569" y="1327"/>
                </a:lnTo>
                <a:lnTo>
                  <a:pt x="1635" y="1286"/>
                </a:lnTo>
                <a:lnTo>
                  <a:pt x="1701" y="1248"/>
                </a:lnTo>
                <a:lnTo>
                  <a:pt x="1766" y="1214"/>
                </a:lnTo>
                <a:lnTo>
                  <a:pt x="1703" y="1170"/>
                </a:lnTo>
                <a:lnTo>
                  <a:pt x="1642" y="1122"/>
                </a:lnTo>
                <a:lnTo>
                  <a:pt x="1584" y="1069"/>
                </a:lnTo>
                <a:lnTo>
                  <a:pt x="1529" y="1013"/>
                </a:lnTo>
                <a:lnTo>
                  <a:pt x="1476" y="953"/>
                </a:lnTo>
                <a:lnTo>
                  <a:pt x="1427" y="892"/>
                </a:lnTo>
                <a:lnTo>
                  <a:pt x="1382" y="829"/>
                </a:lnTo>
                <a:lnTo>
                  <a:pt x="1339" y="764"/>
                </a:lnTo>
                <a:lnTo>
                  <a:pt x="1301" y="698"/>
                </a:lnTo>
                <a:lnTo>
                  <a:pt x="1266" y="634"/>
                </a:lnTo>
                <a:lnTo>
                  <a:pt x="1235" y="569"/>
                </a:lnTo>
                <a:lnTo>
                  <a:pt x="1209" y="505"/>
                </a:lnTo>
                <a:lnTo>
                  <a:pt x="1187" y="443"/>
                </a:lnTo>
                <a:lnTo>
                  <a:pt x="1171" y="382"/>
                </a:lnTo>
                <a:lnTo>
                  <a:pt x="1157" y="326"/>
                </a:lnTo>
                <a:lnTo>
                  <a:pt x="1151" y="271"/>
                </a:lnTo>
                <a:lnTo>
                  <a:pt x="1149" y="222"/>
                </a:lnTo>
                <a:lnTo>
                  <a:pt x="1152" y="175"/>
                </a:lnTo>
                <a:lnTo>
                  <a:pt x="1161" y="134"/>
                </a:lnTo>
                <a:lnTo>
                  <a:pt x="1176" y="99"/>
                </a:lnTo>
                <a:lnTo>
                  <a:pt x="1197" y="69"/>
                </a:lnTo>
                <a:lnTo>
                  <a:pt x="1230" y="38"/>
                </a:lnTo>
                <a:lnTo>
                  <a:pt x="1266" y="18"/>
                </a:lnTo>
                <a:lnTo>
                  <a:pt x="1306" y="5"/>
                </a:lnTo>
                <a:lnTo>
                  <a:pt x="1346"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49" name="Freeform 1141">
            <a:extLst>
              <a:ext uri="{FF2B5EF4-FFF2-40B4-BE49-F238E27FC236}">
                <a16:creationId xmlns:a16="http://schemas.microsoft.com/office/drawing/2014/main" id="{00000000-0008-0000-0400-000031000000}"/>
              </a:ext>
            </a:extLst>
          </xdr:cNvPr>
          <xdr:cNvSpPr>
            <a:spLocks/>
          </xdr:cNvSpPr>
        </xdr:nvSpPr>
        <xdr:spPr bwMode="auto">
          <a:xfrm>
            <a:off x="4031" y="2718"/>
            <a:ext cx="0" cy="1"/>
          </a:xfrm>
          <a:custGeom>
            <a:avLst/>
            <a:gdLst>
              <a:gd name="T0" fmla="*/ 2 w 2"/>
              <a:gd name="T1" fmla="*/ 0 h 3"/>
              <a:gd name="T2" fmla="*/ 2 w 2"/>
              <a:gd name="T3" fmla="*/ 2 h 3"/>
              <a:gd name="T4" fmla="*/ 0 w 2"/>
              <a:gd name="T5" fmla="*/ 3 h 3"/>
              <a:gd name="T6" fmla="*/ 2 w 2"/>
              <a:gd name="T7" fmla="*/ 2 h 3"/>
              <a:gd name="T8" fmla="*/ 2 w 2"/>
              <a:gd name="T9" fmla="*/ 0 h 3"/>
            </a:gdLst>
            <a:ahLst/>
            <a:cxnLst>
              <a:cxn ang="0">
                <a:pos x="T0" y="T1"/>
              </a:cxn>
              <a:cxn ang="0">
                <a:pos x="T2" y="T3"/>
              </a:cxn>
              <a:cxn ang="0">
                <a:pos x="T4" y="T5"/>
              </a:cxn>
              <a:cxn ang="0">
                <a:pos x="T6" y="T7"/>
              </a:cxn>
              <a:cxn ang="0">
                <a:pos x="T8" y="T9"/>
              </a:cxn>
            </a:cxnLst>
            <a:rect l="0" t="0" r="r" b="b"/>
            <a:pathLst>
              <a:path w="2" h="3">
                <a:moveTo>
                  <a:pt x="2" y="0"/>
                </a:moveTo>
                <a:lnTo>
                  <a:pt x="2" y="2"/>
                </a:lnTo>
                <a:lnTo>
                  <a:pt x="0" y="3"/>
                </a:lnTo>
                <a:lnTo>
                  <a:pt x="2" y="2"/>
                </a:lnTo>
                <a:lnTo>
                  <a:pt x="2" y="0"/>
                </a:lnTo>
                <a:close/>
              </a:path>
            </a:pathLst>
          </a:custGeom>
          <a:grpFill/>
          <a:ln w="0">
            <a:noFill/>
            <a:prstDash val="solid"/>
            <a:round/>
            <a:headEnd/>
            <a:tailEnd/>
          </a:ln>
        </xdr:spPr>
        <xdr:txBody>
          <a:bodyPr vert="horz" wrap="square" lIns="91440" tIns="45720" rIns="91440" bIns="45720" numCol="1" anchor="t" anchorCtr="0" compatLnSpc="1">
            <a:prstTxWarp prst="textNoShape">
              <a:avLst/>
            </a:prstTxWarp>
          </a:bodyPr>
          <a:lstStyle>
            <a:defPPr>
              <a:defRPr lang="id-ID"/>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ransaksi"/>
    </sheetNames>
    <sheetDataSet>
      <sheetData sheetId="0">
        <row r="2">
          <cell r="C2">
            <v>85</v>
          </cell>
        </row>
        <row r="3">
          <cell r="C3">
            <v>84</v>
          </cell>
        </row>
        <row r="4">
          <cell r="C4">
            <v>87</v>
          </cell>
        </row>
        <row r="5">
          <cell r="C5">
            <v>88</v>
          </cell>
        </row>
        <row r="6">
          <cell r="C6">
            <v>90</v>
          </cell>
        </row>
        <row r="7">
          <cell r="C7">
            <v>95</v>
          </cell>
        </row>
        <row r="8">
          <cell r="C8">
            <v>90</v>
          </cell>
        </row>
        <row r="9">
          <cell r="C9">
            <v>87</v>
          </cell>
        </row>
        <row r="10">
          <cell r="C10">
            <v>84</v>
          </cell>
        </row>
        <row r="11">
          <cell r="C11">
            <v>83</v>
          </cell>
        </row>
        <row r="12">
          <cell r="C12">
            <v>82</v>
          </cell>
        </row>
        <row r="13">
          <cell r="C13">
            <v>90</v>
          </cell>
        </row>
        <row r="14">
          <cell r="C14">
            <v>86</v>
          </cell>
        </row>
        <row r="15">
          <cell r="C15">
            <v>88</v>
          </cell>
        </row>
        <row r="16">
          <cell r="C16">
            <v>84</v>
          </cell>
        </row>
        <row r="17">
          <cell r="C17">
            <v>85</v>
          </cell>
        </row>
        <row r="18">
          <cell r="C18">
            <v>82</v>
          </cell>
        </row>
        <row r="19">
          <cell r="C19">
            <v>86</v>
          </cell>
        </row>
        <row r="20">
          <cell r="C20">
            <v>83</v>
          </cell>
        </row>
        <row r="21">
          <cell r="C21">
            <v>89</v>
          </cell>
        </row>
        <row r="22">
          <cell r="C22">
            <v>88</v>
          </cell>
        </row>
        <row r="23">
          <cell r="C23">
            <v>87</v>
          </cell>
        </row>
        <row r="24">
          <cell r="C24">
            <v>90</v>
          </cell>
        </row>
        <row r="25">
          <cell r="C25">
            <v>85</v>
          </cell>
        </row>
        <row r="26">
          <cell r="C26">
            <v>92</v>
          </cell>
        </row>
        <row r="27">
          <cell r="C27">
            <v>85</v>
          </cell>
        </row>
        <row r="28">
          <cell r="C28">
            <v>105</v>
          </cell>
        </row>
        <row r="29">
          <cell r="C29">
            <v>85</v>
          </cell>
        </row>
        <row r="30">
          <cell r="C30">
            <v>95</v>
          </cell>
        </row>
        <row r="31">
          <cell r="C31">
            <v>90</v>
          </cell>
        </row>
        <row r="32">
          <cell r="C32">
            <v>85</v>
          </cell>
        </row>
        <row r="33">
          <cell r="C33">
            <v>87</v>
          </cell>
        </row>
        <row r="34">
          <cell r="C34">
            <v>84</v>
          </cell>
        </row>
        <row r="35">
          <cell r="C35">
            <v>95</v>
          </cell>
        </row>
        <row r="36">
          <cell r="C36">
            <v>88</v>
          </cell>
        </row>
        <row r="37">
          <cell r="C37">
            <v>77</v>
          </cell>
        </row>
        <row r="38">
          <cell r="C38">
            <v>79</v>
          </cell>
        </row>
        <row r="39">
          <cell r="C39">
            <v>75</v>
          </cell>
        </row>
        <row r="40">
          <cell r="C40">
            <v>75</v>
          </cell>
        </row>
        <row r="41">
          <cell r="C41">
            <v>85</v>
          </cell>
        </row>
        <row r="42">
          <cell r="C42">
            <v>75</v>
          </cell>
        </row>
        <row r="43">
          <cell r="C43">
            <v>82</v>
          </cell>
        </row>
        <row r="44">
          <cell r="C44">
            <v>75</v>
          </cell>
        </row>
        <row r="45">
          <cell r="C45">
            <v>76</v>
          </cell>
        </row>
        <row r="46">
          <cell r="C46">
            <v>78</v>
          </cell>
        </row>
        <row r="47">
          <cell r="C47">
            <v>74</v>
          </cell>
        </row>
        <row r="48">
          <cell r="C48">
            <v>75</v>
          </cell>
        </row>
        <row r="49">
          <cell r="C49">
            <v>82</v>
          </cell>
        </row>
        <row r="50">
          <cell r="C50">
            <v>76</v>
          </cell>
        </row>
        <row r="51">
          <cell r="C51">
            <v>73</v>
          </cell>
        </row>
        <row r="52">
          <cell r="C52">
            <v>79</v>
          </cell>
        </row>
        <row r="53">
          <cell r="C53">
            <v>78</v>
          </cell>
        </row>
        <row r="54">
          <cell r="C54">
            <v>77</v>
          </cell>
        </row>
        <row r="55">
          <cell r="C55">
            <v>95</v>
          </cell>
        </row>
        <row r="56">
          <cell r="C56">
            <v>75</v>
          </cell>
        </row>
        <row r="57">
          <cell r="C57">
            <v>80</v>
          </cell>
        </row>
        <row r="58">
          <cell r="C58">
            <v>75</v>
          </cell>
        </row>
        <row r="59">
          <cell r="C59">
            <v>75</v>
          </cell>
        </row>
        <row r="60">
          <cell r="C60">
            <v>85</v>
          </cell>
        </row>
        <row r="61">
          <cell r="C61">
            <v>80</v>
          </cell>
        </row>
        <row r="62">
          <cell r="C62">
            <v>85</v>
          </cell>
        </row>
        <row r="63">
          <cell r="C63">
            <v>90</v>
          </cell>
        </row>
        <row r="64">
          <cell r="C64">
            <v>82</v>
          </cell>
        </row>
        <row r="65">
          <cell r="C65">
            <v>80</v>
          </cell>
        </row>
        <row r="66">
          <cell r="C66">
            <v>80</v>
          </cell>
        </row>
        <row r="67">
          <cell r="C67">
            <v>70</v>
          </cell>
        </row>
        <row r="68">
          <cell r="C68">
            <v>75</v>
          </cell>
        </row>
        <row r="69">
          <cell r="C69">
            <v>69</v>
          </cell>
        </row>
        <row r="70">
          <cell r="C70">
            <v>75</v>
          </cell>
        </row>
        <row r="71">
          <cell r="C71">
            <v>74</v>
          </cell>
        </row>
        <row r="72">
          <cell r="C72">
            <v>80</v>
          </cell>
        </row>
        <row r="73">
          <cell r="C73">
            <v>80</v>
          </cell>
        </row>
        <row r="74">
          <cell r="C74">
            <v>83</v>
          </cell>
        </row>
        <row r="75">
          <cell r="C75">
            <v>79</v>
          </cell>
        </row>
        <row r="76">
          <cell r="C76">
            <v>75</v>
          </cell>
        </row>
        <row r="77">
          <cell r="C77">
            <v>77</v>
          </cell>
        </row>
        <row r="78">
          <cell r="C78">
            <v>84</v>
          </cell>
        </row>
        <row r="79">
          <cell r="C79">
            <v>78</v>
          </cell>
        </row>
        <row r="80">
          <cell r="C80">
            <v>84</v>
          </cell>
        </row>
        <row r="81">
          <cell r="C81">
            <v>83</v>
          </cell>
        </row>
        <row r="82">
          <cell r="C82">
            <v>90</v>
          </cell>
        </row>
        <row r="83">
          <cell r="C83">
            <v>82</v>
          </cell>
        </row>
        <row r="84">
          <cell r="C84">
            <v>95</v>
          </cell>
        </row>
        <row r="85">
          <cell r="C85">
            <v>80</v>
          </cell>
        </row>
        <row r="86">
          <cell r="C86">
            <v>75</v>
          </cell>
        </row>
        <row r="87">
          <cell r="C87">
            <v>75</v>
          </cell>
        </row>
        <row r="88">
          <cell r="C88">
            <v>77</v>
          </cell>
        </row>
        <row r="89">
          <cell r="C89">
            <v>75</v>
          </cell>
        </row>
        <row r="90">
          <cell r="C90">
            <v>82</v>
          </cell>
        </row>
        <row r="91">
          <cell r="C91">
            <v>75</v>
          </cell>
        </row>
        <row r="92">
          <cell r="C92">
            <v>70</v>
          </cell>
        </row>
        <row r="93">
          <cell r="C93">
            <v>69</v>
          </cell>
        </row>
        <row r="94">
          <cell r="C94">
            <v>72</v>
          </cell>
        </row>
        <row r="95">
          <cell r="C95">
            <v>73</v>
          </cell>
        </row>
        <row r="96">
          <cell r="C96">
            <v>70</v>
          </cell>
        </row>
        <row r="97">
          <cell r="C97">
            <v>80</v>
          </cell>
        </row>
        <row r="98">
          <cell r="C98">
            <v>70</v>
          </cell>
        </row>
        <row r="99">
          <cell r="C99">
            <v>75</v>
          </cell>
        </row>
        <row r="100">
          <cell r="C100">
            <v>69</v>
          </cell>
        </row>
        <row r="101">
          <cell r="C101">
            <v>68</v>
          </cell>
        </row>
        <row r="102">
          <cell r="C102">
            <v>77</v>
          </cell>
        </row>
        <row r="103">
          <cell r="C103">
            <v>70</v>
          </cell>
        </row>
        <row r="104">
          <cell r="C104">
            <v>71</v>
          </cell>
        </row>
        <row r="105">
          <cell r="C105">
            <v>73</v>
          </cell>
        </row>
        <row r="106">
          <cell r="C106">
            <v>69</v>
          </cell>
        </row>
        <row r="107">
          <cell r="C107">
            <v>70</v>
          </cell>
        </row>
        <row r="108">
          <cell r="C108">
            <v>67</v>
          </cell>
        </row>
        <row r="109">
          <cell r="C109">
            <v>71</v>
          </cell>
        </row>
        <row r="110">
          <cell r="C110">
            <v>68</v>
          </cell>
        </row>
        <row r="111">
          <cell r="C111">
            <v>74</v>
          </cell>
        </row>
        <row r="112">
          <cell r="C112">
            <v>73</v>
          </cell>
        </row>
        <row r="113">
          <cell r="C113">
            <v>72</v>
          </cell>
        </row>
        <row r="114">
          <cell r="C114">
            <v>70</v>
          </cell>
        </row>
        <row r="115">
          <cell r="C115">
            <v>70</v>
          </cell>
        </row>
        <row r="116">
          <cell r="C116">
            <v>72</v>
          </cell>
        </row>
        <row r="117">
          <cell r="C117">
            <v>75</v>
          </cell>
        </row>
        <row r="118">
          <cell r="C118">
            <v>67</v>
          </cell>
        </row>
        <row r="119">
          <cell r="C119">
            <v>72</v>
          </cell>
        </row>
        <row r="120">
          <cell r="C120">
            <v>70</v>
          </cell>
        </row>
        <row r="121">
          <cell r="C121">
            <v>77</v>
          </cell>
        </row>
        <row r="122">
          <cell r="C122">
            <v>70</v>
          </cell>
        </row>
        <row r="123">
          <cell r="C123">
            <v>69</v>
          </cell>
        </row>
        <row r="124">
          <cell r="C124">
            <v>72</v>
          </cell>
        </row>
        <row r="125">
          <cell r="C125">
            <v>73</v>
          </cell>
        </row>
        <row r="126">
          <cell r="C126">
            <v>75</v>
          </cell>
        </row>
        <row r="127">
          <cell r="C127">
            <v>70</v>
          </cell>
        </row>
        <row r="128">
          <cell r="C128">
            <v>80</v>
          </cell>
        </row>
        <row r="129">
          <cell r="C129">
            <v>72</v>
          </cell>
        </row>
        <row r="130">
          <cell r="C130">
            <v>69</v>
          </cell>
        </row>
        <row r="131">
          <cell r="C131">
            <v>68</v>
          </cell>
        </row>
        <row r="132">
          <cell r="C132">
            <v>67</v>
          </cell>
        </row>
        <row r="133">
          <cell r="C133">
            <v>70</v>
          </cell>
        </row>
        <row r="134">
          <cell r="C134">
            <v>71</v>
          </cell>
        </row>
        <row r="135">
          <cell r="C135">
            <v>73</v>
          </cell>
        </row>
        <row r="136">
          <cell r="C136">
            <v>69</v>
          </cell>
        </row>
        <row r="137">
          <cell r="C137">
            <v>70</v>
          </cell>
        </row>
        <row r="138">
          <cell r="C138">
            <v>67</v>
          </cell>
        </row>
        <row r="139">
          <cell r="C139">
            <v>71</v>
          </cell>
        </row>
        <row r="140">
          <cell r="C140">
            <v>68</v>
          </cell>
        </row>
        <row r="141">
          <cell r="C141">
            <v>74</v>
          </cell>
        </row>
        <row r="142">
          <cell r="C142">
            <v>73</v>
          </cell>
        </row>
        <row r="143">
          <cell r="C143">
            <v>72</v>
          </cell>
        </row>
        <row r="144">
          <cell r="C144">
            <v>67</v>
          </cell>
        </row>
        <row r="145">
          <cell r="C145">
            <v>70</v>
          </cell>
        </row>
        <row r="146">
          <cell r="C146">
            <v>85</v>
          </cell>
        </row>
        <row r="147">
          <cell r="C147">
            <v>80</v>
          </cell>
        </row>
        <row r="148">
          <cell r="C148">
            <v>70</v>
          </cell>
        </row>
        <row r="149">
          <cell r="C149">
            <v>75</v>
          </cell>
        </row>
        <row r="150">
          <cell r="C150">
            <v>70</v>
          </cell>
        </row>
        <row r="151">
          <cell r="C151">
            <v>73</v>
          </cell>
        </row>
        <row r="152">
          <cell r="C152">
            <v>70</v>
          </cell>
        </row>
        <row r="153">
          <cell r="C153">
            <v>72</v>
          </cell>
        </row>
        <row r="154">
          <cell r="C154">
            <v>69</v>
          </cell>
        </row>
        <row r="155">
          <cell r="C155">
            <v>72</v>
          </cell>
        </row>
        <row r="156">
          <cell r="C156">
            <v>73</v>
          </cell>
        </row>
        <row r="157">
          <cell r="C157">
            <v>75</v>
          </cell>
        </row>
        <row r="158">
          <cell r="C158">
            <v>70</v>
          </cell>
        </row>
        <row r="159">
          <cell r="C159">
            <v>80</v>
          </cell>
        </row>
        <row r="160">
          <cell r="C160">
            <v>72</v>
          </cell>
        </row>
        <row r="161">
          <cell r="C161">
            <v>69</v>
          </cell>
        </row>
        <row r="162">
          <cell r="C162">
            <v>68</v>
          </cell>
        </row>
        <row r="163">
          <cell r="C163">
            <v>69</v>
          </cell>
        </row>
        <row r="164">
          <cell r="C164">
            <v>70</v>
          </cell>
        </row>
        <row r="165">
          <cell r="C165">
            <v>71</v>
          </cell>
        </row>
        <row r="166">
          <cell r="C166">
            <v>73</v>
          </cell>
        </row>
        <row r="167">
          <cell r="C167">
            <v>75</v>
          </cell>
        </row>
        <row r="168">
          <cell r="C168">
            <v>70</v>
          </cell>
        </row>
        <row r="169">
          <cell r="C169">
            <v>67</v>
          </cell>
        </row>
        <row r="170">
          <cell r="C170">
            <v>71</v>
          </cell>
        </row>
        <row r="171">
          <cell r="C171">
            <v>68</v>
          </cell>
        </row>
        <row r="172">
          <cell r="C172">
            <v>74</v>
          </cell>
        </row>
        <row r="173">
          <cell r="C173">
            <v>73</v>
          </cell>
        </row>
        <row r="174">
          <cell r="C174">
            <v>72</v>
          </cell>
        </row>
        <row r="175">
          <cell r="C175">
            <v>70</v>
          </cell>
        </row>
        <row r="176">
          <cell r="C176">
            <v>72</v>
          </cell>
        </row>
        <row r="177">
          <cell r="C177">
            <v>69</v>
          </cell>
        </row>
        <row r="178">
          <cell r="C178">
            <v>68</v>
          </cell>
        </row>
        <row r="179">
          <cell r="C179">
            <v>85</v>
          </cell>
        </row>
        <row r="180">
          <cell r="C180">
            <v>80</v>
          </cell>
        </row>
        <row r="181">
          <cell r="C181">
            <v>75</v>
          </cell>
        </row>
        <row r="182">
          <cell r="C182">
            <v>67</v>
          </cell>
        </row>
        <row r="183">
          <cell r="C183">
            <v>70</v>
          </cell>
        </row>
        <row r="184">
          <cell r="C184">
            <v>69</v>
          </cell>
        </row>
        <row r="185">
          <cell r="C185">
            <v>72</v>
          </cell>
        </row>
        <row r="186">
          <cell r="C186">
            <v>73</v>
          </cell>
        </row>
        <row r="187">
          <cell r="C187">
            <v>72</v>
          </cell>
        </row>
        <row r="188">
          <cell r="C188">
            <v>77</v>
          </cell>
        </row>
        <row r="189">
          <cell r="C189">
            <v>70</v>
          </cell>
        </row>
        <row r="190">
          <cell r="C190">
            <v>67</v>
          </cell>
        </row>
        <row r="191">
          <cell r="C191">
            <v>69</v>
          </cell>
        </row>
        <row r="192">
          <cell r="C192">
            <v>68</v>
          </cell>
        </row>
        <row r="193">
          <cell r="C193">
            <v>67</v>
          </cell>
        </row>
        <row r="194">
          <cell r="C194">
            <v>70</v>
          </cell>
        </row>
        <row r="195">
          <cell r="C195">
            <v>71</v>
          </cell>
        </row>
        <row r="196">
          <cell r="C196">
            <v>73</v>
          </cell>
        </row>
        <row r="197">
          <cell r="C197">
            <v>69</v>
          </cell>
        </row>
        <row r="198">
          <cell r="C198">
            <v>70</v>
          </cell>
        </row>
        <row r="199">
          <cell r="C199">
            <v>67</v>
          </cell>
        </row>
        <row r="200">
          <cell r="C200">
            <v>71</v>
          </cell>
        </row>
        <row r="201">
          <cell r="C201">
            <v>68</v>
          </cell>
        </row>
        <row r="202">
          <cell r="C202">
            <v>74</v>
          </cell>
        </row>
        <row r="203">
          <cell r="C203">
            <v>73</v>
          </cell>
        </row>
        <row r="204">
          <cell r="C204">
            <v>72</v>
          </cell>
        </row>
        <row r="205">
          <cell r="C205">
            <v>70</v>
          </cell>
        </row>
        <row r="206">
          <cell r="C206">
            <v>74</v>
          </cell>
        </row>
        <row r="207">
          <cell r="C207">
            <v>70</v>
          </cell>
        </row>
        <row r="208">
          <cell r="C208">
            <v>67</v>
          </cell>
        </row>
        <row r="209">
          <cell r="C209">
            <v>72</v>
          </cell>
        </row>
        <row r="210">
          <cell r="C210">
            <v>75</v>
          </cell>
        </row>
        <row r="211">
          <cell r="C211">
            <v>67</v>
          </cell>
        </row>
        <row r="212">
          <cell r="C212">
            <v>83</v>
          </cell>
        </row>
        <row r="213">
          <cell r="C213">
            <v>72</v>
          </cell>
        </row>
        <row r="214">
          <cell r="C214">
            <v>80</v>
          </cell>
        </row>
        <row r="215">
          <cell r="C215">
            <v>69</v>
          </cell>
        </row>
        <row r="216">
          <cell r="C216">
            <v>72</v>
          </cell>
        </row>
        <row r="217">
          <cell r="C217">
            <v>73</v>
          </cell>
        </row>
        <row r="218">
          <cell r="C218">
            <v>73</v>
          </cell>
        </row>
        <row r="219">
          <cell r="C219">
            <v>75</v>
          </cell>
        </row>
        <row r="220">
          <cell r="C220">
            <v>72</v>
          </cell>
        </row>
        <row r="221">
          <cell r="C221">
            <v>68</v>
          </cell>
        </row>
        <row r="222">
          <cell r="C222">
            <v>69</v>
          </cell>
        </row>
        <row r="223">
          <cell r="C223">
            <v>68</v>
          </cell>
        </row>
        <row r="224">
          <cell r="C224">
            <v>67</v>
          </cell>
        </row>
        <row r="225">
          <cell r="C225">
            <v>70</v>
          </cell>
        </row>
        <row r="226">
          <cell r="C226">
            <v>71</v>
          </cell>
        </row>
        <row r="227">
          <cell r="C227">
            <v>73</v>
          </cell>
        </row>
        <row r="228">
          <cell r="C228">
            <v>69</v>
          </cell>
        </row>
        <row r="229">
          <cell r="C229">
            <v>70</v>
          </cell>
        </row>
        <row r="230">
          <cell r="C230">
            <v>67</v>
          </cell>
        </row>
        <row r="231">
          <cell r="C231">
            <v>71</v>
          </cell>
        </row>
        <row r="232">
          <cell r="C232">
            <v>68</v>
          </cell>
        </row>
        <row r="233">
          <cell r="C233">
            <v>74</v>
          </cell>
        </row>
        <row r="234">
          <cell r="C234">
            <v>73</v>
          </cell>
        </row>
        <row r="235">
          <cell r="C235">
            <v>72</v>
          </cell>
        </row>
        <row r="236">
          <cell r="C236">
            <v>67</v>
          </cell>
        </row>
        <row r="237">
          <cell r="C237">
            <v>70</v>
          </cell>
        </row>
        <row r="238">
          <cell r="C238">
            <v>68</v>
          </cell>
        </row>
        <row r="239">
          <cell r="C239">
            <v>72</v>
          </cell>
        </row>
        <row r="240">
          <cell r="C240">
            <v>70</v>
          </cell>
        </row>
        <row r="241">
          <cell r="C241">
            <v>67</v>
          </cell>
        </row>
        <row r="242">
          <cell r="C242">
            <v>77</v>
          </cell>
        </row>
        <row r="243">
          <cell r="C243">
            <v>75</v>
          </cell>
        </row>
        <row r="244">
          <cell r="C244">
            <v>70</v>
          </cell>
        </row>
        <row r="245">
          <cell r="C245">
            <v>70</v>
          </cell>
        </row>
        <row r="246">
          <cell r="C246">
            <v>69</v>
          </cell>
        </row>
        <row r="247">
          <cell r="C247">
            <v>72</v>
          </cell>
        </row>
        <row r="248">
          <cell r="C248">
            <v>73</v>
          </cell>
        </row>
        <row r="249">
          <cell r="C249">
            <v>75</v>
          </cell>
        </row>
        <row r="250">
          <cell r="C250">
            <v>70</v>
          </cell>
        </row>
        <row r="251">
          <cell r="C251">
            <v>75</v>
          </cell>
        </row>
        <row r="252">
          <cell r="C252">
            <v>70</v>
          </cell>
        </row>
        <row r="253">
          <cell r="C253">
            <v>69</v>
          </cell>
        </row>
        <row r="254">
          <cell r="C254">
            <v>68</v>
          </cell>
        </row>
        <row r="255">
          <cell r="C255">
            <v>67</v>
          </cell>
        </row>
        <row r="256">
          <cell r="C256">
            <v>70</v>
          </cell>
        </row>
        <row r="257">
          <cell r="C257">
            <v>71</v>
          </cell>
        </row>
        <row r="258">
          <cell r="C258">
            <v>73</v>
          </cell>
        </row>
        <row r="259">
          <cell r="C259">
            <v>69</v>
          </cell>
        </row>
        <row r="260">
          <cell r="C260">
            <v>70</v>
          </cell>
        </row>
        <row r="261">
          <cell r="C261">
            <v>67</v>
          </cell>
        </row>
        <row r="262">
          <cell r="C262">
            <v>71</v>
          </cell>
        </row>
        <row r="263">
          <cell r="C263">
            <v>68</v>
          </cell>
        </row>
        <row r="264">
          <cell r="C264">
            <v>74</v>
          </cell>
        </row>
        <row r="265">
          <cell r="C265">
            <v>73</v>
          </cell>
        </row>
        <row r="266">
          <cell r="C266">
            <v>72</v>
          </cell>
        </row>
        <row r="267">
          <cell r="C267">
            <v>69</v>
          </cell>
        </row>
        <row r="268">
          <cell r="C268">
            <v>68</v>
          </cell>
        </row>
        <row r="269">
          <cell r="C269">
            <v>77</v>
          </cell>
        </row>
        <row r="270">
          <cell r="C270">
            <v>75</v>
          </cell>
        </row>
        <row r="271">
          <cell r="C271">
            <v>73</v>
          </cell>
        </row>
        <row r="272">
          <cell r="C272">
            <v>72</v>
          </cell>
        </row>
        <row r="273">
          <cell r="C273">
            <v>85</v>
          </cell>
        </row>
        <row r="274">
          <cell r="C274">
            <v>70</v>
          </cell>
        </row>
        <row r="275">
          <cell r="C275">
            <v>70</v>
          </cell>
        </row>
        <row r="276">
          <cell r="C276">
            <v>69</v>
          </cell>
        </row>
        <row r="277">
          <cell r="C277">
            <v>72</v>
          </cell>
        </row>
        <row r="278">
          <cell r="C278">
            <v>73</v>
          </cell>
        </row>
        <row r="279">
          <cell r="C279">
            <v>67</v>
          </cell>
        </row>
        <row r="280">
          <cell r="C280">
            <v>70</v>
          </cell>
        </row>
        <row r="281">
          <cell r="C281">
            <v>74</v>
          </cell>
        </row>
        <row r="282">
          <cell r="C282">
            <v>67</v>
          </cell>
        </row>
        <row r="283">
          <cell r="C283">
            <v>69</v>
          </cell>
        </row>
        <row r="284">
          <cell r="C284">
            <v>68</v>
          </cell>
        </row>
        <row r="285">
          <cell r="C285">
            <v>67</v>
          </cell>
        </row>
        <row r="286">
          <cell r="C286">
            <v>70</v>
          </cell>
        </row>
        <row r="287">
          <cell r="C287">
            <v>71</v>
          </cell>
        </row>
        <row r="288">
          <cell r="C288">
            <v>73</v>
          </cell>
        </row>
        <row r="289">
          <cell r="C289">
            <v>69</v>
          </cell>
        </row>
        <row r="290">
          <cell r="C290">
            <v>70</v>
          </cell>
        </row>
        <row r="291">
          <cell r="C291">
            <v>67</v>
          </cell>
        </row>
        <row r="292">
          <cell r="C292">
            <v>71</v>
          </cell>
        </row>
        <row r="293">
          <cell r="C293">
            <v>68</v>
          </cell>
        </row>
        <row r="294">
          <cell r="C294">
            <v>74</v>
          </cell>
        </row>
        <row r="295">
          <cell r="C295">
            <v>73</v>
          </cell>
        </row>
        <row r="296">
          <cell r="C296">
            <v>72</v>
          </cell>
        </row>
        <row r="297">
          <cell r="C297">
            <v>70</v>
          </cell>
        </row>
        <row r="298">
          <cell r="C298">
            <v>72</v>
          </cell>
        </row>
        <row r="299">
          <cell r="C299">
            <v>68</v>
          </cell>
        </row>
        <row r="300">
          <cell r="C300">
            <v>75</v>
          </cell>
        </row>
        <row r="301">
          <cell r="C301">
            <v>70</v>
          </cell>
        </row>
        <row r="302">
          <cell r="C302">
            <v>67</v>
          </cell>
        </row>
        <row r="303">
          <cell r="C303">
            <v>72</v>
          </cell>
        </row>
        <row r="304">
          <cell r="C304">
            <v>69</v>
          </cell>
        </row>
        <row r="305">
          <cell r="C305">
            <v>67</v>
          </cell>
        </row>
        <row r="367">
          <cell r="C367">
            <v>105</v>
          </cell>
        </row>
        <row r="368">
          <cell r="C368">
            <v>104</v>
          </cell>
        </row>
        <row r="369">
          <cell r="C369">
            <v>107</v>
          </cell>
        </row>
        <row r="370">
          <cell r="C370">
            <v>108</v>
          </cell>
        </row>
        <row r="371">
          <cell r="C371">
            <v>110</v>
          </cell>
        </row>
        <row r="372">
          <cell r="C372">
            <v>115</v>
          </cell>
        </row>
        <row r="373">
          <cell r="C373">
            <v>110</v>
          </cell>
        </row>
        <row r="374">
          <cell r="C374">
            <v>107</v>
          </cell>
        </row>
        <row r="375">
          <cell r="C375">
            <v>104</v>
          </cell>
        </row>
        <row r="376">
          <cell r="C376">
            <v>103</v>
          </cell>
        </row>
        <row r="377">
          <cell r="C377">
            <v>102</v>
          </cell>
        </row>
        <row r="378">
          <cell r="C378">
            <v>110</v>
          </cell>
        </row>
        <row r="379">
          <cell r="C379">
            <v>106</v>
          </cell>
        </row>
        <row r="380">
          <cell r="C380">
            <v>108</v>
          </cell>
        </row>
        <row r="381">
          <cell r="C381">
            <v>104</v>
          </cell>
        </row>
        <row r="382">
          <cell r="C382">
            <v>105</v>
          </cell>
        </row>
        <row r="383">
          <cell r="C383">
            <v>102</v>
          </cell>
        </row>
        <row r="384">
          <cell r="C384">
            <v>106</v>
          </cell>
        </row>
        <row r="385">
          <cell r="C385">
            <v>103</v>
          </cell>
        </row>
        <row r="386">
          <cell r="C386">
            <v>109</v>
          </cell>
        </row>
        <row r="387">
          <cell r="C387">
            <v>108</v>
          </cell>
        </row>
        <row r="388">
          <cell r="C388">
            <v>107</v>
          </cell>
        </row>
        <row r="389">
          <cell r="C389">
            <v>110</v>
          </cell>
        </row>
        <row r="390">
          <cell r="C390">
            <v>105</v>
          </cell>
        </row>
        <row r="391">
          <cell r="C391">
            <v>112</v>
          </cell>
        </row>
        <row r="392">
          <cell r="C392">
            <v>105</v>
          </cell>
        </row>
        <row r="393">
          <cell r="C393">
            <v>125</v>
          </cell>
        </row>
        <row r="394">
          <cell r="C394">
            <v>105</v>
          </cell>
        </row>
        <row r="395">
          <cell r="C395">
            <v>115</v>
          </cell>
        </row>
        <row r="396">
          <cell r="C396">
            <v>110</v>
          </cell>
        </row>
        <row r="397">
          <cell r="C397">
            <v>105</v>
          </cell>
        </row>
        <row r="398">
          <cell r="C398">
            <v>107</v>
          </cell>
        </row>
        <row r="399">
          <cell r="C399">
            <v>104</v>
          </cell>
        </row>
        <row r="400">
          <cell r="C400">
            <v>115</v>
          </cell>
        </row>
        <row r="401">
          <cell r="C401">
            <v>108</v>
          </cell>
        </row>
        <row r="402">
          <cell r="C402">
            <v>107</v>
          </cell>
        </row>
        <row r="403">
          <cell r="C403">
            <v>109</v>
          </cell>
        </row>
        <row r="404">
          <cell r="C404">
            <v>105</v>
          </cell>
        </row>
        <row r="405">
          <cell r="C405">
            <v>105</v>
          </cell>
        </row>
        <row r="406">
          <cell r="C406">
            <v>115</v>
          </cell>
        </row>
        <row r="407">
          <cell r="C407">
            <v>105</v>
          </cell>
        </row>
        <row r="408">
          <cell r="C408">
            <v>112</v>
          </cell>
        </row>
        <row r="409">
          <cell r="C409">
            <v>105</v>
          </cell>
        </row>
        <row r="410">
          <cell r="C410">
            <v>106</v>
          </cell>
        </row>
        <row r="411">
          <cell r="C411">
            <v>108</v>
          </cell>
        </row>
        <row r="412">
          <cell r="C412">
            <v>104</v>
          </cell>
        </row>
        <row r="413">
          <cell r="C413">
            <v>105</v>
          </cell>
        </row>
        <row r="414">
          <cell r="C414">
            <v>112</v>
          </cell>
        </row>
        <row r="415">
          <cell r="C415">
            <v>106</v>
          </cell>
        </row>
        <row r="416">
          <cell r="C416">
            <v>103</v>
          </cell>
        </row>
        <row r="417">
          <cell r="C417">
            <v>109</v>
          </cell>
        </row>
        <row r="418">
          <cell r="C418">
            <v>108</v>
          </cell>
        </row>
        <row r="419">
          <cell r="C419">
            <v>107</v>
          </cell>
        </row>
        <row r="420">
          <cell r="C420">
            <v>125</v>
          </cell>
        </row>
        <row r="421">
          <cell r="C421">
            <v>105</v>
          </cell>
        </row>
        <row r="422">
          <cell r="C422">
            <v>110</v>
          </cell>
        </row>
        <row r="423">
          <cell r="C423">
            <v>105</v>
          </cell>
        </row>
        <row r="424">
          <cell r="C424">
            <v>105</v>
          </cell>
        </row>
        <row r="425">
          <cell r="C425">
            <v>115</v>
          </cell>
        </row>
        <row r="426">
          <cell r="C426">
            <v>110</v>
          </cell>
        </row>
        <row r="427">
          <cell r="C427">
            <v>115</v>
          </cell>
        </row>
        <row r="428">
          <cell r="C428">
            <v>120</v>
          </cell>
        </row>
        <row r="429">
          <cell r="C429">
            <v>112</v>
          </cell>
        </row>
        <row r="430">
          <cell r="C430">
            <v>110</v>
          </cell>
        </row>
        <row r="431">
          <cell r="C431">
            <v>115</v>
          </cell>
        </row>
        <row r="432">
          <cell r="C432">
            <v>105</v>
          </cell>
        </row>
        <row r="433">
          <cell r="C433">
            <v>110</v>
          </cell>
        </row>
        <row r="434">
          <cell r="C434">
            <v>104</v>
          </cell>
        </row>
        <row r="435">
          <cell r="C435">
            <v>110</v>
          </cell>
        </row>
        <row r="436">
          <cell r="C436">
            <v>109</v>
          </cell>
        </row>
        <row r="437">
          <cell r="C437">
            <v>115</v>
          </cell>
        </row>
        <row r="438">
          <cell r="C438">
            <v>115</v>
          </cell>
        </row>
        <row r="439">
          <cell r="C439">
            <v>118</v>
          </cell>
        </row>
        <row r="440">
          <cell r="C440">
            <v>114</v>
          </cell>
        </row>
        <row r="441">
          <cell r="C441">
            <v>110</v>
          </cell>
        </row>
        <row r="442">
          <cell r="C442">
            <v>112</v>
          </cell>
        </row>
        <row r="443">
          <cell r="C443">
            <v>119</v>
          </cell>
        </row>
        <row r="444">
          <cell r="C444">
            <v>113</v>
          </cell>
        </row>
        <row r="445">
          <cell r="C445">
            <v>119</v>
          </cell>
        </row>
        <row r="446">
          <cell r="C446">
            <v>118</v>
          </cell>
        </row>
        <row r="447">
          <cell r="C447">
            <v>125</v>
          </cell>
        </row>
        <row r="448">
          <cell r="C448">
            <v>117</v>
          </cell>
        </row>
        <row r="449">
          <cell r="C449">
            <v>130</v>
          </cell>
        </row>
        <row r="450">
          <cell r="C450">
            <v>115</v>
          </cell>
        </row>
        <row r="451">
          <cell r="C451">
            <v>110</v>
          </cell>
        </row>
        <row r="452">
          <cell r="C452">
            <v>110</v>
          </cell>
        </row>
        <row r="453">
          <cell r="C453">
            <v>112</v>
          </cell>
        </row>
        <row r="454">
          <cell r="C454">
            <v>110</v>
          </cell>
        </row>
        <row r="455">
          <cell r="C455">
            <v>117</v>
          </cell>
        </row>
        <row r="456">
          <cell r="C456">
            <v>110</v>
          </cell>
        </row>
        <row r="457">
          <cell r="C457">
            <v>105</v>
          </cell>
        </row>
        <row r="458">
          <cell r="C458">
            <v>104</v>
          </cell>
        </row>
        <row r="459">
          <cell r="C459">
            <v>107</v>
          </cell>
        </row>
        <row r="460">
          <cell r="C460">
            <v>108</v>
          </cell>
        </row>
        <row r="461">
          <cell r="C461">
            <v>105</v>
          </cell>
        </row>
        <row r="462">
          <cell r="C462">
            <v>115</v>
          </cell>
        </row>
        <row r="463">
          <cell r="C463">
            <v>105</v>
          </cell>
        </row>
        <row r="464">
          <cell r="C464">
            <v>110</v>
          </cell>
        </row>
        <row r="465">
          <cell r="C465">
            <v>104</v>
          </cell>
        </row>
        <row r="466">
          <cell r="C466">
            <v>103</v>
          </cell>
        </row>
        <row r="467">
          <cell r="C467">
            <v>112</v>
          </cell>
        </row>
        <row r="468">
          <cell r="C468">
            <v>105</v>
          </cell>
        </row>
        <row r="469">
          <cell r="C469">
            <v>106</v>
          </cell>
        </row>
        <row r="470">
          <cell r="C470">
            <v>108</v>
          </cell>
        </row>
        <row r="471">
          <cell r="C471">
            <v>104</v>
          </cell>
        </row>
        <row r="472">
          <cell r="C472">
            <v>105</v>
          </cell>
        </row>
        <row r="473">
          <cell r="C473">
            <v>102</v>
          </cell>
        </row>
        <row r="474">
          <cell r="C474">
            <v>106</v>
          </cell>
        </row>
        <row r="475">
          <cell r="C475">
            <v>103</v>
          </cell>
        </row>
        <row r="476">
          <cell r="C476">
            <v>109</v>
          </cell>
        </row>
        <row r="477">
          <cell r="C477">
            <v>108</v>
          </cell>
        </row>
        <row r="478">
          <cell r="C478">
            <v>107</v>
          </cell>
        </row>
        <row r="479">
          <cell r="C479">
            <v>105</v>
          </cell>
        </row>
        <row r="480">
          <cell r="C480">
            <v>105</v>
          </cell>
        </row>
        <row r="481">
          <cell r="C481">
            <v>107</v>
          </cell>
        </row>
        <row r="482">
          <cell r="C482">
            <v>110</v>
          </cell>
        </row>
        <row r="483">
          <cell r="C483">
            <v>102</v>
          </cell>
        </row>
        <row r="484">
          <cell r="C484">
            <v>107</v>
          </cell>
        </row>
        <row r="485">
          <cell r="C485">
            <v>105</v>
          </cell>
        </row>
        <row r="486">
          <cell r="C486">
            <v>112</v>
          </cell>
        </row>
        <row r="487">
          <cell r="C487">
            <v>105</v>
          </cell>
        </row>
        <row r="488">
          <cell r="C488">
            <v>104</v>
          </cell>
        </row>
        <row r="489">
          <cell r="C489">
            <v>107</v>
          </cell>
        </row>
        <row r="490">
          <cell r="C490">
            <v>108</v>
          </cell>
        </row>
        <row r="491">
          <cell r="C491">
            <v>110</v>
          </cell>
        </row>
        <row r="492">
          <cell r="C492">
            <v>105</v>
          </cell>
        </row>
        <row r="493">
          <cell r="C493">
            <v>115</v>
          </cell>
        </row>
        <row r="494">
          <cell r="C494">
            <v>107</v>
          </cell>
        </row>
        <row r="495">
          <cell r="C495">
            <v>104</v>
          </cell>
        </row>
        <row r="496">
          <cell r="C496">
            <v>103</v>
          </cell>
        </row>
        <row r="497">
          <cell r="C497">
            <v>102</v>
          </cell>
        </row>
        <row r="498">
          <cell r="C498">
            <v>105</v>
          </cell>
        </row>
        <row r="499">
          <cell r="C499">
            <v>106</v>
          </cell>
        </row>
        <row r="500">
          <cell r="C500">
            <v>108</v>
          </cell>
        </row>
        <row r="501">
          <cell r="C501">
            <v>104</v>
          </cell>
        </row>
        <row r="502">
          <cell r="C502">
            <v>105</v>
          </cell>
        </row>
        <row r="503">
          <cell r="C503">
            <v>102</v>
          </cell>
        </row>
        <row r="504">
          <cell r="C504">
            <v>106</v>
          </cell>
        </row>
        <row r="505">
          <cell r="C505">
            <v>103</v>
          </cell>
        </row>
        <row r="506">
          <cell r="C506">
            <v>109</v>
          </cell>
        </row>
        <row r="507">
          <cell r="C507">
            <v>108</v>
          </cell>
        </row>
        <row r="508">
          <cell r="C508">
            <v>107</v>
          </cell>
        </row>
        <row r="509">
          <cell r="C509">
            <v>102</v>
          </cell>
        </row>
        <row r="510">
          <cell r="C510">
            <v>105</v>
          </cell>
        </row>
        <row r="511">
          <cell r="C511">
            <v>120</v>
          </cell>
        </row>
        <row r="512">
          <cell r="C512">
            <v>115</v>
          </cell>
        </row>
        <row r="513">
          <cell r="C513">
            <v>105</v>
          </cell>
        </row>
        <row r="514">
          <cell r="C514">
            <v>110</v>
          </cell>
        </row>
        <row r="515">
          <cell r="C515">
            <v>105</v>
          </cell>
        </row>
        <row r="516">
          <cell r="C516">
            <v>108</v>
          </cell>
        </row>
        <row r="517">
          <cell r="C517">
            <v>105</v>
          </cell>
        </row>
        <row r="518">
          <cell r="C518">
            <v>107</v>
          </cell>
        </row>
        <row r="519">
          <cell r="C519">
            <v>104</v>
          </cell>
        </row>
        <row r="520">
          <cell r="C520">
            <v>107</v>
          </cell>
        </row>
        <row r="521">
          <cell r="C521">
            <v>108</v>
          </cell>
        </row>
        <row r="522">
          <cell r="C522">
            <v>110</v>
          </cell>
        </row>
        <row r="523">
          <cell r="C523">
            <v>105</v>
          </cell>
        </row>
        <row r="524">
          <cell r="C524">
            <v>115</v>
          </cell>
        </row>
        <row r="525">
          <cell r="C525">
            <v>107</v>
          </cell>
        </row>
        <row r="526">
          <cell r="C526">
            <v>104</v>
          </cell>
        </row>
        <row r="527">
          <cell r="C527">
            <v>103</v>
          </cell>
        </row>
        <row r="528">
          <cell r="C528">
            <v>104</v>
          </cell>
        </row>
        <row r="529">
          <cell r="C529">
            <v>105</v>
          </cell>
        </row>
        <row r="530">
          <cell r="C530">
            <v>106</v>
          </cell>
        </row>
        <row r="531">
          <cell r="C531">
            <v>108</v>
          </cell>
        </row>
        <row r="532">
          <cell r="C532">
            <v>110</v>
          </cell>
        </row>
        <row r="533">
          <cell r="C533">
            <v>105</v>
          </cell>
        </row>
        <row r="534">
          <cell r="C534">
            <v>102</v>
          </cell>
        </row>
        <row r="535">
          <cell r="C535">
            <v>106</v>
          </cell>
        </row>
        <row r="536">
          <cell r="C536">
            <v>103</v>
          </cell>
        </row>
        <row r="537">
          <cell r="C537">
            <v>109</v>
          </cell>
        </row>
        <row r="538">
          <cell r="C538">
            <v>108</v>
          </cell>
        </row>
        <row r="539">
          <cell r="C539">
            <v>107</v>
          </cell>
        </row>
        <row r="540">
          <cell r="C540">
            <v>105</v>
          </cell>
        </row>
        <row r="541">
          <cell r="C541">
            <v>107</v>
          </cell>
        </row>
        <row r="542">
          <cell r="C542">
            <v>104</v>
          </cell>
        </row>
        <row r="543">
          <cell r="C543">
            <v>103</v>
          </cell>
        </row>
        <row r="544">
          <cell r="C544">
            <v>120</v>
          </cell>
        </row>
        <row r="545">
          <cell r="C545">
            <v>115</v>
          </cell>
        </row>
        <row r="546">
          <cell r="C546">
            <v>110</v>
          </cell>
        </row>
        <row r="547">
          <cell r="C547">
            <v>102</v>
          </cell>
        </row>
        <row r="548">
          <cell r="C548">
            <v>105</v>
          </cell>
        </row>
        <row r="549">
          <cell r="C549">
            <v>104</v>
          </cell>
        </row>
        <row r="550">
          <cell r="C550">
            <v>107</v>
          </cell>
        </row>
        <row r="551">
          <cell r="C551">
            <v>108</v>
          </cell>
        </row>
        <row r="552">
          <cell r="C552">
            <v>107</v>
          </cell>
        </row>
        <row r="553">
          <cell r="C553">
            <v>112</v>
          </cell>
        </row>
        <row r="554">
          <cell r="C554">
            <v>105</v>
          </cell>
        </row>
        <row r="555">
          <cell r="C555">
            <v>102</v>
          </cell>
        </row>
        <row r="556">
          <cell r="C556">
            <v>104</v>
          </cell>
        </row>
        <row r="557">
          <cell r="C557">
            <v>103</v>
          </cell>
        </row>
        <row r="558">
          <cell r="C558">
            <v>102</v>
          </cell>
        </row>
        <row r="559">
          <cell r="C559">
            <v>105</v>
          </cell>
        </row>
        <row r="560">
          <cell r="C560">
            <v>106</v>
          </cell>
        </row>
        <row r="561">
          <cell r="C561">
            <v>108</v>
          </cell>
        </row>
        <row r="562">
          <cell r="C562">
            <v>104</v>
          </cell>
        </row>
        <row r="563">
          <cell r="C563">
            <v>105</v>
          </cell>
        </row>
        <row r="564">
          <cell r="C564">
            <v>102</v>
          </cell>
        </row>
        <row r="565">
          <cell r="C565">
            <v>106</v>
          </cell>
        </row>
        <row r="566">
          <cell r="C566">
            <v>103</v>
          </cell>
        </row>
        <row r="567">
          <cell r="C567">
            <v>109</v>
          </cell>
        </row>
        <row r="568">
          <cell r="C568">
            <v>108</v>
          </cell>
        </row>
        <row r="569">
          <cell r="C569">
            <v>107</v>
          </cell>
        </row>
        <row r="570">
          <cell r="C570">
            <v>105</v>
          </cell>
        </row>
        <row r="571">
          <cell r="C571">
            <v>109</v>
          </cell>
        </row>
        <row r="572">
          <cell r="C572">
            <v>105</v>
          </cell>
        </row>
        <row r="573">
          <cell r="C573">
            <v>102</v>
          </cell>
        </row>
        <row r="574">
          <cell r="C574">
            <v>107</v>
          </cell>
        </row>
        <row r="575">
          <cell r="C575">
            <v>110</v>
          </cell>
        </row>
        <row r="576">
          <cell r="C576">
            <v>102</v>
          </cell>
        </row>
        <row r="577">
          <cell r="C577">
            <v>118</v>
          </cell>
        </row>
        <row r="578">
          <cell r="C578">
            <v>107</v>
          </cell>
        </row>
        <row r="579">
          <cell r="C579">
            <v>115</v>
          </cell>
        </row>
        <row r="580">
          <cell r="C580">
            <v>104</v>
          </cell>
        </row>
        <row r="581">
          <cell r="C581">
            <v>107</v>
          </cell>
        </row>
        <row r="582">
          <cell r="C582">
            <v>108</v>
          </cell>
        </row>
        <row r="583">
          <cell r="C583">
            <v>108</v>
          </cell>
        </row>
        <row r="584">
          <cell r="C584">
            <v>110</v>
          </cell>
        </row>
        <row r="585">
          <cell r="C585">
            <v>107</v>
          </cell>
        </row>
        <row r="586">
          <cell r="C586">
            <v>103</v>
          </cell>
        </row>
        <row r="587">
          <cell r="C587">
            <v>104</v>
          </cell>
        </row>
        <row r="588">
          <cell r="C588">
            <v>103</v>
          </cell>
        </row>
        <row r="589">
          <cell r="C589">
            <v>102</v>
          </cell>
        </row>
        <row r="590">
          <cell r="C590">
            <v>105</v>
          </cell>
        </row>
        <row r="591">
          <cell r="C591">
            <v>106</v>
          </cell>
        </row>
        <row r="592">
          <cell r="C592">
            <v>108</v>
          </cell>
        </row>
        <row r="593">
          <cell r="C593">
            <v>104</v>
          </cell>
        </row>
        <row r="594">
          <cell r="C594">
            <v>105</v>
          </cell>
        </row>
        <row r="595">
          <cell r="C595">
            <v>102</v>
          </cell>
        </row>
        <row r="596">
          <cell r="C596">
            <v>106</v>
          </cell>
        </row>
        <row r="597">
          <cell r="C597">
            <v>103</v>
          </cell>
        </row>
        <row r="598">
          <cell r="C598">
            <v>109</v>
          </cell>
        </row>
        <row r="599">
          <cell r="C599">
            <v>108</v>
          </cell>
        </row>
        <row r="600">
          <cell r="C600">
            <v>107</v>
          </cell>
        </row>
        <row r="601">
          <cell r="C601">
            <v>102</v>
          </cell>
        </row>
        <row r="602">
          <cell r="C602">
            <v>105</v>
          </cell>
        </row>
        <row r="603">
          <cell r="C603">
            <v>103</v>
          </cell>
        </row>
        <row r="604">
          <cell r="C604">
            <v>107</v>
          </cell>
        </row>
        <row r="605">
          <cell r="C605">
            <v>105</v>
          </cell>
        </row>
        <row r="606">
          <cell r="C606">
            <v>102</v>
          </cell>
        </row>
        <row r="607">
          <cell r="C607">
            <v>112</v>
          </cell>
        </row>
        <row r="608">
          <cell r="C608">
            <v>110</v>
          </cell>
        </row>
        <row r="609">
          <cell r="C609">
            <v>105</v>
          </cell>
        </row>
        <row r="610">
          <cell r="C610">
            <v>105</v>
          </cell>
        </row>
        <row r="611">
          <cell r="C611">
            <v>104</v>
          </cell>
        </row>
        <row r="612">
          <cell r="C612">
            <v>107</v>
          </cell>
        </row>
        <row r="613">
          <cell r="C613">
            <v>108</v>
          </cell>
        </row>
        <row r="614">
          <cell r="C614">
            <v>110</v>
          </cell>
        </row>
        <row r="615">
          <cell r="C615">
            <v>105</v>
          </cell>
        </row>
        <row r="616">
          <cell r="C616">
            <v>110</v>
          </cell>
        </row>
        <row r="617">
          <cell r="C617">
            <v>105</v>
          </cell>
        </row>
        <row r="618">
          <cell r="C618">
            <v>104</v>
          </cell>
        </row>
        <row r="619">
          <cell r="C619">
            <v>103</v>
          </cell>
        </row>
        <row r="620">
          <cell r="C620">
            <v>102</v>
          </cell>
        </row>
        <row r="621">
          <cell r="C621">
            <v>105</v>
          </cell>
        </row>
        <row r="622">
          <cell r="C622">
            <v>106</v>
          </cell>
        </row>
        <row r="623">
          <cell r="C623">
            <v>108</v>
          </cell>
        </row>
        <row r="624">
          <cell r="C624">
            <v>104</v>
          </cell>
        </row>
        <row r="625">
          <cell r="C625">
            <v>105</v>
          </cell>
        </row>
        <row r="626">
          <cell r="C626">
            <v>102</v>
          </cell>
        </row>
        <row r="627">
          <cell r="C627">
            <v>106</v>
          </cell>
        </row>
        <row r="628">
          <cell r="C628">
            <v>103</v>
          </cell>
        </row>
        <row r="629">
          <cell r="C629">
            <v>109</v>
          </cell>
        </row>
        <row r="630">
          <cell r="C630">
            <v>108</v>
          </cell>
        </row>
        <row r="631">
          <cell r="C631">
            <v>107</v>
          </cell>
        </row>
        <row r="632">
          <cell r="C632">
            <v>104</v>
          </cell>
        </row>
        <row r="633">
          <cell r="C633">
            <v>103</v>
          </cell>
        </row>
        <row r="634">
          <cell r="C634">
            <v>112</v>
          </cell>
        </row>
        <row r="635">
          <cell r="C635">
            <v>110</v>
          </cell>
        </row>
        <row r="636">
          <cell r="C636">
            <v>108</v>
          </cell>
        </row>
        <row r="637">
          <cell r="C637">
            <v>107</v>
          </cell>
        </row>
        <row r="638">
          <cell r="C638">
            <v>120</v>
          </cell>
        </row>
        <row r="639">
          <cell r="C639">
            <v>105</v>
          </cell>
        </row>
        <row r="640">
          <cell r="C640">
            <v>105</v>
          </cell>
        </row>
        <row r="641">
          <cell r="C641">
            <v>104</v>
          </cell>
        </row>
        <row r="642">
          <cell r="C642">
            <v>107</v>
          </cell>
        </row>
        <row r="643">
          <cell r="C643">
            <v>108</v>
          </cell>
        </row>
        <row r="644">
          <cell r="C644">
            <v>102</v>
          </cell>
        </row>
        <row r="645">
          <cell r="C645">
            <v>105</v>
          </cell>
        </row>
        <row r="646">
          <cell r="C646">
            <v>109</v>
          </cell>
        </row>
        <row r="647">
          <cell r="C647">
            <v>102</v>
          </cell>
        </row>
        <row r="648">
          <cell r="C648">
            <v>104</v>
          </cell>
        </row>
        <row r="649">
          <cell r="C649">
            <v>103</v>
          </cell>
        </row>
        <row r="650">
          <cell r="C650">
            <v>102</v>
          </cell>
        </row>
        <row r="651">
          <cell r="C651">
            <v>105</v>
          </cell>
        </row>
        <row r="652">
          <cell r="C652">
            <v>106</v>
          </cell>
        </row>
        <row r="653">
          <cell r="C653">
            <v>108</v>
          </cell>
        </row>
        <row r="654">
          <cell r="C654">
            <v>104</v>
          </cell>
        </row>
        <row r="655">
          <cell r="C655">
            <v>105</v>
          </cell>
        </row>
        <row r="656">
          <cell r="C656">
            <v>102</v>
          </cell>
        </row>
        <row r="657">
          <cell r="C657">
            <v>106</v>
          </cell>
        </row>
        <row r="658">
          <cell r="C658">
            <v>103</v>
          </cell>
        </row>
        <row r="659">
          <cell r="C659">
            <v>109</v>
          </cell>
        </row>
        <row r="660">
          <cell r="C660">
            <v>108</v>
          </cell>
        </row>
        <row r="661">
          <cell r="C661">
            <v>107</v>
          </cell>
        </row>
        <row r="662">
          <cell r="C662">
            <v>105</v>
          </cell>
        </row>
        <row r="663">
          <cell r="C663">
            <v>107</v>
          </cell>
        </row>
        <row r="664">
          <cell r="C664">
            <v>103</v>
          </cell>
        </row>
        <row r="665">
          <cell r="C665">
            <v>110</v>
          </cell>
        </row>
        <row r="666">
          <cell r="C666">
            <v>105</v>
          </cell>
        </row>
        <row r="667">
          <cell r="C667">
            <v>102</v>
          </cell>
        </row>
        <row r="668">
          <cell r="C668">
            <v>107</v>
          </cell>
        </row>
        <row r="669">
          <cell r="C669">
            <v>104</v>
          </cell>
        </row>
        <row r="670">
          <cell r="C670">
            <v>102</v>
          </cell>
        </row>
        <row r="671">
          <cell r="C671">
            <v>105</v>
          </cell>
        </row>
        <row r="672">
          <cell r="C672">
            <v>104</v>
          </cell>
        </row>
        <row r="673">
          <cell r="C673">
            <v>107</v>
          </cell>
        </row>
        <row r="674">
          <cell r="C674">
            <v>108</v>
          </cell>
        </row>
        <row r="675">
          <cell r="C675">
            <v>105</v>
          </cell>
        </row>
        <row r="676">
          <cell r="C676">
            <v>103</v>
          </cell>
        </row>
        <row r="677">
          <cell r="C677">
            <v>102</v>
          </cell>
        </row>
        <row r="678">
          <cell r="C678">
            <v>105</v>
          </cell>
        </row>
        <row r="679">
          <cell r="C679">
            <v>104</v>
          </cell>
        </row>
        <row r="680">
          <cell r="C680">
            <v>103</v>
          </cell>
        </row>
        <row r="681">
          <cell r="C681">
            <v>102</v>
          </cell>
        </row>
        <row r="682">
          <cell r="C682">
            <v>105</v>
          </cell>
        </row>
        <row r="683">
          <cell r="C683">
            <v>106</v>
          </cell>
        </row>
        <row r="684">
          <cell r="C684">
            <v>108</v>
          </cell>
        </row>
        <row r="685">
          <cell r="C685">
            <v>104</v>
          </cell>
        </row>
        <row r="686">
          <cell r="C686">
            <v>105</v>
          </cell>
        </row>
        <row r="687">
          <cell r="C687">
            <v>102</v>
          </cell>
        </row>
        <row r="688">
          <cell r="C688">
            <v>106</v>
          </cell>
        </row>
        <row r="689">
          <cell r="C689">
            <v>103</v>
          </cell>
        </row>
        <row r="690">
          <cell r="C690">
            <v>109</v>
          </cell>
        </row>
        <row r="691">
          <cell r="C691">
            <v>108</v>
          </cell>
        </row>
        <row r="692">
          <cell r="C692">
            <v>107</v>
          </cell>
        </row>
        <row r="693">
          <cell r="C693">
            <v>105</v>
          </cell>
        </row>
        <row r="694">
          <cell r="C694">
            <v>105</v>
          </cell>
        </row>
        <row r="695">
          <cell r="C695">
            <v>107</v>
          </cell>
        </row>
        <row r="696">
          <cell r="C696">
            <v>110</v>
          </cell>
        </row>
        <row r="697">
          <cell r="C697">
            <v>111</v>
          </cell>
        </row>
        <row r="698">
          <cell r="C698">
            <v>105</v>
          </cell>
        </row>
        <row r="699">
          <cell r="C699">
            <v>107</v>
          </cell>
        </row>
        <row r="700">
          <cell r="C700">
            <v>105</v>
          </cell>
        </row>
        <row r="701">
          <cell r="C701">
            <v>106</v>
          </cell>
        </row>
        <row r="702">
          <cell r="C702">
            <v>104</v>
          </cell>
        </row>
        <row r="703">
          <cell r="C703">
            <v>107</v>
          </cell>
        </row>
        <row r="704">
          <cell r="C704">
            <v>108</v>
          </cell>
        </row>
        <row r="705">
          <cell r="C705">
            <v>110</v>
          </cell>
        </row>
        <row r="706">
          <cell r="C706">
            <v>115</v>
          </cell>
        </row>
        <row r="707">
          <cell r="C707">
            <v>105</v>
          </cell>
        </row>
        <row r="708">
          <cell r="C708">
            <v>107</v>
          </cell>
        </row>
        <row r="709">
          <cell r="C709">
            <v>104</v>
          </cell>
        </row>
        <row r="710">
          <cell r="C710">
            <v>105</v>
          </cell>
        </row>
        <row r="711">
          <cell r="C711">
            <v>107</v>
          </cell>
        </row>
        <row r="712">
          <cell r="C712">
            <v>105</v>
          </cell>
        </row>
        <row r="713">
          <cell r="C713">
            <v>106</v>
          </cell>
        </row>
        <row r="714">
          <cell r="C714">
            <v>108</v>
          </cell>
        </row>
        <row r="715">
          <cell r="C715">
            <v>104</v>
          </cell>
        </row>
        <row r="716">
          <cell r="C716">
            <v>105</v>
          </cell>
        </row>
        <row r="717">
          <cell r="C717">
            <v>102</v>
          </cell>
        </row>
        <row r="718">
          <cell r="C718">
            <v>106</v>
          </cell>
        </row>
        <row r="719">
          <cell r="C719">
            <v>103</v>
          </cell>
        </row>
        <row r="720">
          <cell r="C720">
            <v>109</v>
          </cell>
        </row>
        <row r="721">
          <cell r="C721">
            <v>108</v>
          </cell>
        </row>
        <row r="722">
          <cell r="C722">
            <v>107</v>
          </cell>
        </row>
        <row r="723">
          <cell r="C723">
            <v>103</v>
          </cell>
        </row>
        <row r="724">
          <cell r="C724">
            <v>106</v>
          </cell>
        </row>
        <row r="725">
          <cell r="C725">
            <v>109</v>
          </cell>
        </row>
        <row r="726">
          <cell r="C726">
            <v>108</v>
          </cell>
        </row>
        <row r="727">
          <cell r="C727">
            <v>104</v>
          </cell>
        </row>
        <row r="728">
          <cell r="C728">
            <v>109</v>
          </cell>
        </row>
        <row r="729">
          <cell r="C729">
            <v>110</v>
          </cell>
        </row>
        <row r="730">
          <cell r="C730">
            <v>107</v>
          </cell>
        </row>
        <row r="731">
          <cell r="C731">
            <v>105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3.676079976853" createdVersion="8" refreshedVersion="8" minRefreshableVersion="3" recordCount="730" xr:uid="{F4A09A1A-97A1-446F-924F-4BB3BD52FB62}">
  <cacheSource type="worksheet">
    <worksheetSource name="Data"/>
  </cacheSource>
  <cacheFields count="16">
    <cacheField name="TANGGAL" numFmtId="165">
      <sharedItems containsSemiMixedTypes="0" containsNonDate="0" containsDate="1" containsString="0" minDate="2021-01-01T00:00:00" maxDate="2023-01-01T00:00:00"/>
    </cacheField>
    <cacheField name="KODE BARANG" numFmtId="0">
      <sharedItems/>
    </cacheField>
    <cacheField name="QT" numFmtId="0">
      <sharedItems containsSemiMixedTypes="0" containsString="0" containsNumber="1" containsInteger="1" minValue="42" maxValue="130"/>
    </cacheField>
    <cacheField name="JENIS PENJUALAN" numFmtId="0">
      <sharedItems count="3">
        <s v="Grosir"/>
        <s v="Online"/>
        <s v="Eceran"/>
      </sharedItems>
    </cacheField>
    <cacheField name="METODE PEMBAYARAN" numFmtId="164">
      <sharedItems count="2">
        <s v="Cash"/>
        <s v="Kredit"/>
      </sharedItems>
    </cacheField>
    <cacheField name="DISKON" numFmtId="9">
      <sharedItems containsSemiMixedTypes="0" containsString="0" containsNumber="1" containsInteger="1" minValue="0" maxValue="0"/>
    </cacheField>
    <cacheField name="NAMA PRODUK" numFmtId="0">
      <sharedItems count="28">
        <s v="Pocky"/>
        <s v="Lotte Chocopie"/>
        <s v="Oreo Wafer Sandwich"/>
        <s v="Nyam-nyam"/>
        <s v="Buah Vita"/>
        <s v="Cimory Yogurt"/>
        <s v="Yoyic Bluebery"/>
        <s v="Teh Pucuk"/>
        <s v="Fruit Tea Poch"/>
        <s v="Zen Sabun"/>
        <s v="Detol"/>
        <s v="Lifebuoy Cair 900 Ml"/>
        <s v="Ciptadent 190gr"/>
        <s v="Pepsodent 120 gr"/>
        <s v="Buku Gambar A4"/>
        <s v="Buku Tulis"/>
        <s v="Pencil Warna 12"/>
        <s v="Pencil Warna 24"/>
        <s v="Buku Gambar A3"/>
        <s v="Pulpen Gel"/>
        <s v="Tipe X Joyko"/>
        <s v="Penggaris Butterfly"/>
        <s v="Penggaris Flexibble"/>
        <s v="Golda Coffee"/>
        <s v="Beng beng"/>
        <s v="Milku Cokelat"/>
        <s v="Pond's Bright Beauty"/>
        <s v="Pond's Men Facial"/>
      </sharedItems>
    </cacheField>
    <cacheField name="KATEGORI" numFmtId="0">
      <sharedItems count="4">
        <s v="Makanan"/>
        <s v="Minuman"/>
        <s v="Perawatan Tubuh"/>
        <s v="Alat Tulis"/>
      </sharedItems>
    </cacheField>
    <cacheField name="SATUAN" numFmtId="0">
      <sharedItems/>
    </cacheField>
    <cacheField name="HARGA BELI" numFmtId="166">
      <sharedItems containsSemiMixedTypes="0" containsString="0" containsNumber="1" containsInteger="1" minValue="1500" maxValue="50000"/>
    </cacheField>
    <cacheField name="HARGA JUAL" numFmtId="166">
      <sharedItems containsSemiMixedTypes="0" containsString="0" containsNumber="1" containsInteger="1" minValue="2500" maxValue="55000"/>
    </cacheField>
    <cacheField name="TOTAL HARGA BELI" numFmtId="166">
      <sharedItems containsSemiMixedTypes="0" containsString="0" containsNumber="1" containsInteger="1" minValue="66000" maxValue="5900000"/>
    </cacheField>
    <cacheField name="TOTAL HARGA JUAL " numFmtId="164">
      <sharedItems containsSemiMixedTypes="0" containsString="0" containsNumber="1" containsInteger="1" minValue="110000" maxValue="6490000" count="359">
        <n v="697000"/>
        <n v="512400"/>
        <n v="304500"/>
        <n v="422400"/>
        <n v="1282500"/>
        <n v="503500"/>
        <n v="693000"/>
        <n v="1091850"/>
        <n v="394800"/>
        <n v="1660000"/>
        <n v="615000"/>
        <n v="3240000"/>
        <n v="1526500"/>
        <n v="906400"/>
        <n v="903000"/>
        <n v="658750"/>
        <n v="2255000"/>
        <n v="4730000"/>
        <n v="1120500"/>
        <n v="712000"/>
        <n v="220000"/>
        <n v="239250"/>
        <n v="1575000"/>
        <n v="1377000"/>
        <n v="469200"/>
        <n v="433500"/>
        <n v="535500"/>
        <n v="484500"/>
        <n v="459000"/>
        <n v="713400"/>
        <n v="332500"/>
        <n v="1097250"/>
        <n v="418700"/>
        <n v="577500"/>
        <n v="941250"/>
        <n v="399500"/>
        <n v="1500000"/>
        <n v="2700000"/>
        <n v="1349000"/>
        <n v="803400"/>
        <n v="795500"/>
        <n v="581250"/>
        <n v="4180000"/>
        <n v="985500"/>
        <n v="632000"/>
        <n v="195000"/>
        <n v="211750"/>
        <n v="1662500"/>
        <n v="1215000"/>
        <n v="408000"/>
        <n v="382500"/>
        <n v="672400"/>
        <n v="488000"/>
        <n v="280000"/>
        <n v="336000"/>
        <n v="1068750"/>
        <n v="365700"/>
        <n v="928700"/>
        <n v="376000"/>
        <n v="1600000"/>
        <n v="622500"/>
        <n v="2844000"/>
        <n v="1331250"/>
        <n v="793100"/>
        <n v="604500"/>
        <n v="2310000"/>
        <n v="4565000"/>
        <n v="656000"/>
        <n v="237500"/>
        <n v="1312500"/>
        <n v="392700"/>
        <n v="418200"/>
        <n v="357000"/>
        <n v="351900"/>
        <n v="367200"/>
        <n v="598600"/>
        <n v="539000"/>
        <n v="1296000"/>
        <n v="2520000"/>
        <n v="262500"/>
        <n v="1897500"/>
        <n v="1870000"/>
        <n v="469700"/>
        <n v="582200"/>
        <n v="562100"/>
        <n v="1117800"/>
        <n v="234500"/>
        <n v="1952500"/>
        <n v="451400"/>
        <n v="350400"/>
        <n v="590400"/>
        <n v="1134000"/>
        <n v="1980000"/>
        <n v="2062500"/>
        <n v="1842500"/>
        <n v="1925000"/>
        <n v="2117500"/>
        <n v="329000"/>
        <n v="420900"/>
        <n v="345600"/>
        <n v="2880000"/>
        <n v="252000"/>
        <n v="324300"/>
        <n v="319600"/>
        <n v="408700"/>
        <n v="333700"/>
        <n v="515900"/>
        <n v="680000"/>
        <n v="200000"/>
        <n v="352500"/>
        <n v="343100"/>
        <n v="554400"/>
        <n v="531300"/>
        <n v="544000"/>
        <n v="172500"/>
        <n v="546700"/>
        <n v="523600"/>
        <n v="1166400"/>
        <n v="654500"/>
        <n v="616000"/>
        <n v="378000"/>
        <n v="552000"/>
        <n v="180000"/>
        <n v="1247400"/>
        <n v="372600"/>
        <n v="383400"/>
        <n v="1198800"/>
        <n v="361800"/>
        <n v="388800"/>
        <n v="405000"/>
        <n v="448200"/>
        <n v="824000"/>
        <n v="584000"/>
        <n v="187500"/>
        <n v="2592000"/>
        <n v="238000"/>
        <n v="710700"/>
        <n v="700400"/>
        <n v="731300"/>
        <n v="741600"/>
        <n v="721000"/>
        <n v="690100"/>
        <n v="772500"/>
        <n v="1470000"/>
        <n v="245000"/>
        <n v="1449000"/>
        <n v="1428000"/>
        <n v="1491000"/>
        <n v="1101600"/>
        <n v="1617000"/>
        <n v="1533000"/>
        <n v="1512000"/>
        <n v="1785000"/>
        <n v="1298500"/>
        <n v="2664000"/>
        <n v="1279950"/>
        <n v="170000"/>
        <n v="184250"/>
        <n v="1225000"/>
        <n v="1317050"/>
        <n v="1261400"/>
        <n v="1391250"/>
        <n v="1242850"/>
        <n v="1335600"/>
        <n v="787500"/>
        <n v="268400"/>
        <n v="225600"/>
        <n v="393600"/>
        <n v="346500"/>
        <n v="696600"/>
        <n v="157500"/>
        <n v="770000"/>
        <n v="752500"/>
        <n v="256200"/>
        <n v="216000"/>
        <n v="377200"/>
        <n v="369600"/>
        <n v="712800"/>
        <n v="1620000"/>
        <n v="147000"/>
        <n v="126500"/>
        <n v="298900"/>
        <n v="230400"/>
        <n v="385400"/>
        <n v="729000"/>
        <n v="822500"/>
        <n v="875000"/>
        <n v="892500"/>
        <n v="115000"/>
        <n v="400000"/>
        <n v="137500"/>
        <n v="164500"/>
        <n v="110000"/>
        <n v="112500"/>
        <n v="286700"/>
        <n v="331100"/>
        <n v="614950"/>
        <n v="940000"/>
        <n v="322500"/>
        <n v="1656000"/>
        <n v="526750"/>
        <n v="372000"/>
        <n v="1210000"/>
        <n v="122500"/>
        <n v="125000"/>
        <n v="117500"/>
        <n v="607500"/>
        <n v="861000"/>
        <n v="634400"/>
        <n v="374500"/>
        <n v="518400"/>
        <n v="1567500"/>
        <n v="609500"/>
        <n v="847000"/>
        <n v="1342850"/>
        <n v="488800"/>
        <n v="2060000"/>
        <n v="765000"/>
        <n v="3960000"/>
        <n v="1881500"/>
        <n v="1112400"/>
        <n v="1118000"/>
        <n v="813750"/>
        <n v="2805000"/>
        <n v="5830000"/>
        <n v="1390500"/>
        <n v="872000"/>
        <n v="270000"/>
        <n v="294250"/>
        <n v="1701000"/>
        <n v="571200"/>
        <n v="637500"/>
        <n v="586500"/>
        <n v="561000"/>
        <n v="877400"/>
        <n v="402500"/>
        <n v="1524750"/>
        <n v="577700"/>
        <n v="808500"/>
        <n v="1317750"/>
        <n v="540500"/>
        <n v="2100000"/>
        <n v="840000"/>
        <n v="3780000"/>
        <n v="3080000"/>
        <n v="2187500"/>
        <n v="612000"/>
        <n v="918400"/>
        <n v="671000"/>
        <n v="504000"/>
        <n v="551200"/>
        <n v="1367950"/>
        <n v="2300000"/>
        <n v="885000"/>
        <n v="4104000"/>
        <n v="1153600"/>
        <n v="1279250"/>
        <n v="875750"/>
        <n v="3272500"/>
        <n v="6490000"/>
        <n v="1687500"/>
        <n v="936000"/>
        <n v="325000"/>
        <n v="316250"/>
        <n v="1782000"/>
        <n v="596700"/>
        <n v="530400"/>
        <n v="545700"/>
        <n v="885600"/>
        <n v="1863000"/>
        <n v="385000"/>
        <n v="2860000"/>
        <n v="2832500"/>
        <n v="683200"/>
        <n v="869200"/>
        <n v="831600"/>
        <n v="1684800"/>
        <n v="2915000"/>
        <n v="664900"/>
        <n v="2942500"/>
        <n v="3025000"/>
        <n v="2887500"/>
        <n v="493500"/>
        <n v="513600"/>
        <n v="4140000"/>
        <n v="484100"/>
        <n v="622200"/>
        <n v="498200"/>
        <n v="785400"/>
        <n v="960000"/>
        <n v="287500"/>
        <n v="517000"/>
        <n v="507600"/>
        <n v="823900"/>
        <n v="800800"/>
        <n v="260000"/>
        <n v="816200"/>
        <n v="1733400"/>
        <n v="924000"/>
        <n v="885500"/>
        <n v="567000"/>
        <n v="832000"/>
        <n v="267500"/>
        <n v="1814400"/>
        <n v="561600"/>
        <n v="556200"/>
        <n v="572400"/>
        <n v="1765800"/>
        <n v="550800"/>
        <n v="577800"/>
        <n v="594000"/>
        <n v="637200"/>
        <n v="1184500"/>
        <n v="864000"/>
        <n v="275000"/>
        <n v="3852000"/>
        <n v="360500"/>
        <n v="1071200"/>
        <n v="1060900"/>
        <n v="1091800"/>
        <n v="1102100"/>
        <n v="1081500"/>
        <n v="1050600"/>
        <n v="1133000"/>
        <n v="2205000"/>
        <n v="367500"/>
        <n v="2184000"/>
        <n v="2163000"/>
        <n v="2226000"/>
        <n v="1668600"/>
        <n v="2352000"/>
        <n v="2268000"/>
        <n v="2247000"/>
        <n v="1947750"/>
        <n v="3924000"/>
        <n v="1929200"/>
        <n v="257500"/>
        <n v="280500"/>
        <n v="1837500"/>
        <n v="1966300"/>
        <n v="1910650"/>
        <n v="2040500"/>
        <n v="1892100"/>
        <n v="1984850"/>
        <n v="3672000"/>
        <n v="1820000"/>
        <n v="1802500"/>
        <n v="291500"/>
        <n v="1872500"/>
        <n v="1942500"/>
        <n v="265000"/>
        <n v="880000"/>
        <n v="652700"/>
        <n v="2140000"/>
        <n v="3816000"/>
        <n v="1171750"/>
        <n v="837000"/>
        <n v="272500"/>
        <n v="1417500"/>
      </sharedItems>
    </cacheField>
    <cacheField name="TGL"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BULAN" numFmtId="0">
      <sharedItems count="12">
        <s v="Jan"/>
        <s v="Feb"/>
        <s v="Mar"/>
        <s v="Apr"/>
        <s v="May"/>
        <s v="Jun"/>
        <s v="Jul"/>
        <s v="Aug"/>
        <s v="Sep"/>
        <s v="Oct"/>
        <s v="Nov"/>
        <s v="Dec"/>
      </sharedItems>
    </cacheField>
    <cacheField name="TAHUN"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2061887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d v="2021-01-01T00:00:00"/>
    <s v="P0001"/>
    <n v="85"/>
    <x v="0"/>
    <x v="0"/>
    <n v="0"/>
    <x v="0"/>
    <x v="0"/>
    <s v="Pcs"/>
    <n v="7250"/>
    <n v="8200"/>
    <n v="616250"/>
    <x v="0"/>
    <x v="0"/>
    <x v="0"/>
    <x v="0"/>
  </r>
  <r>
    <d v="2021-01-02T00:00:00"/>
    <s v="P0002"/>
    <n v="84"/>
    <x v="0"/>
    <x v="0"/>
    <n v="0"/>
    <x v="1"/>
    <x v="0"/>
    <s v="Pcs"/>
    <n v="4850"/>
    <n v="6100"/>
    <n v="407400"/>
    <x v="1"/>
    <x v="1"/>
    <x v="0"/>
    <x v="0"/>
  </r>
  <r>
    <d v="2021-01-03T00:00:00"/>
    <s v="P0003"/>
    <n v="87"/>
    <x v="0"/>
    <x v="0"/>
    <n v="0"/>
    <x v="2"/>
    <x v="0"/>
    <s v="Pcs"/>
    <n v="2350"/>
    <n v="3500"/>
    <n v="204450"/>
    <x v="2"/>
    <x v="2"/>
    <x v="0"/>
    <x v="0"/>
  </r>
  <r>
    <d v="2021-01-04T00:00:00"/>
    <s v="P0004"/>
    <n v="88"/>
    <x v="0"/>
    <x v="0"/>
    <n v="0"/>
    <x v="3"/>
    <x v="0"/>
    <s v="Pcs"/>
    <n v="3550"/>
    <n v="4800"/>
    <n v="312400"/>
    <x v="3"/>
    <x v="3"/>
    <x v="0"/>
    <x v="0"/>
  </r>
  <r>
    <d v="2021-01-05T00:00:00"/>
    <s v="P0013"/>
    <n v="90"/>
    <x v="0"/>
    <x v="0"/>
    <n v="0"/>
    <x v="4"/>
    <x v="1"/>
    <s v="Pcs"/>
    <n v="12850"/>
    <n v="14250"/>
    <n v="1156500"/>
    <x v="4"/>
    <x v="4"/>
    <x v="0"/>
    <x v="0"/>
  </r>
  <r>
    <d v="2021-01-06T00:00:00"/>
    <s v="P0014"/>
    <n v="95"/>
    <x v="0"/>
    <x v="0"/>
    <n v="0"/>
    <x v="5"/>
    <x v="1"/>
    <s v="Pcs"/>
    <n v="2875"/>
    <n v="5300"/>
    <n v="273125"/>
    <x v="5"/>
    <x v="5"/>
    <x v="0"/>
    <x v="0"/>
  </r>
  <r>
    <d v="2021-01-07T00:00:00"/>
    <s v="P0015"/>
    <n v="90"/>
    <x v="0"/>
    <x v="0"/>
    <n v="0"/>
    <x v="6"/>
    <x v="1"/>
    <s v="Pcs"/>
    <n v="4775"/>
    <n v="7700"/>
    <n v="429750"/>
    <x v="6"/>
    <x v="6"/>
    <x v="0"/>
    <x v="0"/>
  </r>
  <r>
    <d v="2021-01-08T00:00:00"/>
    <s v="P0016"/>
    <n v="87"/>
    <x v="1"/>
    <x v="0"/>
    <n v="0"/>
    <x v="7"/>
    <x v="1"/>
    <s v="Pcs"/>
    <n v="11500"/>
    <n v="12550"/>
    <n v="1000500"/>
    <x v="7"/>
    <x v="7"/>
    <x v="0"/>
    <x v="0"/>
  </r>
  <r>
    <d v="2021-01-09T00:00:00"/>
    <s v="P0017"/>
    <n v="84"/>
    <x v="1"/>
    <x v="0"/>
    <n v="0"/>
    <x v="8"/>
    <x v="1"/>
    <s v="Pcs"/>
    <n v="2250"/>
    <n v="4700"/>
    <n v="189000"/>
    <x v="8"/>
    <x v="8"/>
    <x v="0"/>
    <x v="0"/>
  </r>
  <r>
    <d v="2021-01-10T00:00:00"/>
    <s v="P0023"/>
    <n v="83"/>
    <x v="1"/>
    <x v="0"/>
    <n v="0"/>
    <x v="9"/>
    <x v="2"/>
    <s v="Pcs"/>
    <n v="18500"/>
    <n v="20000"/>
    <n v="1535500"/>
    <x v="9"/>
    <x v="9"/>
    <x v="0"/>
    <x v="0"/>
  </r>
  <r>
    <d v="2021-01-11T00:00:00"/>
    <s v="P0024"/>
    <n v="82"/>
    <x v="1"/>
    <x v="0"/>
    <n v="0"/>
    <x v="10"/>
    <x v="2"/>
    <s v="Pcs"/>
    <n v="5750"/>
    <n v="7500"/>
    <n v="471500"/>
    <x v="10"/>
    <x v="10"/>
    <x v="0"/>
    <x v="0"/>
  </r>
  <r>
    <d v="2021-01-12T00:00:00"/>
    <s v="P0025"/>
    <n v="90"/>
    <x v="1"/>
    <x v="0"/>
    <n v="0"/>
    <x v="11"/>
    <x v="2"/>
    <s v="Pcs"/>
    <n v="34550"/>
    <n v="36000"/>
    <n v="3109500"/>
    <x v="11"/>
    <x v="11"/>
    <x v="0"/>
    <x v="0"/>
  </r>
  <r>
    <d v="2021-01-13T00:00:00"/>
    <s v="P0026"/>
    <n v="86"/>
    <x v="1"/>
    <x v="0"/>
    <n v="0"/>
    <x v="12"/>
    <x v="2"/>
    <s v="Pcs"/>
    <n v="15450"/>
    <n v="17750"/>
    <n v="1328700"/>
    <x v="12"/>
    <x v="12"/>
    <x v="0"/>
    <x v="0"/>
  </r>
  <r>
    <d v="2021-01-14T00:00:00"/>
    <s v="P0027"/>
    <n v="88"/>
    <x v="1"/>
    <x v="0"/>
    <n v="0"/>
    <x v="13"/>
    <x v="2"/>
    <s v="Pcs"/>
    <n v="5750"/>
    <n v="10300"/>
    <n v="506000"/>
    <x v="13"/>
    <x v="13"/>
    <x v="0"/>
    <x v="0"/>
  </r>
  <r>
    <d v="2021-01-15T00:00:00"/>
    <s v="P0031"/>
    <n v="84"/>
    <x v="1"/>
    <x v="1"/>
    <n v="0"/>
    <x v="14"/>
    <x v="3"/>
    <s v="Pcs"/>
    <n v="8000"/>
    <n v="10750"/>
    <n v="672000"/>
    <x v="14"/>
    <x v="14"/>
    <x v="0"/>
    <x v="0"/>
  </r>
  <r>
    <d v="2021-01-16T00:00:00"/>
    <s v="P0032"/>
    <n v="85"/>
    <x v="1"/>
    <x v="1"/>
    <n v="0"/>
    <x v="15"/>
    <x v="3"/>
    <s v="Pcs"/>
    <n v="5000"/>
    <n v="7750"/>
    <n v="425000"/>
    <x v="15"/>
    <x v="15"/>
    <x v="0"/>
    <x v="0"/>
  </r>
  <r>
    <d v="2021-01-17T00:00:00"/>
    <s v="P0033"/>
    <n v="82"/>
    <x v="1"/>
    <x v="1"/>
    <n v="0"/>
    <x v="16"/>
    <x v="3"/>
    <s v="Pcs"/>
    <n v="25000"/>
    <n v="27500"/>
    <n v="2050000"/>
    <x v="16"/>
    <x v="16"/>
    <x v="0"/>
    <x v="0"/>
  </r>
  <r>
    <d v="2021-01-18T00:00:00"/>
    <s v="P0034"/>
    <n v="86"/>
    <x v="1"/>
    <x v="1"/>
    <n v="0"/>
    <x v="17"/>
    <x v="3"/>
    <s v="Pcs"/>
    <n v="50000"/>
    <n v="55000"/>
    <n v="4300000"/>
    <x v="17"/>
    <x v="17"/>
    <x v="0"/>
    <x v="0"/>
  </r>
  <r>
    <d v="2021-01-19T00:00:00"/>
    <s v="P0035"/>
    <n v="83"/>
    <x v="1"/>
    <x v="1"/>
    <n v="0"/>
    <x v="18"/>
    <x v="3"/>
    <s v="Pcs"/>
    <n v="10000"/>
    <n v="13500"/>
    <n v="830000"/>
    <x v="18"/>
    <x v="18"/>
    <x v="0"/>
    <x v="0"/>
  </r>
  <r>
    <d v="2021-01-20T00:00:00"/>
    <s v="P0036"/>
    <n v="89"/>
    <x v="0"/>
    <x v="1"/>
    <n v="0"/>
    <x v="19"/>
    <x v="3"/>
    <s v="Pcs"/>
    <n v="7500"/>
    <n v="8000"/>
    <n v="667500"/>
    <x v="19"/>
    <x v="19"/>
    <x v="0"/>
    <x v="0"/>
  </r>
  <r>
    <d v="2021-01-21T00:00:00"/>
    <s v="P0037"/>
    <n v="88"/>
    <x v="0"/>
    <x v="1"/>
    <n v="0"/>
    <x v="20"/>
    <x v="3"/>
    <s v="Pcs"/>
    <n v="1500"/>
    <n v="2500"/>
    <n v="132000"/>
    <x v="20"/>
    <x v="20"/>
    <x v="0"/>
    <x v="0"/>
  </r>
  <r>
    <d v="2021-01-22T00:00:00"/>
    <s v="P0038"/>
    <n v="87"/>
    <x v="0"/>
    <x v="1"/>
    <n v="0"/>
    <x v="21"/>
    <x v="3"/>
    <s v="Pcs"/>
    <n v="1750"/>
    <n v="2750"/>
    <n v="152250"/>
    <x v="21"/>
    <x v="21"/>
    <x v="0"/>
    <x v="0"/>
  </r>
  <r>
    <d v="2021-01-23T00:00:00"/>
    <s v="P0039"/>
    <n v="90"/>
    <x v="0"/>
    <x v="1"/>
    <n v="0"/>
    <x v="22"/>
    <x v="3"/>
    <s v="Pcs"/>
    <n v="13750"/>
    <n v="17500"/>
    <n v="1237500"/>
    <x v="22"/>
    <x v="22"/>
    <x v="0"/>
    <x v="0"/>
  </r>
  <r>
    <d v="2021-01-24T00:00:00"/>
    <s v="P0020"/>
    <n v="85"/>
    <x v="0"/>
    <x v="1"/>
    <n v="0"/>
    <x v="23"/>
    <x v="1"/>
    <s v="Pcs"/>
    <n v="11950"/>
    <n v="16200"/>
    <n v="1015750"/>
    <x v="23"/>
    <x v="23"/>
    <x v="0"/>
    <x v="0"/>
  </r>
  <r>
    <d v="2021-01-25T00:00:00"/>
    <s v="P0005"/>
    <n v="92"/>
    <x v="0"/>
    <x v="0"/>
    <n v="0"/>
    <x v="24"/>
    <x v="0"/>
    <s v="Pcs"/>
    <n v="3650"/>
    <n v="5100"/>
    <n v="335800"/>
    <x v="24"/>
    <x v="24"/>
    <x v="0"/>
    <x v="0"/>
  </r>
  <r>
    <d v="2021-01-26T00:00:00"/>
    <s v="P0005"/>
    <n v="85"/>
    <x v="2"/>
    <x v="1"/>
    <n v="0"/>
    <x v="24"/>
    <x v="0"/>
    <s v="Pcs"/>
    <n v="3650"/>
    <n v="5100"/>
    <n v="310250"/>
    <x v="25"/>
    <x v="25"/>
    <x v="0"/>
    <x v="0"/>
  </r>
  <r>
    <d v="2021-01-27T00:00:00"/>
    <s v="P0005"/>
    <n v="105"/>
    <x v="2"/>
    <x v="1"/>
    <n v="0"/>
    <x v="24"/>
    <x v="0"/>
    <s v="Pcs"/>
    <n v="3650"/>
    <n v="5100"/>
    <n v="383250"/>
    <x v="26"/>
    <x v="26"/>
    <x v="0"/>
    <x v="0"/>
  </r>
  <r>
    <d v="2021-01-28T00:00:00"/>
    <s v="P0005"/>
    <n v="85"/>
    <x v="2"/>
    <x v="1"/>
    <n v="0"/>
    <x v="24"/>
    <x v="0"/>
    <s v="Pcs"/>
    <n v="3650"/>
    <n v="5100"/>
    <n v="310250"/>
    <x v="25"/>
    <x v="27"/>
    <x v="0"/>
    <x v="0"/>
  </r>
  <r>
    <d v="2021-01-29T00:00:00"/>
    <s v="P0005"/>
    <n v="95"/>
    <x v="2"/>
    <x v="0"/>
    <n v="0"/>
    <x v="24"/>
    <x v="0"/>
    <s v="Pcs"/>
    <n v="3650"/>
    <n v="5100"/>
    <n v="346750"/>
    <x v="27"/>
    <x v="28"/>
    <x v="0"/>
    <x v="0"/>
  </r>
  <r>
    <d v="2021-01-30T00:00:00"/>
    <s v="P0005"/>
    <n v="90"/>
    <x v="2"/>
    <x v="0"/>
    <n v="0"/>
    <x v="24"/>
    <x v="0"/>
    <s v="Pcs"/>
    <n v="3650"/>
    <n v="5100"/>
    <n v="328500"/>
    <x v="28"/>
    <x v="29"/>
    <x v="0"/>
    <x v="0"/>
  </r>
  <r>
    <d v="2021-01-31T00:00:00"/>
    <s v="P0005"/>
    <n v="85"/>
    <x v="2"/>
    <x v="0"/>
    <n v="0"/>
    <x v="24"/>
    <x v="0"/>
    <s v="Pcs"/>
    <n v="3650"/>
    <n v="5100"/>
    <n v="310250"/>
    <x v="25"/>
    <x v="30"/>
    <x v="0"/>
    <x v="0"/>
  </r>
  <r>
    <d v="2021-02-01T00:00:00"/>
    <s v="P0001"/>
    <n v="87"/>
    <x v="0"/>
    <x v="0"/>
    <n v="0"/>
    <x v="0"/>
    <x v="0"/>
    <s v="Pcs"/>
    <n v="7250"/>
    <n v="8200"/>
    <n v="630750"/>
    <x v="29"/>
    <x v="0"/>
    <x v="1"/>
    <x v="0"/>
  </r>
  <r>
    <d v="2021-02-02T00:00:00"/>
    <s v="P0002"/>
    <n v="84"/>
    <x v="0"/>
    <x v="0"/>
    <n v="0"/>
    <x v="1"/>
    <x v="0"/>
    <s v="Pcs"/>
    <n v="4850"/>
    <n v="6100"/>
    <n v="407400"/>
    <x v="1"/>
    <x v="1"/>
    <x v="1"/>
    <x v="0"/>
  </r>
  <r>
    <d v="2021-02-03T00:00:00"/>
    <s v="P0003"/>
    <n v="95"/>
    <x v="0"/>
    <x v="0"/>
    <n v="0"/>
    <x v="2"/>
    <x v="0"/>
    <s v="Pcs"/>
    <n v="2350"/>
    <n v="3500"/>
    <n v="223250"/>
    <x v="30"/>
    <x v="2"/>
    <x v="1"/>
    <x v="0"/>
  </r>
  <r>
    <d v="2021-02-04T00:00:00"/>
    <s v="P0004"/>
    <n v="88"/>
    <x v="0"/>
    <x v="0"/>
    <n v="0"/>
    <x v="3"/>
    <x v="0"/>
    <s v="Pcs"/>
    <n v="3550"/>
    <n v="4800"/>
    <n v="312400"/>
    <x v="3"/>
    <x v="3"/>
    <x v="1"/>
    <x v="0"/>
  </r>
  <r>
    <d v="2021-02-05T00:00:00"/>
    <s v="P0013"/>
    <n v="77"/>
    <x v="0"/>
    <x v="0"/>
    <n v="0"/>
    <x v="4"/>
    <x v="1"/>
    <s v="Pcs"/>
    <n v="12850"/>
    <n v="14250"/>
    <n v="989450"/>
    <x v="31"/>
    <x v="4"/>
    <x v="1"/>
    <x v="0"/>
  </r>
  <r>
    <d v="2021-02-06T00:00:00"/>
    <s v="P0014"/>
    <n v="79"/>
    <x v="0"/>
    <x v="1"/>
    <n v="0"/>
    <x v="5"/>
    <x v="1"/>
    <s v="Pcs"/>
    <n v="2875"/>
    <n v="5300"/>
    <n v="227125"/>
    <x v="32"/>
    <x v="5"/>
    <x v="1"/>
    <x v="0"/>
  </r>
  <r>
    <d v="2021-02-07T00:00:00"/>
    <s v="P0015"/>
    <n v="75"/>
    <x v="0"/>
    <x v="1"/>
    <n v="0"/>
    <x v="6"/>
    <x v="1"/>
    <s v="Pcs"/>
    <n v="4775"/>
    <n v="7700"/>
    <n v="358125"/>
    <x v="33"/>
    <x v="6"/>
    <x v="1"/>
    <x v="0"/>
  </r>
  <r>
    <d v="2021-02-08T00:00:00"/>
    <s v="P0016"/>
    <n v="75"/>
    <x v="0"/>
    <x v="1"/>
    <n v="0"/>
    <x v="7"/>
    <x v="1"/>
    <s v="Pcs"/>
    <n v="11500"/>
    <n v="12550"/>
    <n v="862500"/>
    <x v="34"/>
    <x v="7"/>
    <x v="1"/>
    <x v="0"/>
  </r>
  <r>
    <d v="2021-02-09T00:00:00"/>
    <s v="P0017"/>
    <n v="85"/>
    <x v="0"/>
    <x v="1"/>
    <n v="0"/>
    <x v="8"/>
    <x v="1"/>
    <s v="Pcs"/>
    <n v="2250"/>
    <n v="4700"/>
    <n v="191250"/>
    <x v="35"/>
    <x v="8"/>
    <x v="1"/>
    <x v="0"/>
  </r>
  <r>
    <d v="2021-02-10T00:00:00"/>
    <s v="P0023"/>
    <n v="75"/>
    <x v="0"/>
    <x v="1"/>
    <n v="0"/>
    <x v="9"/>
    <x v="2"/>
    <s v="Pcs"/>
    <n v="18500"/>
    <n v="20000"/>
    <n v="1387500"/>
    <x v="36"/>
    <x v="9"/>
    <x v="1"/>
    <x v="0"/>
  </r>
  <r>
    <d v="2021-02-11T00:00:00"/>
    <s v="P0024"/>
    <n v="82"/>
    <x v="1"/>
    <x v="0"/>
    <n v="0"/>
    <x v="10"/>
    <x v="2"/>
    <s v="Pcs"/>
    <n v="5750"/>
    <n v="7500"/>
    <n v="471500"/>
    <x v="10"/>
    <x v="10"/>
    <x v="1"/>
    <x v="0"/>
  </r>
  <r>
    <d v="2021-02-12T00:00:00"/>
    <s v="P0025"/>
    <n v="75"/>
    <x v="1"/>
    <x v="0"/>
    <n v="0"/>
    <x v="11"/>
    <x v="2"/>
    <s v="Pcs"/>
    <n v="34550"/>
    <n v="36000"/>
    <n v="2591250"/>
    <x v="37"/>
    <x v="11"/>
    <x v="1"/>
    <x v="0"/>
  </r>
  <r>
    <d v="2021-02-13T00:00:00"/>
    <s v="P0026"/>
    <n v="76"/>
    <x v="1"/>
    <x v="0"/>
    <n v="0"/>
    <x v="12"/>
    <x v="2"/>
    <s v="Pcs"/>
    <n v="15450"/>
    <n v="17750"/>
    <n v="1174200"/>
    <x v="38"/>
    <x v="12"/>
    <x v="1"/>
    <x v="0"/>
  </r>
  <r>
    <d v="2021-02-14T00:00:00"/>
    <s v="P0027"/>
    <n v="78"/>
    <x v="1"/>
    <x v="0"/>
    <n v="0"/>
    <x v="13"/>
    <x v="2"/>
    <s v="Pcs"/>
    <n v="5750"/>
    <n v="10300"/>
    <n v="448500"/>
    <x v="39"/>
    <x v="13"/>
    <x v="1"/>
    <x v="0"/>
  </r>
  <r>
    <d v="2021-02-15T00:00:00"/>
    <s v="P0031"/>
    <n v="74"/>
    <x v="1"/>
    <x v="1"/>
    <n v="0"/>
    <x v="14"/>
    <x v="3"/>
    <s v="Pcs"/>
    <n v="8000"/>
    <n v="10750"/>
    <n v="592000"/>
    <x v="40"/>
    <x v="14"/>
    <x v="1"/>
    <x v="0"/>
  </r>
  <r>
    <d v="2021-02-16T00:00:00"/>
    <s v="P0032"/>
    <n v="75"/>
    <x v="1"/>
    <x v="1"/>
    <n v="0"/>
    <x v="15"/>
    <x v="3"/>
    <s v="Pcs"/>
    <n v="5000"/>
    <n v="7750"/>
    <n v="375000"/>
    <x v="41"/>
    <x v="15"/>
    <x v="1"/>
    <x v="0"/>
  </r>
  <r>
    <d v="2021-02-17T00:00:00"/>
    <s v="P0033"/>
    <n v="82"/>
    <x v="1"/>
    <x v="1"/>
    <n v="0"/>
    <x v="16"/>
    <x v="3"/>
    <s v="Pcs"/>
    <n v="25000"/>
    <n v="27500"/>
    <n v="2050000"/>
    <x v="16"/>
    <x v="16"/>
    <x v="1"/>
    <x v="0"/>
  </r>
  <r>
    <d v="2021-02-18T00:00:00"/>
    <s v="P0034"/>
    <n v="76"/>
    <x v="1"/>
    <x v="1"/>
    <n v="0"/>
    <x v="17"/>
    <x v="3"/>
    <s v="Pcs"/>
    <n v="50000"/>
    <n v="55000"/>
    <n v="3800000"/>
    <x v="42"/>
    <x v="17"/>
    <x v="1"/>
    <x v="0"/>
  </r>
  <r>
    <d v="2021-02-19T00:00:00"/>
    <s v="P0035"/>
    <n v="73"/>
    <x v="1"/>
    <x v="1"/>
    <n v="0"/>
    <x v="18"/>
    <x v="3"/>
    <s v="Pcs"/>
    <n v="10000"/>
    <n v="13500"/>
    <n v="730000"/>
    <x v="43"/>
    <x v="18"/>
    <x v="1"/>
    <x v="0"/>
  </r>
  <r>
    <d v="2021-02-20T00:00:00"/>
    <s v="P0036"/>
    <n v="79"/>
    <x v="2"/>
    <x v="0"/>
    <n v="0"/>
    <x v="19"/>
    <x v="3"/>
    <s v="Pcs"/>
    <n v="7500"/>
    <n v="8000"/>
    <n v="592500"/>
    <x v="44"/>
    <x v="19"/>
    <x v="1"/>
    <x v="0"/>
  </r>
  <r>
    <d v="2021-02-21T00:00:00"/>
    <s v="P0037"/>
    <n v="78"/>
    <x v="2"/>
    <x v="0"/>
    <n v="0"/>
    <x v="20"/>
    <x v="3"/>
    <s v="Pcs"/>
    <n v="1500"/>
    <n v="2500"/>
    <n v="117000"/>
    <x v="45"/>
    <x v="20"/>
    <x v="1"/>
    <x v="0"/>
  </r>
  <r>
    <d v="2021-02-22T00:00:00"/>
    <s v="P0038"/>
    <n v="77"/>
    <x v="2"/>
    <x v="0"/>
    <n v="0"/>
    <x v="21"/>
    <x v="3"/>
    <s v="Pcs"/>
    <n v="1750"/>
    <n v="2750"/>
    <n v="134750"/>
    <x v="46"/>
    <x v="21"/>
    <x v="1"/>
    <x v="0"/>
  </r>
  <r>
    <d v="2021-02-23T00:00:00"/>
    <s v="P0039"/>
    <n v="95"/>
    <x v="2"/>
    <x v="0"/>
    <n v="0"/>
    <x v="22"/>
    <x v="3"/>
    <s v="Pcs"/>
    <n v="13750"/>
    <n v="17500"/>
    <n v="1306250"/>
    <x v="47"/>
    <x v="22"/>
    <x v="1"/>
    <x v="0"/>
  </r>
  <r>
    <d v="2021-02-24T00:00:00"/>
    <s v="P0020"/>
    <n v="75"/>
    <x v="2"/>
    <x v="0"/>
    <n v="0"/>
    <x v="23"/>
    <x v="1"/>
    <s v="Pcs"/>
    <n v="11950"/>
    <n v="16200"/>
    <n v="896250"/>
    <x v="48"/>
    <x v="23"/>
    <x v="1"/>
    <x v="0"/>
  </r>
  <r>
    <d v="2021-02-25T00:00:00"/>
    <s v="P0005"/>
    <n v="80"/>
    <x v="0"/>
    <x v="1"/>
    <n v="0"/>
    <x v="24"/>
    <x v="0"/>
    <s v="Pcs"/>
    <n v="3650"/>
    <n v="5100"/>
    <n v="292000"/>
    <x v="49"/>
    <x v="24"/>
    <x v="1"/>
    <x v="0"/>
  </r>
  <r>
    <d v="2021-02-26T00:00:00"/>
    <s v="P0005"/>
    <n v="75"/>
    <x v="2"/>
    <x v="1"/>
    <n v="0"/>
    <x v="24"/>
    <x v="0"/>
    <s v="Pcs"/>
    <n v="3650"/>
    <n v="5100"/>
    <n v="273750"/>
    <x v="50"/>
    <x v="25"/>
    <x v="1"/>
    <x v="0"/>
  </r>
  <r>
    <d v="2021-02-27T00:00:00"/>
    <s v="P0005"/>
    <n v="75"/>
    <x v="2"/>
    <x v="1"/>
    <n v="0"/>
    <x v="24"/>
    <x v="0"/>
    <s v="Pcs"/>
    <n v="3650"/>
    <n v="5100"/>
    <n v="273750"/>
    <x v="50"/>
    <x v="26"/>
    <x v="1"/>
    <x v="0"/>
  </r>
  <r>
    <d v="2021-02-28T00:00:00"/>
    <s v="P0005"/>
    <n v="85"/>
    <x v="2"/>
    <x v="1"/>
    <n v="0"/>
    <x v="24"/>
    <x v="0"/>
    <s v="Pcs"/>
    <n v="3650"/>
    <n v="5100"/>
    <n v="310250"/>
    <x v="25"/>
    <x v="27"/>
    <x v="1"/>
    <x v="0"/>
  </r>
  <r>
    <d v="2021-03-01T00:00:00"/>
    <s v="P0005"/>
    <n v="80"/>
    <x v="0"/>
    <x v="0"/>
    <n v="0"/>
    <x v="24"/>
    <x v="0"/>
    <s v="Pcs"/>
    <n v="3650"/>
    <n v="5100"/>
    <n v="292000"/>
    <x v="49"/>
    <x v="0"/>
    <x v="2"/>
    <x v="0"/>
  </r>
  <r>
    <d v="2021-03-02T00:00:00"/>
    <s v="P0005"/>
    <n v="85"/>
    <x v="2"/>
    <x v="1"/>
    <n v="0"/>
    <x v="24"/>
    <x v="0"/>
    <s v="Pcs"/>
    <n v="3650"/>
    <n v="5100"/>
    <n v="310250"/>
    <x v="25"/>
    <x v="1"/>
    <x v="2"/>
    <x v="0"/>
  </r>
  <r>
    <d v="2021-03-03T00:00:00"/>
    <s v="P0005"/>
    <n v="90"/>
    <x v="2"/>
    <x v="0"/>
    <n v="0"/>
    <x v="24"/>
    <x v="0"/>
    <s v="Pcs"/>
    <n v="3650"/>
    <n v="5100"/>
    <n v="328500"/>
    <x v="28"/>
    <x v="2"/>
    <x v="2"/>
    <x v="0"/>
  </r>
  <r>
    <d v="2021-03-04T00:00:00"/>
    <s v="P0001"/>
    <n v="82"/>
    <x v="2"/>
    <x v="0"/>
    <n v="0"/>
    <x v="0"/>
    <x v="0"/>
    <s v="Pcs"/>
    <n v="7250"/>
    <n v="8200"/>
    <n v="594500"/>
    <x v="51"/>
    <x v="3"/>
    <x v="2"/>
    <x v="0"/>
  </r>
  <r>
    <d v="2021-03-05T00:00:00"/>
    <s v="P0002"/>
    <n v="80"/>
    <x v="0"/>
    <x v="0"/>
    <n v="0"/>
    <x v="1"/>
    <x v="0"/>
    <s v="Pcs"/>
    <n v="4850"/>
    <n v="6100"/>
    <n v="388000"/>
    <x v="52"/>
    <x v="4"/>
    <x v="2"/>
    <x v="0"/>
  </r>
  <r>
    <d v="2021-03-06T00:00:00"/>
    <s v="P0003"/>
    <n v="80"/>
    <x v="0"/>
    <x v="1"/>
    <n v="0"/>
    <x v="2"/>
    <x v="0"/>
    <s v="Pcs"/>
    <n v="2350"/>
    <n v="3500"/>
    <n v="188000"/>
    <x v="53"/>
    <x v="5"/>
    <x v="2"/>
    <x v="0"/>
  </r>
  <r>
    <d v="2021-03-07T00:00:00"/>
    <s v="P0004"/>
    <n v="70"/>
    <x v="0"/>
    <x v="0"/>
    <n v="0"/>
    <x v="3"/>
    <x v="0"/>
    <s v="Pcs"/>
    <n v="3550"/>
    <n v="4800"/>
    <n v="248500"/>
    <x v="54"/>
    <x v="6"/>
    <x v="2"/>
    <x v="0"/>
  </r>
  <r>
    <d v="2021-03-08T00:00:00"/>
    <s v="P0013"/>
    <n v="75"/>
    <x v="0"/>
    <x v="1"/>
    <n v="0"/>
    <x v="4"/>
    <x v="1"/>
    <s v="Pcs"/>
    <n v="12850"/>
    <n v="14250"/>
    <n v="963750"/>
    <x v="55"/>
    <x v="7"/>
    <x v="2"/>
    <x v="0"/>
  </r>
  <r>
    <d v="2021-03-09T00:00:00"/>
    <s v="P0014"/>
    <n v="69"/>
    <x v="1"/>
    <x v="0"/>
    <n v="0"/>
    <x v="5"/>
    <x v="1"/>
    <s v="Pcs"/>
    <n v="2875"/>
    <n v="5300"/>
    <n v="198375"/>
    <x v="56"/>
    <x v="8"/>
    <x v="2"/>
    <x v="0"/>
  </r>
  <r>
    <d v="2021-03-10T00:00:00"/>
    <s v="P0015"/>
    <n v="75"/>
    <x v="1"/>
    <x v="0"/>
    <n v="0"/>
    <x v="6"/>
    <x v="1"/>
    <s v="Pcs"/>
    <n v="4775"/>
    <n v="7700"/>
    <n v="358125"/>
    <x v="33"/>
    <x v="9"/>
    <x v="2"/>
    <x v="0"/>
  </r>
  <r>
    <d v="2021-03-11T00:00:00"/>
    <s v="P0016"/>
    <n v="74"/>
    <x v="1"/>
    <x v="1"/>
    <n v="0"/>
    <x v="7"/>
    <x v="1"/>
    <s v="Pcs"/>
    <n v="11500"/>
    <n v="12550"/>
    <n v="851000"/>
    <x v="57"/>
    <x v="10"/>
    <x v="2"/>
    <x v="0"/>
  </r>
  <r>
    <d v="2021-03-12T00:00:00"/>
    <s v="P0017"/>
    <n v="80"/>
    <x v="1"/>
    <x v="0"/>
    <n v="0"/>
    <x v="8"/>
    <x v="1"/>
    <s v="Pcs"/>
    <n v="2250"/>
    <n v="4700"/>
    <n v="180000"/>
    <x v="58"/>
    <x v="11"/>
    <x v="2"/>
    <x v="0"/>
  </r>
  <r>
    <d v="2021-03-13T00:00:00"/>
    <s v="P0023"/>
    <n v="80"/>
    <x v="2"/>
    <x v="1"/>
    <n v="0"/>
    <x v="9"/>
    <x v="2"/>
    <s v="Pcs"/>
    <n v="18500"/>
    <n v="20000"/>
    <n v="1480000"/>
    <x v="59"/>
    <x v="12"/>
    <x v="2"/>
    <x v="0"/>
  </r>
  <r>
    <d v="2021-03-14T00:00:00"/>
    <s v="P0024"/>
    <n v="83"/>
    <x v="1"/>
    <x v="0"/>
    <n v="0"/>
    <x v="10"/>
    <x v="2"/>
    <s v="Pcs"/>
    <n v="5750"/>
    <n v="7500"/>
    <n v="477250"/>
    <x v="60"/>
    <x v="13"/>
    <x v="2"/>
    <x v="0"/>
  </r>
  <r>
    <d v="2021-03-15T00:00:00"/>
    <s v="P0025"/>
    <n v="79"/>
    <x v="1"/>
    <x v="1"/>
    <n v="0"/>
    <x v="11"/>
    <x v="2"/>
    <s v="Pcs"/>
    <n v="34550"/>
    <n v="36000"/>
    <n v="2729450"/>
    <x v="61"/>
    <x v="14"/>
    <x v="2"/>
    <x v="0"/>
  </r>
  <r>
    <d v="2021-03-16T00:00:00"/>
    <s v="P0026"/>
    <n v="75"/>
    <x v="2"/>
    <x v="0"/>
    <n v="0"/>
    <x v="12"/>
    <x v="2"/>
    <s v="Pcs"/>
    <n v="15450"/>
    <n v="17750"/>
    <n v="1158750"/>
    <x v="62"/>
    <x v="15"/>
    <x v="2"/>
    <x v="0"/>
  </r>
  <r>
    <d v="2021-03-17T00:00:00"/>
    <s v="P0027"/>
    <n v="77"/>
    <x v="1"/>
    <x v="1"/>
    <n v="0"/>
    <x v="13"/>
    <x v="2"/>
    <s v="Pcs"/>
    <n v="5750"/>
    <n v="10300"/>
    <n v="442750"/>
    <x v="63"/>
    <x v="16"/>
    <x v="2"/>
    <x v="0"/>
  </r>
  <r>
    <d v="2021-03-18T00:00:00"/>
    <s v="P0031"/>
    <n v="84"/>
    <x v="1"/>
    <x v="0"/>
    <n v="0"/>
    <x v="14"/>
    <x v="3"/>
    <s v="Pcs"/>
    <n v="8000"/>
    <n v="10750"/>
    <n v="672000"/>
    <x v="14"/>
    <x v="17"/>
    <x v="2"/>
    <x v="0"/>
  </r>
  <r>
    <d v="2021-03-19T00:00:00"/>
    <s v="P0032"/>
    <n v="78"/>
    <x v="2"/>
    <x v="1"/>
    <n v="0"/>
    <x v="15"/>
    <x v="3"/>
    <s v="Pcs"/>
    <n v="5000"/>
    <n v="7750"/>
    <n v="390000"/>
    <x v="64"/>
    <x v="18"/>
    <x v="2"/>
    <x v="0"/>
  </r>
  <r>
    <d v="2021-03-20T00:00:00"/>
    <s v="P0033"/>
    <n v="84"/>
    <x v="1"/>
    <x v="0"/>
    <n v="0"/>
    <x v="16"/>
    <x v="3"/>
    <s v="Pcs"/>
    <n v="25000"/>
    <n v="27500"/>
    <n v="2100000"/>
    <x v="65"/>
    <x v="19"/>
    <x v="2"/>
    <x v="0"/>
  </r>
  <r>
    <d v="2021-03-21T00:00:00"/>
    <s v="P0034"/>
    <n v="83"/>
    <x v="1"/>
    <x v="0"/>
    <n v="0"/>
    <x v="17"/>
    <x v="3"/>
    <s v="Pcs"/>
    <n v="50000"/>
    <n v="55000"/>
    <n v="4150000"/>
    <x v="66"/>
    <x v="20"/>
    <x v="2"/>
    <x v="0"/>
  </r>
  <r>
    <d v="2021-03-22T00:00:00"/>
    <s v="P0035"/>
    <n v="90"/>
    <x v="2"/>
    <x v="1"/>
    <n v="0"/>
    <x v="18"/>
    <x v="3"/>
    <s v="Pcs"/>
    <n v="10000"/>
    <n v="13500"/>
    <n v="900000"/>
    <x v="48"/>
    <x v="21"/>
    <x v="2"/>
    <x v="0"/>
  </r>
  <r>
    <d v="2021-03-23T00:00:00"/>
    <s v="P0036"/>
    <n v="82"/>
    <x v="1"/>
    <x v="0"/>
    <n v="0"/>
    <x v="19"/>
    <x v="3"/>
    <s v="Pcs"/>
    <n v="7500"/>
    <n v="8000"/>
    <n v="615000"/>
    <x v="67"/>
    <x v="22"/>
    <x v="2"/>
    <x v="0"/>
  </r>
  <r>
    <d v="2021-03-24T00:00:00"/>
    <s v="P0037"/>
    <n v="95"/>
    <x v="1"/>
    <x v="0"/>
    <n v="0"/>
    <x v="20"/>
    <x v="3"/>
    <s v="Pcs"/>
    <n v="1500"/>
    <n v="2500"/>
    <n v="142500"/>
    <x v="68"/>
    <x v="23"/>
    <x v="2"/>
    <x v="0"/>
  </r>
  <r>
    <d v="2021-03-25T00:00:00"/>
    <s v="P0038"/>
    <n v="80"/>
    <x v="0"/>
    <x v="1"/>
    <n v="0"/>
    <x v="21"/>
    <x v="3"/>
    <s v="Pcs"/>
    <n v="1750"/>
    <n v="2750"/>
    <n v="140000"/>
    <x v="20"/>
    <x v="24"/>
    <x v="2"/>
    <x v="0"/>
  </r>
  <r>
    <d v="2021-03-26T00:00:00"/>
    <s v="P0039"/>
    <n v="75"/>
    <x v="0"/>
    <x v="0"/>
    <n v="0"/>
    <x v="22"/>
    <x v="3"/>
    <s v="Pcs"/>
    <n v="13750"/>
    <n v="17500"/>
    <n v="1031250"/>
    <x v="69"/>
    <x v="25"/>
    <x v="2"/>
    <x v="0"/>
  </r>
  <r>
    <d v="2021-03-27T00:00:00"/>
    <s v="P0020"/>
    <n v="75"/>
    <x v="0"/>
    <x v="0"/>
    <n v="0"/>
    <x v="23"/>
    <x v="1"/>
    <s v="Pcs"/>
    <n v="11950"/>
    <n v="16200"/>
    <n v="896250"/>
    <x v="48"/>
    <x v="26"/>
    <x v="2"/>
    <x v="0"/>
  </r>
  <r>
    <d v="2021-03-28T00:00:00"/>
    <s v="P0005"/>
    <n v="77"/>
    <x v="0"/>
    <x v="1"/>
    <n v="0"/>
    <x v="24"/>
    <x v="0"/>
    <s v="Pcs"/>
    <n v="3650"/>
    <n v="5100"/>
    <n v="281050"/>
    <x v="70"/>
    <x v="27"/>
    <x v="2"/>
    <x v="0"/>
  </r>
  <r>
    <d v="2021-03-29T00:00:00"/>
    <s v="P0005"/>
    <n v="75"/>
    <x v="1"/>
    <x v="0"/>
    <n v="0"/>
    <x v="24"/>
    <x v="0"/>
    <s v="Pcs"/>
    <n v="3650"/>
    <n v="5100"/>
    <n v="273750"/>
    <x v="50"/>
    <x v="28"/>
    <x v="2"/>
    <x v="0"/>
  </r>
  <r>
    <d v="2021-03-30T00:00:00"/>
    <s v="P0005"/>
    <n v="82"/>
    <x v="0"/>
    <x v="0"/>
    <n v="0"/>
    <x v="24"/>
    <x v="0"/>
    <s v="Pcs"/>
    <n v="3650"/>
    <n v="5100"/>
    <n v="299300"/>
    <x v="71"/>
    <x v="29"/>
    <x v="2"/>
    <x v="0"/>
  </r>
  <r>
    <d v="2021-03-31T00:00:00"/>
    <s v="P0005"/>
    <n v="75"/>
    <x v="0"/>
    <x v="0"/>
    <n v="0"/>
    <x v="24"/>
    <x v="0"/>
    <s v="Pcs"/>
    <n v="3650"/>
    <n v="5100"/>
    <n v="273750"/>
    <x v="50"/>
    <x v="30"/>
    <x v="2"/>
    <x v="0"/>
  </r>
  <r>
    <d v="2021-04-01T00:00:00"/>
    <s v="P0005"/>
    <n v="70"/>
    <x v="0"/>
    <x v="1"/>
    <n v="0"/>
    <x v="24"/>
    <x v="0"/>
    <s v="Pcs"/>
    <n v="3650"/>
    <n v="5100"/>
    <n v="255500"/>
    <x v="72"/>
    <x v="0"/>
    <x v="3"/>
    <x v="0"/>
  </r>
  <r>
    <d v="2021-04-02T00:00:00"/>
    <s v="P0005"/>
    <n v="69"/>
    <x v="2"/>
    <x v="1"/>
    <n v="0"/>
    <x v="24"/>
    <x v="0"/>
    <s v="Pcs"/>
    <n v="3650"/>
    <n v="5100"/>
    <n v="251850"/>
    <x v="73"/>
    <x v="1"/>
    <x v="3"/>
    <x v="0"/>
  </r>
  <r>
    <d v="2021-04-03T00:00:00"/>
    <s v="P0005"/>
    <n v="72"/>
    <x v="2"/>
    <x v="0"/>
    <n v="0"/>
    <x v="24"/>
    <x v="0"/>
    <s v="Pcs"/>
    <n v="3650"/>
    <n v="5100"/>
    <n v="262800"/>
    <x v="74"/>
    <x v="2"/>
    <x v="3"/>
    <x v="0"/>
  </r>
  <r>
    <d v="2021-04-04T00:00:00"/>
    <s v="P0001"/>
    <n v="73"/>
    <x v="2"/>
    <x v="0"/>
    <n v="0"/>
    <x v="0"/>
    <x v="0"/>
    <s v="Pcs"/>
    <n v="7250"/>
    <n v="8200"/>
    <n v="529250"/>
    <x v="75"/>
    <x v="3"/>
    <x v="3"/>
    <x v="0"/>
  </r>
  <r>
    <d v="2021-04-05T00:00:00"/>
    <s v="P0015"/>
    <n v="70"/>
    <x v="0"/>
    <x v="0"/>
    <n v="0"/>
    <x v="6"/>
    <x v="1"/>
    <s v="Pcs"/>
    <n v="4775"/>
    <n v="7700"/>
    <n v="334250"/>
    <x v="76"/>
    <x v="4"/>
    <x v="3"/>
    <x v="0"/>
  </r>
  <r>
    <d v="2021-04-06T00:00:00"/>
    <s v="P0020"/>
    <n v="80"/>
    <x v="0"/>
    <x v="1"/>
    <n v="0"/>
    <x v="23"/>
    <x v="1"/>
    <s v="Pcs"/>
    <n v="11950"/>
    <n v="16200"/>
    <n v="956000"/>
    <x v="77"/>
    <x v="5"/>
    <x v="3"/>
    <x v="0"/>
  </r>
  <r>
    <d v="2021-04-07T00:00:00"/>
    <s v="P0025"/>
    <n v="70"/>
    <x v="0"/>
    <x v="0"/>
    <n v="0"/>
    <x v="11"/>
    <x v="2"/>
    <s v="Pcs"/>
    <n v="34550"/>
    <n v="36000"/>
    <n v="2418500"/>
    <x v="78"/>
    <x v="6"/>
    <x v="3"/>
    <x v="0"/>
  </r>
  <r>
    <d v="2021-04-08T00:00:00"/>
    <s v="P0003"/>
    <n v="75"/>
    <x v="0"/>
    <x v="1"/>
    <n v="0"/>
    <x v="2"/>
    <x v="0"/>
    <s v="Pcs"/>
    <n v="2350"/>
    <n v="3500"/>
    <n v="176250"/>
    <x v="79"/>
    <x v="7"/>
    <x v="3"/>
    <x v="0"/>
  </r>
  <r>
    <d v="2021-04-09T00:00:00"/>
    <s v="P0033"/>
    <n v="69"/>
    <x v="1"/>
    <x v="0"/>
    <n v="0"/>
    <x v="16"/>
    <x v="3"/>
    <s v="Pcs"/>
    <n v="25000"/>
    <n v="27500"/>
    <n v="1725000"/>
    <x v="80"/>
    <x v="8"/>
    <x v="3"/>
    <x v="0"/>
  </r>
  <r>
    <d v="2021-04-10T00:00:00"/>
    <s v="P0033"/>
    <n v="68"/>
    <x v="2"/>
    <x v="0"/>
    <n v="0"/>
    <x v="16"/>
    <x v="3"/>
    <s v="Pcs"/>
    <n v="25000"/>
    <n v="27500"/>
    <n v="1700000"/>
    <x v="81"/>
    <x v="9"/>
    <x v="3"/>
    <x v="0"/>
  </r>
  <r>
    <d v="2021-04-11T00:00:00"/>
    <s v="P0002"/>
    <n v="77"/>
    <x v="1"/>
    <x v="0"/>
    <n v="0"/>
    <x v="1"/>
    <x v="0"/>
    <s v="Pcs"/>
    <n v="4850"/>
    <n v="6100"/>
    <n v="373450"/>
    <x v="82"/>
    <x v="10"/>
    <x v="3"/>
    <x v="0"/>
  </r>
  <r>
    <d v="2021-04-12T00:00:00"/>
    <s v="P0004"/>
    <n v="70"/>
    <x v="1"/>
    <x v="0"/>
    <n v="0"/>
    <x v="3"/>
    <x v="0"/>
    <s v="Pcs"/>
    <n v="3550"/>
    <n v="4800"/>
    <n v="248500"/>
    <x v="54"/>
    <x v="11"/>
    <x v="3"/>
    <x v="0"/>
  </r>
  <r>
    <d v="2021-04-13T00:00:00"/>
    <s v="P0001"/>
    <n v="71"/>
    <x v="2"/>
    <x v="0"/>
    <n v="0"/>
    <x v="0"/>
    <x v="0"/>
    <s v="Pcs"/>
    <n v="7250"/>
    <n v="8200"/>
    <n v="514750"/>
    <x v="83"/>
    <x v="12"/>
    <x v="3"/>
    <x v="0"/>
  </r>
  <r>
    <d v="2021-04-14T00:00:00"/>
    <s v="P0015"/>
    <n v="73"/>
    <x v="1"/>
    <x v="0"/>
    <n v="0"/>
    <x v="6"/>
    <x v="1"/>
    <s v="Pcs"/>
    <n v="4775"/>
    <n v="7700"/>
    <n v="348575"/>
    <x v="84"/>
    <x v="13"/>
    <x v="3"/>
    <x v="0"/>
  </r>
  <r>
    <d v="2021-04-15T00:00:00"/>
    <s v="P0020"/>
    <n v="69"/>
    <x v="1"/>
    <x v="0"/>
    <n v="0"/>
    <x v="23"/>
    <x v="1"/>
    <s v="Pcs"/>
    <n v="11950"/>
    <n v="16200"/>
    <n v="824550"/>
    <x v="85"/>
    <x v="14"/>
    <x v="3"/>
    <x v="0"/>
  </r>
  <r>
    <d v="2021-04-16T00:00:00"/>
    <s v="P0025"/>
    <n v="70"/>
    <x v="2"/>
    <x v="0"/>
    <n v="0"/>
    <x v="11"/>
    <x v="2"/>
    <s v="Pcs"/>
    <n v="34550"/>
    <n v="36000"/>
    <n v="2418500"/>
    <x v="78"/>
    <x v="15"/>
    <x v="3"/>
    <x v="0"/>
  </r>
  <r>
    <d v="2021-04-17T00:00:00"/>
    <s v="P0003"/>
    <n v="67"/>
    <x v="1"/>
    <x v="0"/>
    <n v="0"/>
    <x v="2"/>
    <x v="0"/>
    <s v="Pcs"/>
    <n v="2350"/>
    <n v="3500"/>
    <n v="157450"/>
    <x v="86"/>
    <x v="16"/>
    <x v="3"/>
    <x v="0"/>
  </r>
  <r>
    <d v="2021-04-18T00:00:00"/>
    <s v="P0033"/>
    <n v="71"/>
    <x v="1"/>
    <x v="0"/>
    <n v="0"/>
    <x v="16"/>
    <x v="3"/>
    <s v="Pcs"/>
    <n v="25000"/>
    <n v="27500"/>
    <n v="1775000"/>
    <x v="87"/>
    <x v="17"/>
    <x v="3"/>
    <x v="0"/>
  </r>
  <r>
    <d v="2021-04-19T00:00:00"/>
    <s v="P0033"/>
    <n v="68"/>
    <x v="2"/>
    <x v="0"/>
    <n v="0"/>
    <x v="16"/>
    <x v="3"/>
    <s v="Pcs"/>
    <n v="25000"/>
    <n v="27500"/>
    <n v="1700000"/>
    <x v="81"/>
    <x v="18"/>
    <x v="3"/>
    <x v="0"/>
  </r>
  <r>
    <d v="2021-04-20T00:00:00"/>
    <s v="P0002"/>
    <n v="74"/>
    <x v="1"/>
    <x v="0"/>
    <n v="0"/>
    <x v="1"/>
    <x v="0"/>
    <s v="Pcs"/>
    <n v="4850"/>
    <n v="6100"/>
    <n v="358900"/>
    <x v="88"/>
    <x v="19"/>
    <x v="3"/>
    <x v="0"/>
  </r>
  <r>
    <d v="2021-04-21T00:00:00"/>
    <s v="P0004"/>
    <n v="73"/>
    <x v="1"/>
    <x v="0"/>
    <n v="0"/>
    <x v="3"/>
    <x v="0"/>
    <s v="Pcs"/>
    <n v="3550"/>
    <n v="4800"/>
    <n v="259150"/>
    <x v="89"/>
    <x v="20"/>
    <x v="3"/>
    <x v="0"/>
  </r>
  <r>
    <d v="2021-04-22T00:00:00"/>
    <s v="P0001"/>
    <n v="72"/>
    <x v="2"/>
    <x v="0"/>
    <n v="0"/>
    <x v="0"/>
    <x v="0"/>
    <s v="Pcs"/>
    <n v="7250"/>
    <n v="8200"/>
    <n v="522000"/>
    <x v="90"/>
    <x v="21"/>
    <x v="3"/>
    <x v="0"/>
  </r>
  <r>
    <d v="2021-04-23T00:00:00"/>
    <s v="P0015"/>
    <n v="70"/>
    <x v="1"/>
    <x v="0"/>
    <n v="0"/>
    <x v="6"/>
    <x v="1"/>
    <s v="Pcs"/>
    <n v="4775"/>
    <n v="7700"/>
    <n v="334250"/>
    <x v="76"/>
    <x v="22"/>
    <x v="3"/>
    <x v="0"/>
  </r>
  <r>
    <d v="2021-04-24T00:00:00"/>
    <s v="P0020"/>
    <n v="70"/>
    <x v="1"/>
    <x v="0"/>
    <n v="0"/>
    <x v="23"/>
    <x v="1"/>
    <s v="Pcs"/>
    <n v="11950"/>
    <n v="16200"/>
    <n v="836500"/>
    <x v="91"/>
    <x v="23"/>
    <x v="3"/>
    <x v="0"/>
  </r>
  <r>
    <d v="2021-04-25T00:00:00"/>
    <s v="P0033"/>
    <n v="72"/>
    <x v="0"/>
    <x v="0"/>
    <n v="0"/>
    <x v="16"/>
    <x v="3"/>
    <s v="Pcs"/>
    <n v="25000"/>
    <n v="27500"/>
    <n v="1800000"/>
    <x v="92"/>
    <x v="24"/>
    <x v="3"/>
    <x v="0"/>
  </r>
  <r>
    <d v="2021-04-26T00:00:00"/>
    <s v="P0033"/>
    <n v="75"/>
    <x v="0"/>
    <x v="0"/>
    <n v="0"/>
    <x v="16"/>
    <x v="3"/>
    <s v="Pcs"/>
    <n v="25000"/>
    <n v="27500"/>
    <n v="1875000"/>
    <x v="93"/>
    <x v="25"/>
    <x v="3"/>
    <x v="0"/>
  </r>
  <r>
    <d v="2021-04-27T00:00:00"/>
    <s v="P0033"/>
    <n v="67"/>
    <x v="0"/>
    <x v="0"/>
    <n v="0"/>
    <x v="16"/>
    <x v="3"/>
    <s v="Pcs"/>
    <n v="25000"/>
    <n v="27500"/>
    <n v="1675000"/>
    <x v="94"/>
    <x v="26"/>
    <x v="3"/>
    <x v="0"/>
  </r>
  <r>
    <d v="2021-04-28T00:00:00"/>
    <s v="P0033"/>
    <n v="72"/>
    <x v="0"/>
    <x v="0"/>
    <n v="0"/>
    <x v="16"/>
    <x v="3"/>
    <s v="Pcs"/>
    <n v="25000"/>
    <n v="27500"/>
    <n v="1800000"/>
    <x v="92"/>
    <x v="27"/>
    <x v="3"/>
    <x v="0"/>
  </r>
  <r>
    <d v="2021-04-29T00:00:00"/>
    <s v="P0033"/>
    <n v="70"/>
    <x v="0"/>
    <x v="0"/>
    <n v="0"/>
    <x v="16"/>
    <x v="3"/>
    <s v="Pcs"/>
    <n v="25000"/>
    <n v="27500"/>
    <n v="1750000"/>
    <x v="95"/>
    <x v="28"/>
    <x v="3"/>
    <x v="0"/>
  </r>
  <r>
    <d v="2021-04-30T00:00:00"/>
    <s v="P0033"/>
    <n v="77"/>
    <x v="0"/>
    <x v="0"/>
    <n v="0"/>
    <x v="16"/>
    <x v="3"/>
    <s v="Pcs"/>
    <n v="25000"/>
    <n v="27500"/>
    <n v="1925000"/>
    <x v="96"/>
    <x v="29"/>
    <x v="3"/>
    <x v="0"/>
  </r>
  <r>
    <d v="2021-05-01T00:00:00"/>
    <s v="P0017"/>
    <n v="70"/>
    <x v="0"/>
    <x v="0"/>
    <n v="0"/>
    <x v="8"/>
    <x v="1"/>
    <s v="Pcs"/>
    <n v="2250"/>
    <n v="4700"/>
    <n v="157500"/>
    <x v="97"/>
    <x v="0"/>
    <x v="4"/>
    <x v="0"/>
  </r>
  <r>
    <d v="2021-05-02T00:00:00"/>
    <s v="P0002"/>
    <n v="69"/>
    <x v="2"/>
    <x v="1"/>
    <n v="0"/>
    <x v="1"/>
    <x v="0"/>
    <s v="Pcs"/>
    <n v="4850"/>
    <n v="6100"/>
    <n v="334650"/>
    <x v="98"/>
    <x v="1"/>
    <x v="4"/>
    <x v="0"/>
  </r>
  <r>
    <d v="2021-05-03T00:00:00"/>
    <s v="P0004"/>
    <n v="72"/>
    <x v="2"/>
    <x v="0"/>
    <n v="0"/>
    <x v="3"/>
    <x v="0"/>
    <s v="Pcs"/>
    <n v="3550"/>
    <n v="4800"/>
    <n v="255600"/>
    <x v="99"/>
    <x v="2"/>
    <x v="4"/>
    <x v="0"/>
  </r>
  <r>
    <d v="2021-05-04T00:00:00"/>
    <s v="P0001"/>
    <n v="73"/>
    <x v="2"/>
    <x v="0"/>
    <n v="0"/>
    <x v="0"/>
    <x v="0"/>
    <s v="Pcs"/>
    <n v="7250"/>
    <n v="8200"/>
    <n v="529250"/>
    <x v="75"/>
    <x v="3"/>
    <x v="4"/>
    <x v="0"/>
  </r>
  <r>
    <d v="2021-05-05T00:00:00"/>
    <s v="P0015"/>
    <n v="75"/>
    <x v="0"/>
    <x v="0"/>
    <n v="0"/>
    <x v="6"/>
    <x v="1"/>
    <s v="Pcs"/>
    <n v="4775"/>
    <n v="7700"/>
    <n v="358125"/>
    <x v="33"/>
    <x v="4"/>
    <x v="4"/>
    <x v="0"/>
  </r>
  <r>
    <d v="2021-05-06T00:00:00"/>
    <s v="P0020"/>
    <n v="70"/>
    <x v="0"/>
    <x v="1"/>
    <n v="0"/>
    <x v="23"/>
    <x v="1"/>
    <s v="Pcs"/>
    <n v="11950"/>
    <n v="16200"/>
    <n v="836500"/>
    <x v="91"/>
    <x v="5"/>
    <x v="4"/>
    <x v="0"/>
  </r>
  <r>
    <d v="2021-05-07T00:00:00"/>
    <s v="P0025"/>
    <n v="80"/>
    <x v="0"/>
    <x v="0"/>
    <n v="0"/>
    <x v="11"/>
    <x v="2"/>
    <s v="Pcs"/>
    <n v="34550"/>
    <n v="36000"/>
    <n v="2764000"/>
    <x v="100"/>
    <x v="6"/>
    <x v="4"/>
    <x v="0"/>
  </r>
  <r>
    <d v="2021-05-08T00:00:00"/>
    <s v="P0003"/>
    <n v="72"/>
    <x v="0"/>
    <x v="1"/>
    <n v="0"/>
    <x v="2"/>
    <x v="0"/>
    <s v="Pcs"/>
    <n v="2350"/>
    <n v="3500"/>
    <n v="169200"/>
    <x v="101"/>
    <x v="7"/>
    <x v="4"/>
    <x v="0"/>
  </r>
  <r>
    <d v="2021-05-09T00:00:00"/>
    <s v="P0017"/>
    <n v="69"/>
    <x v="1"/>
    <x v="0"/>
    <n v="0"/>
    <x v="8"/>
    <x v="1"/>
    <s v="Pcs"/>
    <n v="2250"/>
    <n v="4700"/>
    <n v="155250"/>
    <x v="102"/>
    <x v="8"/>
    <x v="4"/>
    <x v="0"/>
  </r>
  <r>
    <d v="2021-05-10T00:00:00"/>
    <s v="P0017"/>
    <n v="68"/>
    <x v="2"/>
    <x v="0"/>
    <n v="0"/>
    <x v="8"/>
    <x v="1"/>
    <s v="Pcs"/>
    <n v="2250"/>
    <n v="4700"/>
    <n v="153000"/>
    <x v="103"/>
    <x v="9"/>
    <x v="4"/>
    <x v="0"/>
  </r>
  <r>
    <d v="2021-05-11T00:00:00"/>
    <s v="P0002"/>
    <n v="67"/>
    <x v="1"/>
    <x v="0"/>
    <n v="0"/>
    <x v="1"/>
    <x v="0"/>
    <s v="Pcs"/>
    <n v="4850"/>
    <n v="6100"/>
    <n v="324950"/>
    <x v="104"/>
    <x v="10"/>
    <x v="4"/>
    <x v="0"/>
  </r>
  <r>
    <d v="2021-05-12T00:00:00"/>
    <s v="P0004"/>
    <n v="70"/>
    <x v="1"/>
    <x v="0"/>
    <n v="0"/>
    <x v="3"/>
    <x v="0"/>
    <s v="Pcs"/>
    <n v="3550"/>
    <n v="4800"/>
    <n v="248500"/>
    <x v="54"/>
    <x v="11"/>
    <x v="4"/>
    <x v="0"/>
  </r>
  <r>
    <d v="2021-05-13T00:00:00"/>
    <s v="P0001"/>
    <n v="71"/>
    <x v="2"/>
    <x v="0"/>
    <n v="0"/>
    <x v="0"/>
    <x v="0"/>
    <s v="Pcs"/>
    <n v="7250"/>
    <n v="8200"/>
    <n v="514750"/>
    <x v="83"/>
    <x v="12"/>
    <x v="4"/>
    <x v="0"/>
  </r>
  <r>
    <d v="2021-05-14T00:00:00"/>
    <s v="P0015"/>
    <n v="73"/>
    <x v="1"/>
    <x v="0"/>
    <n v="0"/>
    <x v="6"/>
    <x v="1"/>
    <s v="Pcs"/>
    <n v="4775"/>
    <n v="7700"/>
    <n v="348575"/>
    <x v="84"/>
    <x v="13"/>
    <x v="4"/>
    <x v="0"/>
  </r>
  <r>
    <d v="2021-05-15T00:00:00"/>
    <s v="P0020"/>
    <n v="69"/>
    <x v="1"/>
    <x v="0"/>
    <n v="0"/>
    <x v="23"/>
    <x v="1"/>
    <s v="Pcs"/>
    <n v="11950"/>
    <n v="16200"/>
    <n v="824550"/>
    <x v="85"/>
    <x v="14"/>
    <x v="4"/>
    <x v="0"/>
  </r>
  <r>
    <d v="2021-05-16T00:00:00"/>
    <s v="P0025"/>
    <n v="70"/>
    <x v="2"/>
    <x v="0"/>
    <n v="0"/>
    <x v="11"/>
    <x v="2"/>
    <s v="Pcs"/>
    <n v="34550"/>
    <n v="36000"/>
    <n v="2418500"/>
    <x v="78"/>
    <x v="15"/>
    <x v="4"/>
    <x v="0"/>
  </r>
  <r>
    <d v="2021-05-17T00:00:00"/>
    <s v="P0003"/>
    <n v="67"/>
    <x v="1"/>
    <x v="0"/>
    <n v="0"/>
    <x v="2"/>
    <x v="0"/>
    <s v="Pcs"/>
    <n v="2350"/>
    <n v="3500"/>
    <n v="157450"/>
    <x v="86"/>
    <x v="16"/>
    <x v="4"/>
    <x v="0"/>
  </r>
  <r>
    <d v="2021-05-18T00:00:00"/>
    <s v="P0017"/>
    <n v="71"/>
    <x v="1"/>
    <x v="0"/>
    <n v="0"/>
    <x v="8"/>
    <x v="1"/>
    <s v="Pcs"/>
    <n v="2250"/>
    <n v="4700"/>
    <n v="159750"/>
    <x v="105"/>
    <x v="17"/>
    <x v="4"/>
    <x v="0"/>
  </r>
  <r>
    <d v="2021-05-19T00:00:00"/>
    <s v="P0017"/>
    <n v="68"/>
    <x v="2"/>
    <x v="0"/>
    <n v="0"/>
    <x v="8"/>
    <x v="1"/>
    <s v="Pcs"/>
    <n v="2250"/>
    <n v="4700"/>
    <n v="153000"/>
    <x v="103"/>
    <x v="18"/>
    <x v="4"/>
    <x v="0"/>
  </r>
  <r>
    <d v="2021-05-20T00:00:00"/>
    <s v="P0002"/>
    <n v="74"/>
    <x v="1"/>
    <x v="0"/>
    <n v="0"/>
    <x v="1"/>
    <x v="0"/>
    <s v="Pcs"/>
    <n v="4850"/>
    <n v="6100"/>
    <n v="358900"/>
    <x v="88"/>
    <x v="19"/>
    <x v="4"/>
    <x v="0"/>
  </r>
  <r>
    <d v="2021-05-21T00:00:00"/>
    <s v="P0004"/>
    <n v="73"/>
    <x v="1"/>
    <x v="0"/>
    <n v="0"/>
    <x v="3"/>
    <x v="0"/>
    <s v="Pcs"/>
    <n v="3550"/>
    <n v="4800"/>
    <n v="259150"/>
    <x v="89"/>
    <x v="20"/>
    <x v="4"/>
    <x v="0"/>
  </r>
  <r>
    <d v="2021-05-22T00:00:00"/>
    <s v="P0001"/>
    <n v="72"/>
    <x v="2"/>
    <x v="0"/>
    <n v="0"/>
    <x v="0"/>
    <x v="0"/>
    <s v="Pcs"/>
    <n v="7250"/>
    <n v="8200"/>
    <n v="522000"/>
    <x v="90"/>
    <x v="21"/>
    <x v="4"/>
    <x v="0"/>
  </r>
  <r>
    <d v="2021-05-23T00:00:00"/>
    <s v="P0015"/>
    <n v="67"/>
    <x v="1"/>
    <x v="0"/>
    <n v="0"/>
    <x v="6"/>
    <x v="1"/>
    <s v="Pcs"/>
    <n v="4775"/>
    <n v="7700"/>
    <n v="319925"/>
    <x v="106"/>
    <x v="22"/>
    <x v="4"/>
    <x v="0"/>
  </r>
  <r>
    <d v="2021-05-24T00:00:00"/>
    <s v="P0020"/>
    <n v="70"/>
    <x v="1"/>
    <x v="0"/>
    <n v="0"/>
    <x v="23"/>
    <x v="1"/>
    <s v="Pcs"/>
    <n v="11950"/>
    <n v="16200"/>
    <n v="836500"/>
    <x v="91"/>
    <x v="23"/>
    <x v="4"/>
    <x v="0"/>
  </r>
  <r>
    <d v="2021-05-25T00:00:00"/>
    <s v="P0036"/>
    <n v="85"/>
    <x v="0"/>
    <x v="0"/>
    <n v="0"/>
    <x v="19"/>
    <x v="3"/>
    <s v="Pcs"/>
    <n v="7500"/>
    <n v="8000"/>
    <n v="637500"/>
    <x v="107"/>
    <x v="24"/>
    <x v="4"/>
    <x v="0"/>
  </r>
  <r>
    <d v="2021-05-26T00:00:00"/>
    <s v="P0037"/>
    <n v="80"/>
    <x v="0"/>
    <x v="0"/>
    <n v="0"/>
    <x v="20"/>
    <x v="3"/>
    <s v="Pcs"/>
    <n v="1500"/>
    <n v="2500"/>
    <n v="120000"/>
    <x v="108"/>
    <x v="25"/>
    <x v="4"/>
    <x v="0"/>
  </r>
  <r>
    <d v="2021-05-27T00:00:00"/>
    <s v="P0017"/>
    <n v="70"/>
    <x v="0"/>
    <x v="0"/>
    <n v="0"/>
    <x v="8"/>
    <x v="1"/>
    <s v="Pcs"/>
    <n v="2250"/>
    <n v="4700"/>
    <n v="157500"/>
    <x v="97"/>
    <x v="26"/>
    <x v="4"/>
    <x v="0"/>
  </r>
  <r>
    <d v="2021-05-28T00:00:00"/>
    <s v="P0017"/>
    <n v="75"/>
    <x v="0"/>
    <x v="0"/>
    <n v="0"/>
    <x v="8"/>
    <x v="1"/>
    <s v="Pcs"/>
    <n v="2250"/>
    <n v="4700"/>
    <n v="168750"/>
    <x v="109"/>
    <x v="27"/>
    <x v="4"/>
    <x v="0"/>
  </r>
  <r>
    <d v="2021-05-29T00:00:00"/>
    <s v="P0017"/>
    <n v="70"/>
    <x v="0"/>
    <x v="0"/>
    <n v="0"/>
    <x v="8"/>
    <x v="1"/>
    <s v="Pcs"/>
    <n v="2250"/>
    <n v="4700"/>
    <n v="157500"/>
    <x v="97"/>
    <x v="28"/>
    <x v="4"/>
    <x v="0"/>
  </r>
  <r>
    <d v="2021-05-30T00:00:00"/>
    <s v="P0017"/>
    <n v="73"/>
    <x v="0"/>
    <x v="0"/>
    <n v="0"/>
    <x v="8"/>
    <x v="1"/>
    <s v="Pcs"/>
    <n v="2250"/>
    <n v="4700"/>
    <n v="164250"/>
    <x v="110"/>
    <x v="29"/>
    <x v="4"/>
    <x v="0"/>
  </r>
  <r>
    <d v="2021-05-31T00:00:00"/>
    <s v="P0017"/>
    <n v="70"/>
    <x v="0"/>
    <x v="0"/>
    <n v="0"/>
    <x v="8"/>
    <x v="1"/>
    <s v="Pcs"/>
    <n v="2250"/>
    <n v="4700"/>
    <n v="157500"/>
    <x v="97"/>
    <x v="30"/>
    <x v="4"/>
    <x v="0"/>
  </r>
  <r>
    <d v="2021-06-01T00:00:00"/>
    <s v="P0015"/>
    <n v="72"/>
    <x v="0"/>
    <x v="0"/>
    <n v="0"/>
    <x v="6"/>
    <x v="1"/>
    <s v="Pcs"/>
    <n v="4775"/>
    <n v="7700"/>
    <n v="343800"/>
    <x v="111"/>
    <x v="0"/>
    <x v="5"/>
    <x v="0"/>
  </r>
  <r>
    <d v="2021-06-02T00:00:00"/>
    <s v="P0002"/>
    <n v="69"/>
    <x v="2"/>
    <x v="1"/>
    <n v="0"/>
    <x v="1"/>
    <x v="0"/>
    <s v="Pcs"/>
    <n v="4850"/>
    <n v="6100"/>
    <n v="334650"/>
    <x v="98"/>
    <x v="1"/>
    <x v="5"/>
    <x v="0"/>
  </r>
  <r>
    <d v="2021-06-03T00:00:00"/>
    <s v="P0004"/>
    <n v="72"/>
    <x v="2"/>
    <x v="0"/>
    <n v="0"/>
    <x v="3"/>
    <x v="0"/>
    <s v="Pcs"/>
    <n v="3550"/>
    <n v="4800"/>
    <n v="255600"/>
    <x v="99"/>
    <x v="2"/>
    <x v="5"/>
    <x v="0"/>
  </r>
  <r>
    <d v="2021-06-04T00:00:00"/>
    <s v="P0001"/>
    <n v="73"/>
    <x v="2"/>
    <x v="0"/>
    <n v="0"/>
    <x v="0"/>
    <x v="0"/>
    <s v="Pcs"/>
    <n v="7250"/>
    <n v="8200"/>
    <n v="529250"/>
    <x v="75"/>
    <x v="3"/>
    <x v="5"/>
    <x v="0"/>
  </r>
  <r>
    <d v="2021-06-05T00:00:00"/>
    <s v="P0015"/>
    <n v="75"/>
    <x v="0"/>
    <x v="0"/>
    <n v="0"/>
    <x v="6"/>
    <x v="1"/>
    <s v="Pcs"/>
    <n v="4775"/>
    <n v="7700"/>
    <n v="358125"/>
    <x v="33"/>
    <x v="4"/>
    <x v="5"/>
    <x v="0"/>
  </r>
  <r>
    <d v="2021-06-06T00:00:00"/>
    <s v="P0020"/>
    <n v="70"/>
    <x v="0"/>
    <x v="1"/>
    <n v="0"/>
    <x v="23"/>
    <x v="1"/>
    <s v="Pcs"/>
    <n v="11950"/>
    <n v="16200"/>
    <n v="836500"/>
    <x v="91"/>
    <x v="5"/>
    <x v="5"/>
    <x v="0"/>
  </r>
  <r>
    <d v="2021-06-07T00:00:00"/>
    <s v="P0025"/>
    <n v="80"/>
    <x v="0"/>
    <x v="0"/>
    <n v="0"/>
    <x v="11"/>
    <x v="2"/>
    <s v="Pcs"/>
    <n v="34550"/>
    <n v="36000"/>
    <n v="2764000"/>
    <x v="100"/>
    <x v="6"/>
    <x v="5"/>
    <x v="0"/>
  </r>
  <r>
    <d v="2021-06-08T00:00:00"/>
    <s v="P0003"/>
    <n v="72"/>
    <x v="0"/>
    <x v="1"/>
    <n v="0"/>
    <x v="2"/>
    <x v="0"/>
    <s v="Pcs"/>
    <n v="2350"/>
    <n v="3500"/>
    <n v="169200"/>
    <x v="101"/>
    <x v="7"/>
    <x v="5"/>
    <x v="0"/>
  </r>
  <r>
    <d v="2021-06-09T00:00:00"/>
    <s v="P0015"/>
    <n v="69"/>
    <x v="1"/>
    <x v="0"/>
    <n v="0"/>
    <x v="6"/>
    <x v="1"/>
    <s v="Pcs"/>
    <n v="4775"/>
    <n v="7700"/>
    <n v="329475"/>
    <x v="112"/>
    <x v="8"/>
    <x v="5"/>
    <x v="0"/>
  </r>
  <r>
    <d v="2021-06-10T00:00:00"/>
    <s v="P0036"/>
    <n v="68"/>
    <x v="2"/>
    <x v="0"/>
    <n v="0"/>
    <x v="19"/>
    <x v="3"/>
    <s v="Pcs"/>
    <n v="7500"/>
    <n v="8000"/>
    <n v="510000"/>
    <x v="113"/>
    <x v="9"/>
    <x v="5"/>
    <x v="0"/>
  </r>
  <r>
    <d v="2021-06-11T00:00:00"/>
    <s v="P0037"/>
    <n v="69"/>
    <x v="1"/>
    <x v="0"/>
    <n v="0"/>
    <x v="20"/>
    <x v="3"/>
    <s v="Pcs"/>
    <n v="1500"/>
    <n v="2500"/>
    <n v="103500"/>
    <x v="114"/>
    <x v="10"/>
    <x v="5"/>
    <x v="0"/>
  </r>
  <r>
    <d v="2021-06-12T00:00:00"/>
    <s v="P0004"/>
    <n v="70"/>
    <x v="1"/>
    <x v="0"/>
    <n v="0"/>
    <x v="3"/>
    <x v="0"/>
    <s v="Pcs"/>
    <n v="3550"/>
    <n v="4800"/>
    <n v="248500"/>
    <x v="54"/>
    <x v="11"/>
    <x v="5"/>
    <x v="0"/>
  </r>
  <r>
    <d v="2021-06-13T00:00:00"/>
    <s v="P0001"/>
    <n v="71"/>
    <x v="2"/>
    <x v="0"/>
    <n v="0"/>
    <x v="0"/>
    <x v="0"/>
    <s v="Pcs"/>
    <n v="7250"/>
    <n v="8200"/>
    <n v="514750"/>
    <x v="83"/>
    <x v="12"/>
    <x v="5"/>
    <x v="0"/>
  </r>
  <r>
    <d v="2021-06-14T00:00:00"/>
    <s v="P0015"/>
    <n v="73"/>
    <x v="1"/>
    <x v="0"/>
    <n v="0"/>
    <x v="6"/>
    <x v="1"/>
    <s v="Pcs"/>
    <n v="4775"/>
    <n v="7700"/>
    <n v="348575"/>
    <x v="84"/>
    <x v="13"/>
    <x v="5"/>
    <x v="0"/>
  </r>
  <r>
    <d v="2021-06-15T00:00:00"/>
    <s v="P0020"/>
    <n v="75"/>
    <x v="1"/>
    <x v="0"/>
    <n v="0"/>
    <x v="23"/>
    <x v="1"/>
    <s v="Pcs"/>
    <n v="11950"/>
    <n v="16200"/>
    <n v="896250"/>
    <x v="48"/>
    <x v="14"/>
    <x v="5"/>
    <x v="0"/>
  </r>
  <r>
    <d v="2021-06-16T00:00:00"/>
    <s v="P0025"/>
    <n v="70"/>
    <x v="2"/>
    <x v="0"/>
    <n v="0"/>
    <x v="11"/>
    <x v="2"/>
    <s v="Pcs"/>
    <n v="34550"/>
    <n v="36000"/>
    <n v="2418500"/>
    <x v="78"/>
    <x v="15"/>
    <x v="5"/>
    <x v="0"/>
  </r>
  <r>
    <d v="2021-06-17T00:00:00"/>
    <s v="P0003"/>
    <n v="67"/>
    <x v="1"/>
    <x v="0"/>
    <n v="0"/>
    <x v="2"/>
    <x v="0"/>
    <s v="Pcs"/>
    <n v="2350"/>
    <n v="3500"/>
    <n v="157450"/>
    <x v="86"/>
    <x v="16"/>
    <x v="5"/>
    <x v="0"/>
  </r>
  <r>
    <d v="2021-06-18T00:00:00"/>
    <s v="P0015"/>
    <n v="71"/>
    <x v="1"/>
    <x v="0"/>
    <n v="0"/>
    <x v="6"/>
    <x v="1"/>
    <s v="Pcs"/>
    <n v="4775"/>
    <n v="7700"/>
    <n v="339025"/>
    <x v="115"/>
    <x v="17"/>
    <x v="5"/>
    <x v="0"/>
  </r>
  <r>
    <d v="2021-06-19T00:00:00"/>
    <s v="P0015"/>
    <n v="68"/>
    <x v="2"/>
    <x v="0"/>
    <n v="0"/>
    <x v="6"/>
    <x v="1"/>
    <s v="Pcs"/>
    <n v="4775"/>
    <n v="7700"/>
    <n v="324700"/>
    <x v="116"/>
    <x v="18"/>
    <x v="5"/>
    <x v="0"/>
  </r>
  <r>
    <d v="2021-06-20T00:00:00"/>
    <s v="P0002"/>
    <n v="74"/>
    <x v="1"/>
    <x v="0"/>
    <n v="0"/>
    <x v="1"/>
    <x v="0"/>
    <s v="Pcs"/>
    <n v="4850"/>
    <n v="6100"/>
    <n v="358900"/>
    <x v="88"/>
    <x v="19"/>
    <x v="5"/>
    <x v="0"/>
  </r>
  <r>
    <d v="2021-06-21T00:00:00"/>
    <s v="P0004"/>
    <n v="73"/>
    <x v="1"/>
    <x v="0"/>
    <n v="0"/>
    <x v="3"/>
    <x v="0"/>
    <s v="Pcs"/>
    <n v="3550"/>
    <n v="4800"/>
    <n v="259150"/>
    <x v="89"/>
    <x v="20"/>
    <x v="5"/>
    <x v="0"/>
  </r>
  <r>
    <d v="2021-06-22T00:00:00"/>
    <s v="P0001"/>
    <n v="72"/>
    <x v="2"/>
    <x v="0"/>
    <n v="0"/>
    <x v="0"/>
    <x v="0"/>
    <s v="Pcs"/>
    <n v="7250"/>
    <n v="8200"/>
    <n v="522000"/>
    <x v="90"/>
    <x v="21"/>
    <x v="5"/>
    <x v="0"/>
  </r>
  <r>
    <d v="2021-06-23T00:00:00"/>
    <s v="P0015"/>
    <n v="70"/>
    <x v="1"/>
    <x v="0"/>
    <n v="0"/>
    <x v="6"/>
    <x v="1"/>
    <s v="Pcs"/>
    <n v="4775"/>
    <n v="7700"/>
    <n v="334250"/>
    <x v="76"/>
    <x v="22"/>
    <x v="5"/>
    <x v="0"/>
  </r>
  <r>
    <d v="2021-06-24T00:00:00"/>
    <s v="P0020"/>
    <n v="72"/>
    <x v="1"/>
    <x v="0"/>
    <n v="0"/>
    <x v="23"/>
    <x v="1"/>
    <s v="Pcs"/>
    <n v="11950"/>
    <n v="16200"/>
    <n v="860400"/>
    <x v="117"/>
    <x v="23"/>
    <x v="5"/>
    <x v="0"/>
  </r>
  <r>
    <d v="2021-06-25T00:00:00"/>
    <s v="P0015"/>
    <n v="69"/>
    <x v="0"/>
    <x v="0"/>
    <n v="0"/>
    <x v="6"/>
    <x v="1"/>
    <s v="Pcs"/>
    <n v="4775"/>
    <n v="7700"/>
    <n v="329475"/>
    <x v="112"/>
    <x v="24"/>
    <x v="5"/>
    <x v="0"/>
  </r>
  <r>
    <d v="2021-06-26T00:00:00"/>
    <s v="P0015"/>
    <n v="68"/>
    <x v="0"/>
    <x v="0"/>
    <n v="0"/>
    <x v="6"/>
    <x v="1"/>
    <s v="Pcs"/>
    <n v="4775"/>
    <n v="7700"/>
    <n v="324700"/>
    <x v="116"/>
    <x v="25"/>
    <x v="5"/>
    <x v="0"/>
  </r>
  <r>
    <d v="2021-06-27T00:00:00"/>
    <s v="P0015"/>
    <n v="85"/>
    <x v="0"/>
    <x v="0"/>
    <n v="0"/>
    <x v="6"/>
    <x v="1"/>
    <s v="Pcs"/>
    <n v="4775"/>
    <n v="7700"/>
    <n v="405875"/>
    <x v="118"/>
    <x v="26"/>
    <x v="5"/>
    <x v="0"/>
  </r>
  <r>
    <d v="2021-06-28T00:00:00"/>
    <s v="P0015"/>
    <n v="80"/>
    <x v="0"/>
    <x v="0"/>
    <n v="0"/>
    <x v="6"/>
    <x v="1"/>
    <s v="Pcs"/>
    <n v="4775"/>
    <n v="7700"/>
    <n v="382000"/>
    <x v="119"/>
    <x v="27"/>
    <x v="5"/>
    <x v="0"/>
  </r>
  <r>
    <d v="2021-06-29T00:00:00"/>
    <s v="P0015"/>
    <n v="75"/>
    <x v="0"/>
    <x v="0"/>
    <n v="0"/>
    <x v="6"/>
    <x v="1"/>
    <s v="Pcs"/>
    <n v="4775"/>
    <n v="7700"/>
    <n v="358125"/>
    <x v="33"/>
    <x v="28"/>
    <x v="5"/>
    <x v="0"/>
  </r>
  <r>
    <d v="2021-06-30T00:00:00"/>
    <s v="P0015"/>
    <n v="67"/>
    <x v="0"/>
    <x v="0"/>
    <n v="0"/>
    <x v="6"/>
    <x v="1"/>
    <s v="Pcs"/>
    <n v="4775"/>
    <n v="7700"/>
    <n v="319925"/>
    <x v="106"/>
    <x v="29"/>
    <x v="5"/>
    <x v="0"/>
  </r>
  <r>
    <d v="2021-07-01T00:00:00"/>
    <s v="P0021"/>
    <n v="70"/>
    <x v="0"/>
    <x v="0"/>
    <n v="0"/>
    <x v="25"/>
    <x v="1"/>
    <s v="Pcs"/>
    <n v="2500"/>
    <n v="5400"/>
    <n v="175000"/>
    <x v="120"/>
    <x v="0"/>
    <x v="6"/>
    <x v="0"/>
  </r>
  <r>
    <d v="2021-07-02T00:00:00"/>
    <s v="P0036"/>
    <n v="69"/>
    <x v="2"/>
    <x v="1"/>
    <n v="0"/>
    <x v="19"/>
    <x v="3"/>
    <s v="Pcs"/>
    <n v="7500"/>
    <n v="8000"/>
    <n v="517500"/>
    <x v="121"/>
    <x v="1"/>
    <x v="6"/>
    <x v="0"/>
  </r>
  <r>
    <d v="2021-07-03T00:00:00"/>
    <s v="P0037"/>
    <n v="72"/>
    <x v="2"/>
    <x v="0"/>
    <n v="0"/>
    <x v="20"/>
    <x v="3"/>
    <s v="Pcs"/>
    <n v="1500"/>
    <n v="2500"/>
    <n v="108000"/>
    <x v="122"/>
    <x v="2"/>
    <x v="6"/>
    <x v="0"/>
  </r>
  <r>
    <d v="2021-07-04T00:00:00"/>
    <s v="P0001"/>
    <n v="73"/>
    <x v="2"/>
    <x v="0"/>
    <n v="0"/>
    <x v="0"/>
    <x v="0"/>
    <s v="Pcs"/>
    <n v="7250"/>
    <n v="8200"/>
    <n v="529250"/>
    <x v="75"/>
    <x v="3"/>
    <x v="6"/>
    <x v="0"/>
  </r>
  <r>
    <d v="2021-07-05T00:00:00"/>
    <s v="P0015"/>
    <n v="72"/>
    <x v="0"/>
    <x v="0"/>
    <n v="0"/>
    <x v="6"/>
    <x v="1"/>
    <s v="Pcs"/>
    <n v="4775"/>
    <n v="7700"/>
    <n v="343800"/>
    <x v="111"/>
    <x v="4"/>
    <x v="6"/>
    <x v="0"/>
  </r>
  <r>
    <d v="2021-07-06T00:00:00"/>
    <s v="P0020"/>
    <n v="77"/>
    <x v="0"/>
    <x v="1"/>
    <n v="0"/>
    <x v="23"/>
    <x v="1"/>
    <s v="Pcs"/>
    <n v="11950"/>
    <n v="16200"/>
    <n v="920150"/>
    <x v="123"/>
    <x v="5"/>
    <x v="6"/>
    <x v="0"/>
  </r>
  <r>
    <d v="2021-07-07T00:00:00"/>
    <s v="P0025"/>
    <n v="70"/>
    <x v="0"/>
    <x v="0"/>
    <n v="0"/>
    <x v="11"/>
    <x v="2"/>
    <s v="Pcs"/>
    <n v="34550"/>
    <n v="36000"/>
    <n v="2418500"/>
    <x v="78"/>
    <x v="6"/>
    <x v="6"/>
    <x v="0"/>
  </r>
  <r>
    <d v="2021-07-08T00:00:00"/>
    <s v="P0003"/>
    <n v="67"/>
    <x v="0"/>
    <x v="1"/>
    <n v="0"/>
    <x v="2"/>
    <x v="0"/>
    <s v="Pcs"/>
    <n v="2350"/>
    <n v="3500"/>
    <n v="157450"/>
    <x v="86"/>
    <x v="7"/>
    <x v="6"/>
    <x v="0"/>
  </r>
  <r>
    <d v="2021-07-09T00:00:00"/>
    <s v="P0021"/>
    <n v="69"/>
    <x v="1"/>
    <x v="0"/>
    <n v="0"/>
    <x v="25"/>
    <x v="1"/>
    <s v="Pcs"/>
    <n v="2500"/>
    <n v="5400"/>
    <n v="172500"/>
    <x v="124"/>
    <x v="8"/>
    <x v="6"/>
    <x v="0"/>
  </r>
  <r>
    <d v="2021-07-10T00:00:00"/>
    <s v="P0021"/>
    <n v="68"/>
    <x v="2"/>
    <x v="0"/>
    <n v="0"/>
    <x v="25"/>
    <x v="1"/>
    <s v="Pcs"/>
    <n v="2500"/>
    <n v="5400"/>
    <n v="170000"/>
    <x v="74"/>
    <x v="9"/>
    <x v="6"/>
    <x v="0"/>
  </r>
  <r>
    <d v="2021-07-11T00:00:00"/>
    <s v="P0002"/>
    <n v="67"/>
    <x v="1"/>
    <x v="0"/>
    <n v="0"/>
    <x v="1"/>
    <x v="0"/>
    <s v="Pcs"/>
    <n v="4850"/>
    <n v="6100"/>
    <n v="324950"/>
    <x v="104"/>
    <x v="10"/>
    <x v="6"/>
    <x v="0"/>
  </r>
  <r>
    <d v="2021-07-12T00:00:00"/>
    <s v="P0004"/>
    <n v="70"/>
    <x v="1"/>
    <x v="0"/>
    <n v="0"/>
    <x v="3"/>
    <x v="0"/>
    <s v="Pcs"/>
    <n v="3550"/>
    <n v="4800"/>
    <n v="248500"/>
    <x v="54"/>
    <x v="11"/>
    <x v="6"/>
    <x v="0"/>
  </r>
  <r>
    <d v="2021-07-13T00:00:00"/>
    <s v="P0001"/>
    <n v="71"/>
    <x v="2"/>
    <x v="0"/>
    <n v="0"/>
    <x v="0"/>
    <x v="0"/>
    <s v="Pcs"/>
    <n v="7250"/>
    <n v="8200"/>
    <n v="514750"/>
    <x v="83"/>
    <x v="12"/>
    <x v="6"/>
    <x v="0"/>
  </r>
  <r>
    <d v="2021-07-14T00:00:00"/>
    <s v="P0015"/>
    <n v="73"/>
    <x v="1"/>
    <x v="0"/>
    <n v="0"/>
    <x v="6"/>
    <x v="1"/>
    <s v="Pcs"/>
    <n v="4775"/>
    <n v="7700"/>
    <n v="348575"/>
    <x v="84"/>
    <x v="13"/>
    <x v="6"/>
    <x v="0"/>
  </r>
  <r>
    <d v="2021-07-15T00:00:00"/>
    <s v="P0020"/>
    <n v="69"/>
    <x v="1"/>
    <x v="0"/>
    <n v="0"/>
    <x v="23"/>
    <x v="1"/>
    <s v="Pcs"/>
    <n v="11950"/>
    <n v="16200"/>
    <n v="824550"/>
    <x v="85"/>
    <x v="14"/>
    <x v="6"/>
    <x v="0"/>
  </r>
  <r>
    <d v="2021-07-16T00:00:00"/>
    <s v="P0025"/>
    <n v="70"/>
    <x v="2"/>
    <x v="0"/>
    <n v="0"/>
    <x v="11"/>
    <x v="2"/>
    <s v="Pcs"/>
    <n v="34550"/>
    <n v="36000"/>
    <n v="2418500"/>
    <x v="78"/>
    <x v="15"/>
    <x v="6"/>
    <x v="0"/>
  </r>
  <r>
    <d v="2021-07-17T00:00:00"/>
    <s v="P0003"/>
    <n v="67"/>
    <x v="1"/>
    <x v="0"/>
    <n v="0"/>
    <x v="2"/>
    <x v="0"/>
    <s v="Pcs"/>
    <n v="2350"/>
    <n v="3500"/>
    <n v="157450"/>
    <x v="86"/>
    <x v="16"/>
    <x v="6"/>
    <x v="0"/>
  </r>
  <r>
    <d v="2021-07-18T00:00:00"/>
    <s v="P0021"/>
    <n v="71"/>
    <x v="1"/>
    <x v="0"/>
    <n v="0"/>
    <x v="25"/>
    <x v="1"/>
    <s v="Pcs"/>
    <n v="2500"/>
    <n v="5400"/>
    <n v="177500"/>
    <x v="125"/>
    <x v="17"/>
    <x v="6"/>
    <x v="0"/>
  </r>
  <r>
    <d v="2021-07-19T00:00:00"/>
    <s v="P0021"/>
    <n v="68"/>
    <x v="2"/>
    <x v="0"/>
    <n v="0"/>
    <x v="25"/>
    <x v="1"/>
    <s v="Pcs"/>
    <n v="2500"/>
    <n v="5400"/>
    <n v="170000"/>
    <x v="74"/>
    <x v="18"/>
    <x v="6"/>
    <x v="0"/>
  </r>
  <r>
    <d v="2021-07-20T00:00:00"/>
    <s v="P0002"/>
    <n v="74"/>
    <x v="1"/>
    <x v="0"/>
    <n v="0"/>
    <x v="1"/>
    <x v="0"/>
    <s v="Pcs"/>
    <n v="4850"/>
    <n v="6100"/>
    <n v="358900"/>
    <x v="88"/>
    <x v="19"/>
    <x v="6"/>
    <x v="0"/>
  </r>
  <r>
    <d v="2021-07-21T00:00:00"/>
    <s v="P0004"/>
    <n v="73"/>
    <x v="1"/>
    <x v="0"/>
    <n v="0"/>
    <x v="3"/>
    <x v="0"/>
    <s v="Pcs"/>
    <n v="3550"/>
    <n v="4800"/>
    <n v="259150"/>
    <x v="89"/>
    <x v="20"/>
    <x v="6"/>
    <x v="0"/>
  </r>
  <r>
    <d v="2021-07-22T00:00:00"/>
    <s v="P0001"/>
    <n v="72"/>
    <x v="2"/>
    <x v="0"/>
    <n v="0"/>
    <x v="0"/>
    <x v="0"/>
    <s v="Pcs"/>
    <n v="7250"/>
    <n v="8200"/>
    <n v="522000"/>
    <x v="90"/>
    <x v="21"/>
    <x v="6"/>
    <x v="0"/>
  </r>
  <r>
    <d v="2021-07-23T00:00:00"/>
    <s v="P0015"/>
    <n v="70"/>
    <x v="1"/>
    <x v="0"/>
    <n v="0"/>
    <x v="6"/>
    <x v="1"/>
    <s v="Pcs"/>
    <n v="4775"/>
    <n v="7700"/>
    <n v="334250"/>
    <x v="76"/>
    <x v="22"/>
    <x v="6"/>
    <x v="0"/>
  </r>
  <r>
    <d v="2021-07-24T00:00:00"/>
    <s v="P0020"/>
    <n v="74"/>
    <x v="1"/>
    <x v="0"/>
    <n v="0"/>
    <x v="23"/>
    <x v="1"/>
    <s v="Pcs"/>
    <n v="11950"/>
    <n v="16200"/>
    <n v="884300"/>
    <x v="126"/>
    <x v="23"/>
    <x v="6"/>
    <x v="0"/>
  </r>
  <r>
    <d v="2021-07-25T00:00:00"/>
    <s v="P0021"/>
    <n v="70"/>
    <x v="0"/>
    <x v="0"/>
    <n v="0"/>
    <x v="25"/>
    <x v="1"/>
    <s v="Pcs"/>
    <n v="2500"/>
    <n v="5400"/>
    <n v="175000"/>
    <x v="120"/>
    <x v="24"/>
    <x v="6"/>
    <x v="0"/>
  </r>
  <r>
    <d v="2021-07-26T00:00:00"/>
    <s v="P0021"/>
    <n v="67"/>
    <x v="0"/>
    <x v="0"/>
    <n v="0"/>
    <x v="25"/>
    <x v="1"/>
    <s v="Pcs"/>
    <n v="2500"/>
    <n v="5400"/>
    <n v="167500"/>
    <x v="127"/>
    <x v="25"/>
    <x v="6"/>
    <x v="0"/>
  </r>
  <r>
    <d v="2021-07-27T00:00:00"/>
    <s v="P0021"/>
    <n v="72"/>
    <x v="0"/>
    <x v="0"/>
    <n v="0"/>
    <x v="25"/>
    <x v="1"/>
    <s v="Pcs"/>
    <n v="2500"/>
    <n v="5400"/>
    <n v="180000"/>
    <x v="128"/>
    <x v="26"/>
    <x v="6"/>
    <x v="0"/>
  </r>
  <r>
    <d v="2021-07-28T00:00:00"/>
    <s v="P0021"/>
    <n v="75"/>
    <x v="0"/>
    <x v="0"/>
    <n v="0"/>
    <x v="25"/>
    <x v="1"/>
    <s v="Pcs"/>
    <n v="2500"/>
    <n v="5400"/>
    <n v="187500"/>
    <x v="129"/>
    <x v="27"/>
    <x v="6"/>
    <x v="0"/>
  </r>
  <r>
    <d v="2021-07-29T00:00:00"/>
    <s v="P0021"/>
    <n v="67"/>
    <x v="0"/>
    <x v="0"/>
    <n v="0"/>
    <x v="25"/>
    <x v="1"/>
    <s v="Pcs"/>
    <n v="2500"/>
    <n v="5400"/>
    <n v="167500"/>
    <x v="127"/>
    <x v="28"/>
    <x v="6"/>
    <x v="0"/>
  </r>
  <r>
    <d v="2021-07-30T00:00:00"/>
    <s v="P0021"/>
    <n v="83"/>
    <x v="0"/>
    <x v="0"/>
    <n v="0"/>
    <x v="25"/>
    <x v="1"/>
    <s v="Pcs"/>
    <n v="2500"/>
    <n v="5400"/>
    <n v="207500"/>
    <x v="130"/>
    <x v="29"/>
    <x v="6"/>
    <x v="0"/>
  </r>
  <r>
    <d v="2021-07-31T00:00:00"/>
    <s v="P0021"/>
    <n v="72"/>
    <x v="0"/>
    <x v="0"/>
    <n v="0"/>
    <x v="25"/>
    <x v="1"/>
    <s v="Pcs"/>
    <n v="2500"/>
    <n v="5400"/>
    <n v="180000"/>
    <x v="128"/>
    <x v="30"/>
    <x v="6"/>
    <x v="0"/>
  </r>
  <r>
    <d v="2021-08-01T00:00:00"/>
    <s v="P0027"/>
    <n v="80"/>
    <x v="0"/>
    <x v="0"/>
    <n v="0"/>
    <x v="13"/>
    <x v="2"/>
    <s v="Pcs"/>
    <n v="5750"/>
    <n v="10300"/>
    <n v="460000"/>
    <x v="131"/>
    <x v="0"/>
    <x v="7"/>
    <x v="0"/>
  </r>
  <r>
    <d v="2021-08-02T00:00:00"/>
    <s v="P0002"/>
    <n v="69"/>
    <x v="2"/>
    <x v="1"/>
    <n v="0"/>
    <x v="1"/>
    <x v="0"/>
    <s v="Pcs"/>
    <n v="4850"/>
    <n v="6100"/>
    <n v="334650"/>
    <x v="98"/>
    <x v="1"/>
    <x v="7"/>
    <x v="0"/>
  </r>
  <r>
    <d v="2021-08-03T00:00:00"/>
    <s v="P0004"/>
    <n v="72"/>
    <x v="2"/>
    <x v="0"/>
    <n v="0"/>
    <x v="3"/>
    <x v="0"/>
    <s v="Pcs"/>
    <n v="3550"/>
    <n v="4800"/>
    <n v="255600"/>
    <x v="99"/>
    <x v="2"/>
    <x v="7"/>
    <x v="0"/>
  </r>
  <r>
    <d v="2021-08-04T00:00:00"/>
    <s v="P0001"/>
    <n v="73"/>
    <x v="2"/>
    <x v="0"/>
    <n v="0"/>
    <x v="0"/>
    <x v="0"/>
    <s v="Pcs"/>
    <n v="7250"/>
    <n v="8200"/>
    <n v="529250"/>
    <x v="75"/>
    <x v="3"/>
    <x v="7"/>
    <x v="0"/>
  </r>
  <r>
    <d v="2021-08-05T00:00:00"/>
    <s v="P0036"/>
    <n v="73"/>
    <x v="0"/>
    <x v="0"/>
    <n v="0"/>
    <x v="19"/>
    <x v="3"/>
    <s v="Pcs"/>
    <n v="7500"/>
    <n v="8000"/>
    <n v="547500"/>
    <x v="132"/>
    <x v="4"/>
    <x v="7"/>
    <x v="0"/>
  </r>
  <r>
    <d v="2021-08-06T00:00:00"/>
    <s v="P0037"/>
    <n v="75"/>
    <x v="0"/>
    <x v="1"/>
    <n v="0"/>
    <x v="20"/>
    <x v="3"/>
    <s v="Pcs"/>
    <n v="1500"/>
    <n v="2500"/>
    <n v="112500"/>
    <x v="133"/>
    <x v="5"/>
    <x v="7"/>
    <x v="0"/>
  </r>
  <r>
    <d v="2021-08-07T00:00:00"/>
    <s v="P0025"/>
    <n v="72"/>
    <x v="0"/>
    <x v="0"/>
    <n v="0"/>
    <x v="11"/>
    <x v="2"/>
    <s v="Pcs"/>
    <n v="34550"/>
    <n v="36000"/>
    <n v="2487600"/>
    <x v="134"/>
    <x v="6"/>
    <x v="7"/>
    <x v="0"/>
  </r>
  <r>
    <d v="2021-08-08T00:00:00"/>
    <s v="P0003"/>
    <n v="68"/>
    <x v="0"/>
    <x v="1"/>
    <n v="0"/>
    <x v="2"/>
    <x v="0"/>
    <s v="Pcs"/>
    <n v="2350"/>
    <n v="3500"/>
    <n v="159800"/>
    <x v="135"/>
    <x v="7"/>
    <x v="7"/>
    <x v="0"/>
  </r>
  <r>
    <d v="2021-08-09T00:00:00"/>
    <s v="P0027"/>
    <n v="69"/>
    <x v="1"/>
    <x v="0"/>
    <n v="0"/>
    <x v="13"/>
    <x v="2"/>
    <s v="Pcs"/>
    <n v="5750"/>
    <n v="10300"/>
    <n v="396750"/>
    <x v="136"/>
    <x v="8"/>
    <x v="7"/>
    <x v="0"/>
  </r>
  <r>
    <d v="2021-08-10T00:00:00"/>
    <s v="P0027"/>
    <n v="68"/>
    <x v="2"/>
    <x v="0"/>
    <n v="0"/>
    <x v="13"/>
    <x v="2"/>
    <s v="Pcs"/>
    <n v="5750"/>
    <n v="10300"/>
    <n v="391000"/>
    <x v="137"/>
    <x v="9"/>
    <x v="7"/>
    <x v="0"/>
  </r>
  <r>
    <d v="2021-08-11T00:00:00"/>
    <s v="P0002"/>
    <n v="67"/>
    <x v="1"/>
    <x v="0"/>
    <n v="0"/>
    <x v="1"/>
    <x v="0"/>
    <s v="Pcs"/>
    <n v="4850"/>
    <n v="6100"/>
    <n v="324950"/>
    <x v="104"/>
    <x v="10"/>
    <x v="7"/>
    <x v="0"/>
  </r>
  <r>
    <d v="2021-08-12T00:00:00"/>
    <s v="P0004"/>
    <n v="70"/>
    <x v="1"/>
    <x v="0"/>
    <n v="0"/>
    <x v="3"/>
    <x v="0"/>
    <s v="Pcs"/>
    <n v="3550"/>
    <n v="4800"/>
    <n v="248500"/>
    <x v="54"/>
    <x v="11"/>
    <x v="7"/>
    <x v="0"/>
  </r>
  <r>
    <d v="2021-08-13T00:00:00"/>
    <s v="P0001"/>
    <n v="71"/>
    <x v="2"/>
    <x v="0"/>
    <n v="0"/>
    <x v="0"/>
    <x v="0"/>
    <s v="Pcs"/>
    <n v="7250"/>
    <n v="8200"/>
    <n v="514750"/>
    <x v="83"/>
    <x v="12"/>
    <x v="7"/>
    <x v="0"/>
  </r>
  <r>
    <d v="2021-08-14T00:00:00"/>
    <s v="P0015"/>
    <n v="73"/>
    <x v="1"/>
    <x v="0"/>
    <n v="0"/>
    <x v="6"/>
    <x v="1"/>
    <s v="Pcs"/>
    <n v="4775"/>
    <n v="7700"/>
    <n v="348575"/>
    <x v="84"/>
    <x v="13"/>
    <x v="7"/>
    <x v="0"/>
  </r>
  <r>
    <d v="2021-08-15T00:00:00"/>
    <s v="P0020"/>
    <n v="69"/>
    <x v="1"/>
    <x v="0"/>
    <n v="0"/>
    <x v="23"/>
    <x v="1"/>
    <s v="Pcs"/>
    <n v="11950"/>
    <n v="16200"/>
    <n v="824550"/>
    <x v="85"/>
    <x v="14"/>
    <x v="7"/>
    <x v="0"/>
  </r>
  <r>
    <d v="2021-08-16T00:00:00"/>
    <s v="P0025"/>
    <n v="70"/>
    <x v="2"/>
    <x v="0"/>
    <n v="0"/>
    <x v="11"/>
    <x v="2"/>
    <s v="Pcs"/>
    <n v="34550"/>
    <n v="36000"/>
    <n v="2418500"/>
    <x v="78"/>
    <x v="15"/>
    <x v="7"/>
    <x v="0"/>
  </r>
  <r>
    <d v="2021-08-17T00:00:00"/>
    <s v="P0003"/>
    <n v="67"/>
    <x v="1"/>
    <x v="0"/>
    <n v="0"/>
    <x v="2"/>
    <x v="0"/>
    <s v="Pcs"/>
    <n v="2350"/>
    <n v="3500"/>
    <n v="157450"/>
    <x v="86"/>
    <x v="16"/>
    <x v="7"/>
    <x v="0"/>
  </r>
  <r>
    <d v="2021-08-18T00:00:00"/>
    <s v="P0027"/>
    <n v="71"/>
    <x v="1"/>
    <x v="0"/>
    <n v="0"/>
    <x v="13"/>
    <x v="2"/>
    <s v="Pcs"/>
    <n v="5750"/>
    <n v="10300"/>
    <n v="408250"/>
    <x v="138"/>
    <x v="17"/>
    <x v="7"/>
    <x v="0"/>
  </r>
  <r>
    <d v="2021-08-19T00:00:00"/>
    <s v="P0027"/>
    <n v="68"/>
    <x v="2"/>
    <x v="0"/>
    <n v="0"/>
    <x v="13"/>
    <x v="2"/>
    <s v="Pcs"/>
    <n v="5750"/>
    <n v="10300"/>
    <n v="391000"/>
    <x v="137"/>
    <x v="18"/>
    <x v="7"/>
    <x v="0"/>
  </r>
  <r>
    <d v="2021-08-20T00:00:00"/>
    <s v="P0002"/>
    <n v="74"/>
    <x v="1"/>
    <x v="0"/>
    <n v="0"/>
    <x v="1"/>
    <x v="0"/>
    <s v="Pcs"/>
    <n v="4850"/>
    <n v="6100"/>
    <n v="358900"/>
    <x v="88"/>
    <x v="19"/>
    <x v="7"/>
    <x v="0"/>
  </r>
  <r>
    <d v="2021-08-21T00:00:00"/>
    <s v="P0004"/>
    <n v="73"/>
    <x v="1"/>
    <x v="0"/>
    <n v="0"/>
    <x v="3"/>
    <x v="0"/>
    <s v="Pcs"/>
    <n v="3550"/>
    <n v="4800"/>
    <n v="259150"/>
    <x v="89"/>
    <x v="20"/>
    <x v="7"/>
    <x v="0"/>
  </r>
  <r>
    <d v="2021-08-22T00:00:00"/>
    <s v="P0001"/>
    <n v="72"/>
    <x v="2"/>
    <x v="0"/>
    <n v="0"/>
    <x v="0"/>
    <x v="0"/>
    <s v="Pcs"/>
    <n v="7250"/>
    <n v="8200"/>
    <n v="522000"/>
    <x v="90"/>
    <x v="21"/>
    <x v="7"/>
    <x v="0"/>
  </r>
  <r>
    <d v="2021-08-23T00:00:00"/>
    <s v="P0015"/>
    <n v="67"/>
    <x v="1"/>
    <x v="0"/>
    <n v="0"/>
    <x v="6"/>
    <x v="1"/>
    <s v="Pcs"/>
    <n v="4775"/>
    <n v="7700"/>
    <n v="319925"/>
    <x v="106"/>
    <x v="22"/>
    <x v="7"/>
    <x v="0"/>
  </r>
  <r>
    <d v="2021-08-24T00:00:00"/>
    <s v="P0020"/>
    <n v="70"/>
    <x v="1"/>
    <x v="0"/>
    <n v="0"/>
    <x v="23"/>
    <x v="1"/>
    <s v="Pcs"/>
    <n v="11950"/>
    <n v="16200"/>
    <n v="836500"/>
    <x v="91"/>
    <x v="23"/>
    <x v="7"/>
    <x v="0"/>
  </r>
  <r>
    <d v="2021-08-25T00:00:00"/>
    <s v="P0027"/>
    <n v="68"/>
    <x v="0"/>
    <x v="0"/>
    <n v="0"/>
    <x v="13"/>
    <x v="2"/>
    <s v="Pcs"/>
    <n v="5750"/>
    <n v="10300"/>
    <n v="391000"/>
    <x v="137"/>
    <x v="24"/>
    <x v="7"/>
    <x v="0"/>
  </r>
  <r>
    <d v="2021-08-26T00:00:00"/>
    <s v="P0027"/>
    <n v="72"/>
    <x v="0"/>
    <x v="0"/>
    <n v="0"/>
    <x v="13"/>
    <x v="2"/>
    <s v="Pcs"/>
    <n v="5750"/>
    <n v="10300"/>
    <n v="414000"/>
    <x v="139"/>
    <x v="25"/>
    <x v="7"/>
    <x v="0"/>
  </r>
  <r>
    <d v="2021-08-27T00:00:00"/>
    <s v="P0027"/>
    <n v="70"/>
    <x v="0"/>
    <x v="0"/>
    <n v="0"/>
    <x v="13"/>
    <x v="2"/>
    <s v="Pcs"/>
    <n v="5750"/>
    <n v="10300"/>
    <n v="402500"/>
    <x v="140"/>
    <x v="26"/>
    <x v="7"/>
    <x v="0"/>
  </r>
  <r>
    <d v="2021-08-28T00:00:00"/>
    <s v="P0027"/>
    <n v="67"/>
    <x v="0"/>
    <x v="0"/>
    <n v="0"/>
    <x v="13"/>
    <x v="2"/>
    <s v="Pcs"/>
    <n v="5750"/>
    <n v="10300"/>
    <n v="385250"/>
    <x v="141"/>
    <x v="27"/>
    <x v="7"/>
    <x v="0"/>
  </r>
  <r>
    <d v="2021-08-29T00:00:00"/>
    <s v="P0027"/>
    <n v="77"/>
    <x v="0"/>
    <x v="0"/>
    <n v="0"/>
    <x v="13"/>
    <x v="2"/>
    <s v="Pcs"/>
    <n v="5750"/>
    <n v="10300"/>
    <n v="442750"/>
    <x v="63"/>
    <x v="28"/>
    <x v="7"/>
    <x v="0"/>
  </r>
  <r>
    <d v="2021-08-30T00:00:00"/>
    <s v="P0027"/>
    <n v="75"/>
    <x v="0"/>
    <x v="0"/>
    <n v="0"/>
    <x v="13"/>
    <x v="2"/>
    <s v="Pcs"/>
    <n v="5750"/>
    <n v="10300"/>
    <n v="431250"/>
    <x v="142"/>
    <x v="29"/>
    <x v="7"/>
    <x v="0"/>
  </r>
  <r>
    <d v="2021-08-31T00:00:00"/>
    <s v="P0027"/>
    <n v="70"/>
    <x v="0"/>
    <x v="0"/>
    <n v="0"/>
    <x v="13"/>
    <x v="2"/>
    <s v="Pcs"/>
    <n v="5750"/>
    <n v="10300"/>
    <n v="402500"/>
    <x v="140"/>
    <x v="30"/>
    <x v="7"/>
    <x v="0"/>
  </r>
  <r>
    <d v="2021-09-01T00:00:00"/>
    <s v="P0029"/>
    <n v="70"/>
    <x v="0"/>
    <x v="0"/>
    <n v="0"/>
    <x v="26"/>
    <x v="2"/>
    <s v="Pcs"/>
    <n v="17750"/>
    <n v="21000"/>
    <n v="1242500"/>
    <x v="143"/>
    <x v="0"/>
    <x v="8"/>
    <x v="0"/>
  </r>
  <r>
    <d v="2021-09-02T00:00:00"/>
    <s v="P0002"/>
    <n v="69"/>
    <x v="2"/>
    <x v="1"/>
    <n v="0"/>
    <x v="1"/>
    <x v="0"/>
    <s v="Pcs"/>
    <n v="4850"/>
    <n v="6100"/>
    <n v="334650"/>
    <x v="98"/>
    <x v="1"/>
    <x v="8"/>
    <x v="0"/>
  </r>
  <r>
    <d v="2021-09-03T00:00:00"/>
    <s v="P0004"/>
    <n v="72"/>
    <x v="2"/>
    <x v="0"/>
    <n v="0"/>
    <x v="3"/>
    <x v="0"/>
    <s v="Pcs"/>
    <n v="3550"/>
    <n v="4800"/>
    <n v="255600"/>
    <x v="99"/>
    <x v="2"/>
    <x v="8"/>
    <x v="0"/>
  </r>
  <r>
    <d v="2021-09-04T00:00:00"/>
    <s v="P0036"/>
    <n v="73"/>
    <x v="2"/>
    <x v="0"/>
    <n v="0"/>
    <x v="19"/>
    <x v="3"/>
    <s v="Pcs"/>
    <n v="7500"/>
    <n v="8000"/>
    <n v="547500"/>
    <x v="132"/>
    <x v="3"/>
    <x v="8"/>
    <x v="0"/>
  </r>
  <r>
    <d v="2021-09-05T00:00:00"/>
    <s v="P0037"/>
    <n v="75"/>
    <x v="0"/>
    <x v="0"/>
    <n v="0"/>
    <x v="20"/>
    <x v="3"/>
    <s v="Pcs"/>
    <n v="1500"/>
    <n v="2500"/>
    <n v="112500"/>
    <x v="133"/>
    <x v="4"/>
    <x v="8"/>
    <x v="0"/>
  </r>
  <r>
    <d v="2021-09-06T00:00:00"/>
    <s v="P0020"/>
    <n v="70"/>
    <x v="0"/>
    <x v="1"/>
    <n v="0"/>
    <x v="23"/>
    <x v="1"/>
    <s v="Pcs"/>
    <n v="11950"/>
    <n v="16200"/>
    <n v="836500"/>
    <x v="91"/>
    <x v="5"/>
    <x v="8"/>
    <x v="0"/>
  </r>
  <r>
    <d v="2021-09-07T00:00:00"/>
    <s v="P0025"/>
    <n v="75"/>
    <x v="0"/>
    <x v="0"/>
    <n v="0"/>
    <x v="11"/>
    <x v="2"/>
    <s v="Pcs"/>
    <n v="34550"/>
    <n v="36000"/>
    <n v="2591250"/>
    <x v="37"/>
    <x v="6"/>
    <x v="8"/>
    <x v="0"/>
  </r>
  <r>
    <d v="2021-09-08T00:00:00"/>
    <s v="P0003"/>
    <n v="70"/>
    <x v="0"/>
    <x v="1"/>
    <n v="0"/>
    <x v="2"/>
    <x v="0"/>
    <s v="Pcs"/>
    <n v="2350"/>
    <n v="3500"/>
    <n v="164500"/>
    <x v="144"/>
    <x v="7"/>
    <x v="8"/>
    <x v="0"/>
  </r>
  <r>
    <d v="2021-09-09T00:00:00"/>
    <s v="P0029"/>
    <n v="69"/>
    <x v="1"/>
    <x v="0"/>
    <n v="0"/>
    <x v="26"/>
    <x v="2"/>
    <s v="Pcs"/>
    <n v="17750"/>
    <n v="21000"/>
    <n v="1224750"/>
    <x v="145"/>
    <x v="8"/>
    <x v="8"/>
    <x v="0"/>
  </r>
  <r>
    <d v="2021-09-10T00:00:00"/>
    <s v="P0029"/>
    <n v="68"/>
    <x v="2"/>
    <x v="0"/>
    <n v="0"/>
    <x v="26"/>
    <x v="2"/>
    <s v="Pcs"/>
    <n v="17750"/>
    <n v="21000"/>
    <n v="1207000"/>
    <x v="146"/>
    <x v="9"/>
    <x v="8"/>
    <x v="0"/>
  </r>
  <r>
    <d v="2021-09-11T00:00:00"/>
    <s v="P0002"/>
    <n v="67"/>
    <x v="1"/>
    <x v="0"/>
    <n v="0"/>
    <x v="1"/>
    <x v="0"/>
    <s v="Pcs"/>
    <n v="4850"/>
    <n v="6100"/>
    <n v="324950"/>
    <x v="104"/>
    <x v="10"/>
    <x v="8"/>
    <x v="0"/>
  </r>
  <r>
    <d v="2021-09-12T00:00:00"/>
    <s v="P0004"/>
    <n v="70"/>
    <x v="1"/>
    <x v="0"/>
    <n v="0"/>
    <x v="3"/>
    <x v="0"/>
    <s v="Pcs"/>
    <n v="3550"/>
    <n v="4800"/>
    <n v="248500"/>
    <x v="54"/>
    <x v="11"/>
    <x v="8"/>
    <x v="0"/>
  </r>
  <r>
    <d v="2021-09-13T00:00:00"/>
    <s v="P0001"/>
    <n v="71"/>
    <x v="2"/>
    <x v="0"/>
    <n v="0"/>
    <x v="0"/>
    <x v="0"/>
    <s v="Pcs"/>
    <n v="7250"/>
    <n v="8200"/>
    <n v="514750"/>
    <x v="83"/>
    <x v="12"/>
    <x v="8"/>
    <x v="0"/>
  </r>
  <r>
    <d v="2021-09-14T00:00:00"/>
    <s v="P0015"/>
    <n v="73"/>
    <x v="1"/>
    <x v="0"/>
    <n v="0"/>
    <x v="6"/>
    <x v="1"/>
    <s v="Pcs"/>
    <n v="4775"/>
    <n v="7700"/>
    <n v="348575"/>
    <x v="84"/>
    <x v="13"/>
    <x v="8"/>
    <x v="0"/>
  </r>
  <r>
    <d v="2021-09-15T00:00:00"/>
    <s v="P0020"/>
    <n v="69"/>
    <x v="1"/>
    <x v="0"/>
    <n v="0"/>
    <x v="23"/>
    <x v="1"/>
    <s v="Pcs"/>
    <n v="11950"/>
    <n v="16200"/>
    <n v="824550"/>
    <x v="85"/>
    <x v="14"/>
    <x v="8"/>
    <x v="0"/>
  </r>
  <r>
    <d v="2021-09-16T00:00:00"/>
    <s v="P0025"/>
    <n v="70"/>
    <x v="2"/>
    <x v="0"/>
    <n v="0"/>
    <x v="11"/>
    <x v="2"/>
    <s v="Pcs"/>
    <n v="34550"/>
    <n v="36000"/>
    <n v="2418500"/>
    <x v="78"/>
    <x v="15"/>
    <x v="8"/>
    <x v="0"/>
  </r>
  <r>
    <d v="2021-09-17T00:00:00"/>
    <s v="P0003"/>
    <n v="67"/>
    <x v="1"/>
    <x v="0"/>
    <n v="0"/>
    <x v="2"/>
    <x v="0"/>
    <s v="Pcs"/>
    <n v="2350"/>
    <n v="3500"/>
    <n v="157450"/>
    <x v="86"/>
    <x v="16"/>
    <x v="8"/>
    <x v="0"/>
  </r>
  <r>
    <d v="2021-09-18T00:00:00"/>
    <s v="P0029"/>
    <n v="71"/>
    <x v="1"/>
    <x v="0"/>
    <n v="0"/>
    <x v="26"/>
    <x v="2"/>
    <s v="Pcs"/>
    <n v="17750"/>
    <n v="21000"/>
    <n v="1260250"/>
    <x v="147"/>
    <x v="17"/>
    <x v="8"/>
    <x v="0"/>
  </r>
  <r>
    <d v="2021-09-19T00:00:00"/>
    <s v="P0029"/>
    <n v="68"/>
    <x v="2"/>
    <x v="0"/>
    <n v="0"/>
    <x v="26"/>
    <x v="2"/>
    <s v="Pcs"/>
    <n v="17750"/>
    <n v="21000"/>
    <n v="1207000"/>
    <x v="146"/>
    <x v="18"/>
    <x v="8"/>
    <x v="0"/>
  </r>
  <r>
    <d v="2021-09-20T00:00:00"/>
    <s v="P0002"/>
    <n v="74"/>
    <x v="1"/>
    <x v="0"/>
    <n v="0"/>
    <x v="1"/>
    <x v="0"/>
    <s v="Pcs"/>
    <n v="4850"/>
    <n v="6100"/>
    <n v="358900"/>
    <x v="88"/>
    <x v="19"/>
    <x v="8"/>
    <x v="0"/>
  </r>
  <r>
    <d v="2021-09-21T00:00:00"/>
    <s v="P0004"/>
    <n v="73"/>
    <x v="1"/>
    <x v="0"/>
    <n v="0"/>
    <x v="3"/>
    <x v="0"/>
    <s v="Pcs"/>
    <n v="3550"/>
    <n v="4800"/>
    <n v="259150"/>
    <x v="89"/>
    <x v="20"/>
    <x v="8"/>
    <x v="0"/>
  </r>
  <r>
    <d v="2021-09-22T00:00:00"/>
    <s v="P0001"/>
    <n v="72"/>
    <x v="2"/>
    <x v="0"/>
    <n v="0"/>
    <x v="0"/>
    <x v="0"/>
    <s v="Pcs"/>
    <n v="7250"/>
    <n v="8200"/>
    <n v="522000"/>
    <x v="90"/>
    <x v="21"/>
    <x v="8"/>
    <x v="0"/>
  </r>
  <r>
    <d v="2021-09-23T00:00:00"/>
    <s v="P0015"/>
    <n v="69"/>
    <x v="1"/>
    <x v="0"/>
    <n v="0"/>
    <x v="6"/>
    <x v="1"/>
    <s v="Pcs"/>
    <n v="4775"/>
    <n v="7700"/>
    <n v="329475"/>
    <x v="112"/>
    <x v="22"/>
    <x v="8"/>
    <x v="0"/>
  </r>
  <r>
    <d v="2021-09-24T00:00:00"/>
    <s v="P0020"/>
    <n v="68"/>
    <x v="1"/>
    <x v="0"/>
    <n v="0"/>
    <x v="23"/>
    <x v="1"/>
    <s v="Pcs"/>
    <n v="11950"/>
    <n v="16200"/>
    <n v="812600"/>
    <x v="148"/>
    <x v="23"/>
    <x v="8"/>
    <x v="0"/>
  </r>
  <r>
    <d v="2021-09-25T00:00:00"/>
    <s v="P0029"/>
    <n v="77"/>
    <x v="0"/>
    <x v="0"/>
    <n v="0"/>
    <x v="26"/>
    <x v="2"/>
    <s v="Pcs"/>
    <n v="17750"/>
    <n v="21000"/>
    <n v="1366750"/>
    <x v="149"/>
    <x v="24"/>
    <x v="8"/>
    <x v="0"/>
  </r>
  <r>
    <d v="2021-09-26T00:00:00"/>
    <s v="P0029"/>
    <n v="75"/>
    <x v="0"/>
    <x v="0"/>
    <n v="0"/>
    <x v="26"/>
    <x v="2"/>
    <s v="Pcs"/>
    <n v="17750"/>
    <n v="21000"/>
    <n v="1331250"/>
    <x v="22"/>
    <x v="25"/>
    <x v="8"/>
    <x v="0"/>
  </r>
  <r>
    <d v="2021-09-27T00:00:00"/>
    <s v="P0029"/>
    <n v="73"/>
    <x v="0"/>
    <x v="0"/>
    <n v="0"/>
    <x v="26"/>
    <x v="2"/>
    <s v="Pcs"/>
    <n v="17750"/>
    <n v="21000"/>
    <n v="1295750"/>
    <x v="150"/>
    <x v="26"/>
    <x v="8"/>
    <x v="0"/>
  </r>
  <r>
    <d v="2021-09-28T00:00:00"/>
    <s v="P0029"/>
    <n v="72"/>
    <x v="0"/>
    <x v="0"/>
    <n v="0"/>
    <x v="26"/>
    <x v="2"/>
    <s v="Pcs"/>
    <n v="17750"/>
    <n v="21000"/>
    <n v="1278000"/>
    <x v="151"/>
    <x v="27"/>
    <x v="8"/>
    <x v="0"/>
  </r>
  <r>
    <d v="2021-09-29T00:00:00"/>
    <s v="P0029"/>
    <n v="85"/>
    <x v="0"/>
    <x v="0"/>
    <n v="0"/>
    <x v="26"/>
    <x v="2"/>
    <s v="Pcs"/>
    <n v="17750"/>
    <n v="21000"/>
    <n v="1508750"/>
    <x v="152"/>
    <x v="28"/>
    <x v="8"/>
    <x v="0"/>
  </r>
  <r>
    <d v="2021-09-30T00:00:00"/>
    <s v="P0029"/>
    <n v="70"/>
    <x v="0"/>
    <x v="0"/>
    <n v="0"/>
    <x v="26"/>
    <x v="2"/>
    <s v="Pcs"/>
    <n v="17750"/>
    <n v="21000"/>
    <n v="1242500"/>
    <x v="143"/>
    <x v="29"/>
    <x v="8"/>
    <x v="0"/>
  </r>
  <r>
    <d v="2021-10-01T00:00:00"/>
    <s v="P0030"/>
    <n v="70"/>
    <x v="0"/>
    <x v="0"/>
    <n v="0"/>
    <x v="27"/>
    <x v="2"/>
    <s v="Pcs"/>
    <n v="15000"/>
    <n v="18550"/>
    <n v="1050000"/>
    <x v="153"/>
    <x v="0"/>
    <x v="9"/>
    <x v="0"/>
  </r>
  <r>
    <d v="2021-10-02T00:00:00"/>
    <s v="P0002"/>
    <n v="69"/>
    <x v="2"/>
    <x v="1"/>
    <n v="0"/>
    <x v="1"/>
    <x v="0"/>
    <s v="Pcs"/>
    <n v="4850"/>
    <n v="6100"/>
    <n v="334650"/>
    <x v="98"/>
    <x v="1"/>
    <x v="9"/>
    <x v="0"/>
  </r>
  <r>
    <d v="2021-10-03T00:00:00"/>
    <s v="P0004"/>
    <n v="72"/>
    <x v="2"/>
    <x v="0"/>
    <n v="0"/>
    <x v="3"/>
    <x v="0"/>
    <s v="Pcs"/>
    <n v="3550"/>
    <n v="4800"/>
    <n v="255600"/>
    <x v="99"/>
    <x v="2"/>
    <x v="9"/>
    <x v="0"/>
  </r>
  <r>
    <d v="2021-10-04T00:00:00"/>
    <s v="P0001"/>
    <n v="73"/>
    <x v="2"/>
    <x v="0"/>
    <n v="0"/>
    <x v="0"/>
    <x v="0"/>
    <s v="Pcs"/>
    <n v="7250"/>
    <n v="8200"/>
    <n v="529250"/>
    <x v="75"/>
    <x v="3"/>
    <x v="9"/>
    <x v="0"/>
  </r>
  <r>
    <d v="2021-10-05T00:00:00"/>
    <s v="P0015"/>
    <n v="67"/>
    <x v="0"/>
    <x v="0"/>
    <n v="0"/>
    <x v="6"/>
    <x v="1"/>
    <s v="Pcs"/>
    <n v="4775"/>
    <n v="7700"/>
    <n v="319925"/>
    <x v="106"/>
    <x v="4"/>
    <x v="9"/>
    <x v="0"/>
  </r>
  <r>
    <d v="2021-10-06T00:00:00"/>
    <s v="P0020"/>
    <n v="70"/>
    <x v="0"/>
    <x v="1"/>
    <n v="0"/>
    <x v="23"/>
    <x v="1"/>
    <s v="Pcs"/>
    <n v="11950"/>
    <n v="16200"/>
    <n v="836500"/>
    <x v="91"/>
    <x v="5"/>
    <x v="9"/>
    <x v="0"/>
  </r>
  <r>
    <d v="2021-10-07T00:00:00"/>
    <s v="P0025"/>
    <n v="74"/>
    <x v="0"/>
    <x v="0"/>
    <n v="0"/>
    <x v="11"/>
    <x v="2"/>
    <s v="Pcs"/>
    <n v="34550"/>
    <n v="36000"/>
    <n v="2556700"/>
    <x v="154"/>
    <x v="6"/>
    <x v="9"/>
    <x v="0"/>
  </r>
  <r>
    <d v="2021-10-08T00:00:00"/>
    <s v="P0003"/>
    <n v="67"/>
    <x v="0"/>
    <x v="1"/>
    <n v="0"/>
    <x v="2"/>
    <x v="0"/>
    <s v="Pcs"/>
    <n v="2350"/>
    <n v="3500"/>
    <n v="157450"/>
    <x v="86"/>
    <x v="7"/>
    <x v="9"/>
    <x v="0"/>
  </r>
  <r>
    <d v="2021-10-09T00:00:00"/>
    <s v="P0030"/>
    <n v="69"/>
    <x v="1"/>
    <x v="0"/>
    <n v="0"/>
    <x v="27"/>
    <x v="2"/>
    <s v="Pcs"/>
    <n v="15000"/>
    <n v="18550"/>
    <n v="1035000"/>
    <x v="155"/>
    <x v="8"/>
    <x v="9"/>
    <x v="0"/>
  </r>
  <r>
    <d v="2021-10-10T00:00:00"/>
    <s v="P0037"/>
    <n v="68"/>
    <x v="2"/>
    <x v="0"/>
    <n v="0"/>
    <x v="20"/>
    <x v="3"/>
    <s v="Pcs"/>
    <n v="1500"/>
    <n v="2500"/>
    <n v="102000"/>
    <x v="156"/>
    <x v="9"/>
    <x v="9"/>
    <x v="0"/>
  </r>
  <r>
    <d v="2021-10-11T00:00:00"/>
    <s v="P0038"/>
    <n v="67"/>
    <x v="1"/>
    <x v="0"/>
    <n v="0"/>
    <x v="21"/>
    <x v="3"/>
    <s v="Pcs"/>
    <n v="1750"/>
    <n v="2750"/>
    <n v="117250"/>
    <x v="157"/>
    <x v="10"/>
    <x v="9"/>
    <x v="0"/>
  </r>
  <r>
    <d v="2021-10-12T00:00:00"/>
    <s v="P0039"/>
    <n v="70"/>
    <x v="1"/>
    <x v="0"/>
    <n v="0"/>
    <x v="22"/>
    <x v="3"/>
    <s v="Pcs"/>
    <n v="13750"/>
    <n v="17500"/>
    <n v="962500"/>
    <x v="158"/>
    <x v="11"/>
    <x v="9"/>
    <x v="0"/>
  </r>
  <r>
    <d v="2021-10-13T00:00:00"/>
    <s v="P0001"/>
    <n v="71"/>
    <x v="2"/>
    <x v="0"/>
    <n v="0"/>
    <x v="0"/>
    <x v="0"/>
    <s v="Pcs"/>
    <n v="7250"/>
    <n v="8200"/>
    <n v="514750"/>
    <x v="83"/>
    <x v="12"/>
    <x v="9"/>
    <x v="0"/>
  </r>
  <r>
    <d v="2021-10-14T00:00:00"/>
    <s v="P0015"/>
    <n v="73"/>
    <x v="1"/>
    <x v="0"/>
    <n v="0"/>
    <x v="6"/>
    <x v="1"/>
    <s v="Pcs"/>
    <n v="4775"/>
    <n v="7700"/>
    <n v="348575"/>
    <x v="84"/>
    <x v="13"/>
    <x v="9"/>
    <x v="0"/>
  </r>
  <r>
    <d v="2021-10-15T00:00:00"/>
    <s v="P0020"/>
    <n v="69"/>
    <x v="1"/>
    <x v="0"/>
    <n v="0"/>
    <x v="23"/>
    <x v="1"/>
    <s v="Pcs"/>
    <n v="11950"/>
    <n v="16200"/>
    <n v="824550"/>
    <x v="85"/>
    <x v="14"/>
    <x v="9"/>
    <x v="0"/>
  </r>
  <r>
    <d v="2021-10-16T00:00:00"/>
    <s v="P0025"/>
    <n v="70"/>
    <x v="2"/>
    <x v="0"/>
    <n v="0"/>
    <x v="11"/>
    <x v="2"/>
    <s v="Pcs"/>
    <n v="34550"/>
    <n v="36000"/>
    <n v="2418500"/>
    <x v="78"/>
    <x v="15"/>
    <x v="9"/>
    <x v="0"/>
  </r>
  <r>
    <d v="2021-10-17T00:00:00"/>
    <s v="P0003"/>
    <n v="67"/>
    <x v="1"/>
    <x v="0"/>
    <n v="0"/>
    <x v="2"/>
    <x v="0"/>
    <s v="Pcs"/>
    <n v="2350"/>
    <n v="3500"/>
    <n v="157450"/>
    <x v="86"/>
    <x v="16"/>
    <x v="9"/>
    <x v="0"/>
  </r>
  <r>
    <d v="2021-10-18T00:00:00"/>
    <s v="P0030"/>
    <n v="71"/>
    <x v="1"/>
    <x v="0"/>
    <n v="0"/>
    <x v="27"/>
    <x v="2"/>
    <s v="Pcs"/>
    <n v="15000"/>
    <n v="18550"/>
    <n v="1065000"/>
    <x v="159"/>
    <x v="17"/>
    <x v="9"/>
    <x v="0"/>
  </r>
  <r>
    <d v="2021-10-19T00:00:00"/>
    <s v="P0030"/>
    <n v="68"/>
    <x v="2"/>
    <x v="0"/>
    <n v="0"/>
    <x v="27"/>
    <x v="2"/>
    <s v="Pcs"/>
    <n v="15000"/>
    <n v="18550"/>
    <n v="1020000"/>
    <x v="160"/>
    <x v="18"/>
    <x v="9"/>
    <x v="0"/>
  </r>
  <r>
    <d v="2021-10-20T00:00:00"/>
    <s v="P0002"/>
    <n v="74"/>
    <x v="1"/>
    <x v="0"/>
    <n v="0"/>
    <x v="1"/>
    <x v="0"/>
    <s v="Pcs"/>
    <n v="4850"/>
    <n v="6100"/>
    <n v="358900"/>
    <x v="88"/>
    <x v="19"/>
    <x v="9"/>
    <x v="0"/>
  </r>
  <r>
    <d v="2021-10-21T00:00:00"/>
    <s v="P0004"/>
    <n v="73"/>
    <x v="1"/>
    <x v="0"/>
    <n v="0"/>
    <x v="3"/>
    <x v="0"/>
    <s v="Pcs"/>
    <n v="3550"/>
    <n v="4800"/>
    <n v="259150"/>
    <x v="89"/>
    <x v="20"/>
    <x v="9"/>
    <x v="0"/>
  </r>
  <r>
    <d v="2021-10-22T00:00:00"/>
    <s v="P0001"/>
    <n v="72"/>
    <x v="2"/>
    <x v="0"/>
    <n v="0"/>
    <x v="0"/>
    <x v="0"/>
    <s v="Pcs"/>
    <n v="7250"/>
    <n v="8200"/>
    <n v="522000"/>
    <x v="90"/>
    <x v="21"/>
    <x v="9"/>
    <x v="0"/>
  </r>
  <r>
    <d v="2021-10-23T00:00:00"/>
    <s v="P0015"/>
    <n v="70"/>
    <x v="1"/>
    <x v="0"/>
    <n v="0"/>
    <x v="6"/>
    <x v="1"/>
    <s v="Pcs"/>
    <n v="4775"/>
    <n v="7700"/>
    <n v="334250"/>
    <x v="76"/>
    <x v="22"/>
    <x v="9"/>
    <x v="0"/>
  </r>
  <r>
    <d v="2021-10-24T00:00:00"/>
    <s v="P0020"/>
    <n v="72"/>
    <x v="1"/>
    <x v="0"/>
    <n v="0"/>
    <x v="23"/>
    <x v="1"/>
    <s v="Pcs"/>
    <n v="11950"/>
    <n v="16200"/>
    <n v="860400"/>
    <x v="117"/>
    <x v="23"/>
    <x v="9"/>
    <x v="0"/>
  </r>
  <r>
    <d v="2021-10-25T00:00:00"/>
    <s v="P0030"/>
    <n v="68"/>
    <x v="0"/>
    <x v="0"/>
    <n v="0"/>
    <x v="27"/>
    <x v="2"/>
    <s v="Pcs"/>
    <n v="15000"/>
    <n v="18550"/>
    <n v="1020000"/>
    <x v="160"/>
    <x v="24"/>
    <x v="9"/>
    <x v="0"/>
  </r>
  <r>
    <d v="2021-10-26T00:00:00"/>
    <s v="P0030"/>
    <n v="75"/>
    <x v="0"/>
    <x v="0"/>
    <n v="0"/>
    <x v="27"/>
    <x v="2"/>
    <s v="Pcs"/>
    <n v="15000"/>
    <n v="18550"/>
    <n v="1125000"/>
    <x v="161"/>
    <x v="25"/>
    <x v="9"/>
    <x v="0"/>
  </r>
  <r>
    <d v="2021-10-27T00:00:00"/>
    <s v="P0030"/>
    <n v="70"/>
    <x v="0"/>
    <x v="0"/>
    <n v="0"/>
    <x v="27"/>
    <x v="2"/>
    <s v="Pcs"/>
    <n v="15000"/>
    <n v="18550"/>
    <n v="1050000"/>
    <x v="153"/>
    <x v="26"/>
    <x v="9"/>
    <x v="0"/>
  </r>
  <r>
    <d v="2021-10-28T00:00:00"/>
    <s v="P0030"/>
    <n v="67"/>
    <x v="0"/>
    <x v="0"/>
    <n v="0"/>
    <x v="27"/>
    <x v="2"/>
    <s v="Pcs"/>
    <n v="15000"/>
    <n v="18550"/>
    <n v="1005000"/>
    <x v="162"/>
    <x v="27"/>
    <x v="9"/>
    <x v="0"/>
  </r>
  <r>
    <d v="2021-10-29T00:00:00"/>
    <s v="P0030"/>
    <n v="72"/>
    <x v="0"/>
    <x v="0"/>
    <n v="0"/>
    <x v="27"/>
    <x v="2"/>
    <s v="Pcs"/>
    <n v="15000"/>
    <n v="18550"/>
    <n v="1080000"/>
    <x v="163"/>
    <x v="28"/>
    <x v="9"/>
    <x v="0"/>
  </r>
  <r>
    <d v="2021-10-30T00:00:00"/>
    <s v="P0030"/>
    <n v="69"/>
    <x v="0"/>
    <x v="0"/>
    <n v="0"/>
    <x v="27"/>
    <x v="2"/>
    <s v="Pcs"/>
    <n v="15000"/>
    <n v="18550"/>
    <n v="1035000"/>
    <x v="155"/>
    <x v="29"/>
    <x v="9"/>
    <x v="0"/>
  </r>
  <r>
    <d v="2021-10-31T00:00:00"/>
    <s v="P0030"/>
    <n v="67"/>
    <x v="0"/>
    <x v="0"/>
    <n v="0"/>
    <x v="27"/>
    <x v="2"/>
    <s v="Pcs"/>
    <n v="15000"/>
    <n v="18550"/>
    <n v="1005000"/>
    <x v="162"/>
    <x v="30"/>
    <x v="9"/>
    <x v="0"/>
  </r>
  <r>
    <d v="2021-11-01T00:00:00"/>
    <s v="P0039"/>
    <n v="45"/>
    <x v="0"/>
    <x v="0"/>
    <n v="0"/>
    <x v="22"/>
    <x v="3"/>
    <s v="Pcs"/>
    <n v="13750"/>
    <n v="17500"/>
    <n v="618750"/>
    <x v="164"/>
    <x v="0"/>
    <x v="10"/>
    <x v="0"/>
  </r>
  <r>
    <d v="2021-11-02T00:00:00"/>
    <s v="P0002"/>
    <n v="44"/>
    <x v="2"/>
    <x v="1"/>
    <n v="0"/>
    <x v="1"/>
    <x v="0"/>
    <s v="Pcs"/>
    <n v="4850"/>
    <n v="6100"/>
    <n v="213400"/>
    <x v="165"/>
    <x v="1"/>
    <x v="10"/>
    <x v="0"/>
  </r>
  <r>
    <d v="2021-11-03T00:00:00"/>
    <s v="P0004"/>
    <n v="47"/>
    <x v="2"/>
    <x v="0"/>
    <n v="0"/>
    <x v="3"/>
    <x v="0"/>
    <s v="Pcs"/>
    <n v="3550"/>
    <n v="4800"/>
    <n v="166850"/>
    <x v="166"/>
    <x v="2"/>
    <x v="10"/>
    <x v="0"/>
  </r>
  <r>
    <d v="2021-11-04T00:00:00"/>
    <s v="P0001"/>
    <n v="48"/>
    <x v="2"/>
    <x v="0"/>
    <n v="0"/>
    <x v="0"/>
    <x v="0"/>
    <s v="Pcs"/>
    <n v="7250"/>
    <n v="8200"/>
    <n v="348000"/>
    <x v="167"/>
    <x v="3"/>
    <x v="10"/>
    <x v="0"/>
  </r>
  <r>
    <d v="2021-11-05T00:00:00"/>
    <s v="P0015"/>
    <n v="45"/>
    <x v="0"/>
    <x v="0"/>
    <n v="0"/>
    <x v="6"/>
    <x v="1"/>
    <s v="Pcs"/>
    <n v="4775"/>
    <n v="7700"/>
    <n v="214875"/>
    <x v="168"/>
    <x v="4"/>
    <x v="10"/>
    <x v="0"/>
  </r>
  <r>
    <d v="2021-11-06T00:00:00"/>
    <s v="P0020"/>
    <n v="43"/>
    <x v="0"/>
    <x v="1"/>
    <n v="0"/>
    <x v="23"/>
    <x v="1"/>
    <s v="Pcs"/>
    <n v="11950"/>
    <n v="16200"/>
    <n v="513850"/>
    <x v="169"/>
    <x v="5"/>
    <x v="10"/>
    <x v="0"/>
  </r>
  <r>
    <d v="2021-11-07T00:00:00"/>
    <s v="P0025"/>
    <n v="42"/>
    <x v="0"/>
    <x v="0"/>
    <n v="0"/>
    <x v="11"/>
    <x v="2"/>
    <s v="Pcs"/>
    <n v="34550"/>
    <n v="36000"/>
    <n v="1451100"/>
    <x v="151"/>
    <x v="6"/>
    <x v="10"/>
    <x v="0"/>
  </r>
  <r>
    <d v="2021-11-08T00:00:00"/>
    <s v="P0003"/>
    <n v="45"/>
    <x v="0"/>
    <x v="1"/>
    <n v="0"/>
    <x v="2"/>
    <x v="0"/>
    <s v="Pcs"/>
    <n v="2350"/>
    <n v="3500"/>
    <n v="105750"/>
    <x v="170"/>
    <x v="7"/>
    <x v="10"/>
    <x v="0"/>
  </r>
  <r>
    <d v="2021-11-09T00:00:00"/>
    <s v="P0039"/>
    <n v="44"/>
    <x v="1"/>
    <x v="0"/>
    <n v="0"/>
    <x v="22"/>
    <x v="3"/>
    <s v="Pcs"/>
    <n v="13750"/>
    <n v="17500"/>
    <n v="605000"/>
    <x v="171"/>
    <x v="8"/>
    <x v="10"/>
    <x v="0"/>
  </r>
  <r>
    <d v="2021-11-10T00:00:00"/>
    <s v="P0039"/>
    <n v="43"/>
    <x v="2"/>
    <x v="0"/>
    <n v="0"/>
    <x v="22"/>
    <x v="3"/>
    <s v="Pcs"/>
    <n v="13750"/>
    <n v="17500"/>
    <n v="591250"/>
    <x v="172"/>
    <x v="9"/>
    <x v="10"/>
    <x v="0"/>
  </r>
  <r>
    <d v="2021-11-11T00:00:00"/>
    <s v="P0002"/>
    <n v="42"/>
    <x v="1"/>
    <x v="0"/>
    <n v="0"/>
    <x v="1"/>
    <x v="0"/>
    <s v="Pcs"/>
    <n v="4850"/>
    <n v="6100"/>
    <n v="203700"/>
    <x v="173"/>
    <x v="10"/>
    <x v="10"/>
    <x v="0"/>
  </r>
  <r>
    <d v="2021-11-12T00:00:00"/>
    <s v="P0004"/>
    <n v="45"/>
    <x v="1"/>
    <x v="0"/>
    <n v="0"/>
    <x v="3"/>
    <x v="0"/>
    <s v="Pcs"/>
    <n v="3550"/>
    <n v="4800"/>
    <n v="159750"/>
    <x v="174"/>
    <x v="11"/>
    <x v="10"/>
    <x v="0"/>
  </r>
  <r>
    <d v="2021-11-13T00:00:00"/>
    <s v="P0001"/>
    <n v="46"/>
    <x v="2"/>
    <x v="0"/>
    <n v="0"/>
    <x v="0"/>
    <x v="0"/>
    <s v="Pcs"/>
    <n v="7250"/>
    <n v="8200"/>
    <n v="333500"/>
    <x v="175"/>
    <x v="12"/>
    <x v="10"/>
    <x v="0"/>
  </r>
  <r>
    <d v="2021-11-14T00:00:00"/>
    <s v="P0015"/>
    <n v="48"/>
    <x v="1"/>
    <x v="0"/>
    <n v="0"/>
    <x v="6"/>
    <x v="1"/>
    <s v="Pcs"/>
    <n v="4775"/>
    <n v="7700"/>
    <n v="229200"/>
    <x v="176"/>
    <x v="13"/>
    <x v="10"/>
    <x v="0"/>
  </r>
  <r>
    <d v="2021-11-15T00:00:00"/>
    <s v="P0020"/>
    <n v="44"/>
    <x v="1"/>
    <x v="0"/>
    <n v="0"/>
    <x v="23"/>
    <x v="1"/>
    <s v="Pcs"/>
    <n v="11950"/>
    <n v="16200"/>
    <n v="525800"/>
    <x v="177"/>
    <x v="14"/>
    <x v="10"/>
    <x v="0"/>
  </r>
  <r>
    <d v="2021-11-16T00:00:00"/>
    <s v="P0025"/>
    <n v="45"/>
    <x v="2"/>
    <x v="0"/>
    <n v="0"/>
    <x v="11"/>
    <x v="2"/>
    <s v="Pcs"/>
    <n v="34550"/>
    <n v="36000"/>
    <n v="1554750"/>
    <x v="178"/>
    <x v="15"/>
    <x v="10"/>
    <x v="0"/>
  </r>
  <r>
    <d v="2021-11-17T00:00:00"/>
    <s v="P0003"/>
    <n v="42"/>
    <x v="1"/>
    <x v="0"/>
    <n v="0"/>
    <x v="2"/>
    <x v="0"/>
    <s v="Pcs"/>
    <n v="2350"/>
    <n v="3500"/>
    <n v="98700"/>
    <x v="179"/>
    <x v="16"/>
    <x v="10"/>
    <x v="0"/>
  </r>
  <r>
    <d v="2021-11-18T00:00:00"/>
    <s v="P0038"/>
    <n v="46"/>
    <x v="1"/>
    <x v="0"/>
    <n v="0"/>
    <x v="21"/>
    <x v="3"/>
    <s v="Pcs"/>
    <n v="1750"/>
    <n v="2750"/>
    <n v="80500"/>
    <x v="180"/>
    <x v="17"/>
    <x v="10"/>
    <x v="0"/>
  </r>
  <r>
    <d v="2021-11-19T00:00:00"/>
    <s v="P0039"/>
    <n v="43"/>
    <x v="2"/>
    <x v="0"/>
    <n v="0"/>
    <x v="22"/>
    <x v="3"/>
    <s v="Pcs"/>
    <n v="13750"/>
    <n v="17500"/>
    <n v="591250"/>
    <x v="172"/>
    <x v="18"/>
    <x v="10"/>
    <x v="0"/>
  </r>
  <r>
    <d v="2021-11-20T00:00:00"/>
    <s v="P0002"/>
    <n v="49"/>
    <x v="1"/>
    <x v="0"/>
    <n v="0"/>
    <x v="1"/>
    <x v="0"/>
    <s v="Pcs"/>
    <n v="4850"/>
    <n v="6100"/>
    <n v="237650"/>
    <x v="181"/>
    <x v="19"/>
    <x v="10"/>
    <x v="0"/>
  </r>
  <r>
    <d v="2021-11-21T00:00:00"/>
    <s v="P0004"/>
    <n v="48"/>
    <x v="1"/>
    <x v="0"/>
    <n v="0"/>
    <x v="3"/>
    <x v="0"/>
    <s v="Pcs"/>
    <n v="3550"/>
    <n v="4800"/>
    <n v="170400"/>
    <x v="182"/>
    <x v="20"/>
    <x v="10"/>
    <x v="0"/>
  </r>
  <r>
    <d v="2021-11-22T00:00:00"/>
    <s v="P0001"/>
    <n v="47"/>
    <x v="2"/>
    <x v="0"/>
    <n v="0"/>
    <x v="0"/>
    <x v="0"/>
    <s v="Pcs"/>
    <n v="7250"/>
    <n v="8200"/>
    <n v="340750"/>
    <x v="183"/>
    <x v="21"/>
    <x v="10"/>
    <x v="0"/>
  </r>
  <r>
    <d v="2021-11-23T00:00:00"/>
    <s v="P0015"/>
    <n v="45"/>
    <x v="1"/>
    <x v="0"/>
    <n v="0"/>
    <x v="6"/>
    <x v="1"/>
    <s v="Pcs"/>
    <n v="4775"/>
    <n v="7700"/>
    <n v="214875"/>
    <x v="168"/>
    <x v="22"/>
    <x v="10"/>
    <x v="0"/>
  </r>
  <r>
    <d v="2021-11-24T00:00:00"/>
    <s v="P0020"/>
    <n v="45"/>
    <x v="1"/>
    <x v="0"/>
    <n v="0"/>
    <x v="23"/>
    <x v="1"/>
    <s v="Pcs"/>
    <n v="11950"/>
    <n v="16200"/>
    <n v="537750"/>
    <x v="184"/>
    <x v="23"/>
    <x v="10"/>
    <x v="0"/>
  </r>
  <r>
    <d v="2021-11-25T00:00:00"/>
    <s v="P0039"/>
    <n v="47"/>
    <x v="0"/>
    <x v="0"/>
    <n v="0"/>
    <x v="22"/>
    <x v="3"/>
    <s v="Pcs"/>
    <n v="13750"/>
    <n v="17500"/>
    <n v="646250"/>
    <x v="185"/>
    <x v="24"/>
    <x v="10"/>
    <x v="0"/>
  </r>
  <r>
    <d v="2021-11-26T00:00:00"/>
    <s v="P0039"/>
    <n v="50"/>
    <x v="0"/>
    <x v="0"/>
    <n v="0"/>
    <x v="22"/>
    <x v="3"/>
    <s v="Pcs"/>
    <n v="13750"/>
    <n v="17500"/>
    <n v="687500"/>
    <x v="186"/>
    <x v="25"/>
    <x v="10"/>
    <x v="0"/>
  </r>
  <r>
    <d v="2021-11-27T00:00:00"/>
    <s v="P0039"/>
    <n v="51"/>
    <x v="0"/>
    <x v="0"/>
    <n v="0"/>
    <x v="22"/>
    <x v="3"/>
    <s v="Pcs"/>
    <n v="13750"/>
    <n v="17500"/>
    <n v="701250"/>
    <x v="187"/>
    <x v="26"/>
    <x v="10"/>
    <x v="0"/>
  </r>
  <r>
    <d v="2021-11-28T00:00:00"/>
    <s v="P0039"/>
    <n v="45"/>
    <x v="0"/>
    <x v="0"/>
    <n v="0"/>
    <x v="22"/>
    <x v="3"/>
    <s v="Pcs"/>
    <n v="13750"/>
    <n v="17500"/>
    <n v="618750"/>
    <x v="164"/>
    <x v="27"/>
    <x v="10"/>
    <x v="0"/>
  </r>
  <r>
    <d v="2021-11-29T00:00:00"/>
    <s v="P0039"/>
    <n v="47"/>
    <x v="0"/>
    <x v="0"/>
    <n v="0"/>
    <x v="22"/>
    <x v="3"/>
    <s v="Pcs"/>
    <n v="13750"/>
    <n v="17500"/>
    <n v="646250"/>
    <x v="185"/>
    <x v="28"/>
    <x v="10"/>
    <x v="0"/>
  </r>
  <r>
    <d v="2021-11-30T00:00:00"/>
    <s v="P0039"/>
    <n v="45"/>
    <x v="0"/>
    <x v="0"/>
    <n v="0"/>
    <x v="22"/>
    <x v="3"/>
    <s v="Pcs"/>
    <n v="13750"/>
    <n v="17500"/>
    <n v="618750"/>
    <x v="164"/>
    <x v="29"/>
    <x v="10"/>
    <x v="0"/>
  </r>
  <r>
    <d v="2021-12-01T00:00:00"/>
    <s v="P0037"/>
    <n v="46"/>
    <x v="0"/>
    <x v="0"/>
    <n v="0"/>
    <x v="20"/>
    <x v="3"/>
    <s v="Pcs"/>
    <n v="1500"/>
    <n v="2500"/>
    <n v="69000"/>
    <x v="188"/>
    <x v="0"/>
    <x v="11"/>
    <x v="0"/>
  </r>
  <r>
    <d v="2021-12-02T00:00:00"/>
    <s v="P0002"/>
    <n v="44"/>
    <x v="2"/>
    <x v="1"/>
    <n v="0"/>
    <x v="1"/>
    <x v="0"/>
    <s v="Pcs"/>
    <n v="4850"/>
    <n v="6100"/>
    <n v="213400"/>
    <x v="165"/>
    <x v="1"/>
    <x v="11"/>
    <x v="0"/>
  </r>
  <r>
    <d v="2021-12-03T00:00:00"/>
    <s v="P0004"/>
    <n v="47"/>
    <x v="2"/>
    <x v="0"/>
    <n v="0"/>
    <x v="3"/>
    <x v="0"/>
    <s v="Pcs"/>
    <n v="3550"/>
    <n v="4800"/>
    <n v="166850"/>
    <x v="166"/>
    <x v="2"/>
    <x v="11"/>
    <x v="0"/>
  </r>
  <r>
    <d v="2021-12-04T00:00:00"/>
    <s v="P0001"/>
    <n v="48"/>
    <x v="2"/>
    <x v="0"/>
    <n v="0"/>
    <x v="0"/>
    <x v="0"/>
    <s v="Pcs"/>
    <n v="7250"/>
    <n v="8200"/>
    <n v="348000"/>
    <x v="167"/>
    <x v="3"/>
    <x v="11"/>
    <x v="0"/>
  </r>
  <r>
    <d v="2021-12-05T00:00:00"/>
    <s v="P0036"/>
    <n v="50"/>
    <x v="0"/>
    <x v="0"/>
    <n v="0"/>
    <x v="19"/>
    <x v="3"/>
    <s v="Pcs"/>
    <n v="7500"/>
    <n v="8000"/>
    <n v="375000"/>
    <x v="189"/>
    <x v="4"/>
    <x v="11"/>
    <x v="0"/>
  </r>
  <r>
    <d v="2021-12-06T00:00:00"/>
    <s v="P0037"/>
    <n v="55"/>
    <x v="0"/>
    <x v="1"/>
    <n v="0"/>
    <x v="20"/>
    <x v="3"/>
    <s v="Pcs"/>
    <n v="1500"/>
    <n v="2500"/>
    <n v="82500"/>
    <x v="190"/>
    <x v="5"/>
    <x v="11"/>
    <x v="0"/>
  </r>
  <r>
    <d v="2021-12-07T00:00:00"/>
    <s v="P0025"/>
    <n v="45"/>
    <x v="0"/>
    <x v="0"/>
    <n v="0"/>
    <x v="11"/>
    <x v="2"/>
    <s v="Pcs"/>
    <n v="34550"/>
    <n v="36000"/>
    <n v="1554750"/>
    <x v="178"/>
    <x v="6"/>
    <x v="11"/>
    <x v="0"/>
  </r>
  <r>
    <d v="2021-12-08T00:00:00"/>
    <s v="P0003"/>
    <n v="47"/>
    <x v="0"/>
    <x v="1"/>
    <n v="0"/>
    <x v="2"/>
    <x v="0"/>
    <s v="Pcs"/>
    <n v="2350"/>
    <n v="3500"/>
    <n v="110450"/>
    <x v="191"/>
    <x v="7"/>
    <x v="11"/>
    <x v="0"/>
  </r>
  <r>
    <d v="2021-12-09T00:00:00"/>
    <s v="P0037"/>
    <n v="44"/>
    <x v="1"/>
    <x v="0"/>
    <n v="0"/>
    <x v="20"/>
    <x v="3"/>
    <s v="Pcs"/>
    <n v="1500"/>
    <n v="2500"/>
    <n v="66000"/>
    <x v="192"/>
    <x v="8"/>
    <x v="11"/>
    <x v="0"/>
  </r>
  <r>
    <d v="2021-12-10T00:00:00"/>
    <s v="P0037"/>
    <n v="45"/>
    <x v="2"/>
    <x v="0"/>
    <n v="0"/>
    <x v="20"/>
    <x v="3"/>
    <s v="Pcs"/>
    <n v="1500"/>
    <n v="2500"/>
    <n v="67500"/>
    <x v="193"/>
    <x v="9"/>
    <x v="11"/>
    <x v="0"/>
  </r>
  <r>
    <d v="2021-12-11T00:00:00"/>
    <s v="P0002"/>
    <n v="47"/>
    <x v="1"/>
    <x v="0"/>
    <n v="0"/>
    <x v="1"/>
    <x v="0"/>
    <s v="Pcs"/>
    <n v="4850"/>
    <n v="6100"/>
    <n v="227950"/>
    <x v="194"/>
    <x v="10"/>
    <x v="11"/>
    <x v="0"/>
  </r>
  <r>
    <d v="2021-12-12T00:00:00"/>
    <s v="P0004"/>
    <n v="45"/>
    <x v="1"/>
    <x v="0"/>
    <n v="0"/>
    <x v="3"/>
    <x v="0"/>
    <s v="Pcs"/>
    <n v="3550"/>
    <n v="4800"/>
    <n v="159750"/>
    <x v="174"/>
    <x v="11"/>
    <x v="11"/>
    <x v="0"/>
  </r>
  <r>
    <d v="2021-12-13T00:00:00"/>
    <s v="P0001"/>
    <n v="46"/>
    <x v="2"/>
    <x v="0"/>
    <n v="0"/>
    <x v="0"/>
    <x v="0"/>
    <s v="Pcs"/>
    <n v="7250"/>
    <n v="8200"/>
    <n v="333500"/>
    <x v="175"/>
    <x v="12"/>
    <x v="11"/>
    <x v="0"/>
  </r>
  <r>
    <d v="2021-12-14T00:00:00"/>
    <s v="P0015"/>
    <n v="48"/>
    <x v="1"/>
    <x v="0"/>
    <n v="0"/>
    <x v="6"/>
    <x v="1"/>
    <s v="Pcs"/>
    <n v="4775"/>
    <n v="7700"/>
    <n v="229200"/>
    <x v="176"/>
    <x v="13"/>
    <x v="11"/>
    <x v="0"/>
  </r>
  <r>
    <d v="2021-12-15T00:00:00"/>
    <s v="P0020"/>
    <n v="44"/>
    <x v="1"/>
    <x v="0"/>
    <n v="0"/>
    <x v="23"/>
    <x v="1"/>
    <s v="Pcs"/>
    <n v="11950"/>
    <n v="16200"/>
    <n v="525800"/>
    <x v="177"/>
    <x v="14"/>
    <x v="11"/>
    <x v="0"/>
  </r>
  <r>
    <d v="2021-12-16T00:00:00"/>
    <s v="P0025"/>
    <n v="45"/>
    <x v="2"/>
    <x v="0"/>
    <n v="0"/>
    <x v="11"/>
    <x v="2"/>
    <s v="Pcs"/>
    <n v="34550"/>
    <n v="36000"/>
    <n v="1554750"/>
    <x v="178"/>
    <x v="15"/>
    <x v="11"/>
    <x v="0"/>
  </r>
  <r>
    <d v="2021-12-17T00:00:00"/>
    <s v="P0003"/>
    <n v="42"/>
    <x v="1"/>
    <x v="0"/>
    <n v="0"/>
    <x v="2"/>
    <x v="0"/>
    <s v="Pcs"/>
    <n v="2350"/>
    <n v="3500"/>
    <n v="98700"/>
    <x v="179"/>
    <x v="16"/>
    <x v="11"/>
    <x v="0"/>
  </r>
  <r>
    <d v="2021-12-18T00:00:00"/>
    <s v="P0037"/>
    <n v="46"/>
    <x v="1"/>
    <x v="0"/>
    <n v="0"/>
    <x v="20"/>
    <x v="3"/>
    <s v="Pcs"/>
    <n v="1500"/>
    <n v="2500"/>
    <n v="69000"/>
    <x v="188"/>
    <x v="17"/>
    <x v="11"/>
    <x v="0"/>
  </r>
  <r>
    <d v="2021-12-19T00:00:00"/>
    <s v="P0015"/>
    <n v="43"/>
    <x v="2"/>
    <x v="0"/>
    <n v="0"/>
    <x v="6"/>
    <x v="1"/>
    <s v="Pcs"/>
    <n v="4775"/>
    <n v="7700"/>
    <n v="205325"/>
    <x v="195"/>
    <x v="18"/>
    <x v="11"/>
    <x v="0"/>
  </r>
  <r>
    <d v="2021-12-20T00:00:00"/>
    <s v="P0016"/>
    <n v="49"/>
    <x v="1"/>
    <x v="0"/>
    <n v="0"/>
    <x v="7"/>
    <x v="1"/>
    <s v="Pcs"/>
    <n v="11500"/>
    <n v="12550"/>
    <n v="563500"/>
    <x v="196"/>
    <x v="19"/>
    <x v="11"/>
    <x v="0"/>
  </r>
  <r>
    <d v="2021-12-21T00:00:00"/>
    <s v="P0017"/>
    <n v="48"/>
    <x v="1"/>
    <x v="0"/>
    <n v="0"/>
    <x v="8"/>
    <x v="1"/>
    <s v="Pcs"/>
    <n v="2250"/>
    <n v="4700"/>
    <n v="108000"/>
    <x v="166"/>
    <x v="20"/>
    <x v="11"/>
    <x v="0"/>
  </r>
  <r>
    <d v="2021-12-22T00:00:00"/>
    <s v="P0023"/>
    <n v="47"/>
    <x v="2"/>
    <x v="0"/>
    <n v="0"/>
    <x v="9"/>
    <x v="2"/>
    <s v="Pcs"/>
    <n v="18500"/>
    <n v="20000"/>
    <n v="869500"/>
    <x v="197"/>
    <x v="21"/>
    <x v="11"/>
    <x v="0"/>
  </r>
  <r>
    <d v="2021-12-23T00:00:00"/>
    <s v="P0024"/>
    <n v="43"/>
    <x v="1"/>
    <x v="0"/>
    <n v="0"/>
    <x v="10"/>
    <x v="2"/>
    <s v="Pcs"/>
    <n v="5750"/>
    <n v="7500"/>
    <n v="247250"/>
    <x v="198"/>
    <x v="22"/>
    <x v="11"/>
    <x v="0"/>
  </r>
  <r>
    <d v="2021-12-24T00:00:00"/>
    <s v="P0025"/>
    <n v="46"/>
    <x v="1"/>
    <x v="0"/>
    <n v="0"/>
    <x v="11"/>
    <x v="2"/>
    <s v="Pcs"/>
    <n v="34550"/>
    <n v="36000"/>
    <n v="1589300"/>
    <x v="199"/>
    <x v="23"/>
    <x v="11"/>
    <x v="0"/>
  </r>
  <r>
    <d v="2021-12-25T00:00:00"/>
    <s v="P0031"/>
    <n v="49"/>
    <x v="0"/>
    <x v="0"/>
    <n v="0"/>
    <x v="14"/>
    <x v="3"/>
    <s v="Pcs"/>
    <n v="8000"/>
    <n v="10750"/>
    <n v="392000"/>
    <x v="200"/>
    <x v="24"/>
    <x v="11"/>
    <x v="0"/>
  </r>
  <r>
    <d v="2021-12-26T00:00:00"/>
    <s v="P0032"/>
    <n v="48"/>
    <x v="0"/>
    <x v="0"/>
    <n v="0"/>
    <x v="15"/>
    <x v="3"/>
    <s v="Pcs"/>
    <n v="5000"/>
    <n v="7750"/>
    <n v="240000"/>
    <x v="201"/>
    <x v="25"/>
    <x v="11"/>
    <x v="0"/>
  </r>
  <r>
    <d v="2021-12-27T00:00:00"/>
    <s v="P0033"/>
    <n v="44"/>
    <x v="0"/>
    <x v="0"/>
    <n v="0"/>
    <x v="16"/>
    <x v="3"/>
    <s v="Pcs"/>
    <n v="25000"/>
    <n v="27500"/>
    <n v="1100000"/>
    <x v="202"/>
    <x v="26"/>
    <x v="11"/>
    <x v="0"/>
  </r>
  <r>
    <d v="2021-12-28T00:00:00"/>
    <s v="P0037"/>
    <n v="49"/>
    <x v="0"/>
    <x v="0"/>
    <n v="0"/>
    <x v="20"/>
    <x v="3"/>
    <s v="Pcs"/>
    <n v="1500"/>
    <n v="2500"/>
    <n v="73500"/>
    <x v="203"/>
    <x v="27"/>
    <x v="11"/>
    <x v="0"/>
  </r>
  <r>
    <d v="2021-12-29T00:00:00"/>
    <s v="P0037"/>
    <n v="50"/>
    <x v="0"/>
    <x v="0"/>
    <n v="0"/>
    <x v="20"/>
    <x v="3"/>
    <s v="Pcs"/>
    <n v="1500"/>
    <n v="2500"/>
    <n v="75000"/>
    <x v="204"/>
    <x v="28"/>
    <x v="11"/>
    <x v="0"/>
  </r>
  <r>
    <d v="2021-12-30T00:00:00"/>
    <s v="P0037"/>
    <n v="47"/>
    <x v="0"/>
    <x v="0"/>
    <n v="0"/>
    <x v="20"/>
    <x v="3"/>
    <s v="Pcs"/>
    <n v="1500"/>
    <n v="2500"/>
    <n v="70500"/>
    <x v="205"/>
    <x v="29"/>
    <x v="11"/>
    <x v="0"/>
  </r>
  <r>
    <d v="2021-12-31T00:00:00"/>
    <s v="P0035"/>
    <n v="45"/>
    <x v="0"/>
    <x v="0"/>
    <n v="0"/>
    <x v="18"/>
    <x v="3"/>
    <s v="Pcs"/>
    <n v="10000"/>
    <n v="13500"/>
    <n v="450000"/>
    <x v="206"/>
    <x v="30"/>
    <x v="11"/>
    <x v="0"/>
  </r>
  <r>
    <d v="2022-01-01T00:00:00"/>
    <s v="P0001"/>
    <n v="105"/>
    <x v="0"/>
    <x v="0"/>
    <n v="0"/>
    <x v="0"/>
    <x v="0"/>
    <s v="Pcs"/>
    <n v="7250"/>
    <n v="8200"/>
    <n v="761250"/>
    <x v="207"/>
    <x v="0"/>
    <x v="0"/>
    <x v="1"/>
  </r>
  <r>
    <d v="2022-01-02T00:00:00"/>
    <s v="P0002"/>
    <n v="104"/>
    <x v="2"/>
    <x v="1"/>
    <n v="0"/>
    <x v="1"/>
    <x v="0"/>
    <s v="Pcs"/>
    <n v="4850"/>
    <n v="6100"/>
    <n v="504400"/>
    <x v="208"/>
    <x v="1"/>
    <x v="0"/>
    <x v="1"/>
  </r>
  <r>
    <d v="2022-01-03T00:00:00"/>
    <s v="P0003"/>
    <n v="107"/>
    <x v="2"/>
    <x v="0"/>
    <n v="0"/>
    <x v="2"/>
    <x v="0"/>
    <s v="Pcs"/>
    <n v="2350"/>
    <n v="3500"/>
    <n v="251450"/>
    <x v="209"/>
    <x v="2"/>
    <x v="0"/>
    <x v="1"/>
  </r>
  <r>
    <d v="2022-01-04T00:00:00"/>
    <s v="P0004"/>
    <n v="108"/>
    <x v="2"/>
    <x v="0"/>
    <n v="0"/>
    <x v="3"/>
    <x v="0"/>
    <s v="Pcs"/>
    <n v="3550"/>
    <n v="4800"/>
    <n v="383400"/>
    <x v="210"/>
    <x v="3"/>
    <x v="0"/>
    <x v="1"/>
  </r>
  <r>
    <d v="2022-01-05T00:00:00"/>
    <s v="P0013"/>
    <n v="110"/>
    <x v="0"/>
    <x v="0"/>
    <n v="0"/>
    <x v="4"/>
    <x v="1"/>
    <s v="Pcs"/>
    <n v="12850"/>
    <n v="14250"/>
    <n v="1413500"/>
    <x v="211"/>
    <x v="4"/>
    <x v="0"/>
    <x v="1"/>
  </r>
  <r>
    <d v="2022-01-06T00:00:00"/>
    <s v="P0014"/>
    <n v="115"/>
    <x v="0"/>
    <x v="1"/>
    <n v="0"/>
    <x v="5"/>
    <x v="1"/>
    <s v="Pcs"/>
    <n v="2875"/>
    <n v="5300"/>
    <n v="330625"/>
    <x v="212"/>
    <x v="5"/>
    <x v="0"/>
    <x v="1"/>
  </r>
  <r>
    <d v="2022-01-07T00:00:00"/>
    <s v="P0015"/>
    <n v="110"/>
    <x v="0"/>
    <x v="0"/>
    <n v="0"/>
    <x v="6"/>
    <x v="1"/>
    <s v="Pcs"/>
    <n v="4775"/>
    <n v="7700"/>
    <n v="525250"/>
    <x v="213"/>
    <x v="6"/>
    <x v="0"/>
    <x v="1"/>
  </r>
  <r>
    <d v="2022-01-08T00:00:00"/>
    <s v="P0016"/>
    <n v="107"/>
    <x v="0"/>
    <x v="1"/>
    <n v="0"/>
    <x v="7"/>
    <x v="1"/>
    <s v="Pcs"/>
    <n v="11500"/>
    <n v="12550"/>
    <n v="1230500"/>
    <x v="214"/>
    <x v="7"/>
    <x v="0"/>
    <x v="1"/>
  </r>
  <r>
    <d v="2022-01-09T00:00:00"/>
    <s v="P0017"/>
    <n v="104"/>
    <x v="1"/>
    <x v="0"/>
    <n v="0"/>
    <x v="8"/>
    <x v="1"/>
    <s v="Pcs"/>
    <n v="2250"/>
    <n v="4700"/>
    <n v="234000"/>
    <x v="215"/>
    <x v="8"/>
    <x v="0"/>
    <x v="1"/>
  </r>
  <r>
    <d v="2022-01-10T00:00:00"/>
    <s v="P0023"/>
    <n v="103"/>
    <x v="2"/>
    <x v="0"/>
    <n v="0"/>
    <x v="9"/>
    <x v="2"/>
    <s v="Pcs"/>
    <n v="18500"/>
    <n v="20000"/>
    <n v="1905500"/>
    <x v="216"/>
    <x v="9"/>
    <x v="0"/>
    <x v="1"/>
  </r>
  <r>
    <d v="2022-01-11T00:00:00"/>
    <s v="P0024"/>
    <n v="102"/>
    <x v="1"/>
    <x v="0"/>
    <n v="0"/>
    <x v="10"/>
    <x v="2"/>
    <s v="Pcs"/>
    <n v="5750"/>
    <n v="7500"/>
    <n v="586500"/>
    <x v="217"/>
    <x v="10"/>
    <x v="0"/>
    <x v="1"/>
  </r>
  <r>
    <d v="2022-01-12T00:00:00"/>
    <s v="P0025"/>
    <n v="110"/>
    <x v="1"/>
    <x v="0"/>
    <n v="0"/>
    <x v="11"/>
    <x v="2"/>
    <s v="Pcs"/>
    <n v="34550"/>
    <n v="36000"/>
    <n v="3800500"/>
    <x v="218"/>
    <x v="11"/>
    <x v="0"/>
    <x v="1"/>
  </r>
  <r>
    <d v="2022-01-13T00:00:00"/>
    <s v="P0026"/>
    <n v="106"/>
    <x v="2"/>
    <x v="1"/>
    <n v="0"/>
    <x v="12"/>
    <x v="2"/>
    <s v="Pcs"/>
    <n v="15450"/>
    <n v="17750"/>
    <n v="1637700"/>
    <x v="219"/>
    <x v="12"/>
    <x v="0"/>
    <x v="1"/>
  </r>
  <r>
    <d v="2022-01-14T00:00:00"/>
    <s v="P0027"/>
    <n v="108"/>
    <x v="1"/>
    <x v="0"/>
    <n v="0"/>
    <x v="13"/>
    <x v="2"/>
    <s v="Pcs"/>
    <n v="5750"/>
    <n v="10300"/>
    <n v="621000"/>
    <x v="220"/>
    <x v="13"/>
    <x v="0"/>
    <x v="1"/>
  </r>
  <r>
    <d v="2022-01-15T00:00:00"/>
    <s v="P0031"/>
    <n v="104"/>
    <x v="1"/>
    <x v="0"/>
    <n v="0"/>
    <x v="14"/>
    <x v="3"/>
    <s v="Pcs"/>
    <n v="8000"/>
    <n v="10750"/>
    <n v="832000"/>
    <x v="221"/>
    <x v="14"/>
    <x v="0"/>
    <x v="1"/>
  </r>
  <r>
    <d v="2022-01-16T00:00:00"/>
    <s v="P0032"/>
    <n v="105"/>
    <x v="2"/>
    <x v="0"/>
    <n v="0"/>
    <x v="15"/>
    <x v="3"/>
    <s v="Pcs"/>
    <n v="5000"/>
    <n v="7750"/>
    <n v="525000"/>
    <x v="222"/>
    <x v="15"/>
    <x v="0"/>
    <x v="1"/>
  </r>
  <r>
    <d v="2022-01-17T00:00:00"/>
    <s v="P0033"/>
    <n v="102"/>
    <x v="1"/>
    <x v="0"/>
    <n v="0"/>
    <x v="16"/>
    <x v="3"/>
    <s v="Pcs"/>
    <n v="25000"/>
    <n v="27500"/>
    <n v="2550000"/>
    <x v="223"/>
    <x v="16"/>
    <x v="0"/>
    <x v="1"/>
  </r>
  <r>
    <d v="2022-01-18T00:00:00"/>
    <s v="P0034"/>
    <n v="106"/>
    <x v="1"/>
    <x v="0"/>
    <n v="0"/>
    <x v="17"/>
    <x v="3"/>
    <s v="Pcs"/>
    <n v="50000"/>
    <n v="55000"/>
    <n v="5300000"/>
    <x v="224"/>
    <x v="17"/>
    <x v="0"/>
    <x v="1"/>
  </r>
  <r>
    <d v="2022-01-19T00:00:00"/>
    <s v="P0035"/>
    <n v="103"/>
    <x v="2"/>
    <x v="1"/>
    <n v="0"/>
    <x v="18"/>
    <x v="3"/>
    <s v="Pcs"/>
    <n v="10000"/>
    <n v="13500"/>
    <n v="1030000"/>
    <x v="225"/>
    <x v="18"/>
    <x v="0"/>
    <x v="1"/>
  </r>
  <r>
    <d v="2022-01-20T00:00:00"/>
    <s v="P0036"/>
    <n v="109"/>
    <x v="1"/>
    <x v="0"/>
    <n v="0"/>
    <x v="19"/>
    <x v="3"/>
    <s v="Pcs"/>
    <n v="7500"/>
    <n v="8000"/>
    <n v="817500"/>
    <x v="226"/>
    <x v="19"/>
    <x v="0"/>
    <x v="1"/>
  </r>
  <r>
    <d v="2022-01-21T00:00:00"/>
    <s v="P0037"/>
    <n v="108"/>
    <x v="1"/>
    <x v="0"/>
    <n v="0"/>
    <x v="20"/>
    <x v="3"/>
    <s v="Pcs"/>
    <n v="1500"/>
    <n v="2500"/>
    <n v="162000"/>
    <x v="227"/>
    <x v="20"/>
    <x v="0"/>
    <x v="1"/>
  </r>
  <r>
    <d v="2022-01-22T00:00:00"/>
    <s v="P0038"/>
    <n v="107"/>
    <x v="2"/>
    <x v="1"/>
    <n v="0"/>
    <x v="21"/>
    <x v="3"/>
    <s v="Pcs"/>
    <n v="1750"/>
    <n v="2750"/>
    <n v="187250"/>
    <x v="228"/>
    <x v="21"/>
    <x v="0"/>
    <x v="1"/>
  </r>
  <r>
    <d v="2022-01-23T00:00:00"/>
    <s v="P0039"/>
    <n v="110"/>
    <x v="1"/>
    <x v="0"/>
    <n v="0"/>
    <x v="22"/>
    <x v="3"/>
    <s v="Pcs"/>
    <n v="13750"/>
    <n v="17500"/>
    <n v="1512500"/>
    <x v="95"/>
    <x v="22"/>
    <x v="0"/>
    <x v="1"/>
  </r>
  <r>
    <d v="2022-01-24T00:00:00"/>
    <s v="P0020"/>
    <n v="105"/>
    <x v="1"/>
    <x v="1"/>
    <n v="0"/>
    <x v="23"/>
    <x v="1"/>
    <s v="Pcs"/>
    <n v="11950"/>
    <n v="16200"/>
    <n v="1254750"/>
    <x v="229"/>
    <x v="23"/>
    <x v="0"/>
    <x v="1"/>
  </r>
  <r>
    <d v="2022-01-25T00:00:00"/>
    <s v="P0005"/>
    <n v="112"/>
    <x v="0"/>
    <x v="0"/>
    <n v="0"/>
    <x v="24"/>
    <x v="0"/>
    <s v="Pcs"/>
    <n v="3650"/>
    <n v="5100"/>
    <n v="408800"/>
    <x v="230"/>
    <x v="24"/>
    <x v="0"/>
    <x v="1"/>
  </r>
  <r>
    <d v="2022-01-26T00:00:00"/>
    <s v="P0005"/>
    <n v="105"/>
    <x v="0"/>
    <x v="1"/>
    <n v="0"/>
    <x v="24"/>
    <x v="0"/>
    <s v="Pcs"/>
    <n v="3650"/>
    <n v="5100"/>
    <n v="383250"/>
    <x v="26"/>
    <x v="25"/>
    <x v="0"/>
    <x v="1"/>
  </r>
  <r>
    <d v="2022-01-27T00:00:00"/>
    <s v="P0005"/>
    <n v="125"/>
    <x v="0"/>
    <x v="0"/>
    <n v="0"/>
    <x v="24"/>
    <x v="0"/>
    <s v="Pcs"/>
    <n v="3650"/>
    <n v="5100"/>
    <n v="456250"/>
    <x v="231"/>
    <x v="26"/>
    <x v="0"/>
    <x v="1"/>
  </r>
  <r>
    <d v="2022-01-28T00:00:00"/>
    <s v="P0005"/>
    <n v="105"/>
    <x v="0"/>
    <x v="1"/>
    <n v="0"/>
    <x v="24"/>
    <x v="0"/>
    <s v="Pcs"/>
    <n v="3650"/>
    <n v="5100"/>
    <n v="383250"/>
    <x v="26"/>
    <x v="27"/>
    <x v="0"/>
    <x v="1"/>
  </r>
  <r>
    <d v="2022-01-29T00:00:00"/>
    <s v="P0005"/>
    <n v="115"/>
    <x v="0"/>
    <x v="0"/>
    <n v="0"/>
    <x v="24"/>
    <x v="0"/>
    <s v="Pcs"/>
    <n v="3650"/>
    <n v="5100"/>
    <n v="419750"/>
    <x v="232"/>
    <x v="28"/>
    <x v="0"/>
    <x v="1"/>
  </r>
  <r>
    <d v="2022-01-30T00:00:00"/>
    <s v="P0005"/>
    <n v="110"/>
    <x v="0"/>
    <x v="1"/>
    <n v="0"/>
    <x v="24"/>
    <x v="0"/>
    <s v="Pcs"/>
    <n v="3650"/>
    <n v="5100"/>
    <n v="401500"/>
    <x v="233"/>
    <x v="29"/>
    <x v="0"/>
    <x v="1"/>
  </r>
  <r>
    <d v="2022-01-31T00:00:00"/>
    <s v="P0005"/>
    <n v="105"/>
    <x v="0"/>
    <x v="0"/>
    <n v="0"/>
    <x v="24"/>
    <x v="0"/>
    <s v="Pcs"/>
    <n v="3650"/>
    <n v="5100"/>
    <n v="383250"/>
    <x v="26"/>
    <x v="30"/>
    <x v="0"/>
    <x v="1"/>
  </r>
  <r>
    <d v="2022-02-01T00:00:00"/>
    <s v="P0001"/>
    <n v="107"/>
    <x v="0"/>
    <x v="0"/>
    <n v="0"/>
    <x v="0"/>
    <x v="0"/>
    <s v="Pcs"/>
    <n v="7250"/>
    <n v="8200"/>
    <n v="775750"/>
    <x v="234"/>
    <x v="0"/>
    <x v="1"/>
    <x v="1"/>
  </r>
  <r>
    <d v="2022-02-02T00:00:00"/>
    <s v="P0002"/>
    <n v="104"/>
    <x v="2"/>
    <x v="1"/>
    <n v="0"/>
    <x v="1"/>
    <x v="0"/>
    <s v="Pcs"/>
    <n v="4850"/>
    <n v="6100"/>
    <n v="504400"/>
    <x v="208"/>
    <x v="1"/>
    <x v="1"/>
    <x v="1"/>
  </r>
  <r>
    <d v="2022-02-03T00:00:00"/>
    <s v="P0003"/>
    <n v="115"/>
    <x v="2"/>
    <x v="0"/>
    <n v="0"/>
    <x v="2"/>
    <x v="0"/>
    <s v="Pcs"/>
    <n v="2350"/>
    <n v="3500"/>
    <n v="270250"/>
    <x v="235"/>
    <x v="2"/>
    <x v="1"/>
    <x v="1"/>
  </r>
  <r>
    <d v="2022-02-04T00:00:00"/>
    <s v="P0004"/>
    <n v="108"/>
    <x v="2"/>
    <x v="0"/>
    <n v="0"/>
    <x v="3"/>
    <x v="0"/>
    <s v="Pcs"/>
    <n v="3550"/>
    <n v="4800"/>
    <n v="383400"/>
    <x v="210"/>
    <x v="3"/>
    <x v="1"/>
    <x v="1"/>
  </r>
  <r>
    <d v="2022-02-05T00:00:00"/>
    <s v="P0013"/>
    <n v="107"/>
    <x v="0"/>
    <x v="0"/>
    <n v="0"/>
    <x v="4"/>
    <x v="1"/>
    <s v="Pcs"/>
    <n v="12850"/>
    <n v="14250"/>
    <n v="1374950"/>
    <x v="236"/>
    <x v="4"/>
    <x v="1"/>
    <x v="1"/>
  </r>
  <r>
    <d v="2022-02-06T00:00:00"/>
    <s v="P0014"/>
    <n v="109"/>
    <x v="0"/>
    <x v="1"/>
    <n v="0"/>
    <x v="5"/>
    <x v="1"/>
    <s v="Pcs"/>
    <n v="2875"/>
    <n v="5300"/>
    <n v="313375"/>
    <x v="237"/>
    <x v="5"/>
    <x v="1"/>
    <x v="1"/>
  </r>
  <r>
    <d v="2022-02-07T00:00:00"/>
    <s v="P0015"/>
    <n v="105"/>
    <x v="0"/>
    <x v="0"/>
    <n v="0"/>
    <x v="6"/>
    <x v="1"/>
    <s v="Pcs"/>
    <n v="4775"/>
    <n v="7700"/>
    <n v="501375"/>
    <x v="238"/>
    <x v="6"/>
    <x v="1"/>
    <x v="1"/>
  </r>
  <r>
    <d v="2022-02-08T00:00:00"/>
    <s v="P0016"/>
    <n v="105"/>
    <x v="0"/>
    <x v="1"/>
    <n v="0"/>
    <x v="7"/>
    <x v="1"/>
    <s v="Pcs"/>
    <n v="11500"/>
    <n v="12550"/>
    <n v="1207500"/>
    <x v="239"/>
    <x v="7"/>
    <x v="1"/>
    <x v="1"/>
  </r>
  <r>
    <d v="2022-02-09T00:00:00"/>
    <s v="P0017"/>
    <n v="115"/>
    <x v="1"/>
    <x v="0"/>
    <n v="0"/>
    <x v="8"/>
    <x v="1"/>
    <s v="Pcs"/>
    <n v="2250"/>
    <n v="4700"/>
    <n v="258750"/>
    <x v="240"/>
    <x v="8"/>
    <x v="1"/>
    <x v="1"/>
  </r>
  <r>
    <d v="2022-02-10T00:00:00"/>
    <s v="P0023"/>
    <n v="105"/>
    <x v="2"/>
    <x v="0"/>
    <n v="0"/>
    <x v="9"/>
    <x v="2"/>
    <s v="Pcs"/>
    <n v="18500"/>
    <n v="20000"/>
    <n v="1942500"/>
    <x v="241"/>
    <x v="9"/>
    <x v="1"/>
    <x v="1"/>
  </r>
  <r>
    <d v="2022-02-11T00:00:00"/>
    <s v="P0024"/>
    <n v="112"/>
    <x v="1"/>
    <x v="0"/>
    <n v="0"/>
    <x v="10"/>
    <x v="2"/>
    <s v="Pcs"/>
    <n v="5750"/>
    <n v="7500"/>
    <n v="644000"/>
    <x v="242"/>
    <x v="10"/>
    <x v="1"/>
    <x v="1"/>
  </r>
  <r>
    <d v="2022-02-12T00:00:00"/>
    <s v="P0025"/>
    <n v="105"/>
    <x v="1"/>
    <x v="0"/>
    <n v="0"/>
    <x v="11"/>
    <x v="2"/>
    <s v="Pcs"/>
    <n v="34550"/>
    <n v="36000"/>
    <n v="3627750"/>
    <x v="243"/>
    <x v="11"/>
    <x v="1"/>
    <x v="1"/>
  </r>
  <r>
    <d v="2022-02-13T00:00:00"/>
    <s v="P0026"/>
    <n v="106"/>
    <x v="2"/>
    <x v="1"/>
    <n v="0"/>
    <x v="12"/>
    <x v="2"/>
    <s v="Pcs"/>
    <n v="15450"/>
    <n v="17750"/>
    <n v="1637700"/>
    <x v="219"/>
    <x v="12"/>
    <x v="1"/>
    <x v="1"/>
  </r>
  <r>
    <d v="2022-02-14T00:00:00"/>
    <s v="P0027"/>
    <n v="108"/>
    <x v="1"/>
    <x v="0"/>
    <n v="0"/>
    <x v="13"/>
    <x v="2"/>
    <s v="Pcs"/>
    <n v="5750"/>
    <n v="10300"/>
    <n v="621000"/>
    <x v="220"/>
    <x v="13"/>
    <x v="1"/>
    <x v="1"/>
  </r>
  <r>
    <d v="2022-02-15T00:00:00"/>
    <s v="P0031"/>
    <n v="104"/>
    <x v="1"/>
    <x v="0"/>
    <n v="0"/>
    <x v="14"/>
    <x v="3"/>
    <s v="Pcs"/>
    <n v="8000"/>
    <n v="10750"/>
    <n v="832000"/>
    <x v="221"/>
    <x v="14"/>
    <x v="1"/>
    <x v="1"/>
  </r>
  <r>
    <d v="2022-02-16T00:00:00"/>
    <s v="P0032"/>
    <n v="105"/>
    <x v="2"/>
    <x v="0"/>
    <n v="0"/>
    <x v="15"/>
    <x v="3"/>
    <s v="Pcs"/>
    <n v="5000"/>
    <n v="7750"/>
    <n v="525000"/>
    <x v="222"/>
    <x v="15"/>
    <x v="1"/>
    <x v="1"/>
  </r>
  <r>
    <d v="2022-02-17T00:00:00"/>
    <s v="P0033"/>
    <n v="112"/>
    <x v="1"/>
    <x v="1"/>
    <n v="0"/>
    <x v="16"/>
    <x v="3"/>
    <s v="Pcs"/>
    <n v="25000"/>
    <n v="27500"/>
    <n v="2800000"/>
    <x v="244"/>
    <x v="16"/>
    <x v="1"/>
    <x v="1"/>
  </r>
  <r>
    <d v="2022-02-18T00:00:00"/>
    <s v="P0034"/>
    <n v="106"/>
    <x v="1"/>
    <x v="0"/>
    <n v="0"/>
    <x v="17"/>
    <x v="3"/>
    <s v="Pcs"/>
    <n v="50000"/>
    <n v="55000"/>
    <n v="5300000"/>
    <x v="224"/>
    <x v="17"/>
    <x v="1"/>
    <x v="1"/>
  </r>
  <r>
    <d v="2022-02-19T00:00:00"/>
    <s v="P0035"/>
    <n v="103"/>
    <x v="2"/>
    <x v="0"/>
    <n v="0"/>
    <x v="18"/>
    <x v="3"/>
    <s v="Pcs"/>
    <n v="10000"/>
    <n v="13500"/>
    <n v="1030000"/>
    <x v="225"/>
    <x v="18"/>
    <x v="1"/>
    <x v="1"/>
  </r>
  <r>
    <d v="2022-02-20T00:00:00"/>
    <s v="P0036"/>
    <n v="109"/>
    <x v="1"/>
    <x v="0"/>
    <n v="0"/>
    <x v="19"/>
    <x v="3"/>
    <s v="Pcs"/>
    <n v="7500"/>
    <n v="8000"/>
    <n v="817500"/>
    <x v="226"/>
    <x v="19"/>
    <x v="1"/>
    <x v="1"/>
  </r>
  <r>
    <d v="2022-02-21T00:00:00"/>
    <s v="P0037"/>
    <n v="108"/>
    <x v="1"/>
    <x v="1"/>
    <n v="0"/>
    <x v="20"/>
    <x v="3"/>
    <s v="Pcs"/>
    <n v="1500"/>
    <n v="2500"/>
    <n v="162000"/>
    <x v="227"/>
    <x v="20"/>
    <x v="1"/>
    <x v="1"/>
  </r>
  <r>
    <d v="2022-02-22T00:00:00"/>
    <s v="P0038"/>
    <n v="107"/>
    <x v="2"/>
    <x v="0"/>
    <n v="0"/>
    <x v="21"/>
    <x v="3"/>
    <s v="Pcs"/>
    <n v="1750"/>
    <n v="2750"/>
    <n v="187250"/>
    <x v="228"/>
    <x v="21"/>
    <x v="1"/>
    <x v="1"/>
  </r>
  <r>
    <d v="2022-02-23T00:00:00"/>
    <s v="P0039"/>
    <n v="125"/>
    <x v="1"/>
    <x v="0"/>
    <n v="0"/>
    <x v="22"/>
    <x v="3"/>
    <s v="Pcs"/>
    <n v="13750"/>
    <n v="17500"/>
    <n v="1718750"/>
    <x v="245"/>
    <x v="22"/>
    <x v="1"/>
    <x v="1"/>
  </r>
  <r>
    <d v="2022-02-24T00:00:00"/>
    <s v="P0020"/>
    <n v="105"/>
    <x v="1"/>
    <x v="0"/>
    <n v="0"/>
    <x v="23"/>
    <x v="1"/>
    <s v="Pcs"/>
    <n v="11950"/>
    <n v="16200"/>
    <n v="1254750"/>
    <x v="229"/>
    <x v="23"/>
    <x v="1"/>
    <x v="1"/>
  </r>
  <r>
    <d v="2022-02-25T00:00:00"/>
    <s v="P0005"/>
    <n v="110"/>
    <x v="0"/>
    <x v="1"/>
    <n v="0"/>
    <x v="24"/>
    <x v="0"/>
    <s v="Pcs"/>
    <n v="3650"/>
    <n v="5100"/>
    <n v="401500"/>
    <x v="233"/>
    <x v="24"/>
    <x v="1"/>
    <x v="1"/>
  </r>
  <r>
    <d v="2022-02-26T00:00:00"/>
    <s v="P0005"/>
    <n v="105"/>
    <x v="0"/>
    <x v="0"/>
    <n v="0"/>
    <x v="24"/>
    <x v="0"/>
    <s v="Pcs"/>
    <n v="3650"/>
    <n v="5100"/>
    <n v="383250"/>
    <x v="26"/>
    <x v="25"/>
    <x v="1"/>
    <x v="1"/>
  </r>
  <r>
    <d v="2022-02-27T00:00:00"/>
    <s v="P0005"/>
    <n v="105"/>
    <x v="0"/>
    <x v="0"/>
    <n v="0"/>
    <x v="24"/>
    <x v="0"/>
    <s v="Pcs"/>
    <n v="3650"/>
    <n v="5100"/>
    <n v="383250"/>
    <x v="26"/>
    <x v="26"/>
    <x v="1"/>
    <x v="1"/>
  </r>
  <r>
    <d v="2022-02-28T00:00:00"/>
    <s v="P0005"/>
    <n v="115"/>
    <x v="0"/>
    <x v="1"/>
    <n v="0"/>
    <x v="24"/>
    <x v="0"/>
    <s v="Pcs"/>
    <n v="3650"/>
    <n v="5100"/>
    <n v="419750"/>
    <x v="232"/>
    <x v="27"/>
    <x v="1"/>
    <x v="1"/>
  </r>
  <r>
    <d v="2022-03-01T00:00:00"/>
    <s v="P0005"/>
    <n v="110"/>
    <x v="0"/>
    <x v="0"/>
    <n v="0"/>
    <x v="24"/>
    <x v="0"/>
    <s v="Pcs"/>
    <n v="3650"/>
    <n v="5100"/>
    <n v="401500"/>
    <x v="233"/>
    <x v="0"/>
    <x v="2"/>
    <x v="1"/>
  </r>
  <r>
    <d v="2022-03-02T00:00:00"/>
    <s v="P0005"/>
    <n v="115"/>
    <x v="2"/>
    <x v="1"/>
    <n v="0"/>
    <x v="24"/>
    <x v="0"/>
    <s v="Pcs"/>
    <n v="3650"/>
    <n v="5100"/>
    <n v="419750"/>
    <x v="232"/>
    <x v="1"/>
    <x v="2"/>
    <x v="1"/>
  </r>
  <r>
    <d v="2022-03-03T00:00:00"/>
    <s v="P0005"/>
    <n v="120"/>
    <x v="2"/>
    <x v="0"/>
    <n v="0"/>
    <x v="24"/>
    <x v="0"/>
    <s v="Pcs"/>
    <n v="3650"/>
    <n v="5100"/>
    <n v="438000"/>
    <x v="246"/>
    <x v="2"/>
    <x v="2"/>
    <x v="1"/>
  </r>
  <r>
    <d v="2022-03-04T00:00:00"/>
    <s v="P0001"/>
    <n v="112"/>
    <x v="2"/>
    <x v="0"/>
    <n v="0"/>
    <x v="0"/>
    <x v="0"/>
    <s v="Pcs"/>
    <n v="7250"/>
    <n v="8200"/>
    <n v="812000"/>
    <x v="247"/>
    <x v="3"/>
    <x v="2"/>
    <x v="1"/>
  </r>
  <r>
    <d v="2022-03-05T00:00:00"/>
    <s v="P0002"/>
    <n v="110"/>
    <x v="0"/>
    <x v="0"/>
    <n v="0"/>
    <x v="1"/>
    <x v="0"/>
    <s v="Pcs"/>
    <n v="4850"/>
    <n v="6100"/>
    <n v="533500"/>
    <x v="248"/>
    <x v="4"/>
    <x v="2"/>
    <x v="1"/>
  </r>
  <r>
    <d v="2022-03-06T00:00:00"/>
    <s v="P0003"/>
    <n v="115"/>
    <x v="0"/>
    <x v="1"/>
    <n v="0"/>
    <x v="2"/>
    <x v="0"/>
    <s v="Pcs"/>
    <n v="2350"/>
    <n v="3500"/>
    <n v="270250"/>
    <x v="235"/>
    <x v="5"/>
    <x v="2"/>
    <x v="1"/>
  </r>
  <r>
    <d v="2022-03-07T00:00:00"/>
    <s v="P0004"/>
    <n v="105"/>
    <x v="0"/>
    <x v="0"/>
    <n v="0"/>
    <x v="3"/>
    <x v="0"/>
    <s v="Pcs"/>
    <n v="3550"/>
    <n v="4800"/>
    <n v="372750"/>
    <x v="249"/>
    <x v="6"/>
    <x v="2"/>
    <x v="1"/>
  </r>
  <r>
    <d v="2022-03-08T00:00:00"/>
    <s v="P0013"/>
    <n v="110"/>
    <x v="0"/>
    <x v="1"/>
    <n v="0"/>
    <x v="4"/>
    <x v="1"/>
    <s v="Pcs"/>
    <n v="12850"/>
    <n v="14250"/>
    <n v="1413500"/>
    <x v="211"/>
    <x v="7"/>
    <x v="2"/>
    <x v="1"/>
  </r>
  <r>
    <d v="2022-03-09T00:00:00"/>
    <s v="P0014"/>
    <n v="104"/>
    <x v="1"/>
    <x v="0"/>
    <n v="0"/>
    <x v="5"/>
    <x v="1"/>
    <s v="Pcs"/>
    <n v="2875"/>
    <n v="5300"/>
    <n v="299000"/>
    <x v="250"/>
    <x v="8"/>
    <x v="2"/>
    <x v="1"/>
  </r>
  <r>
    <d v="2022-03-10T00:00:00"/>
    <s v="P0015"/>
    <n v="110"/>
    <x v="1"/>
    <x v="0"/>
    <n v="0"/>
    <x v="6"/>
    <x v="1"/>
    <s v="Pcs"/>
    <n v="4775"/>
    <n v="7700"/>
    <n v="525250"/>
    <x v="213"/>
    <x v="9"/>
    <x v="2"/>
    <x v="1"/>
  </r>
  <r>
    <d v="2022-03-11T00:00:00"/>
    <s v="P0016"/>
    <n v="109"/>
    <x v="1"/>
    <x v="1"/>
    <n v="0"/>
    <x v="7"/>
    <x v="1"/>
    <s v="Pcs"/>
    <n v="11500"/>
    <n v="12550"/>
    <n v="1253500"/>
    <x v="251"/>
    <x v="10"/>
    <x v="2"/>
    <x v="1"/>
  </r>
  <r>
    <d v="2022-03-12T00:00:00"/>
    <s v="P0017"/>
    <n v="115"/>
    <x v="1"/>
    <x v="0"/>
    <n v="0"/>
    <x v="8"/>
    <x v="1"/>
    <s v="Pcs"/>
    <n v="2250"/>
    <n v="4700"/>
    <n v="258750"/>
    <x v="240"/>
    <x v="11"/>
    <x v="2"/>
    <x v="1"/>
  </r>
  <r>
    <d v="2022-03-13T00:00:00"/>
    <s v="P0023"/>
    <n v="115"/>
    <x v="2"/>
    <x v="1"/>
    <n v="0"/>
    <x v="9"/>
    <x v="2"/>
    <s v="Pcs"/>
    <n v="18500"/>
    <n v="20000"/>
    <n v="2127500"/>
    <x v="252"/>
    <x v="12"/>
    <x v="2"/>
    <x v="1"/>
  </r>
  <r>
    <d v="2022-03-14T00:00:00"/>
    <s v="P0024"/>
    <n v="118"/>
    <x v="1"/>
    <x v="0"/>
    <n v="0"/>
    <x v="10"/>
    <x v="2"/>
    <s v="Pcs"/>
    <n v="5750"/>
    <n v="7500"/>
    <n v="678500"/>
    <x v="253"/>
    <x v="13"/>
    <x v="2"/>
    <x v="1"/>
  </r>
  <r>
    <d v="2022-03-15T00:00:00"/>
    <s v="P0025"/>
    <n v="114"/>
    <x v="1"/>
    <x v="1"/>
    <n v="0"/>
    <x v="11"/>
    <x v="2"/>
    <s v="Pcs"/>
    <n v="34550"/>
    <n v="36000"/>
    <n v="3938700"/>
    <x v="254"/>
    <x v="14"/>
    <x v="2"/>
    <x v="1"/>
  </r>
  <r>
    <d v="2022-03-16T00:00:00"/>
    <s v="P0026"/>
    <n v="110"/>
    <x v="2"/>
    <x v="0"/>
    <n v="0"/>
    <x v="12"/>
    <x v="2"/>
    <s v="Pcs"/>
    <n v="15450"/>
    <n v="17750"/>
    <n v="1699500"/>
    <x v="87"/>
    <x v="15"/>
    <x v="2"/>
    <x v="1"/>
  </r>
  <r>
    <d v="2022-03-17T00:00:00"/>
    <s v="P0027"/>
    <n v="112"/>
    <x v="1"/>
    <x v="1"/>
    <n v="0"/>
    <x v="13"/>
    <x v="2"/>
    <s v="Pcs"/>
    <n v="5750"/>
    <n v="10300"/>
    <n v="644000"/>
    <x v="255"/>
    <x v="16"/>
    <x v="2"/>
    <x v="1"/>
  </r>
  <r>
    <d v="2022-03-18T00:00:00"/>
    <s v="P0031"/>
    <n v="119"/>
    <x v="1"/>
    <x v="0"/>
    <n v="0"/>
    <x v="14"/>
    <x v="3"/>
    <s v="Pcs"/>
    <n v="8000"/>
    <n v="10750"/>
    <n v="952000"/>
    <x v="256"/>
    <x v="17"/>
    <x v="2"/>
    <x v="1"/>
  </r>
  <r>
    <d v="2022-03-19T00:00:00"/>
    <s v="P0032"/>
    <n v="113"/>
    <x v="2"/>
    <x v="1"/>
    <n v="0"/>
    <x v="15"/>
    <x v="3"/>
    <s v="Pcs"/>
    <n v="5000"/>
    <n v="7750"/>
    <n v="565000"/>
    <x v="257"/>
    <x v="18"/>
    <x v="2"/>
    <x v="1"/>
  </r>
  <r>
    <d v="2022-03-20T00:00:00"/>
    <s v="P0033"/>
    <n v="119"/>
    <x v="1"/>
    <x v="0"/>
    <n v="0"/>
    <x v="16"/>
    <x v="3"/>
    <s v="Pcs"/>
    <n v="25000"/>
    <n v="27500"/>
    <n v="2975000"/>
    <x v="258"/>
    <x v="19"/>
    <x v="2"/>
    <x v="1"/>
  </r>
  <r>
    <d v="2022-03-21T00:00:00"/>
    <s v="P0034"/>
    <n v="118"/>
    <x v="1"/>
    <x v="0"/>
    <n v="0"/>
    <x v="17"/>
    <x v="3"/>
    <s v="Pcs"/>
    <n v="50000"/>
    <n v="55000"/>
    <n v="5900000"/>
    <x v="259"/>
    <x v="20"/>
    <x v="2"/>
    <x v="1"/>
  </r>
  <r>
    <d v="2022-03-22T00:00:00"/>
    <s v="P0035"/>
    <n v="125"/>
    <x v="2"/>
    <x v="1"/>
    <n v="0"/>
    <x v="18"/>
    <x v="3"/>
    <s v="Pcs"/>
    <n v="10000"/>
    <n v="13500"/>
    <n v="1250000"/>
    <x v="260"/>
    <x v="21"/>
    <x v="2"/>
    <x v="1"/>
  </r>
  <r>
    <d v="2022-03-23T00:00:00"/>
    <s v="P0036"/>
    <n v="117"/>
    <x v="1"/>
    <x v="0"/>
    <n v="0"/>
    <x v="19"/>
    <x v="3"/>
    <s v="Pcs"/>
    <n v="7500"/>
    <n v="8000"/>
    <n v="877500"/>
    <x v="261"/>
    <x v="22"/>
    <x v="2"/>
    <x v="1"/>
  </r>
  <r>
    <d v="2022-03-24T00:00:00"/>
    <s v="P0037"/>
    <n v="130"/>
    <x v="1"/>
    <x v="0"/>
    <n v="0"/>
    <x v="20"/>
    <x v="3"/>
    <s v="Pcs"/>
    <n v="1500"/>
    <n v="2500"/>
    <n v="195000"/>
    <x v="262"/>
    <x v="23"/>
    <x v="2"/>
    <x v="1"/>
  </r>
  <r>
    <d v="2022-03-25T00:00:00"/>
    <s v="P0038"/>
    <n v="115"/>
    <x v="0"/>
    <x v="1"/>
    <n v="0"/>
    <x v="21"/>
    <x v="3"/>
    <s v="Pcs"/>
    <n v="1750"/>
    <n v="2750"/>
    <n v="201250"/>
    <x v="263"/>
    <x v="24"/>
    <x v="2"/>
    <x v="1"/>
  </r>
  <r>
    <d v="2022-03-26T00:00:00"/>
    <s v="P0039"/>
    <n v="110"/>
    <x v="0"/>
    <x v="0"/>
    <n v="0"/>
    <x v="22"/>
    <x v="3"/>
    <s v="Pcs"/>
    <n v="13750"/>
    <n v="17500"/>
    <n v="1512500"/>
    <x v="95"/>
    <x v="25"/>
    <x v="2"/>
    <x v="1"/>
  </r>
  <r>
    <d v="2022-03-27T00:00:00"/>
    <s v="P0020"/>
    <n v="110"/>
    <x v="0"/>
    <x v="0"/>
    <n v="0"/>
    <x v="23"/>
    <x v="1"/>
    <s v="Pcs"/>
    <n v="11950"/>
    <n v="16200"/>
    <n v="1314500"/>
    <x v="264"/>
    <x v="26"/>
    <x v="2"/>
    <x v="1"/>
  </r>
  <r>
    <d v="2022-03-28T00:00:00"/>
    <s v="P0005"/>
    <n v="112"/>
    <x v="0"/>
    <x v="1"/>
    <n v="0"/>
    <x v="24"/>
    <x v="0"/>
    <s v="Pcs"/>
    <n v="3650"/>
    <n v="5100"/>
    <n v="408800"/>
    <x v="230"/>
    <x v="27"/>
    <x v="2"/>
    <x v="1"/>
  </r>
  <r>
    <d v="2022-03-29T00:00:00"/>
    <s v="P0005"/>
    <n v="110"/>
    <x v="1"/>
    <x v="0"/>
    <n v="0"/>
    <x v="24"/>
    <x v="0"/>
    <s v="Pcs"/>
    <n v="3650"/>
    <n v="5100"/>
    <n v="401500"/>
    <x v="233"/>
    <x v="28"/>
    <x v="2"/>
    <x v="1"/>
  </r>
  <r>
    <d v="2022-03-30T00:00:00"/>
    <s v="P0005"/>
    <n v="117"/>
    <x v="0"/>
    <x v="0"/>
    <n v="0"/>
    <x v="24"/>
    <x v="0"/>
    <s v="Pcs"/>
    <n v="3650"/>
    <n v="5100"/>
    <n v="427050"/>
    <x v="265"/>
    <x v="29"/>
    <x v="2"/>
    <x v="1"/>
  </r>
  <r>
    <d v="2022-03-31T00:00:00"/>
    <s v="P0005"/>
    <n v="110"/>
    <x v="0"/>
    <x v="0"/>
    <n v="0"/>
    <x v="24"/>
    <x v="0"/>
    <s v="Pcs"/>
    <n v="3650"/>
    <n v="5100"/>
    <n v="401500"/>
    <x v="233"/>
    <x v="30"/>
    <x v="2"/>
    <x v="1"/>
  </r>
  <r>
    <d v="2022-04-01T00:00:00"/>
    <s v="P0005"/>
    <n v="105"/>
    <x v="0"/>
    <x v="1"/>
    <n v="0"/>
    <x v="24"/>
    <x v="0"/>
    <s v="Pcs"/>
    <n v="3650"/>
    <n v="5100"/>
    <n v="383250"/>
    <x v="26"/>
    <x v="0"/>
    <x v="3"/>
    <x v="1"/>
  </r>
  <r>
    <d v="2022-04-02T00:00:00"/>
    <s v="P0005"/>
    <n v="104"/>
    <x v="2"/>
    <x v="1"/>
    <n v="0"/>
    <x v="24"/>
    <x v="0"/>
    <s v="Pcs"/>
    <n v="3650"/>
    <n v="5100"/>
    <n v="379600"/>
    <x v="266"/>
    <x v="1"/>
    <x v="3"/>
    <x v="1"/>
  </r>
  <r>
    <d v="2022-04-03T00:00:00"/>
    <s v="P0005"/>
    <n v="107"/>
    <x v="2"/>
    <x v="0"/>
    <n v="0"/>
    <x v="24"/>
    <x v="0"/>
    <s v="Pcs"/>
    <n v="3650"/>
    <n v="5100"/>
    <n v="390550"/>
    <x v="267"/>
    <x v="2"/>
    <x v="3"/>
    <x v="1"/>
  </r>
  <r>
    <d v="2022-04-04T00:00:00"/>
    <s v="P0001"/>
    <n v="108"/>
    <x v="2"/>
    <x v="0"/>
    <n v="0"/>
    <x v="0"/>
    <x v="0"/>
    <s v="Pcs"/>
    <n v="7250"/>
    <n v="8200"/>
    <n v="783000"/>
    <x v="268"/>
    <x v="3"/>
    <x v="3"/>
    <x v="1"/>
  </r>
  <r>
    <d v="2022-04-05T00:00:00"/>
    <s v="P0015"/>
    <n v="105"/>
    <x v="0"/>
    <x v="0"/>
    <n v="0"/>
    <x v="6"/>
    <x v="1"/>
    <s v="Pcs"/>
    <n v="4775"/>
    <n v="7700"/>
    <n v="501375"/>
    <x v="238"/>
    <x v="4"/>
    <x v="3"/>
    <x v="1"/>
  </r>
  <r>
    <d v="2022-04-06T00:00:00"/>
    <s v="P0020"/>
    <n v="115"/>
    <x v="0"/>
    <x v="1"/>
    <n v="0"/>
    <x v="23"/>
    <x v="1"/>
    <s v="Pcs"/>
    <n v="11950"/>
    <n v="16200"/>
    <n v="1374250"/>
    <x v="269"/>
    <x v="5"/>
    <x v="3"/>
    <x v="1"/>
  </r>
  <r>
    <d v="2022-04-07T00:00:00"/>
    <s v="P0025"/>
    <n v="105"/>
    <x v="0"/>
    <x v="0"/>
    <n v="0"/>
    <x v="11"/>
    <x v="2"/>
    <s v="Pcs"/>
    <n v="34550"/>
    <n v="36000"/>
    <n v="3627750"/>
    <x v="243"/>
    <x v="6"/>
    <x v="3"/>
    <x v="1"/>
  </r>
  <r>
    <d v="2022-04-08T00:00:00"/>
    <s v="P0003"/>
    <n v="110"/>
    <x v="0"/>
    <x v="1"/>
    <n v="0"/>
    <x v="2"/>
    <x v="0"/>
    <s v="Pcs"/>
    <n v="2350"/>
    <n v="3500"/>
    <n v="258500"/>
    <x v="270"/>
    <x v="7"/>
    <x v="3"/>
    <x v="1"/>
  </r>
  <r>
    <d v="2022-04-09T00:00:00"/>
    <s v="P0033"/>
    <n v="104"/>
    <x v="1"/>
    <x v="0"/>
    <n v="0"/>
    <x v="16"/>
    <x v="3"/>
    <s v="Pcs"/>
    <n v="25000"/>
    <n v="27500"/>
    <n v="2600000"/>
    <x v="271"/>
    <x v="8"/>
    <x v="3"/>
    <x v="1"/>
  </r>
  <r>
    <d v="2022-04-10T00:00:00"/>
    <s v="P0033"/>
    <n v="103"/>
    <x v="2"/>
    <x v="0"/>
    <n v="0"/>
    <x v="16"/>
    <x v="3"/>
    <s v="Pcs"/>
    <n v="25000"/>
    <n v="27500"/>
    <n v="2575000"/>
    <x v="272"/>
    <x v="9"/>
    <x v="3"/>
    <x v="1"/>
  </r>
  <r>
    <d v="2022-04-11T00:00:00"/>
    <s v="P0002"/>
    <n v="112"/>
    <x v="1"/>
    <x v="0"/>
    <n v="0"/>
    <x v="1"/>
    <x v="0"/>
    <s v="Pcs"/>
    <n v="4850"/>
    <n v="6100"/>
    <n v="543200"/>
    <x v="273"/>
    <x v="10"/>
    <x v="3"/>
    <x v="1"/>
  </r>
  <r>
    <d v="2022-04-12T00:00:00"/>
    <s v="P0004"/>
    <n v="105"/>
    <x v="1"/>
    <x v="0"/>
    <n v="0"/>
    <x v="3"/>
    <x v="0"/>
    <s v="Pcs"/>
    <n v="3550"/>
    <n v="4800"/>
    <n v="372750"/>
    <x v="249"/>
    <x v="11"/>
    <x v="3"/>
    <x v="1"/>
  </r>
  <r>
    <d v="2022-04-13T00:00:00"/>
    <s v="P0001"/>
    <n v="106"/>
    <x v="2"/>
    <x v="0"/>
    <n v="0"/>
    <x v="0"/>
    <x v="0"/>
    <s v="Pcs"/>
    <n v="7250"/>
    <n v="8200"/>
    <n v="768500"/>
    <x v="274"/>
    <x v="12"/>
    <x v="3"/>
    <x v="1"/>
  </r>
  <r>
    <d v="2022-04-14T00:00:00"/>
    <s v="P0015"/>
    <n v="108"/>
    <x v="1"/>
    <x v="0"/>
    <n v="0"/>
    <x v="6"/>
    <x v="1"/>
    <s v="Pcs"/>
    <n v="4775"/>
    <n v="7700"/>
    <n v="515700"/>
    <x v="275"/>
    <x v="13"/>
    <x v="3"/>
    <x v="1"/>
  </r>
  <r>
    <d v="2022-04-15T00:00:00"/>
    <s v="P0020"/>
    <n v="104"/>
    <x v="1"/>
    <x v="0"/>
    <n v="0"/>
    <x v="23"/>
    <x v="1"/>
    <s v="Pcs"/>
    <n v="11950"/>
    <n v="16200"/>
    <n v="1242800"/>
    <x v="276"/>
    <x v="14"/>
    <x v="3"/>
    <x v="1"/>
  </r>
  <r>
    <d v="2022-04-16T00:00:00"/>
    <s v="P0025"/>
    <n v="105"/>
    <x v="2"/>
    <x v="0"/>
    <n v="0"/>
    <x v="11"/>
    <x v="2"/>
    <s v="Pcs"/>
    <n v="34550"/>
    <n v="36000"/>
    <n v="3627750"/>
    <x v="243"/>
    <x v="15"/>
    <x v="3"/>
    <x v="1"/>
  </r>
  <r>
    <d v="2022-04-17T00:00:00"/>
    <s v="P0003"/>
    <n v="102"/>
    <x v="1"/>
    <x v="0"/>
    <n v="0"/>
    <x v="2"/>
    <x v="0"/>
    <s v="Pcs"/>
    <n v="2350"/>
    <n v="3500"/>
    <n v="239700"/>
    <x v="72"/>
    <x v="16"/>
    <x v="3"/>
    <x v="1"/>
  </r>
  <r>
    <d v="2022-04-18T00:00:00"/>
    <s v="P0033"/>
    <n v="106"/>
    <x v="1"/>
    <x v="0"/>
    <n v="0"/>
    <x v="16"/>
    <x v="3"/>
    <s v="Pcs"/>
    <n v="25000"/>
    <n v="27500"/>
    <n v="2650000"/>
    <x v="277"/>
    <x v="17"/>
    <x v="3"/>
    <x v="1"/>
  </r>
  <r>
    <d v="2022-04-19T00:00:00"/>
    <s v="P0033"/>
    <n v="103"/>
    <x v="2"/>
    <x v="0"/>
    <n v="0"/>
    <x v="16"/>
    <x v="3"/>
    <s v="Pcs"/>
    <n v="25000"/>
    <n v="27500"/>
    <n v="2575000"/>
    <x v="272"/>
    <x v="18"/>
    <x v="3"/>
    <x v="1"/>
  </r>
  <r>
    <d v="2022-04-20T00:00:00"/>
    <s v="P0002"/>
    <n v="109"/>
    <x v="1"/>
    <x v="0"/>
    <n v="0"/>
    <x v="1"/>
    <x v="0"/>
    <s v="Pcs"/>
    <n v="4850"/>
    <n v="6100"/>
    <n v="528650"/>
    <x v="278"/>
    <x v="19"/>
    <x v="3"/>
    <x v="1"/>
  </r>
  <r>
    <d v="2022-04-21T00:00:00"/>
    <s v="P0004"/>
    <n v="108"/>
    <x v="1"/>
    <x v="0"/>
    <n v="0"/>
    <x v="3"/>
    <x v="0"/>
    <s v="Pcs"/>
    <n v="3550"/>
    <n v="4800"/>
    <n v="383400"/>
    <x v="210"/>
    <x v="20"/>
    <x v="3"/>
    <x v="1"/>
  </r>
  <r>
    <d v="2022-04-22T00:00:00"/>
    <s v="P0001"/>
    <n v="107"/>
    <x v="2"/>
    <x v="0"/>
    <n v="0"/>
    <x v="0"/>
    <x v="0"/>
    <s v="Pcs"/>
    <n v="7250"/>
    <n v="8200"/>
    <n v="775750"/>
    <x v="234"/>
    <x v="21"/>
    <x v="3"/>
    <x v="1"/>
  </r>
  <r>
    <d v="2022-04-23T00:00:00"/>
    <s v="P0015"/>
    <n v="105"/>
    <x v="1"/>
    <x v="0"/>
    <n v="0"/>
    <x v="6"/>
    <x v="1"/>
    <s v="Pcs"/>
    <n v="4775"/>
    <n v="7700"/>
    <n v="501375"/>
    <x v="238"/>
    <x v="22"/>
    <x v="3"/>
    <x v="1"/>
  </r>
  <r>
    <d v="2022-04-24T00:00:00"/>
    <s v="P0020"/>
    <n v="105"/>
    <x v="1"/>
    <x v="0"/>
    <n v="0"/>
    <x v="23"/>
    <x v="1"/>
    <s v="Pcs"/>
    <n v="11950"/>
    <n v="16200"/>
    <n v="1254750"/>
    <x v="229"/>
    <x v="23"/>
    <x v="3"/>
    <x v="1"/>
  </r>
  <r>
    <d v="2022-04-25T00:00:00"/>
    <s v="P0033"/>
    <n v="107"/>
    <x v="0"/>
    <x v="0"/>
    <n v="0"/>
    <x v="16"/>
    <x v="3"/>
    <s v="Pcs"/>
    <n v="25000"/>
    <n v="27500"/>
    <n v="2675000"/>
    <x v="279"/>
    <x v="24"/>
    <x v="3"/>
    <x v="1"/>
  </r>
  <r>
    <d v="2022-04-26T00:00:00"/>
    <s v="P0033"/>
    <n v="110"/>
    <x v="0"/>
    <x v="0"/>
    <n v="0"/>
    <x v="16"/>
    <x v="3"/>
    <s v="Pcs"/>
    <n v="25000"/>
    <n v="27500"/>
    <n v="2750000"/>
    <x v="280"/>
    <x v="25"/>
    <x v="3"/>
    <x v="1"/>
  </r>
  <r>
    <d v="2022-04-27T00:00:00"/>
    <s v="P0033"/>
    <n v="102"/>
    <x v="0"/>
    <x v="0"/>
    <n v="0"/>
    <x v="16"/>
    <x v="3"/>
    <s v="Pcs"/>
    <n v="25000"/>
    <n v="27500"/>
    <n v="2550000"/>
    <x v="223"/>
    <x v="26"/>
    <x v="3"/>
    <x v="1"/>
  </r>
  <r>
    <d v="2022-04-28T00:00:00"/>
    <s v="P0033"/>
    <n v="107"/>
    <x v="0"/>
    <x v="0"/>
    <n v="0"/>
    <x v="16"/>
    <x v="3"/>
    <s v="Pcs"/>
    <n v="25000"/>
    <n v="27500"/>
    <n v="2675000"/>
    <x v="279"/>
    <x v="27"/>
    <x v="3"/>
    <x v="1"/>
  </r>
  <r>
    <d v="2022-04-29T00:00:00"/>
    <s v="P0033"/>
    <n v="105"/>
    <x v="0"/>
    <x v="0"/>
    <n v="0"/>
    <x v="16"/>
    <x v="3"/>
    <s v="Pcs"/>
    <n v="25000"/>
    <n v="27500"/>
    <n v="2625000"/>
    <x v="281"/>
    <x v="28"/>
    <x v="3"/>
    <x v="1"/>
  </r>
  <r>
    <d v="2022-04-30T00:00:00"/>
    <s v="P0033"/>
    <n v="112"/>
    <x v="0"/>
    <x v="0"/>
    <n v="0"/>
    <x v="16"/>
    <x v="3"/>
    <s v="Pcs"/>
    <n v="25000"/>
    <n v="27500"/>
    <n v="2800000"/>
    <x v="244"/>
    <x v="29"/>
    <x v="3"/>
    <x v="1"/>
  </r>
  <r>
    <d v="2022-05-01T00:00:00"/>
    <s v="P0017"/>
    <n v="105"/>
    <x v="0"/>
    <x v="0"/>
    <n v="0"/>
    <x v="8"/>
    <x v="1"/>
    <s v="Pcs"/>
    <n v="2250"/>
    <n v="4700"/>
    <n v="236250"/>
    <x v="282"/>
    <x v="0"/>
    <x v="4"/>
    <x v="1"/>
  </r>
  <r>
    <d v="2022-05-02T00:00:00"/>
    <s v="P0002"/>
    <n v="104"/>
    <x v="2"/>
    <x v="1"/>
    <n v="0"/>
    <x v="1"/>
    <x v="0"/>
    <s v="Pcs"/>
    <n v="4850"/>
    <n v="6100"/>
    <n v="504400"/>
    <x v="208"/>
    <x v="1"/>
    <x v="4"/>
    <x v="1"/>
  </r>
  <r>
    <d v="2022-05-03T00:00:00"/>
    <s v="P0004"/>
    <n v="107"/>
    <x v="2"/>
    <x v="0"/>
    <n v="0"/>
    <x v="3"/>
    <x v="0"/>
    <s v="Pcs"/>
    <n v="3550"/>
    <n v="4800"/>
    <n v="379850"/>
    <x v="283"/>
    <x v="2"/>
    <x v="4"/>
    <x v="1"/>
  </r>
  <r>
    <d v="2022-05-04T00:00:00"/>
    <s v="P0001"/>
    <n v="108"/>
    <x v="2"/>
    <x v="0"/>
    <n v="0"/>
    <x v="0"/>
    <x v="0"/>
    <s v="Pcs"/>
    <n v="7250"/>
    <n v="8200"/>
    <n v="783000"/>
    <x v="268"/>
    <x v="3"/>
    <x v="4"/>
    <x v="1"/>
  </r>
  <r>
    <d v="2022-05-05T00:00:00"/>
    <s v="P0015"/>
    <n v="110"/>
    <x v="0"/>
    <x v="0"/>
    <n v="0"/>
    <x v="6"/>
    <x v="1"/>
    <s v="Pcs"/>
    <n v="4775"/>
    <n v="7700"/>
    <n v="525250"/>
    <x v="213"/>
    <x v="4"/>
    <x v="4"/>
    <x v="1"/>
  </r>
  <r>
    <d v="2022-05-06T00:00:00"/>
    <s v="P0020"/>
    <n v="105"/>
    <x v="0"/>
    <x v="1"/>
    <n v="0"/>
    <x v="23"/>
    <x v="1"/>
    <s v="Pcs"/>
    <n v="11950"/>
    <n v="16200"/>
    <n v="1254750"/>
    <x v="229"/>
    <x v="5"/>
    <x v="4"/>
    <x v="1"/>
  </r>
  <r>
    <d v="2022-05-07T00:00:00"/>
    <s v="P0025"/>
    <n v="115"/>
    <x v="0"/>
    <x v="0"/>
    <n v="0"/>
    <x v="11"/>
    <x v="2"/>
    <s v="Pcs"/>
    <n v="34550"/>
    <n v="36000"/>
    <n v="3973250"/>
    <x v="284"/>
    <x v="6"/>
    <x v="4"/>
    <x v="1"/>
  </r>
  <r>
    <d v="2022-05-08T00:00:00"/>
    <s v="P0003"/>
    <n v="107"/>
    <x v="0"/>
    <x v="1"/>
    <n v="0"/>
    <x v="2"/>
    <x v="0"/>
    <s v="Pcs"/>
    <n v="2350"/>
    <n v="3500"/>
    <n v="251450"/>
    <x v="209"/>
    <x v="7"/>
    <x v="4"/>
    <x v="1"/>
  </r>
  <r>
    <d v="2022-05-09T00:00:00"/>
    <s v="P0017"/>
    <n v="104"/>
    <x v="1"/>
    <x v="0"/>
    <n v="0"/>
    <x v="8"/>
    <x v="1"/>
    <s v="Pcs"/>
    <n v="2250"/>
    <n v="4700"/>
    <n v="234000"/>
    <x v="215"/>
    <x v="8"/>
    <x v="4"/>
    <x v="1"/>
  </r>
  <r>
    <d v="2022-05-10T00:00:00"/>
    <s v="P0017"/>
    <n v="103"/>
    <x v="2"/>
    <x v="0"/>
    <n v="0"/>
    <x v="8"/>
    <x v="1"/>
    <s v="Pcs"/>
    <n v="2250"/>
    <n v="4700"/>
    <n v="231750"/>
    <x v="285"/>
    <x v="9"/>
    <x v="4"/>
    <x v="1"/>
  </r>
  <r>
    <d v="2022-05-11T00:00:00"/>
    <s v="P0002"/>
    <n v="102"/>
    <x v="1"/>
    <x v="0"/>
    <n v="0"/>
    <x v="1"/>
    <x v="0"/>
    <s v="Pcs"/>
    <n v="4850"/>
    <n v="6100"/>
    <n v="494700"/>
    <x v="286"/>
    <x v="10"/>
    <x v="4"/>
    <x v="1"/>
  </r>
  <r>
    <d v="2022-05-12T00:00:00"/>
    <s v="P0004"/>
    <n v="105"/>
    <x v="1"/>
    <x v="0"/>
    <n v="0"/>
    <x v="3"/>
    <x v="0"/>
    <s v="Pcs"/>
    <n v="3550"/>
    <n v="4800"/>
    <n v="372750"/>
    <x v="249"/>
    <x v="11"/>
    <x v="4"/>
    <x v="1"/>
  </r>
  <r>
    <d v="2022-05-13T00:00:00"/>
    <s v="P0001"/>
    <n v="106"/>
    <x v="2"/>
    <x v="0"/>
    <n v="0"/>
    <x v="0"/>
    <x v="0"/>
    <s v="Pcs"/>
    <n v="7250"/>
    <n v="8200"/>
    <n v="768500"/>
    <x v="274"/>
    <x v="12"/>
    <x v="4"/>
    <x v="1"/>
  </r>
  <r>
    <d v="2022-05-14T00:00:00"/>
    <s v="P0015"/>
    <n v="108"/>
    <x v="1"/>
    <x v="0"/>
    <n v="0"/>
    <x v="6"/>
    <x v="1"/>
    <s v="Pcs"/>
    <n v="4775"/>
    <n v="7700"/>
    <n v="515700"/>
    <x v="275"/>
    <x v="13"/>
    <x v="4"/>
    <x v="1"/>
  </r>
  <r>
    <d v="2022-05-15T00:00:00"/>
    <s v="P0020"/>
    <n v="104"/>
    <x v="1"/>
    <x v="0"/>
    <n v="0"/>
    <x v="23"/>
    <x v="1"/>
    <s v="Pcs"/>
    <n v="11950"/>
    <n v="16200"/>
    <n v="1242800"/>
    <x v="276"/>
    <x v="14"/>
    <x v="4"/>
    <x v="1"/>
  </r>
  <r>
    <d v="2022-05-16T00:00:00"/>
    <s v="P0025"/>
    <n v="105"/>
    <x v="2"/>
    <x v="0"/>
    <n v="0"/>
    <x v="11"/>
    <x v="2"/>
    <s v="Pcs"/>
    <n v="34550"/>
    <n v="36000"/>
    <n v="3627750"/>
    <x v="243"/>
    <x v="15"/>
    <x v="4"/>
    <x v="1"/>
  </r>
  <r>
    <d v="2022-05-17T00:00:00"/>
    <s v="P0003"/>
    <n v="102"/>
    <x v="1"/>
    <x v="0"/>
    <n v="0"/>
    <x v="2"/>
    <x v="0"/>
    <s v="Pcs"/>
    <n v="2350"/>
    <n v="3500"/>
    <n v="239700"/>
    <x v="72"/>
    <x v="16"/>
    <x v="4"/>
    <x v="1"/>
  </r>
  <r>
    <d v="2022-05-18T00:00:00"/>
    <s v="P0017"/>
    <n v="106"/>
    <x v="1"/>
    <x v="0"/>
    <n v="0"/>
    <x v="8"/>
    <x v="1"/>
    <s v="Pcs"/>
    <n v="2250"/>
    <n v="4700"/>
    <n v="238500"/>
    <x v="287"/>
    <x v="17"/>
    <x v="4"/>
    <x v="1"/>
  </r>
  <r>
    <d v="2022-05-19T00:00:00"/>
    <s v="P0017"/>
    <n v="103"/>
    <x v="2"/>
    <x v="0"/>
    <n v="0"/>
    <x v="8"/>
    <x v="1"/>
    <s v="Pcs"/>
    <n v="2250"/>
    <n v="4700"/>
    <n v="231750"/>
    <x v="285"/>
    <x v="18"/>
    <x v="4"/>
    <x v="1"/>
  </r>
  <r>
    <d v="2022-05-20T00:00:00"/>
    <s v="P0002"/>
    <n v="109"/>
    <x v="1"/>
    <x v="0"/>
    <n v="0"/>
    <x v="1"/>
    <x v="0"/>
    <s v="Pcs"/>
    <n v="4850"/>
    <n v="6100"/>
    <n v="528650"/>
    <x v="278"/>
    <x v="19"/>
    <x v="4"/>
    <x v="1"/>
  </r>
  <r>
    <d v="2022-05-21T00:00:00"/>
    <s v="P0004"/>
    <n v="108"/>
    <x v="1"/>
    <x v="0"/>
    <n v="0"/>
    <x v="3"/>
    <x v="0"/>
    <s v="Pcs"/>
    <n v="3550"/>
    <n v="4800"/>
    <n v="383400"/>
    <x v="210"/>
    <x v="20"/>
    <x v="4"/>
    <x v="1"/>
  </r>
  <r>
    <d v="2022-05-22T00:00:00"/>
    <s v="P0001"/>
    <n v="107"/>
    <x v="2"/>
    <x v="0"/>
    <n v="0"/>
    <x v="0"/>
    <x v="0"/>
    <s v="Pcs"/>
    <n v="7250"/>
    <n v="8200"/>
    <n v="775750"/>
    <x v="234"/>
    <x v="21"/>
    <x v="4"/>
    <x v="1"/>
  </r>
  <r>
    <d v="2022-05-23T00:00:00"/>
    <s v="P0015"/>
    <n v="102"/>
    <x v="1"/>
    <x v="0"/>
    <n v="0"/>
    <x v="6"/>
    <x v="1"/>
    <s v="Pcs"/>
    <n v="4775"/>
    <n v="7700"/>
    <n v="487050"/>
    <x v="288"/>
    <x v="22"/>
    <x v="4"/>
    <x v="1"/>
  </r>
  <r>
    <d v="2022-05-24T00:00:00"/>
    <s v="P0020"/>
    <n v="105"/>
    <x v="1"/>
    <x v="0"/>
    <n v="0"/>
    <x v="23"/>
    <x v="1"/>
    <s v="Pcs"/>
    <n v="11950"/>
    <n v="16200"/>
    <n v="1254750"/>
    <x v="229"/>
    <x v="23"/>
    <x v="4"/>
    <x v="1"/>
  </r>
  <r>
    <d v="2022-05-25T00:00:00"/>
    <s v="P0036"/>
    <n v="120"/>
    <x v="0"/>
    <x v="0"/>
    <n v="0"/>
    <x v="19"/>
    <x v="3"/>
    <s v="Pcs"/>
    <n v="7500"/>
    <n v="8000"/>
    <n v="900000"/>
    <x v="289"/>
    <x v="24"/>
    <x v="4"/>
    <x v="1"/>
  </r>
  <r>
    <d v="2022-05-26T00:00:00"/>
    <s v="P0037"/>
    <n v="115"/>
    <x v="0"/>
    <x v="0"/>
    <n v="0"/>
    <x v="20"/>
    <x v="3"/>
    <s v="Pcs"/>
    <n v="1500"/>
    <n v="2500"/>
    <n v="172500"/>
    <x v="290"/>
    <x v="25"/>
    <x v="4"/>
    <x v="1"/>
  </r>
  <r>
    <d v="2022-05-27T00:00:00"/>
    <s v="P0017"/>
    <n v="105"/>
    <x v="0"/>
    <x v="0"/>
    <n v="0"/>
    <x v="8"/>
    <x v="1"/>
    <s v="Pcs"/>
    <n v="2250"/>
    <n v="4700"/>
    <n v="236250"/>
    <x v="282"/>
    <x v="26"/>
    <x v="4"/>
    <x v="1"/>
  </r>
  <r>
    <d v="2022-05-28T00:00:00"/>
    <s v="P0017"/>
    <n v="110"/>
    <x v="0"/>
    <x v="0"/>
    <n v="0"/>
    <x v="8"/>
    <x v="1"/>
    <s v="Pcs"/>
    <n v="2250"/>
    <n v="4700"/>
    <n v="247500"/>
    <x v="291"/>
    <x v="27"/>
    <x v="4"/>
    <x v="1"/>
  </r>
  <r>
    <d v="2022-05-29T00:00:00"/>
    <s v="P0017"/>
    <n v="105"/>
    <x v="0"/>
    <x v="0"/>
    <n v="0"/>
    <x v="8"/>
    <x v="1"/>
    <s v="Pcs"/>
    <n v="2250"/>
    <n v="4700"/>
    <n v="236250"/>
    <x v="282"/>
    <x v="28"/>
    <x v="4"/>
    <x v="1"/>
  </r>
  <r>
    <d v="2022-05-30T00:00:00"/>
    <s v="P0017"/>
    <n v="108"/>
    <x v="0"/>
    <x v="0"/>
    <n v="0"/>
    <x v="8"/>
    <x v="1"/>
    <s v="Pcs"/>
    <n v="2250"/>
    <n v="4700"/>
    <n v="243000"/>
    <x v="292"/>
    <x v="29"/>
    <x v="4"/>
    <x v="1"/>
  </r>
  <r>
    <d v="2022-05-31T00:00:00"/>
    <s v="P0017"/>
    <n v="105"/>
    <x v="0"/>
    <x v="0"/>
    <n v="0"/>
    <x v="8"/>
    <x v="1"/>
    <s v="Pcs"/>
    <n v="2250"/>
    <n v="4700"/>
    <n v="236250"/>
    <x v="282"/>
    <x v="30"/>
    <x v="4"/>
    <x v="1"/>
  </r>
  <r>
    <d v="2022-06-01T00:00:00"/>
    <s v="P0015"/>
    <n v="107"/>
    <x v="0"/>
    <x v="0"/>
    <n v="0"/>
    <x v="6"/>
    <x v="1"/>
    <s v="Pcs"/>
    <n v="4775"/>
    <n v="7700"/>
    <n v="510925"/>
    <x v="293"/>
    <x v="0"/>
    <x v="5"/>
    <x v="1"/>
  </r>
  <r>
    <d v="2022-06-02T00:00:00"/>
    <s v="P0002"/>
    <n v="104"/>
    <x v="2"/>
    <x v="1"/>
    <n v="0"/>
    <x v="1"/>
    <x v="0"/>
    <s v="Pcs"/>
    <n v="4850"/>
    <n v="6100"/>
    <n v="504400"/>
    <x v="208"/>
    <x v="1"/>
    <x v="5"/>
    <x v="1"/>
  </r>
  <r>
    <d v="2022-06-03T00:00:00"/>
    <s v="P0004"/>
    <n v="107"/>
    <x v="2"/>
    <x v="0"/>
    <n v="0"/>
    <x v="3"/>
    <x v="0"/>
    <s v="Pcs"/>
    <n v="3550"/>
    <n v="4800"/>
    <n v="379850"/>
    <x v="283"/>
    <x v="2"/>
    <x v="5"/>
    <x v="1"/>
  </r>
  <r>
    <d v="2022-06-04T00:00:00"/>
    <s v="P0001"/>
    <n v="108"/>
    <x v="2"/>
    <x v="0"/>
    <n v="0"/>
    <x v="0"/>
    <x v="0"/>
    <s v="Pcs"/>
    <n v="7250"/>
    <n v="8200"/>
    <n v="783000"/>
    <x v="268"/>
    <x v="3"/>
    <x v="5"/>
    <x v="1"/>
  </r>
  <r>
    <d v="2022-06-05T00:00:00"/>
    <s v="P0015"/>
    <n v="110"/>
    <x v="0"/>
    <x v="0"/>
    <n v="0"/>
    <x v="6"/>
    <x v="1"/>
    <s v="Pcs"/>
    <n v="4775"/>
    <n v="7700"/>
    <n v="525250"/>
    <x v="213"/>
    <x v="4"/>
    <x v="5"/>
    <x v="1"/>
  </r>
  <r>
    <d v="2022-06-06T00:00:00"/>
    <s v="P0020"/>
    <n v="105"/>
    <x v="0"/>
    <x v="1"/>
    <n v="0"/>
    <x v="23"/>
    <x v="1"/>
    <s v="Pcs"/>
    <n v="11950"/>
    <n v="16200"/>
    <n v="1254750"/>
    <x v="229"/>
    <x v="5"/>
    <x v="5"/>
    <x v="1"/>
  </r>
  <r>
    <d v="2022-06-07T00:00:00"/>
    <s v="P0025"/>
    <n v="115"/>
    <x v="0"/>
    <x v="0"/>
    <n v="0"/>
    <x v="11"/>
    <x v="2"/>
    <s v="Pcs"/>
    <n v="34550"/>
    <n v="36000"/>
    <n v="3973250"/>
    <x v="284"/>
    <x v="6"/>
    <x v="5"/>
    <x v="1"/>
  </r>
  <r>
    <d v="2022-06-08T00:00:00"/>
    <s v="P0003"/>
    <n v="107"/>
    <x v="0"/>
    <x v="1"/>
    <n v="0"/>
    <x v="2"/>
    <x v="0"/>
    <s v="Pcs"/>
    <n v="2350"/>
    <n v="3500"/>
    <n v="251450"/>
    <x v="209"/>
    <x v="7"/>
    <x v="5"/>
    <x v="1"/>
  </r>
  <r>
    <d v="2022-06-09T00:00:00"/>
    <s v="P0015"/>
    <n v="104"/>
    <x v="1"/>
    <x v="0"/>
    <n v="0"/>
    <x v="6"/>
    <x v="1"/>
    <s v="Pcs"/>
    <n v="4775"/>
    <n v="7700"/>
    <n v="496600"/>
    <x v="294"/>
    <x v="8"/>
    <x v="5"/>
    <x v="1"/>
  </r>
  <r>
    <d v="2022-06-10T00:00:00"/>
    <s v="P0036"/>
    <n v="103"/>
    <x v="2"/>
    <x v="0"/>
    <n v="0"/>
    <x v="19"/>
    <x v="3"/>
    <s v="Pcs"/>
    <n v="7500"/>
    <n v="8000"/>
    <n v="772500"/>
    <x v="131"/>
    <x v="9"/>
    <x v="5"/>
    <x v="1"/>
  </r>
  <r>
    <d v="2022-06-11T00:00:00"/>
    <s v="P0037"/>
    <n v="104"/>
    <x v="1"/>
    <x v="0"/>
    <n v="0"/>
    <x v="20"/>
    <x v="3"/>
    <s v="Pcs"/>
    <n v="1500"/>
    <n v="2500"/>
    <n v="156000"/>
    <x v="295"/>
    <x v="10"/>
    <x v="5"/>
    <x v="1"/>
  </r>
  <r>
    <d v="2022-06-12T00:00:00"/>
    <s v="P0004"/>
    <n v="105"/>
    <x v="1"/>
    <x v="0"/>
    <n v="0"/>
    <x v="3"/>
    <x v="0"/>
    <s v="Pcs"/>
    <n v="3550"/>
    <n v="4800"/>
    <n v="372750"/>
    <x v="249"/>
    <x v="11"/>
    <x v="5"/>
    <x v="1"/>
  </r>
  <r>
    <d v="2022-06-13T00:00:00"/>
    <s v="P0001"/>
    <n v="106"/>
    <x v="2"/>
    <x v="0"/>
    <n v="0"/>
    <x v="0"/>
    <x v="0"/>
    <s v="Pcs"/>
    <n v="7250"/>
    <n v="8200"/>
    <n v="768500"/>
    <x v="274"/>
    <x v="12"/>
    <x v="5"/>
    <x v="1"/>
  </r>
  <r>
    <d v="2022-06-14T00:00:00"/>
    <s v="P0015"/>
    <n v="108"/>
    <x v="1"/>
    <x v="0"/>
    <n v="0"/>
    <x v="6"/>
    <x v="1"/>
    <s v="Pcs"/>
    <n v="4775"/>
    <n v="7700"/>
    <n v="515700"/>
    <x v="275"/>
    <x v="13"/>
    <x v="5"/>
    <x v="1"/>
  </r>
  <r>
    <d v="2022-06-15T00:00:00"/>
    <s v="P0020"/>
    <n v="110"/>
    <x v="1"/>
    <x v="0"/>
    <n v="0"/>
    <x v="23"/>
    <x v="1"/>
    <s v="Pcs"/>
    <n v="11950"/>
    <n v="16200"/>
    <n v="1314500"/>
    <x v="264"/>
    <x v="14"/>
    <x v="5"/>
    <x v="1"/>
  </r>
  <r>
    <d v="2022-06-16T00:00:00"/>
    <s v="P0025"/>
    <n v="105"/>
    <x v="2"/>
    <x v="0"/>
    <n v="0"/>
    <x v="11"/>
    <x v="2"/>
    <s v="Pcs"/>
    <n v="34550"/>
    <n v="36000"/>
    <n v="3627750"/>
    <x v="243"/>
    <x v="15"/>
    <x v="5"/>
    <x v="1"/>
  </r>
  <r>
    <d v="2022-06-17T00:00:00"/>
    <s v="P0003"/>
    <n v="102"/>
    <x v="1"/>
    <x v="0"/>
    <n v="0"/>
    <x v="2"/>
    <x v="0"/>
    <s v="Pcs"/>
    <n v="2350"/>
    <n v="3500"/>
    <n v="239700"/>
    <x v="72"/>
    <x v="16"/>
    <x v="5"/>
    <x v="1"/>
  </r>
  <r>
    <d v="2022-06-18T00:00:00"/>
    <s v="P0015"/>
    <n v="106"/>
    <x v="1"/>
    <x v="0"/>
    <n v="0"/>
    <x v="6"/>
    <x v="1"/>
    <s v="Pcs"/>
    <n v="4775"/>
    <n v="7700"/>
    <n v="506150"/>
    <x v="296"/>
    <x v="17"/>
    <x v="5"/>
    <x v="1"/>
  </r>
  <r>
    <d v="2022-06-19T00:00:00"/>
    <s v="P0015"/>
    <n v="103"/>
    <x v="2"/>
    <x v="0"/>
    <n v="0"/>
    <x v="6"/>
    <x v="1"/>
    <s v="Pcs"/>
    <n v="4775"/>
    <n v="7700"/>
    <n v="491825"/>
    <x v="63"/>
    <x v="18"/>
    <x v="5"/>
    <x v="1"/>
  </r>
  <r>
    <d v="2022-06-20T00:00:00"/>
    <s v="P0002"/>
    <n v="109"/>
    <x v="1"/>
    <x v="0"/>
    <n v="0"/>
    <x v="1"/>
    <x v="0"/>
    <s v="Pcs"/>
    <n v="4850"/>
    <n v="6100"/>
    <n v="528650"/>
    <x v="278"/>
    <x v="19"/>
    <x v="5"/>
    <x v="1"/>
  </r>
  <r>
    <d v="2022-06-21T00:00:00"/>
    <s v="P0004"/>
    <n v="108"/>
    <x v="1"/>
    <x v="0"/>
    <n v="0"/>
    <x v="3"/>
    <x v="0"/>
    <s v="Pcs"/>
    <n v="3550"/>
    <n v="4800"/>
    <n v="383400"/>
    <x v="210"/>
    <x v="20"/>
    <x v="5"/>
    <x v="1"/>
  </r>
  <r>
    <d v="2022-06-22T00:00:00"/>
    <s v="P0001"/>
    <n v="107"/>
    <x v="2"/>
    <x v="0"/>
    <n v="0"/>
    <x v="0"/>
    <x v="0"/>
    <s v="Pcs"/>
    <n v="7250"/>
    <n v="8200"/>
    <n v="775750"/>
    <x v="234"/>
    <x v="21"/>
    <x v="5"/>
    <x v="1"/>
  </r>
  <r>
    <d v="2022-06-23T00:00:00"/>
    <s v="P0015"/>
    <n v="105"/>
    <x v="1"/>
    <x v="0"/>
    <n v="0"/>
    <x v="6"/>
    <x v="1"/>
    <s v="Pcs"/>
    <n v="4775"/>
    <n v="7700"/>
    <n v="501375"/>
    <x v="238"/>
    <x v="22"/>
    <x v="5"/>
    <x v="1"/>
  </r>
  <r>
    <d v="2022-06-24T00:00:00"/>
    <s v="P0020"/>
    <n v="107"/>
    <x v="1"/>
    <x v="0"/>
    <n v="0"/>
    <x v="23"/>
    <x v="1"/>
    <s v="Pcs"/>
    <n v="11950"/>
    <n v="16200"/>
    <n v="1278650"/>
    <x v="297"/>
    <x v="23"/>
    <x v="5"/>
    <x v="1"/>
  </r>
  <r>
    <d v="2022-06-25T00:00:00"/>
    <s v="P0015"/>
    <n v="104"/>
    <x v="0"/>
    <x v="0"/>
    <n v="0"/>
    <x v="6"/>
    <x v="1"/>
    <s v="Pcs"/>
    <n v="4775"/>
    <n v="7700"/>
    <n v="496600"/>
    <x v="294"/>
    <x v="24"/>
    <x v="5"/>
    <x v="1"/>
  </r>
  <r>
    <d v="2022-06-26T00:00:00"/>
    <s v="P0015"/>
    <n v="103"/>
    <x v="0"/>
    <x v="0"/>
    <n v="0"/>
    <x v="6"/>
    <x v="1"/>
    <s v="Pcs"/>
    <n v="4775"/>
    <n v="7700"/>
    <n v="491825"/>
    <x v="63"/>
    <x v="25"/>
    <x v="5"/>
    <x v="1"/>
  </r>
  <r>
    <d v="2022-06-27T00:00:00"/>
    <s v="P0015"/>
    <n v="120"/>
    <x v="0"/>
    <x v="0"/>
    <n v="0"/>
    <x v="6"/>
    <x v="1"/>
    <s v="Pcs"/>
    <n v="4775"/>
    <n v="7700"/>
    <n v="573000"/>
    <x v="298"/>
    <x v="26"/>
    <x v="5"/>
    <x v="1"/>
  </r>
  <r>
    <d v="2022-06-28T00:00:00"/>
    <s v="P0015"/>
    <n v="115"/>
    <x v="0"/>
    <x v="0"/>
    <n v="0"/>
    <x v="6"/>
    <x v="1"/>
    <s v="Pcs"/>
    <n v="4775"/>
    <n v="7700"/>
    <n v="549125"/>
    <x v="299"/>
    <x v="27"/>
    <x v="5"/>
    <x v="1"/>
  </r>
  <r>
    <d v="2022-06-29T00:00:00"/>
    <s v="P0015"/>
    <n v="110"/>
    <x v="0"/>
    <x v="0"/>
    <n v="0"/>
    <x v="6"/>
    <x v="1"/>
    <s v="Pcs"/>
    <n v="4775"/>
    <n v="7700"/>
    <n v="525250"/>
    <x v="213"/>
    <x v="28"/>
    <x v="5"/>
    <x v="1"/>
  </r>
  <r>
    <d v="2022-06-30T00:00:00"/>
    <s v="P0015"/>
    <n v="102"/>
    <x v="0"/>
    <x v="0"/>
    <n v="0"/>
    <x v="6"/>
    <x v="1"/>
    <s v="Pcs"/>
    <n v="4775"/>
    <n v="7700"/>
    <n v="487050"/>
    <x v="288"/>
    <x v="29"/>
    <x v="5"/>
    <x v="1"/>
  </r>
  <r>
    <d v="2022-07-01T00:00:00"/>
    <s v="P0021"/>
    <n v="105"/>
    <x v="0"/>
    <x v="0"/>
    <n v="0"/>
    <x v="25"/>
    <x v="1"/>
    <s v="Pcs"/>
    <n v="2500"/>
    <n v="5400"/>
    <n v="262500"/>
    <x v="300"/>
    <x v="0"/>
    <x v="6"/>
    <x v="1"/>
  </r>
  <r>
    <d v="2022-07-02T00:00:00"/>
    <s v="P0036"/>
    <n v="104"/>
    <x v="2"/>
    <x v="1"/>
    <n v="0"/>
    <x v="19"/>
    <x v="3"/>
    <s v="Pcs"/>
    <n v="7500"/>
    <n v="8000"/>
    <n v="780000"/>
    <x v="301"/>
    <x v="1"/>
    <x v="6"/>
    <x v="1"/>
  </r>
  <r>
    <d v="2022-07-03T00:00:00"/>
    <s v="P0037"/>
    <n v="107"/>
    <x v="2"/>
    <x v="0"/>
    <n v="0"/>
    <x v="20"/>
    <x v="3"/>
    <s v="Pcs"/>
    <n v="1500"/>
    <n v="2500"/>
    <n v="160500"/>
    <x v="302"/>
    <x v="2"/>
    <x v="6"/>
    <x v="1"/>
  </r>
  <r>
    <d v="2022-07-04T00:00:00"/>
    <s v="P0001"/>
    <n v="108"/>
    <x v="2"/>
    <x v="0"/>
    <n v="0"/>
    <x v="0"/>
    <x v="0"/>
    <s v="Pcs"/>
    <n v="7250"/>
    <n v="8200"/>
    <n v="783000"/>
    <x v="268"/>
    <x v="3"/>
    <x v="6"/>
    <x v="1"/>
  </r>
  <r>
    <d v="2022-07-05T00:00:00"/>
    <s v="P0015"/>
    <n v="107"/>
    <x v="0"/>
    <x v="0"/>
    <n v="0"/>
    <x v="6"/>
    <x v="1"/>
    <s v="Pcs"/>
    <n v="4775"/>
    <n v="7700"/>
    <n v="510925"/>
    <x v="293"/>
    <x v="4"/>
    <x v="6"/>
    <x v="1"/>
  </r>
  <r>
    <d v="2022-07-06T00:00:00"/>
    <s v="P0020"/>
    <n v="112"/>
    <x v="0"/>
    <x v="1"/>
    <n v="0"/>
    <x v="23"/>
    <x v="1"/>
    <s v="Pcs"/>
    <n v="11950"/>
    <n v="16200"/>
    <n v="1338400"/>
    <x v="303"/>
    <x v="5"/>
    <x v="6"/>
    <x v="1"/>
  </r>
  <r>
    <d v="2022-07-07T00:00:00"/>
    <s v="P0025"/>
    <n v="105"/>
    <x v="0"/>
    <x v="0"/>
    <n v="0"/>
    <x v="11"/>
    <x v="2"/>
    <s v="Pcs"/>
    <n v="34550"/>
    <n v="36000"/>
    <n v="3627750"/>
    <x v="243"/>
    <x v="6"/>
    <x v="6"/>
    <x v="1"/>
  </r>
  <r>
    <d v="2022-07-08T00:00:00"/>
    <s v="P0003"/>
    <n v="102"/>
    <x v="0"/>
    <x v="1"/>
    <n v="0"/>
    <x v="2"/>
    <x v="0"/>
    <s v="Pcs"/>
    <n v="2350"/>
    <n v="3500"/>
    <n v="239700"/>
    <x v="72"/>
    <x v="7"/>
    <x v="6"/>
    <x v="1"/>
  </r>
  <r>
    <d v="2022-07-09T00:00:00"/>
    <s v="P0021"/>
    <n v="104"/>
    <x v="1"/>
    <x v="0"/>
    <n v="0"/>
    <x v="25"/>
    <x v="1"/>
    <s v="Pcs"/>
    <n v="2500"/>
    <n v="5400"/>
    <n v="260000"/>
    <x v="304"/>
    <x v="8"/>
    <x v="6"/>
    <x v="1"/>
  </r>
  <r>
    <d v="2022-07-10T00:00:00"/>
    <s v="P0021"/>
    <n v="103"/>
    <x v="2"/>
    <x v="0"/>
    <n v="0"/>
    <x v="25"/>
    <x v="1"/>
    <s v="Pcs"/>
    <n v="2500"/>
    <n v="5400"/>
    <n v="257500"/>
    <x v="305"/>
    <x v="9"/>
    <x v="6"/>
    <x v="1"/>
  </r>
  <r>
    <d v="2022-07-11T00:00:00"/>
    <s v="P0002"/>
    <n v="102"/>
    <x v="1"/>
    <x v="0"/>
    <n v="0"/>
    <x v="1"/>
    <x v="0"/>
    <s v="Pcs"/>
    <n v="4850"/>
    <n v="6100"/>
    <n v="494700"/>
    <x v="286"/>
    <x v="10"/>
    <x v="6"/>
    <x v="1"/>
  </r>
  <r>
    <d v="2022-07-12T00:00:00"/>
    <s v="P0004"/>
    <n v="105"/>
    <x v="1"/>
    <x v="0"/>
    <n v="0"/>
    <x v="3"/>
    <x v="0"/>
    <s v="Pcs"/>
    <n v="3550"/>
    <n v="4800"/>
    <n v="372750"/>
    <x v="249"/>
    <x v="11"/>
    <x v="6"/>
    <x v="1"/>
  </r>
  <r>
    <d v="2022-07-13T00:00:00"/>
    <s v="P0001"/>
    <n v="106"/>
    <x v="2"/>
    <x v="0"/>
    <n v="0"/>
    <x v="0"/>
    <x v="0"/>
    <s v="Pcs"/>
    <n v="7250"/>
    <n v="8200"/>
    <n v="768500"/>
    <x v="274"/>
    <x v="12"/>
    <x v="6"/>
    <x v="1"/>
  </r>
  <r>
    <d v="2022-07-14T00:00:00"/>
    <s v="P0015"/>
    <n v="108"/>
    <x v="1"/>
    <x v="0"/>
    <n v="0"/>
    <x v="6"/>
    <x v="1"/>
    <s v="Pcs"/>
    <n v="4775"/>
    <n v="7700"/>
    <n v="515700"/>
    <x v="275"/>
    <x v="13"/>
    <x v="6"/>
    <x v="1"/>
  </r>
  <r>
    <d v="2022-07-15T00:00:00"/>
    <s v="P0020"/>
    <n v="104"/>
    <x v="1"/>
    <x v="0"/>
    <n v="0"/>
    <x v="23"/>
    <x v="1"/>
    <s v="Pcs"/>
    <n v="11950"/>
    <n v="16200"/>
    <n v="1242800"/>
    <x v="276"/>
    <x v="14"/>
    <x v="6"/>
    <x v="1"/>
  </r>
  <r>
    <d v="2022-07-16T00:00:00"/>
    <s v="P0025"/>
    <n v="105"/>
    <x v="2"/>
    <x v="0"/>
    <n v="0"/>
    <x v="11"/>
    <x v="2"/>
    <s v="Pcs"/>
    <n v="34550"/>
    <n v="36000"/>
    <n v="3627750"/>
    <x v="243"/>
    <x v="15"/>
    <x v="6"/>
    <x v="1"/>
  </r>
  <r>
    <d v="2022-07-17T00:00:00"/>
    <s v="P0003"/>
    <n v="102"/>
    <x v="1"/>
    <x v="0"/>
    <n v="0"/>
    <x v="2"/>
    <x v="0"/>
    <s v="Pcs"/>
    <n v="2350"/>
    <n v="3500"/>
    <n v="239700"/>
    <x v="72"/>
    <x v="16"/>
    <x v="6"/>
    <x v="1"/>
  </r>
  <r>
    <d v="2022-07-18T00:00:00"/>
    <s v="P0021"/>
    <n v="106"/>
    <x v="1"/>
    <x v="0"/>
    <n v="0"/>
    <x v="25"/>
    <x v="1"/>
    <s v="Pcs"/>
    <n v="2500"/>
    <n v="5400"/>
    <n v="265000"/>
    <x v="306"/>
    <x v="17"/>
    <x v="6"/>
    <x v="1"/>
  </r>
  <r>
    <d v="2022-07-19T00:00:00"/>
    <s v="P0021"/>
    <n v="103"/>
    <x v="2"/>
    <x v="0"/>
    <n v="0"/>
    <x v="25"/>
    <x v="1"/>
    <s v="Pcs"/>
    <n v="2500"/>
    <n v="5400"/>
    <n v="257500"/>
    <x v="305"/>
    <x v="18"/>
    <x v="6"/>
    <x v="1"/>
  </r>
  <r>
    <d v="2022-07-20T00:00:00"/>
    <s v="P0002"/>
    <n v="109"/>
    <x v="1"/>
    <x v="0"/>
    <n v="0"/>
    <x v="1"/>
    <x v="0"/>
    <s v="Pcs"/>
    <n v="4850"/>
    <n v="6100"/>
    <n v="528650"/>
    <x v="278"/>
    <x v="19"/>
    <x v="6"/>
    <x v="1"/>
  </r>
  <r>
    <d v="2022-07-21T00:00:00"/>
    <s v="P0004"/>
    <n v="108"/>
    <x v="1"/>
    <x v="0"/>
    <n v="0"/>
    <x v="3"/>
    <x v="0"/>
    <s v="Pcs"/>
    <n v="3550"/>
    <n v="4800"/>
    <n v="383400"/>
    <x v="210"/>
    <x v="20"/>
    <x v="6"/>
    <x v="1"/>
  </r>
  <r>
    <d v="2022-07-22T00:00:00"/>
    <s v="P0001"/>
    <n v="107"/>
    <x v="2"/>
    <x v="0"/>
    <n v="0"/>
    <x v="0"/>
    <x v="0"/>
    <s v="Pcs"/>
    <n v="7250"/>
    <n v="8200"/>
    <n v="775750"/>
    <x v="234"/>
    <x v="21"/>
    <x v="6"/>
    <x v="1"/>
  </r>
  <r>
    <d v="2022-07-23T00:00:00"/>
    <s v="P0015"/>
    <n v="105"/>
    <x v="1"/>
    <x v="0"/>
    <n v="0"/>
    <x v="6"/>
    <x v="1"/>
    <s v="Pcs"/>
    <n v="4775"/>
    <n v="7700"/>
    <n v="501375"/>
    <x v="238"/>
    <x v="22"/>
    <x v="6"/>
    <x v="1"/>
  </r>
  <r>
    <d v="2022-07-24T00:00:00"/>
    <s v="P0020"/>
    <n v="109"/>
    <x v="1"/>
    <x v="0"/>
    <n v="0"/>
    <x v="23"/>
    <x v="1"/>
    <s v="Pcs"/>
    <n v="11950"/>
    <n v="16200"/>
    <n v="1302550"/>
    <x v="307"/>
    <x v="23"/>
    <x v="6"/>
    <x v="1"/>
  </r>
  <r>
    <d v="2022-07-25T00:00:00"/>
    <s v="P0021"/>
    <n v="105"/>
    <x v="0"/>
    <x v="0"/>
    <n v="0"/>
    <x v="25"/>
    <x v="1"/>
    <s v="Pcs"/>
    <n v="2500"/>
    <n v="5400"/>
    <n v="262500"/>
    <x v="300"/>
    <x v="24"/>
    <x v="6"/>
    <x v="1"/>
  </r>
  <r>
    <d v="2022-07-26T00:00:00"/>
    <s v="P0021"/>
    <n v="102"/>
    <x v="0"/>
    <x v="0"/>
    <n v="0"/>
    <x v="25"/>
    <x v="1"/>
    <s v="Pcs"/>
    <n v="2500"/>
    <n v="5400"/>
    <n v="255000"/>
    <x v="308"/>
    <x v="25"/>
    <x v="6"/>
    <x v="1"/>
  </r>
  <r>
    <d v="2022-07-27T00:00:00"/>
    <s v="P0021"/>
    <n v="107"/>
    <x v="0"/>
    <x v="0"/>
    <n v="0"/>
    <x v="25"/>
    <x v="1"/>
    <s v="Pcs"/>
    <n v="2500"/>
    <n v="5400"/>
    <n v="267500"/>
    <x v="309"/>
    <x v="26"/>
    <x v="6"/>
    <x v="1"/>
  </r>
  <r>
    <d v="2022-07-28T00:00:00"/>
    <s v="P0021"/>
    <n v="110"/>
    <x v="0"/>
    <x v="0"/>
    <n v="0"/>
    <x v="25"/>
    <x v="1"/>
    <s v="Pcs"/>
    <n v="2500"/>
    <n v="5400"/>
    <n v="275000"/>
    <x v="310"/>
    <x v="27"/>
    <x v="6"/>
    <x v="1"/>
  </r>
  <r>
    <d v="2022-07-29T00:00:00"/>
    <s v="P0021"/>
    <n v="102"/>
    <x v="0"/>
    <x v="0"/>
    <n v="0"/>
    <x v="25"/>
    <x v="1"/>
    <s v="Pcs"/>
    <n v="2500"/>
    <n v="5400"/>
    <n v="255000"/>
    <x v="308"/>
    <x v="28"/>
    <x v="6"/>
    <x v="1"/>
  </r>
  <r>
    <d v="2022-07-30T00:00:00"/>
    <s v="P0021"/>
    <n v="118"/>
    <x v="0"/>
    <x v="0"/>
    <n v="0"/>
    <x v="25"/>
    <x v="1"/>
    <s v="Pcs"/>
    <n v="2500"/>
    <n v="5400"/>
    <n v="295000"/>
    <x v="311"/>
    <x v="29"/>
    <x v="6"/>
    <x v="1"/>
  </r>
  <r>
    <d v="2022-07-31T00:00:00"/>
    <s v="P0021"/>
    <n v="107"/>
    <x v="0"/>
    <x v="0"/>
    <n v="0"/>
    <x v="25"/>
    <x v="1"/>
    <s v="Pcs"/>
    <n v="2500"/>
    <n v="5400"/>
    <n v="267500"/>
    <x v="309"/>
    <x v="30"/>
    <x v="6"/>
    <x v="1"/>
  </r>
  <r>
    <d v="2022-08-01T00:00:00"/>
    <s v="P0027"/>
    <n v="115"/>
    <x v="0"/>
    <x v="0"/>
    <n v="0"/>
    <x v="13"/>
    <x v="2"/>
    <s v="Pcs"/>
    <n v="5750"/>
    <n v="10300"/>
    <n v="661250"/>
    <x v="312"/>
    <x v="0"/>
    <x v="7"/>
    <x v="1"/>
  </r>
  <r>
    <d v="2022-08-02T00:00:00"/>
    <s v="P0002"/>
    <n v="104"/>
    <x v="2"/>
    <x v="1"/>
    <n v="0"/>
    <x v="1"/>
    <x v="0"/>
    <s v="Pcs"/>
    <n v="4850"/>
    <n v="6100"/>
    <n v="504400"/>
    <x v="208"/>
    <x v="1"/>
    <x v="7"/>
    <x v="1"/>
  </r>
  <r>
    <d v="2022-08-03T00:00:00"/>
    <s v="P0004"/>
    <n v="107"/>
    <x v="2"/>
    <x v="0"/>
    <n v="0"/>
    <x v="3"/>
    <x v="0"/>
    <s v="Pcs"/>
    <n v="3550"/>
    <n v="4800"/>
    <n v="379850"/>
    <x v="283"/>
    <x v="2"/>
    <x v="7"/>
    <x v="1"/>
  </r>
  <r>
    <d v="2022-08-04T00:00:00"/>
    <s v="P0001"/>
    <n v="108"/>
    <x v="2"/>
    <x v="0"/>
    <n v="0"/>
    <x v="0"/>
    <x v="0"/>
    <s v="Pcs"/>
    <n v="7250"/>
    <n v="8200"/>
    <n v="783000"/>
    <x v="268"/>
    <x v="3"/>
    <x v="7"/>
    <x v="1"/>
  </r>
  <r>
    <d v="2022-08-05T00:00:00"/>
    <s v="P0036"/>
    <n v="108"/>
    <x v="0"/>
    <x v="0"/>
    <n v="0"/>
    <x v="19"/>
    <x v="3"/>
    <s v="Pcs"/>
    <n v="7500"/>
    <n v="8000"/>
    <n v="810000"/>
    <x v="313"/>
    <x v="4"/>
    <x v="7"/>
    <x v="1"/>
  </r>
  <r>
    <d v="2022-08-06T00:00:00"/>
    <s v="P0037"/>
    <n v="110"/>
    <x v="0"/>
    <x v="1"/>
    <n v="0"/>
    <x v="20"/>
    <x v="3"/>
    <s v="Pcs"/>
    <n v="1500"/>
    <n v="2500"/>
    <n v="165000"/>
    <x v="314"/>
    <x v="5"/>
    <x v="7"/>
    <x v="1"/>
  </r>
  <r>
    <d v="2022-08-07T00:00:00"/>
    <s v="P0025"/>
    <n v="107"/>
    <x v="0"/>
    <x v="0"/>
    <n v="0"/>
    <x v="11"/>
    <x v="2"/>
    <s v="Pcs"/>
    <n v="34550"/>
    <n v="36000"/>
    <n v="3696850"/>
    <x v="315"/>
    <x v="6"/>
    <x v="7"/>
    <x v="1"/>
  </r>
  <r>
    <d v="2022-08-08T00:00:00"/>
    <s v="P0003"/>
    <n v="103"/>
    <x v="0"/>
    <x v="1"/>
    <n v="0"/>
    <x v="2"/>
    <x v="0"/>
    <s v="Pcs"/>
    <n v="2350"/>
    <n v="3500"/>
    <n v="242050"/>
    <x v="316"/>
    <x v="7"/>
    <x v="7"/>
    <x v="1"/>
  </r>
  <r>
    <d v="2022-08-09T00:00:00"/>
    <s v="P0027"/>
    <n v="104"/>
    <x v="1"/>
    <x v="0"/>
    <n v="0"/>
    <x v="13"/>
    <x v="2"/>
    <s v="Pcs"/>
    <n v="5750"/>
    <n v="10300"/>
    <n v="598000"/>
    <x v="317"/>
    <x v="8"/>
    <x v="7"/>
    <x v="1"/>
  </r>
  <r>
    <d v="2022-08-10T00:00:00"/>
    <s v="P0027"/>
    <n v="103"/>
    <x v="2"/>
    <x v="0"/>
    <n v="0"/>
    <x v="13"/>
    <x v="2"/>
    <s v="Pcs"/>
    <n v="5750"/>
    <n v="10300"/>
    <n v="592250"/>
    <x v="318"/>
    <x v="9"/>
    <x v="7"/>
    <x v="1"/>
  </r>
  <r>
    <d v="2022-08-11T00:00:00"/>
    <s v="P0002"/>
    <n v="102"/>
    <x v="1"/>
    <x v="0"/>
    <n v="0"/>
    <x v="1"/>
    <x v="0"/>
    <s v="Pcs"/>
    <n v="4850"/>
    <n v="6100"/>
    <n v="494700"/>
    <x v="286"/>
    <x v="10"/>
    <x v="7"/>
    <x v="1"/>
  </r>
  <r>
    <d v="2022-08-12T00:00:00"/>
    <s v="P0004"/>
    <n v="105"/>
    <x v="1"/>
    <x v="0"/>
    <n v="0"/>
    <x v="3"/>
    <x v="0"/>
    <s v="Pcs"/>
    <n v="3550"/>
    <n v="4800"/>
    <n v="372750"/>
    <x v="249"/>
    <x v="11"/>
    <x v="7"/>
    <x v="1"/>
  </r>
  <r>
    <d v="2022-08-13T00:00:00"/>
    <s v="P0001"/>
    <n v="106"/>
    <x v="2"/>
    <x v="0"/>
    <n v="0"/>
    <x v="0"/>
    <x v="0"/>
    <s v="Pcs"/>
    <n v="7250"/>
    <n v="8200"/>
    <n v="768500"/>
    <x v="274"/>
    <x v="12"/>
    <x v="7"/>
    <x v="1"/>
  </r>
  <r>
    <d v="2022-08-14T00:00:00"/>
    <s v="P0015"/>
    <n v="108"/>
    <x v="1"/>
    <x v="0"/>
    <n v="0"/>
    <x v="6"/>
    <x v="1"/>
    <s v="Pcs"/>
    <n v="4775"/>
    <n v="7700"/>
    <n v="515700"/>
    <x v="275"/>
    <x v="13"/>
    <x v="7"/>
    <x v="1"/>
  </r>
  <r>
    <d v="2022-08-15T00:00:00"/>
    <s v="P0020"/>
    <n v="104"/>
    <x v="1"/>
    <x v="0"/>
    <n v="0"/>
    <x v="23"/>
    <x v="1"/>
    <s v="Pcs"/>
    <n v="11950"/>
    <n v="16200"/>
    <n v="1242800"/>
    <x v="276"/>
    <x v="14"/>
    <x v="7"/>
    <x v="1"/>
  </r>
  <r>
    <d v="2022-08-16T00:00:00"/>
    <s v="P0025"/>
    <n v="105"/>
    <x v="2"/>
    <x v="0"/>
    <n v="0"/>
    <x v="11"/>
    <x v="2"/>
    <s v="Pcs"/>
    <n v="34550"/>
    <n v="36000"/>
    <n v="3627750"/>
    <x v="243"/>
    <x v="15"/>
    <x v="7"/>
    <x v="1"/>
  </r>
  <r>
    <d v="2022-08-17T00:00:00"/>
    <s v="P0003"/>
    <n v="102"/>
    <x v="1"/>
    <x v="0"/>
    <n v="0"/>
    <x v="2"/>
    <x v="0"/>
    <s v="Pcs"/>
    <n v="2350"/>
    <n v="3500"/>
    <n v="239700"/>
    <x v="72"/>
    <x v="16"/>
    <x v="7"/>
    <x v="1"/>
  </r>
  <r>
    <d v="2022-08-18T00:00:00"/>
    <s v="P0027"/>
    <n v="106"/>
    <x v="1"/>
    <x v="0"/>
    <n v="0"/>
    <x v="13"/>
    <x v="2"/>
    <s v="Pcs"/>
    <n v="5750"/>
    <n v="10300"/>
    <n v="609500"/>
    <x v="319"/>
    <x v="17"/>
    <x v="7"/>
    <x v="1"/>
  </r>
  <r>
    <d v="2022-08-19T00:00:00"/>
    <s v="P0027"/>
    <n v="103"/>
    <x v="2"/>
    <x v="0"/>
    <n v="0"/>
    <x v="13"/>
    <x v="2"/>
    <s v="Pcs"/>
    <n v="5750"/>
    <n v="10300"/>
    <n v="592250"/>
    <x v="318"/>
    <x v="18"/>
    <x v="7"/>
    <x v="1"/>
  </r>
  <r>
    <d v="2022-08-20T00:00:00"/>
    <s v="P0002"/>
    <n v="109"/>
    <x v="1"/>
    <x v="0"/>
    <n v="0"/>
    <x v="1"/>
    <x v="0"/>
    <s v="Pcs"/>
    <n v="4850"/>
    <n v="6100"/>
    <n v="528650"/>
    <x v="278"/>
    <x v="19"/>
    <x v="7"/>
    <x v="1"/>
  </r>
  <r>
    <d v="2022-08-21T00:00:00"/>
    <s v="P0004"/>
    <n v="108"/>
    <x v="1"/>
    <x v="0"/>
    <n v="0"/>
    <x v="3"/>
    <x v="0"/>
    <s v="Pcs"/>
    <n v="3550"/>
    <n v="4800"/>
    <n v="383400"/>
    <x v="210"/>
    <x v="20"/>
    <x v="7"/>
    <x v="1"/>
  </r>
  <r>
    <d v="2022-08-22T00:00:00"/>
    <s v="P0001"/>
    <n v="107"/>
    <x v="2"/>
    <x v="0"/>
    <n v="0"/>
    <x v="0"/>
    <x v="0"/>
    <s v="Pcs"/>
    <n v="7250"/>
    <n v="8200"/>
    <n v="775750"/>
    <x v="234"/>
    <x v="21"/>
    <x v="7"/>
    <x v="1"/>
  </r>
  <r>
    <d v="2022-08-23T00:00:00"/>
    <s v="P0015"/>
    <n v="102"/>
    <x v="1"/>
    <x v="0"/>
    <n v="0"/>
    <x v="6"/>
    <x v="1"/>
    <s v="Pcs"/>
    <n v="4775"/>
    <n v="7700"/>
    <n v="487050"/>
    <x v="288"/>
    <x v="22"/>
    <x v="7"/>
    <x v="1"/>
  </r>
  <r>
    <d v="2022-08-24T00:00:00"/>
    <s v="P0020"/>
    <n v="105"/>
    <x v="1"/>
    <x v="0"/>
    <n v="0"/>
    <x v="23"/>
    <x v="1"/>
    <s v="Pcs"/>
    <n v="11950"/>
    <n v="16200"/>
    <n v="1254750"/>
    <x v="229"/>
    <x v="23"/>
    <x v="7"/>
    <x v="1"/>
  </r>
  <r>
    <d v="2022-08-25T00:00:00"/>
    <s v="P0027"/>
    <n v="103"/>
    <x v="0"/>
    <x v="0"/>
    <n v="0"/>
    <x v="13"/>
    <x v="2"/>
    <s v="Pcs"/>
    <n v="5750"/>
    <n v="10300"/>
    <n v="592250"/>
    <x v="318"/>
    <x v="24"/>
    <x v="7"/>
    <x v="1"/>
  </r>
  <r>
    <d v="2022-08-26T00:00:00"/>
    <s v="P0027"/>
    <n v="107"/>
    <x v="0"/>
    <x v="0"/>
    <n v="0"/>
    <x v="13"/>
    <x v="2"/>
    <s v="Pcs"/>
    <n v="5750"/>
    <n v="10300"/>
    <n v="615250"/>
    <x v="320"/>
    <x v="25"/>
    <x v="7"/>
    <x v="1"/>
  </r>
  <r>
    <d v="2022-08-27T00:00:00"/>
    <s v="P0027"/>
    <n v="105"/>
    <x v="0"/>
    <x v="0"/>
    <n v="0"/>
    <x v="13"/>
    <x v="2"/>
    <s v="Pcs"/>
    <n v="5750"/>
    <n v="10300"/>
    <n v="603750"/>
    <x v="321"/>
    <x v="26"/>
    <x v="7"/>
    <x v="1"/>
  </r>
  <r>
    <d v="2022-08-28T00:00:00"/>
    <s v="P0027"/>
    <n v="102"/>
    <x v="0"/>
    <x v="0"/>
    <n v="0"/>
    <x v="13"/>
    <x v="2"/>
    <s v="Pcs"/>
    <n v="5750"/>
    <n v="10300"/>
    <n v="586500"/>
    <x v="322"/>
    <x v="27"/>
    <x v="7"/>
    <x v="1"/>
  </r>
  <r>
    <d v="2022-08-29T00:00:00"/>
    <s v="P0027"/>
    <n v="112"/>
    <x v="0"/>
    <x v="0"/>
    <n v="0"/>
    <x v="13"/>
    <x v="2"/>
    <s v="Pcs"/>
    <n v="5750"/>
    <n v="10300"/>
    <n v="644000"/>
    <x v="255"/>
    <x v="28"/>
    <x v="7"/>
    <x v="1"/>
  </r>
  <r>
    <d v="2022-08-30T00:00:00"/>
    <s v="P0027"/>
    <n v="110"/>
    <x v="0"/>
    <x v="0"/>
    <n v="0"/>
    <x v="13"/>
    <x v="2"/>
    <s v="Pcs"/>
    <n v="5750"/>
    <n v="10300"/>
    <n v="632500"/>
    <x v="323"/>
    <x v="29"/>
    <x v="7"/>
    <x v="1"/>
  </r>
  <r>
    <d v="2022-08-31T00:00:00"/>
    <s v="P0027"/>
    <n v="105"/>
    <x v="0"/>
    <x v="0"/>
    <n v="0"/>
    <x v="13"/>
    <x v="2"/>
    <s v="Pcs"/>
    <n v="5750"/>
    <n v="10300"/>
    <n v="603750"/>
    <x v="321"/>
    <x v="30"/>
    <x v="7"/>
    <x v="1"/>
  </r>
  <r>
    <d v="2022-09-01T00:00:00"/>
    <s v="P0029"/>
    <n v="105"/>
    <x v="0"/>
    <x v="0"/>
    <n v="0"/>
    <x v="26"/>
    <x v="2"/>
    <s v="Pcs"/>
    <n v="17750"/>
    <n v="21000"/>
    <n v="1863750"/>
    <x v="324"/>
    <x v="0"/>
    <x v="8"/>
    <x v="1"/>
  </r>
  <r>
    <d v="2022-09-02T00:00:00"/>
    <s v="P0002"/>
    <n v="104"/>
    <x v="2"/>
    <x v="1"/>
    <n v="0"/>
    <x v="1"/>
    <x v="0"/>
    <s v="Pcs"/>
    <n v="4850"/>
    <n v="6100"/>
    <n v="504400"/>
    <x v="208"/>
    <x v="1"/>
    <x v="8"/>
    <x v="1"/>
  </r>
  <r>
    <d v="2022-09-03T00:00:00"/>
    <s v="P0004"/>
    <n v="107"/>
    <x v="2"/>
    <x v="0"/>
    <n v="0"/>
    <x v="3"/>
    <x v="0"/>
    <s v="Pcs"/>
    <n v="3550"/>
    <n v="4800"/>
    <n v="379850"/>
    <x v="283"/>
    <x v="2"/>
    <x v="8"/>
    <x v="1"/>
  </r>
  <r>
    <d v="2022-09-04T00:00:00"/>
    <s v="P0036"/>
    <n v="108"/>
    <x v="2"/>
    <x v="0"/>
    <n v="0"/>
    <x v="19"/>
    <x v="3"/>
    <s v="Pcs"/>
    <n v="7500"/>
    <n v="8000"/>
    <n v="810000"/>
    <x v="313"/>
    <x v="3"/>
    <x v="8"/>
    <x v="1"/>
  </r>
  <r>
    <d v="2022-09-05T00:00:00"/>
    <s v="P0037"/>
    <n v="110"/>
    <x v="0"/>
    <x v="0"/>
    <n v="0"/>
    <x v="20"/>
    <x v="3"/>
    <s v="Pcs"/>
    <n v="1500"/>
    <n v="2500"/>
    <n v="165000"/>
    <x v="314"/>
    <x v="4"/>
    <x v="8"/>
    <x v="1"/>
  </r>
  <r>
    <d v="2022-09-06T00:00:00"/>
    <s v="P0020"/>
    <n v="105"/>
    <x v="0"/>
    <x v="1"/>
    <n v="0"/>
    <x v="23"/>
    <x v="1"/>
    <s v="Pcs"/>
    <n v="11950"/>
    <n v="16200"/>
    <n v="1254750"/>
    <x v="229"/>
    <x v="5"/>
    <x v="8"/>
    <x v="1"/>
  </r>
  <r>
    <d v="2022-09-07T00:00:00"/>
    <s v="P0025"/>
    <n v="110"/>
    <x v="0"/>
    <x v="0"/>
    <n v="0"/>
    <x v="11"/>
    <x v="2"/>
    <s v="Pcs"/>
    <n v="34550"/>
    <n v="36000"/>
    <n v="3800500"/>
    <x v="218"/>
    <x v="6"/>
    <x v="8"/>
    <x v="1"/>
  </r>
  <r>
    <d v="2022-09-08T00:00:00"/>
    <s v="P0003"/>
    <n v="105"/>
    <x v="0"/>
    <x v="1"/>
    <n v="0"/>
    <x v="2"/>
    <x v="0"/>
    <s v="Pcs"/>
    <n v="2350"/>
    <n v="3500"/>
    <n v="246750"/>
    <x v="325"/>
    <x v="7"/>
    <x v="8"/>
    <x v="1"/>
  </r>
  <r>
    <d v="2022-09-09T00:00:00"/>
    <s v="P0029"/>
    <n v="104"/>
    <x v="1"/>
    <x v="0"/>
    <n v="0"/>
    <x v="26"/>
    <x v="2"/>
    <s v="Pcs"/>
    <n v="17750"/>
    <n v="21000"/>
    <n v="1846000"/>
    <x v="326"/>
    <x v="8"/>
    <x v="8"/>
    <x v="1"/>
  </r>
  <r>
    <d v="2022-09-10T00:00:00"/>
    <s v="P0029"/>
    <n v="103"/>
    <x v="2"/>
    <x v="0"/>
    <n v="0"/>
    <x v="26"/>
    <x v="2"/>
    <s v="Pcs"/>
    <n v="17750"/>
    <n v="21000"/>
    <n v="1828250"/>
    <x v="327"/>
    <x v="9"/>
    <x v="8"/>
    <x v="1"/>
  </r>
  <r>
    <d v="2022-09-11T00:00:00"/>
    <s v="P0002"/>
    <n v="102"/>
    <x v="1"/>
    <x v="0"/>
    <n v="0"/>
    <x v="1"/>
    <x v="0"/>
    <s v="Pcs"/>
    <n v="4850"/>
    <n v="6100"/>
    <n v="494700"/>
    <x v="286"/>
    <x v="10"/>
    <x v="8"/>
    <x v="1"/>
  </r>
  <r>
    <d v="2022-09-12T00:00:00"/>
    <s v="P0004"/>
    <n v="105"/>
    <x v="1"/>
    <x v="0"/>
    <n v="0"/>
    <x v="3"/>
    <x v="0"/>
    <s v="Pcs"/>
    <n v="3550"/>
    <n v="4800"/>
    <n v="372750"/>
    <x v="249"/>
    <x v="11"/>
    <x v="8"/>
    <x v="1"/>
  </r>
  <r>
    <d v="2022-09-13T00:00:00"/>
    <s v="P0001"/>
    <n v="106"/>
    <x v="2"/>
    <x v="0"/>
    <n v="0"/>
    <x v="0"/>
    <x v="0"/>
    <s v="Pcs"/>
    <n v="7250"/>
    <n v="8200"/>
    <n v="768500"/>
    <x v="274"/>
    <x v="12"/>
    <x v="8"/>
    <x v="1"/>
  </r>
  <r>
    <d v="2022-09-14T00:00:00"/>
    <s v="P0015"/>
    <n v="108"/>
    <x v="1"/>
    <x v="0"/>
    <n v="0"/>
    <x v="6"/>
    <x v="1"/>
    <s v="Pcs"/>
    <n v="4775"/>
    <n v="7700"/>
    <n v="515700"/>
    <x v="275"/>
    <x v="13"/>
    <x v="8"/>
    <x v="1"/>
  </r>
  <r>
    <d v="2022-09-15T00:00:00"/>
    <s v="P0020"/>
    <n v="104"/>
    <x v="1"/>
    <x v="0"/>
    <n v="0"/>
    <x v="23"/>
    <x v="1"/>
    <s v="Pcs"/>
    <n v="11950"/>
    <n v="16200"/>
    <n v="1242800"/>
    <x v="276"/>
    <x v="14"/>
    <x v="8"/>
    <x v="1"/>
  </r>
  <r>
    <d v="2022-09-16T00:00:00"/>
    <s v="P0025"/>
    <n v="105"/>
    <x v="2"/>
    <x v="0"/>
    <n v="0"/>
    <x v="11"/>
    <x v="2"/>
    <s v="Pcs"/>
    <n v="34550"/>
    <n v="36000"/>
    <n v="3627750"/>
    <x v="243"/>
    <x v="15"/>
    <x v="8"/>
    <x v="1"/>
  </r>
  <r>
    <d v="2022-09-17T00:00:00"/>
    <s v="P0003"/>
    <n v="102"/>
    <x v="1"/>
    <x v="0"/>
    <n v="0"/>
    <x v="2"/>
    <x v="0"/>
    <s v="Pcs"/>
    <n v="2350"/>
    <n v="3500"/>
    <n v="239700"/>
    <x v="72"/>
    <x v="16"/>
    <x v="8"/>
    <x v="1"/>
  </r>
  <r>
    <d v="2022-09-18T00:00:00"/>
    <s v="P0029"/>
    <n v="106"/>
    <x v="1"/>
    <x v="0"/>
    <n v="0"/>
    <x v="26"/>
    <x v="2"/>
    <s v="Pcs"/>
    <n v="17750"/>
    <n v="21000"/>
    <n v="1881500"/>
    <x v="328"/>
    <x v="17"/>
    <x v="8"/>
    <x v="1"/>
  </r>
  <r>
    <d v="2022-09-19T00:00:00"/>
    <s v="P0029"/>
    <n v="103"/>
    <x v="2"/>
    <x v="0"/>
    <n v="0"/>
    <x v="26"/>
    <x v="2"/>
    <s v="Pcs"/>
    <n v="17750"/>
    <n v="21000"/>
    <n v="1828250"/>
    <x v="327"/>
    <x v="18"/>
    <x v="8"/>
    <x v="1"/>
  </r>
  <r>
    <d v="2022-09-20T00:00:00"/>
    <s v="P0002"/>
    <n v="109"/>
    <x v="1"/>
    <x v="0"/>
    <n v="0"/>
    <x v="1"/>
    <x v="0"/>
    <s v="Pcs"/>
    <n v="4850"/>
    <n v="6100"/>
    <n v="528650"/>
    <x v="278"/>
    <x v="19"/>
    <x v="8"/>
    <x v="1"/>
  </r>
  <r>
    <d v="2022-09-21T00:00:00"/>
    <s v="P0004"/>
    <n v="108"/>
    <x v="1"/>
    <x v="0"/>
    <n v="0"/>
    <x v="3"/>
    <x v="0"/>
    <s v="Pcs"/>
    <n v="3550"/>
    <n v="4800"/>
    <n v="383400"/>
    <x v="210"/>
    <x v="20"/>
    <x v="8"/>
    <x v="1"/>
  </r>
  <r>
    <d v="2022-09-22T00:00:00"/>
    <s v="P0001"/>
    <n v="107"/>
    <x v="2"/>
    <x v="0"/>
    <n v="0"/>
    <x v="0"/>
    <x v="0"/>
    <s v="Pcs"/>
    <n v="7250"/>
    <n v="8200"/>
    <n v="775750"/>
    <x v="234"/>
    <x v="21"/>
    <x v="8"/>
    <x v="1"/>
  </r>
  <r>
    <d v="2022-09-23T00:00:00"/>
    <s v="P0015"/>
    <n v="104"/>
    <x v="1"/>
    <x v="0"/>
    <n v="0"/>
    <x v="6"/>
    <x v="1"/>
    <s v="Pcs"/>
    <n v="4775"/>
    <n v="7700"/>
    <n v="496600"/>
    <x v="294"/>
    <x v="22"/>
    <x v="8"/>
    <x v="1"/>
  </r>
  <r>
    <d v="2022-09-24T00:00:00"/>
    <s v="P0020"/>
    <n v="103"/>
    <x v="1"/>
    <x v="0"/>
    <n v="0"/>
    <x v="23"/>
    <x v="1"/>
    <s v="Pcs"/>
    <n v="11950"/>
    <n v="16200"/>
    <n v="1230850"/>
    <x v="329"/>
    <x v="23"/>
    <x v="8"/>
    <x v="1"/>
  </r>
  <r>
    <d v="2022-09-25T00:00:00"/>
    <s v="P0029"/>
    <n v="112"/>
    <x v="0"/>
    <x v="0"/>
    <n v="0"/>
    <x v="26"/>
    <x v="2"/>
    <s v="Pcs"/>
    <n v="17750"/>
    <n v="21000"/>
    <n v="1988000"/>
    <x v="330"/>
    <x v="24"/>
    <x v="8"/>
    <x v="1"/>
  </r>
  <r>
    <d v="2022-09-26T00:00:00"/>
    <s v="P0029"/>
    <n v="110"/>
    <x v="0"/>
    <x v="0"/>
    <n v="0"/>
    <x v="26"/>
    <x v="2"/>
    <s v="Pcs"/>
    <n v="17750"/>
    <n v="21000"/>
    <n v="1952500"/>
    <x v="65"/>
    <x v="25"/>
    <x v="8"/>
    <x v="1"/>
  </r>
  <r>
    <d v="2022-09-27T00:00:00"/>
    <s v="P0029"/>
    <n v="108"/>
    <x v="0"/>
    <x v="0"/>
    <n v="0"/>
    <x v="26"/>
    <x v="2"/>
    <s v="Pcs"/>
    <n v="17750"/>
    <n v="21000"/>
    <n v="1917000"/>
    <x v="331"/>
    <x v="26"/>
    <x v="8"/>
    <x v="1"/>
  </r>
  <r>
    <d v="2022-09-28T00:00:00"/>
    <s v="P0029"/>
    <n v="107"/>
    <x v="0"/>
    <x v="0"/>
    <n v="0"/>
    <x v="26"/>
    <x v="2"/>
    <s v="Pcs"/>
    <n v="17750"/>
    <n v="21000"/>
    <n v="1899250"/>
    <x v="332"/>
    <x v="27"/>
    <x v="8"/>
    <x v="1"/>
  </r>
  <r>
    <d v="2022-09-29T00:00:00"/>
    <s v="P0029"/>
    <n v="120"/>
    <x v="0"/>
    <x v="0"/>
    <n v="0"/>
    <x v="26"/>
    <x v="2"/>
    <s v="Pcs"/>
    <n v="17750"/>
    <n v="21000"/>
    <n v="2130000"/>
    <x v="78"/>
    <x v="28"/>
    <x v="8"/>
    <x v="1"/>
  </r>
  <r>
    <d v="2022-09-30T00:00:00"/>
    <s v="P0029"/>
    <n v="105"/>
    <x v="0"/>
    <x v="0"/>
    <n v="0"/>
    <x v="26"/>
    <x v="2"/>
    <s v="Pcs"/>
    <n v="17750"/>
    <n v="21000"/>
    <n v="1863750"/>
    <x v="324"/>
    <x v="29"/>
    <x v="8"/>
    <x v="1"/>
  </r>
  <r>
    <d v="2022-10-01T00:00:00"/>
    <s v="P0030"/>
    <n v="105"/>
    <x v="0"/>
    <x v="0"/>
    <n v="0"/>
    <x v="27"/>
    <x v="2"/>
    <s v="Pcs"/>
    <n v="15000"/>
    <n v="18550"/>
    <n v="1575000"/>
    <x v="333"/>
    <x v="0"/>
    <x v="9"/>
    <x v="1"/>
  </r>
  <r>
    <d v="2022-10-02T00:00:00"/>
    <s v="P0002"/>
    <n v="104"/>
    <x v="2"/>
    <x v="1"/>
    <n v="0"/>
    <x v="1"/>
    <x v="0"/>
    <s v="Pcs"/>
    <n v="4850"/>
    <n v="6100"/>
    <n v="504400"/>
    <x v="208"/>
    <x v="1"/>
    <x v="9"/>
    <x v="1"/>
  </r>
  <r>
    <d v="2022-10-03T00:00:00"/>
    <s v="P0004"/>
    <n v="107"/>
    <x v="2"/>
    <x v="0"/>
    <n v="0"/>
    <x v="3"/>
    <x v="0"/>
    <s v="Pcs"/>
    <n v="3550"/>
    <n v="4800"/>
    <n v="379850"/>
    <x v="283"/>
    <x v="2"/>
    <x v="9"/>
    <x v="1"/>
  </r>
  <r>
    <d v="2022-10-04T00:00:00"/>
    <s v="P0001"/>
    <n v="108"/>
    <x v="2"/>
    <x v="0"/>
    <n v="0"/>
    <x v="0"/>
    <x v="0"/>
    <s v="Pcs"/>
    <n v="7250"/>
    <n v="8200"/>
    <n v="783000"/>
    <x v="268"/>
    <x v="3"/>
    <x v="9"/>
    <x v="1"/>
  </r>
  <r>
    <d v="2022-10-05T00:00:00"/>
    <s v="P0015"/>
    <n v="102"/>
    <x v="0"/>
    <x v="0"/>
    <n v="0"/>
    <x v="6"/>
    <x v="1"/>
    <s v="Pcs"/>
    <n v="4775"/>
    <n v="7700"/>
    <n v="487050"/>
    <x v="288"/>
    <x v="4"/>
    <x v="9"/>
    <x v="1"/>
  </r>
  <r>
    <d v="2022-10-06T00:00:00"/>
    <s v="P0020"/>
    <n v="105"/>
    <x v="0"/>
    <x v="1"/>
    <n v="0"/>
    <x v="23"/>
    <x v="1"/>
    <s v="Pcs"/>
    <n v="11950"/>
    <n v="16200"/>
    <n v="1254750"/>
    <x v="229"/>
    <x v="5"/>
    <x v="9"/>
    <x v="1"/>
  </r>
  <r>
    <d v="2022-10-07T00:00:00"/>
    <s v="P0025"/>
    <n v="109"/>
    <x v="0"/>
    <x v="0"/>
    <n v="0"/>
    <x v="11"/>
    <x v="2"/>
    <s v="Pcs"/>
    <n v="34550"/>
    <n v="36000"/>
    <n v="3765950"/>
    <x v="334"/>
    <x v="6"/>
    <x v="9"/>
    <x v="1"/>
  </r>
  <r>
    <d v="2022-10-08T00:00:00"/>
    <s v="P0003"/>
    <n v="102"/>
    <x v="0"/>
    <x v="1"/>
    <n v="0"/>
    <x v="2"/>
    <x v="0"/>
    <s v="Pcs"/>
    <n v="2350"/>
    <n v="3500"/>
    <n v="239700"/>
    <x v="72"/>
    <x v="7"/>
    <x v="9"/>
    <x v="1"/>
  </r>
  <r>
    <d v="2022-10-09T00:00:00"/>
    <s v="P0030"/>
    <n v="104"/>
    <x v="1"/>
    <x v="0"/>
    <n v="0"/>
    <x v="27"/>
    <x v="2"/>
    <s v="Pcs"/>
    <n v="15000"/>
    <n v="18550"/>
    <n v="1560000"/>
    <x v="335"/>
    <x v="8"/>
    <x v="9"/>
    <x v="1"/>
  </r>
  <r>
    <d v="2022-10-10T00:00:00"/>
    <s v="P0037"/>
    <n v="103"/>
    <x v="2"/>
    <x v="0"/>
    <n v="0"/>
    <x v="20"/>
    <x v="3"/>
    <s v="Pcs"/>
    <n v="1500"/>
    <n v="2500"/>
    <n v="154500"/>
    <x v="336"/>
    <x v="9"/>
    <x v="9"/>
    <x v="1"/>
  </r>
  <r>
    <d v="2022-10-11T00:00:00"/>
    <s v="P0038"/>
    <n v="102"/>
    <x v="1"/>
    <x v="0"/>
    <n v="0"/>
    <x v="21"/>
    <x v="3"/>
    <s v="Pcs"/>
    <n v="1750"/>
    <n v="2750"/>
    <n v="178500"/>
    <x v="337"/>
    <x v="10"/>
    <x v="9"/>
    <x v="1"/>
  </r>
  <r>
    <d v="2022-10-12T00:00:00"/>
    <s v="P0039"/>
    <n v="105"/>
    <x v="1"/>
    <x v="0"/>
    <n v="0"/>
    <x v="22"/>
    <x v="3"/>
    <s v="Pcs"/>
    <n v="13750"/>
    <n v="17500"/>
    <n v="1443750"/>
    <x v="338"/>
    <x v="11"/>
    <x v="9"/>
    <x v="1"/>
  </r>
  <r>
    <d v="2022-10-13T00:00:00"/>
    <s v="P0001"/>
    <n v="106"/>
    <x v="2"/>
    <x v="0"/>
    <n v="0"/>
    <x v="0"/>
    <x v="0"/>
    <s v="Pcs"/>
    <n v="7250"/>
    <n v="8200"/>
    <n v="768500"/>
    <x v="274"/>
    <x v="12"/>
    <x v="9"/>
    <x v="1"/>
  </r>
  <r>
    <d v="2022-10-14T00:00:00"/>
    <s v="P0015"/>
    <n v="108"/>
    <x v="1"/>
    <x v="0"/>
    <n v="0"/>
    <x v="6"/>
    <x v="1"/>
    <s v="Pcs"/>
    <n v="4775"/>
    <n v="7700"/>
    <n v="515700"/>
    <x v="275"/>
    <x v="13"/>
    <x v="9"/>
    <x v="1"/>
  </r>
  <r>
    <d v="2022-10-15T00:00:00"/>
    <s v="P0020"/>
    <n v="104"/>
    <x v="1"/>
    <x v="0"/>
    <n v="0"/>
    <x v="23"/>
    <x v="1"/>
    <s v="Pcs"/>
    <n v="11950"/>
    <n v="16200"/>
    <n v="1242800"/>
    <x v="276"/>
    <x v="14"/>
    <x v="9"/>
    <x v="1"/>
  </r>
  <r>
    <d v="2022-10-16T00:00:00"/>
    <s v="P0025"/>
    <n v="105"/>
    <x v="2"/>
    <x v="0"/>
    <n v="0"/>
    <x v="11"/>
    <x v="2"/>
    <s v="Pcs"/>
    <n v="34550"/>
    <n v="36000"/>
    <n v="3627750"/>
    <x v="243"/>
    <x v="15"/>
    <x v="9"/>
    <x v="1"/>
  </r>
  <r>
    <d v="2022-10-17T00:00:00"/>
    <s v="P0003"/>
    <n v="102"/>
    <x v="1"/>
    <x v="0"/>
    <n v="0"/>
    <x v="2"/>
    <x v="0"/>
    <s v="Pcs"/>
    <n v="2350"/>
    <n v="3500"/>
    <n v="239700"/>
    <x v="72"/>
    <x v="16"/>
    <x v="9"/>
    <x v="1"/>
  </r>
  <r>
    <d v="2022-10-18T00:00:00"/>
    <s v="P0030"/>
    <n v="106"/>
    <x v="1"/>
    <x v="0"/>
    <n v="0"/>
    <x v="27"/>
    <x v="2"/>
    <s v="Pcs"/>
    <n v="15000"/>
    <n v="18550"/>
    <n v="1590000"/>
    <x v="339"/>
    <x v="17"/>
    <x v="9"/>
    <x v="1"/>
  </r>
  <r>
    <d v="2022-10-19T00:00:00"/>
    <s v="P0030"/>
    <n v="103"/>
    <x v="2"/>
    <x v="0"/>
    <n v="0"/>
    <x v="27"/>
    <x v="2"/>
    <s v="Pcs"/>
    <n v="15000"/>
    <n v="18550"/>
    <n v="1545000"/>
    <x v="340"/>
    <x v="18"/>
    <x v="9"/>
    <x v="1"/>
  </r>
  <r>
    <d v="2022-10-20T00:00:00"/>
    <s v="P0002"/>
    <n v="109"/>
    <x v="1"/>
    <x v="0"/>
    <n v="0"/>
    <x v="1"/>
    <x v="0"/>
    <s v="Pcs"/>
    <n v="4850"/>
    <n v="6100"/>
    <n v="528650"/>
    <x v="278"/>
    <x v="19"/>
    <x v="9"/>
    <x v="1"/>
  </r>
  <r>
    <d v="2022-10-21T00:00:00"/>
    <s v="P0004"/>
    <n v="108"/>
    <x v="1"/>
    <x v="0"/>
    <n v="0"/>
    <x v="3"/>
    <x v="0"/>
    <s v="Pcs"/>
    <n v="3550"/>
    <n v="4800"/>
    <n v="383400"/>
    <x v="210"/>
    <x v="20"/>
    <x v="9"/>
    <x v="1"/>
  </r>
  <r>
    <d v="2022-10-22T00:00:00"/>
    <s v="P0001"/>
    <n v="107"/>
    <x v="2"/>
    <x v="0"/>
    <n v="0"/>
    <x v="0"/>
    <x v="0"/>
    <s v="Pcs"/>
    <n v="7250"/>
    <n v="8200"/>
    <n v="775750"/>
    <x v="234"/>
    <x v="21"/>
    <x v="9"/>
    <x v="1"/>
  </r>
  <r>
    <d v="2022-10-23T00:00:00"/>
    <s v="P0015"/>
    <n v="105"/>
    <x v="1"/>
    <x v="0"/>
    <n v="0"/>
    <x v="6"/>
    <x v="1"/>
    <s v="Pcs"/>
    <n v="4775"/>
    <n v="7700"/>
    <n v="501375"/>
    <x v="238"/>
    <x v="22"/>
    <x v="9"/>
    <x v="1"/>
  </r>
  <r>
    <d v="2022-10-24T00:00:00"/>
    <s v="P0020"/>
    <n v="107"/>
    <x v="1"/>
    <x v="0"/>
    <n v="0"/>
    <x v="23"/>
    <x v="1"/>
    <s v="Pcs"/>
    <n v="11950"/>
    <n v="16200"/>
    <n v="1278650"/>
    <x v="297"/>
    <x v="23"/>
    <x v="9"/>
    <x v="1"/>
  </r>
  <r>
    <d v="2022-10-25T00:00:00"/>
    <s v="P0030"/>
    <n v="103"/>
    <x v="0"/>
    <x v="0"/>
    <n v="0"/>
    <x v="27"/>
    <x v="2"/>
    <s v="Pcs"/>
    <n v="15000"/>
    <n v="18550"/>
    <n v="1545000"/>
    <x v="340"/>
    <x v="24"/>
    <x v="9"/>
    <x v="1"/>
  </r>
  <r>
    <d v="2022-10-26T00:00:00"/>
    <s v="P0030"/>
    <n v="110"/>
    <x v="0"/>
    <x v="0"/>
    <n v="0"/>
    <x v="27"/>
    <x v="2"/>
    <s v="Pcs"/>
    <n v="15000"/>
    <n v="18550"/>
    <n v="1650000"/>
    <x v="341"/>
    <x v="25"/>
    <x v="9"/>
    <x v="1"/>
  </r>
  <r>
    <d v="2022-10-27T00:00:00"/>
    <s v="P0030"/>
    <n v="105"/>
    <x v="0"/>
    <x v="0"/>
    <n v="0"/>
    <x v="27"/>
    <x v="2"/>
    <s v="Pcs"/>
    <n v="15000"/>
    <n v="18550"/>
    <n v="1575000"/>
    <x v="333"/>
    <x v="26"/>
    <x v="9"/>
    <x v="1"/>
  </r>
  <r>
    <d v="2022-10-28T00:00:00"/>
    <s v="P0030"/>
    <n v="102"/>
    <x v="0"/>
    <x v="0"/>
    <n v="0"/>
    <x v="27"/>
    <x v="2"/>
    <s v="Pcs"/>
    <n v="15000"/>
    <n v="18550"/>
    <n v="1530000"/>
    <x v="342"/>
    <x v="27"/>
    <x v="9"/>
    <x v="1"/>
  </r>
  <r>
    <d v="2022-10-29T00:00:00"/>
    <s v="P0030"/>
    <n v="107"/>
    <x v="0"/>
    <x v="0"/>
    <n v="0"/>
    <x v="27"/>
    <x v="2"/>
    <s v="Pcs"/>
    <n v="15000"/>
    <n v="18550"/>
    <n v="1605000"/>
    <x v="343"/>
    <x v="28"/>
    <x v="9"/>
    <x v="1"/>
  </r>
  <r>
    <d v="2022-10-30T00:00:00"/>
    <s v="P0030"/>
    <n v="104"/>
    <x v="0"/>
    <x v="0"/>
    <n v="0"/>
    <x v="27"/>
    <x v="2"/>
    <s v="Pcs"/>
    <n v="15000"/>
    <n v="18550"/>
    <n v="1560000"/>
    <x v="335"/>
    <x v="29"/>
    <x v="9"/>
    <x v="1"/>
  </r>
  <r>
    <d v="2022-10-31T00:00:00"/>
    <s v="P0030"/>
    <n v="102"/>
    <x v="0"/>
    <x v="0"/>
    <n v="0"/>
    <x v="27"/>
    <x v="2"/>
    <s v="Pcs"/>
    <n v="15000"/>
    <n v="18550"/>
    <n v="1530000"/>
    <x v="342"/>
    <x v="30"/>
    <x v="9"/>
    <x v="1"/>
  </r>
  <r>
    <d v="2022-11-01T00:00:00"/>
    <s v="P0039"/>
    <n v="105"/>
    <x v="0"/>
    <x v="0"/>
    <n v="0"/>
    <x v="22"/>
    <x v="3"/>
    <s v="Pcs"/>
    <n v="13750"/>
    <n v="17500"/>
    <n v="1443750"/>
    <x v="338"/>
    <x v="0"/>
    <x v="10"/>
    <x v="1"/>
  </r>
  <r>
    <d v="2022-11-02T00:00:00"/>
    <s v="P0002"/>
    <n v="104"/>
    <x v="2"/>
    <x v="1"/>
    <n v="0"/>
    <x v="1"/>
    <x v="0"/>
    <s v="Pcs"/>
    <n v="4850"/>
    <n v="6100"/>
    <n v="504400"/>
    <x v="208"/>
    <x v="1"/>
    <x v="10"/>
    <x v="1"/>
  </r>
  <r>
    <d v="2022-11-03T00:00:00"/>
    <s v="P0004"/>
    <n v="107"/>
    <x v="2"/>
    <x v="0"/>
    <n v="0"/>
    <x v="3"/>
    <x v="0"/>
    <s v="Pcs"/>
    <n v="3550"/>
    <n v="4800"/>
    <n v="379850"/>
    <x v="283"/>
    <x v="2"/>
    <x v="10"/>
    <x v="1"/>
  </r>
  <r>
    <d v="2022-11-04T00:00:00"/>
    <s v="P0001"/>
    <n v="108"/>
    <x v="2"/>
    <x v="0"/>
    <n v="0"/>
    <x v="0"/>
    <x v="0"/>
    <s v="Pcs"/>
    <n v="7250"/>
    <n v="8200"/>
    <n v="783000"/>
    <x v="268"/>
    <x v="3"/>
    <x v="10"/>
    <x v="1"/>
  </r>
  <r>
    <d v="2022-11-05T00:00:00"/>
    <s v="P0015"/>
    <n v="105"/>
    <x v="0"/>
    <x v="0"/>
    <n v="0"/>
    <x v="6"/>
    <x v="1"/>
    <s v="Pcs"/>
    <n v="4775"/>
    <n v="7700"/>
    <n v="501375"/>
    <x v="238"/>
    <x v="4"/>
    <x v="10"/>
    <x v="1"/>
  </r>
  <r>
    <d v="2022-11-06T00:00:00"/>
    <s v="P0020"/>
    <n v="103"/>
    <x v="0"/>
    <x v="1"/>
    <n v="0"/>
    <x v="23"/>
    <x v="1"/>
    <s v="Pcs"/>
    <n v="11950"/>
    <n v="16200"/>
    <n v="1230850"/>
    <x v="329"/>
    <x v="5"/>
    <x v="10"/>
    <x v="1"/>
  </r>
  <r>
    <d v="2022-11-07T00:00:00"/>
    <s v="P0025"/>
    <n v="102"/>
    <x v="0"/>
    <x v="0"/>
    <n v="0"/>
    <x v="11"/>
    <x v="2"/>
    <s v="Pcs"/>
    <n v="34550"/>
    <n v="36000"/>
    <n v="3524100"/>
    <x v="344"/>
    <x v="6"/>
    <x v="10"/>
    <x v="1"/>
  </r>
  <r>
    <d v="2022-11-08T00:00:00"/>
    <s v="P0003"/>
    <n v="105"/>
    <x v="0"/>
    <x v="1"/>
    <n v="0"/>
    <x v="2"/>
    <x v="0"/>
    <s v="Pcs"/>
    <n v="2350"/>
    <n v="3500"/>
    <n v="246750"/>
    <x v="325"/>
    <x v="7"/>
    <x v="10"/>
    <x v="1"/>
  </r>
  <r>
    <d v="2022-11-09T00:00:00"/>
    <s v="P0039"/>
    <n v="104"/>
    <x v="1"/>
    <x v="0"/>
    <n v="0"/>
    <x v="22"/>
    <x v="3"/>
    <s v="Pcs"/>
    <n v="13750"/>
    <n v="17500"/>
    <n v="1430000"/>
    <x v="345"/>
    <x v="8"/>
    <x v="10"/>
    <x v="1"/>
  </r>
  <r>
    <d v="2022-11-10T00:00:00"/>
    <s v="P0039"/>
    <n v="103"/>
    <x v="2"/>
    <x v="0"/>
    <n v="0"/>
    <x v="22"/>
    <x v="3"/>
    <s v="Pcs"/>
    <n v="13750"/>
    <n v="17500"/>
    <n v="1416250"/>
    <x v="346"/>
    <x v="9"/>
    <x v="10"/>
    <x v="1"/>
  </r>
  <r>
    <d v="2022-11-11T00:00:00"/>
    <s v="P0002"/>
    <n v="102"/>
    <x v="1"/>
    <x v="0"/>
    <n v="0"/>
    <x v="1"/>
    <x v="0"/>
    <s v="Pcs"/>
    <n v="4850"/>
    <n v="6100"/>
    <n v="494700"/>
    <x v="286"/>
    <x v="10"/>
    <x v="10"/>
    <x v="1"/>
  </r>
  <r>
    <d v="2022-11-12T00:00:00"/>
    <s v="P0004"/>
    <n v="105"/>
    <x v="1"/>
    <x v="0"/>
    <n v="0"/>
    <x v="3"/>
    <x v="0"/>
    <s v="Pcs"/>
    <n v="3550"/>
    <n v="4800"/>
    <n v="372750"/>
    <x v="249"/>
    <x v="11"/>
    <x v="10"/>
    <x v="1"/>
  </r>
  <r>
    <d v="2022-11-13T00:00:00"/>
    <s v="P0001"/>
    <n v="106"/>
    <x v="2"/>
    <x v="0"/>
    <n v="0"/>
    <x v="0"/>
    <x v="0"/>
    <s v="Pcs"/>
    <n v="7250"/>
    <n v="8200"/>
    <n v="768500"/>
    <x v="274"/>
    <x v="12"/>
    <x v="10"/>
    <x v="1"/>
  </r>
  <r>
    <d v="2022-11-14T00:00:00"/>
    <s v="P0015"/>
    <n v="108"/>
    <x v="1"/>
    <x v="0"/>
    <n v="0"/>
    <x v="6"/>
    <x v="1"/>
    <s v="Pcs"/>
    <n v="4775"/>
    <n v="7700"/>
    <n v="515700"/>
    <x v="275"/>
    <x v="13"/>
    <x v="10"/>
    <x v="1"/>
  </r>
  <r>
    <d v="2022-11-15T00:00:00"/>
    <s v="P0020"/>
    <n v="104"/>
    <x v="1"/>
    <x v="0"/>
    <n v="0"/>
    <x v="23"/>
    <x v="1"/>
    <s v="Pcs"/>
    <n v="11950"/>
    <n v="16200"/>
    <n v="1242800"/>
    <x v="276"/>
    <x v="14"/>
    <x v="10"/>
    <x v="1"/>
  </r>
  <r>
    <d v="2022-11-16T00:00:00"/>
    <s v="P0025"/>
    <n v="105"/>
    <x v="2"/>
    <x v="0"/>
    <n v="0"/>
    <x v="11"/>
    <x v="2"/>
    <s v="Pcs"/>
    <n v="34550"/>
    <n v="36000"/>
    <n v="3627750"/>
    <x v="243"/>
    <x v="15"/>
    <x v="10"/>
    <x v="1"/>
  </r>
  <r>
    <d v="2022-11-17T00:00:00"/>
    <s v="P0003"/>
    <n v="102"/>
    <x v="1"/>
    <x v="0"/>
    <n v="0"/>
    <x v="2"/>
    <x v="0"/>
    <s v="Pcs"/>
    <n v="2350"/>
    <n v="3500"/>
    <n v="239700"/>
    <x v="72"/>
    <x v="16"/>
    <x v="10"/>
    <x v="1"/>
  </r>
  <r>
    <d v="2022-11-18T00:00:00"/>
    <s v="P0038"/>
    <n v="106"/>
    <x v="1"/>
    <x v="0"/>
    <n v="0"/>
    <x v="21"/>
    <x v="3"/>
    <s v="Pcs"/>
    <n v="1750"/>
    <n v="2750"/>
    <n v="185500"/>
    <x v="347"/>
    <x v="17"/>
    <x v="10"/>
    <x v="1"/>
  </r>
  <r>
    <d v="2022-11-19T00:00:00"/>
    <s v="P0039"/>
    <n v="103"/>
    <x v="2"/>
    <x v="0"/>
    <n v="0"/>
    <x v="22"/>
    <x v="3"/>
    <s v="Pcs"/>
    <n v="13750"/>
    <n v="17500"/>
    <n v="1416250"/>
    <x v="346"/>
    <x v="18"/>
    <x v="10"/>
    <x v="1"/>
  </r>
  <r>
    <d v="2022-11-20T00:00:00"/>
    <s v="P0002"/>
    <n v="109"/>
    <x v="1"/>
    <x v="0"/>
    <n v="0"/>
    <x v="1"/>
    <x v="0"/>
    <s v="Pcs"/>
    <n v="4850"/>
    <n v="6100"/>
    <n v="528650"/>
    <x v="278"/>
    <x v="19"/>
    <x v="10"/>
    <x v="1"/>
  </r>
  <r>
    <d v="2022-11-21T00:00:00"/>
    <s v="P0004"/>
    <n v="108"/>
    <x v="1"/>
    <x v="0"/>
    <n v="0"/>
    <x v="3"/>
    <x v="0"/>
    <s v="Pcs"/>
    <n v="3550"/>
    <n v="4800"/>
    <n v="383400"/>
    <x v="210"/>
    <x v="20"/>
    <x v="10"/>
    <x v="1"/>
  </r>
  <r>
    <d v="2022-11-22T00:00:00"/>
    <s v="P0001"/>
    <n v="107"/>
    <x v="2"/>
    <x v="0"/>
    <n v="0"/>
    <x v="0"/>
    <x v="0"/>
    <s v="Pcs"/>
    <n v="7250"/>
    <n v="8200"/>
    <n v="775750"/>
    <x v="234"/>
    <x v="21"/>
    <x v="10"/>
    <x v="1"/>
  </r>
  <r>
    <d v="2022-11-23T00:00:00"/>
    <s v="P0015"/>
    <n v="105"/>
    <x v="1"/>
    <x v="0"/>
    <n v="0"/>
    <x v="6"/>
    <x v="1"/>
    <s v="Pcs"/>
    <n v="4775"/>
    <n v="7700"/>
    <n v="501375"/>
    <x v="238"/>
    <x v="22"/>
    <x v="10"/>
    <x v="1"/>
  </r>
  <r>
    <d v="2022-11-24T00:00:00"/>
    <s v="P0020"/>
    <n v="105"/>
    <x v="1"/>
    <x v="0"/>
    <n v="0"/>
    <x v="23"/>
    <x v="1"/>
    <s v="Pcs"/>
    <n v="11950"/>
    <n v="16200"/>
    <n v="1254750"/>
    <x v="229"/>
    <x v="23"/>
    <x v="10"/>
    <x v="1"/>
  </r>
  <r>
    <d v="2022-11-25T00:00:00"/>
    <s v="P0039"/>
    <n v="107"/>
    <x v="0"/>
    <x v="0"/>
    <n v="0"/>
    <x v="22"/>
    <x v="3"/>
    <s v="Pcs"/>
    <n v="13750"/>
    <n v="17500"/>
    <n v="1471250"/>
    <x v="348"/>
    <x v="24"/>
    <x v="10"/>
    <x v="1"/>
  </r>
  <r>
    <d v="2022-11-26T00:00:00"/>
    <s v="P0039"/>
    <n v="110"/>
    <x v="0"/>
    <x v="0"/>
    <n v="0"/>
    <x v="22"/>
    <x v="3"/>
    <s v="Pcs"/>
    <n v="13750"/>
    <n v="17500"/>
    <n v="1512500"/>
    <x v="95"/>
    <x v="25"/>
    <x v="10"/>
    <x v="1"/>
  </r>
  <r>
    <d v="2022-11-27T00:00:00"/>
    <s v="P0039"/>
    <n v="111"/>
    <x v="0"/>
    <x v="0"/>
    <n v="0"/>
    <x v="22"/>
    <x v="3"/>
    <s v="Pcs"/>
    <n v="13750"/>
    <n v="17500"/>
    <n v="1526250"/>
    <x v="349"/>
    <x v="26"/>
    <x v="10"/>
    <x v="1"/>
  </r>
  <r>
    <d v="2022-11-28T00:00:00"/>
    <s v="P0039"/>
    <n v="105"/>
    <x v="0"/>
    <x v="0"/>
    <n v="0"/>
    <x v="22"/>
    <x v="3"/>
    <s v="Pcs"/>
    <n v="13750"/>
    <n v="17500"/>
    <n v="1443750"/>
    <x v="338"/>
    <x v="27"/>
    <x v="10"/>
    <x v="1"/>
  </r>
  <r>
    <d v="2022-11-29T00:00:00"/>
    <s v="P0039"/>
    <n v="107"/>
    <x v="0"/>
    <x v="0"/>
    <n v="0"/>
    <x v="22"/>
    <x v="3"/>
    <s v="Pcs"/>
    <n v="13750"/>
    <n v="17500"/>
    <n v="1471250"/>
    <x v="348"/>
    <x v="28"/>
    <x v="10"/>
    <x v="1"/>
  </r>
  <r>
    <d v="2022-11-30T00:00:00"/>
    <s v="P0039"/>
    <n v="105"/>
    <x v="0"/>
    <x v="0"/>
    <n v="0"/>
    <x v="22"/>
    <x v="3"/>
    <s v="Pcs"/>
    <n v="13750"/>
    <n v="17500"/>
    <n v="1443750"/>
    <x v="338"/>
    <x v="29"/>
    <x v="10"/>
    <x v="1"/>
  </r>
  <r>
    <d v="2022-12-01T00:00:00"/>
    <s v="P0037"/>
    <n v="106"/>
    <x v="0"/>
    <x v="0"/>
    <n v="0"/>
    <x v="20"/>
    <x v="3"/>
    <s v="Pcs"/>
    <n v="1500"/>
    <n v="2500"/>
    <n v="159000"/>
    <x v="350"/>
    <x v="0"/>
    <x v="11"/>
    <x v="1"/>
  </r>
  <r>
    <d v="2022-12-02T00:00:00"/>
    <s v="P0002"/>
    <n v="104"/>
    <x v="2"/>
    <x v="1"/>
    <n v="0"/>
    <x v="1"/>
    <x v="0"/>
    <s v="Pcs"/>
    <n v="4850"/>
    <n v="6100"/>
    <n v="504400"/>
    <x v="208"/>
    <x v="1"/>
    <x v="11"/>
    <x v="1"/>
  </r>
  <r>
    <d v="2022-12-03T00:00:00"/>
    <s v="P0004"/>
    <n v="107"/>
    <x v="2"/>
    <x v="0"/>
    <n v="0"/>
    <x v="3"/>
    <x v="0"/>
    <s v="Pcs"/>
    <n v="3550"/>
    <n v="4800"/>
    <n v="379850"/>
    <x v="283"/>
    <x v="2"/>
    <x v="11"/>
    <x v="1"/>
  </r>
  <r>
    <d v="2022-12-04T00:00:00"/>
    <s v="P0001"/>
    <n v="108"/>
    <x v="2"/>
    <x v="0"/>
    <n v="0"/>
    <x v="0"/>
    <x v="0"/>
    <s v="Pcs"/>
    <n v="7250"/>
    <n v="8200"/>
    <n v="783000"/>
    <x v="268"/>
    <x v="3"/>
    <x v="11"/>
    <x v="1"/>
  </r>
  <r>
    <d v="2022-12-05T00:00:00"/>
    <s v="P0036"/>
    <n v="110"/>
    <x v="0"/>
    <x v="0"/>
    <n v="0"/>
    <x v="19"/>
    <x v="3"/>
    <s v="Pcs"/>
    <n v="7500"/>
    <n v="8000"/>
    <n v="825000"/>
    <x v="351"/>
    <x v="4"/>
    <x v="11"/>
    <x v="1"/>
  </r>
  <r>
    <d v="2022-12-06T00:00:00"/>
    <s v="P0037"/>
    <n v="115"/>
    <x v="0"/>
    <x v="1"/>
    <n v="0"/>
    <x v="20"/>
    <x v="3"/>
    <s v="Pcs"/>
    <n v="1500"/>
    <n v="2500"/>
    <n v="172500"/>
    <x v="290"/>
    <x v="5"/>
    <x v="11"/>
    <x v="1"/>
  </r>
  <r>
    <d v="2022-12-07T00:00:00"/>
    <s v="P0025"/>
    <n v="105"/>
    <x v="0"/>
    <x v="0"/>
    <n v="0"/>
    <x v="11"/>
    <x v="2"/>
    <s v="Pcs"/>
    <n v="34550"/>
    <n v="36000"/>
    <n v="3627750"/>
    <x v="243"/>
    <x v="6"/>
    <x v="11"/>
    <x v="1"/>
  </r>
  <r>
    <d v="2022-12-08T00:00:00"/>
    <s v="P0003"/>
    <n v="107"/>
    <x v="0"/>
    <x v="1"/>
    <n v="0"/>
    <x v="2"/>
    <x v="0"/>
    <s v="Pcs"/>
    <n v="2350"/>
    <n v="3500"/>
    <n v="251450"/>
    <x v="209"/>
    <x v="7"/>
    <x v="11"/>
    <x v="1"/>
  </r>
  <r>
    <d v="2022-12-09T00:00:00"/>
    <s v="P0037"/>
    <n v="104"/>
    <x v="1"/>
    <x v="0"/>
    <n v="0"/>
    <x v="20"/>
    <x v="3"/>
    <s v="Pcs"/>
    <n v="1500"/>
    <n v="2500"/>
    <n v="156000"/>
    <x v="295"/>
    <x v="8"/>
    <x v="11"/>
    <x v="1"/>
  </r>
  <r>
    <d v="2022-12-10T00:00:00"/>
    <s v="P0037"/>
    <n v="105"/>
    <x v="2"/>
    <x v="0"/>
    <n v="0"/>
    <x v="20"/>
    <x v="3"/>
    <s v="Pcs"/>
    <n v="1500"/>
    <n v="2500"/>
    <n v="157500"/>
    <x v="79"/>
    <x v="9"/>
    <x v="11"/>
    <x v="1"/>
  </r>
  <r>
    <d v="2022-12-11T00:00:00"/>
    <s v="P0002"/>
    <n v="107"/>
    <x v="1"/>
    <x v="0"/>
    <n v="0"/>
    <x v="1"/>
    <x v="0"/>
    <s v="Pcs"/>
    <n v="4850"/>
    <n v="6100"/>
    <n v="518950"/>
    <x v="352"/>
    <x v="10"/>
    <x v="11"/>
    <x v="1"/>
  </r>
  <r>
    <d v="2022-12-12T00:00:00"/>
    <s v="P0004"/>
    <n v="105"/>
    <x v="1"/>
    <x v="0"/>
    <n v="0"/>
    <x v="3"/>
    <x v="0"/>
    <s v="Pcs"/>
    <n v="3550"/>
    <n v="4800"/>
    <n v="372750"/>
    <x v="249"/>
    <x v="11"/>
    <x v="11"/>
    <x v="1"/>
  </r>
  <r>
    <d v="2022-12-13T00:00:00"/>
    <s v="P0001"/>
    <n v="106"/>
    <x v="2"/>
    <x v="0"/>
    <n v="0"/>
    <x v="0"/>
    <x v="0"/>
    <s v="Pcs"/>
    <n v="7250"/>
    <n v="8200"/>
    <n v="768500"/>
    <x v="274"/>
    <x v="12"/>
    <x v="11"/>
    <x v="1"/>
  </r>
  <r>
    <d v="2022-12-14T00:00:00"/>
    <s v="P0015"/>
    <n v="108"/>
    <x v="1"/>
    <x v="0"/>
    <n v="0"/>
    <x v="6"/>
    <x v="1"/>
    <s v="Pcs"/>
    <n v="4775"/>
    <n v="7700"/>
    <n v="515700"/>
    <x v="275"/>
    <x v="13"/>
    <x v="11"/>
    <x v="1"/>
  </r>
  <r>
    <d v="2022-12-15T00:00:00"/>
    <s v="P0020"/>
    <n v="104"/>
    <x v="1"/>
    <x v="0"/>
    <n v="0"/>
    <x v="23"/>
    <x v="1"/>
    <s v="Pcs"/>
    <n v="11950"/>
    <n v="16200"/>
    <n v="1242800"/>
    <x v="276"/>
    <x v="14"/>
    <x v="11"/>
    <x v="1"/>
  </r>
  <r>
    <d v="2022-12-16T00:00:00"/>
    <s v="P0025"/>
    <n v="105"/>
    <x v="2"/>
    <x v="0"/>
    <n v="0"/>
    <x v="11"/>
    <x v="2"/>
    <s v="Pcs"/>
    <n v="34550"/>
    <n v="36000"/>
    <n v="3627750"/>
    <x v="243"/>
    <x v="15"/>
    <x v="11"/>
    <x v="1"/>
  </r>
  <r>
    <d v="2022-12-17T00:00:00"/>
    <s v="P0003"/>
    <n v="102"/>
    <x v="1"/>
    <x v="0"/>
    <n v="0"/>
    <x v="2"/>
    <x v="0"/>
    <s v="Pcs"/>
    <n v="2350"/>
    <n v="3500"/>
    <n v="239700"/>
    <x v="72"/>
    <x v="16"/>
    <x v="11"/>
    <x v="1"/>
  </r>
  <r>
    <d v="2022-12-18T00:00:00"/>
    <s v="P0037"/>
    <n v="106"/>
    <x v="1"/>
    <x v="0"/>
    <n v="0"/>
    <x v="20"/>
    <x v="3"/>
    <s v="Pcs"/>
    <n v="1500"/>
    <n v="2500"/>
    <n v="159000"/>
    <x v="350"/>
    <x v="17"/>
    <x v="11"/>
    <x v="1"/>
  </r>
  <r>
    <d v="2022-12-19T00:00:00"/>
    <s v="P0015"/>
    <n v="103"/>
    <x v="2"/>
    <x v="0"/>
    <n v="0"/>
    <x v="6"/>
    <x v="1"/>
    <s v="Pcs"/>
    <n v="4775"/>
    <n v="7700"/>
    <n v="491825"/>
    <x v="63"/>
    <x v="18"/>
    <x v="11"/>
    <x v="1"/>
  </r>
  <r>
    <d v="2022-12-20T00:00:00"/>
    <s v="P0016"/>
    <n v="109"/>
    <x v="1"/>
    <x v="0"/>
    <n v="0"/>
    <x v="7"/>
    <x v="1"/>
    <s v="Pcs"/>
    <n v="11500"/>
    <n v="12550"/>
    <n v="1253500"/>
    <x v="251"/>
    <x v="19"/>
    <x v="11"/>
    <x v="1"/>
  </r>
  <r>
    <d v="2022-12-21T00:00:00"/>
    <s v="P0017"/>
    <n v="108"/>
    <x v="1"/>
    <x v="0"/>
    <n v="0"/>
    <x v="8"/>
    <x v="1"/>
    <s v="Pcs"/>
    <n v="2250"/>
    <n v="4700"/>
    <n v="243000"/>
    <x v="292"/>
    <x v="20"/>
    <x v="11"/>
    <x v="1"/>
  </r>
  <r>
    <d v="2022-12-22T00:00:00"/>
    <s v="P0023"/>
    <n v="107"/>
    <x v="2"/>
    <x v="0"/>
    <n v="0"/>
    <x v="9"/>
    <x v="2"/>
    <s v="Pcs"/>
    <n v="18500"/>
    <n v="20000"/>
    <n v="1979500"/>
    <x v="353"/>
    <x v="21"/>
    <x v="11"/>
    <x v="1"/>
  </r>
  <r>
    <d v="2022-12-23T00:00:00"/>
    <s v="P0024"/>
    <n v="103"/>
    <x v="1"/>
    <x v="0"/>
    <n v="0"/>
    <x v="10"/>
    <x v="2"/>
    <s v="Pcs"/>
    <n v="5750"/>
    <n v="7500"/>
    <n v="592250"/>
    <x v="142"/>
    <x v="22"/>
    <x v="11"/>
    <x v="1"/>
  </r>
  <r>
    <d v="2022-12-24T00:00:00"/>
    <s v="P0025"/>
    <n v="106"/>
    <x v="1"/>
    <x v="0"/>
    <n v="0"/>
    <x v="11"/>
    <x v="2"/>
    <s v="Pcs"/>
    <n v="34550"/>
    <n v="36000"/>
    <n v="3662300"/>
    <x v="354"/>
    <x v="23"/>
    <x v="11"/>
    <x v="1"/>
  </r>
  <r>
    <d v="2022-12-25T00:00:00"/>
    <s v="P0031"/>
    <n v="109"/>
    <x v="0"/>
    <x v="0"/>
    <n v="0"/>
    <x v="14"/>
    <x v="3"/>
    <s v="Pcs"/>
    <n v="8000"/>
    <n v="10750"/>
    <n v="872000"/>
    <x v="355"/>
    <x v="24"/>
    <x v="11"/>
    <x v="1"/>
  </r>
  <r>
    <d v="2022-12-26T00:00:00"/>
    <s v="P0032"/>
    <n v="108"/>
    <x v="0"/>
    <x v="0"/>
    <n v="0"/>
    <x v="15"/>
    <x v="3"/>
    <s v="Pcs"/>
    <n v="5000"/>
    <n v="7750"/>
    <n v="540000"/>
    <x v="356"/>
    <x v="25"/>
    <x v="11"/>
    <x v="1"/>
  </r>
  <r>
    <d v="2022-12-27T00:00:00"/>
    <s v="P0033"/>
    <n v="104"/>
    <x v="0"/>
    <x v="0"/>
    <n v="0"/>
    <x v="16"/>
    <x v="3"/>
    <s v="Pcs"/>
    <n v="25000"/>
    <n v="27500"/>
    <n v="2600000"/>
    <x v="271"/>
    <x v="26"/>
    <x v="11"/>
    <x v="1"/>
  </r>
  <r>
    <d v="2022-12-28T00:00:00"/>
    <s v="P0037"/>
    <n v="109"/>
    <x v="0"/>
    <x v="0"/>
    <n v="0"/>
    <x v="20"/>
    <x v="3"/>
    <s v="Pcs"/>
    <n v="1500"/>
    <n v="2500"/>
    <n v="163500"/>
    <x v="357"/>
    <x v="27"/>
    <x v="11"/>
    <x v="1"/>
  </r>
  <r>
    <d v="2022-12-29T00:00:00"/>
    <s v="P0037"/>
    <n v="110"/>
    <x v="0"/>
    <x v="0"/>
    <n v="0"/>
    <x v="20"/>
    <x v="3"/>
    <s v="Pcs"/>
    <n v="1500"/>
    <n v="2500"/>
    <n v="165000"/>
    <x v="314"/>
    <x v="28"/>
    <x v="11"/>
    <x v="1"/>
  </r>
  <r>
    <d v="2022-12-30T00:00:00"/>
    <s v="P0037"/>
    <n v="107"/>
    <x v="0"/>
    <x v="0"/>
    <n v="0"/>
    <x v="20"/>
    <x v="3"/>
    <s v="Pcs"/>
    <n v="1500"/>
    <n v="2500"/>
    <n v="160500"/>
    <x v="302"/>
    <x v="29"/>
    <x v="11"/>
    <x v="1"/>
  </r>
  <r>
    <d v="2022-12-31T00:00:00"/>
    <s v="P0035"/>
    <n v="105"/>
    <x v="0"/>
    <x v="0"/>
    <n v="0"/>
    <x v="18"/>
    <x v="3"/>
    <s v="Pcs"/>
    <n v="10000"/>
    <n v="13500"/>
    <n v="1050000"/>
    <x v="358"/>
    <x v="3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BC57AF-0B53-4386-8669-6DD3661C1F26}" name="Produk Terlari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location ref="Q6:R17" firstHeaderRow="1" firstDataRow="1" firstDataCol="1"/>
  <pivotFields count="16">
    <pivotField numFmtId="165" showAll="0"/>
    <pivotField showAll="0"/>
    <pivotField dataField="1" showAll="0"/>
    <pivotField showAll="0">
      <items count="4">
        <item x="2"/>
        <item x="0"/>
        <item x="1"/>
        <item t="default"/>
      </items>
    </pivotField>
    <pivotField showAll="0"/>
    <pivotField numFmtId="9" showAll="0"/>
    <pivotField axis="axisRow" showAll="0" measureFilter="1" sortType="descending">
      <items count="29">
        <item x="24"/>
        <item x="4"/>
        <item x="18"/>
        <item x="14"/>
        <item x="15"/>
        <item x="5"/>
        <item x="12"/>
        <item x="10"/>
        <item x="8"/>
        <item x="23"/>
        <item x="11"/>
        <item x="1"/>
        <item x="25"/>
        <item x="3"/>
        <item x="2"/>
        <item x="16"/>
        <item x="17"/>
        <item x="21"/>
        <item x="22"/>
        <item x="13"/>
        <item x="0"/>
        <item x="26"/>
        <item x="27"/>
        <item x="19"/>
        <item x="7"/>
        <item x="20"/>
        <item x="6"/>
        <item x="9"/>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numFmtId="166" showAll="0"/>
    <pivotField numFmtId="166" showAll="0"/>
    <pivotField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11">
    <i>
      <x v="26"/>
    </i>
    <i>
      <x v="20"/>
    </i>
    <i>
      <x v="9"/>
    </i>
    <i>
      <x v="13"/>
    </i>
    <i>
      <x v="11"/>
    </i>
    <i>
      <x/>
    </i>
    <i>
      <x v="10"/>
    </i>
    <i>
      <x v="14"/>
    </i>
    <i>
      <x v="25"/>
    </i>
    <i>
      <x v="19"/>
    </i>
    <i t="grand">
      <x/>
    </i>
  </rowItems>
  <colItems count="1">
    <i/>
  </colItems>
  <dataFields count="1">
    <dataField name="Sum of QT" fld="2" baseField="0" baseItem="0" numFmtId="167"/>
  </dataFields>
  <formats count="1">
    <format dxfId="2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6" count="1" selected="0">
            <x v="26"/>
          </reference>
        </references>
      </pivotArea>
    </chartFormat>
  </chartFormats>
  <pivotTableStyleInfo name="PivotStyleMedium13"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526009-CEE1-4E35-B7E3-E56C88808C02}" name="Total Penjuala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E7" firstHeaderRow="0" firstDataRow="1" firstDataCol="0"/>
  <pivotFields count="16">
    <pivotField numFmtId="165" showAll="0"/>
    <pivotField showAll="0"/>
    <pivotField showAll="0"/>
    <pivotField showAll="0">
      <items count="4">
        <item x="2"/>
        <item x="0"/>
        <item x="1"/>
        <item t="default"/>
      </items>
    </pivotField>
    <pivotField showAll="0"/>
    <pivotField numFmtId="9" showAll="0"/>
    <pivotField showAll="0"/>
    <pivotField showAll="0"/>
    <pivotField showAll="0"/>
    <pivotField numFmtId="166" showAll="0"/>
    <pivotField numFmtId="166" showAll="0"/>
    <pivotField dataField="1" numFmtId="166" showAll="0"/>
    <pivotField dataField="1" numFmtId="164" showAll="0"/>
    <pivotField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x="22"/>
        <item h="1" x="23"/>
        <item h="1" x="24"/>
        <item h="1" x="25"/>
        <item h="1" x="26"/>
        <item h="1" x="27"/>
        <item h="1" x="28"/>
        <item h="1" x="29"/>
        <item h="1" x="30"/>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HARGA BELI" fld="11" baseField="0" baseItem="0" numFmtId="170"/>
    <dataField name="Sum of TOTAL HARGA JUAL " fld="12" baseField="0" baseItem="0" numFmtId="170"/>
  </dataFields>
  <formats count="3">
    <format dxfId="32">
      <pivotArea outline="0" collapsedLevelsAreSubtotals="1" fieldPosition="0"/>
    </format>
    <format dxfId="31">
      <pivotArea outline="0" collapsedLevelsAreSubtotals="1" fieldPosition="0">
        <references count="1">
          <reference field="4294967294" count="1" selected="0">
            <x v="0"/>
          </reference>
        </references>
      </pivotArea>
    </format>
    <format dxfId="30">
      <pivotArea outline="0" collapsedLevelsAreSubtotals="1" fieldPosition="0">
        <references count="1">
          <reference field="4294967294" count="1" selected="0">
            <x v="1"/>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B5B18D-8B37-4F72-BD32-5B7DDDCE6FD6}" name="Sales Tren"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R6:AS33" firstHeaderRow="1" firstDataRow="1" firstDataCol="1"/>
  <pivotFields count="16">
    <pivotField numFmtId="165" showAll="0"/>
    <pivotField showAll="0"/>
    <pivotField showAll="0"/>
    <pivotField showAll="0">
      <items count="4">
        <item x="2"/>
        <item x="0"/>
        <item x="1"/>
        <item t="default"/>
      </items>
    </pivotField>
    <pivotField showAll="0"/>
    <pivotField numFmtId="9" showAll="0"/>
    <pivotField showAll="0"/>
    <pivotField showAll="0"/>
    <pivotField showAll="0"/>
    <pivotField numFmtId="166" showAll="0"/>
    <pivotField numFmtId="166" showAll="0"/>
    <pivotField numFmtId="166" showAll="0"/>
    <pivotField dataField="1" numFmtId="164" showAll="0"/>
    <pivotField showAll="0"/>
    <pivotField axis="axisRow" showAll="0">
      <items count="13">
        <item x="0"/>
        <item x="1"/>
        <item x="2"/>
        <item x="3"/>
        <item x="4"/>
        <item x="5"/>
        <item x="6"/>
        <item x="7"/>
        <item x="8"/>
        <item x="9"/>
        <item x="10"/>
        <item x="11"/>
        <item t="default"/>
      </items>
    </pivotField>
    <pivotField axis="axisRow" showAll="0">
      <items count="3">
        <item x="0"/>
        <item x="1"/>
        <item t="default"/>
      </items>
    </pivotField>
  </pivotFields>
  <rowFields count="2">
    <field x="15"/>
    <field x="14"/>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TOTAL HARGA JUAL " fld="12" baseField="0" baseItem="0" numFmtId="171"/>
  </dataFields>
  <formats count="2">
    <format dxfId="33">
      <pivotArea outline="0" collapsedLevelsAreSubtotals="1" fieldPosition="0"/>
    </format>
    <format dxfId="0">
      <pivotArea dataOnly="0" fieldPosition="0">
        <references count="1">
          <reference field="15" count="0"/>
        </references>
      </pivotArea>
    </format>
  </format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C1CC1F-5A86-43E5-BFAB-9E2785A43E85}" name="Penjualan Per Tahun"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O6:AP9" firstHeaderRow="1" firstDataRow="1" firstDataCol="1"/>
  <pivotFields count="16">
    <pivotField numFmtId="165" showAll="0"/>
    <pivotField showAll="0"/>
    <pivotField showAll="0"/>
    <pivotField showAll="0">
      <items count="4">
        <item x="2"/>
        <item x="0"/>
        <item x="1"/>
        <item t="default"/>
      </items>
    </pivotField>
    <pivotField showAll="0"/>
    <pivotField numFmtId="9" showAll="0"/>
    <pivotField showAll="0"/>
    <pivotField showAll="0"/>
    <pivotField showAll="0"/>
    <pivotField numFmtId="166" showAll="0"/>
    <pivotField numFmtId="166" showAll="0"/>
    <pivotField numFmtId="166" showAll="0"/>
    <pivotField dataField="1" numFmtId="164" showAll="0"/>
    <pivotField showAll="0"/>
    <pivotField showAll="0">
      <items count="13">
        <item x="0"/>
        <item x="1"/>
        <item x="2"/>
        <item x="3"/>
        <item x="4"/>
        <item x="5"/>
        <item x="6"/>
        <item x="7"/>
        <item x="8"/>
        <item x="9"/>
        <item x="10"/>
        <item x="11"/>
        <item t="default"/>
      </items>
    </pivotField>
    <pivotField axis="axisRow" showAll="0">
      <items count="3">
        <item x="0"/>
        <item x="1"/>
        <item t="default"/>
      </items>
    </pivotField>
  </pivotFields>
  <rowFields count="1">
    <field x="15"/>
  </rowFields>
  <rowItems count="3">
    <i>
      <x/>
    </i>
    <i>
      <x v="1"/>
    </i>
    <i t="grand">
      <x/>
    </i>
  </rowItems>
  <colItems count="1">
    <i/>
  </colItems>
  <dataFields count="1">
    <dataField name="Sum of TOTAL HARGA JUAL " fld="12" baseField="0" baseItem="0" numFmtId="171"/>
  </dataFields>
  <formats count="1">
    <format dxfId="34">
      <pivotArea outline="0" collapsedLevelsAreSubtotals="1" fieldPosition="0"/>
    </format>
  </formats>
  <chartFormats count="3">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5" count="1" selected="0">
            <x v="1"/>
          </reference>
        </references>
      </pivotArea>
    </chartFormat>
    <chartFormat chart="8" format="4">
      <pivotArea type="data" outline="0" fieldPosition="0">
        <references count="2">
          <reference field="4294967294" count="1" selected="0">
            <x v="0"/>
          </reference>
          <reference field="15"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3E3BE4-97E2-40DA-A212-BA97058C2AFC}" name="TotalProduk Terjua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6">
    <pivotField numFmtId="165" showAll="0"/>
    <pivotField showAll="0"/>
    <pivotField dataField="1" showAll="0"/>
    <pivotField showAll="0">
      <items count="4">
        <item x="2"/>
        <item x="0"/>
        <item x="1"/>
        <item t="default"/>
      </items>
    </pivotField>
    <pivotField showAll="0"/>
    <pivotField numFmtId="9" showAll="0"/>
    <pivotField showAll="0"/>
    <pivotField showAll="0"/>
    <pivotField showAll="0"/>
    <pivotField numFmtId="166" showAll="0"/>
    <pivotField numFmtId="166" showAll="0"/>
    <pivotField numFmtId="166" showAll="0"/>
    <pivotField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Items count="1">
    <i/>
  </colItems>
  <dataFields count="1">
    <dataField name="Sum of QT" fld="2" baseField="0" baseItem="0" numFmtId="167"/>
  </dataFields>
  <formats count="1">
    <format dxfId="35">
      <pivotArea outline="0" collapsedLevelsAreSubtotals="1"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0CCB1C-F25B-4E56-B6DA-2BF9CFC08C63}" name="Cara bayaran"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1">
  <location ref="AK6:AL9" firstHeaderRow="1" firstDataRow="1" firstDataCol="1"/>
  <pivotFields count="16">
    <pivotField numFmtId="165" showAll="0"/>
    <pivotField showAll="0"/>
    <pivotField showAll="0"/>
    <pivotField showAll="0">
      <items count="4">
        <item x="2"/>
        <item x="0"/>
        <item x="1"/>
        <item t="default"/>
      </items>
    </pivotField>
    <pivotField axis="axisRow" showAll="0">
      <items count="3">
        <item x="0"/>
        <item x="1"/>
        <item t="default"/>
      </items>
    </pivotField>
    <pivotField numFmtId="9" showAll="0"/>
    <pivotField showAll="0"/>
    <pivotField showAll="0"/>
    <pivotField showAll="0"/>
    <pivotField numFmtId="166" showAll="0"/>
    <pivotField numFmtId="166" showAll="0"/>
    <pivotField numFmtId="166"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3">
    <i>
      <x/>
    </i>
    <i>
      <x v="1"/>
    </i>
    <i t="grand">
      <x/>
    </i>
  </rowItems>
  <colItems count="1">
    <i/>
  </colItems>
  <dataFields count="1">
    <dataField name="Sum of TOTAL HARGA JUAL " fld="12" baseField="0" baseItem="0" numFmtId="171"/>
  </dataFields>
  <formats count="1">
    <format dxfId="36">
      <pivotArea outline="0" collapsedLevelsAreSubtotals="1" fieldPosition="0"/>
    </format>
  </formats>
  <chartFormats count="3">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4" count="1" selected="0">
            <x v="0"/>
          </reference>
        </references>
      </pivotArea>
    </chartFormat>
    <chartFormat chart="30" format="6">
      <pivotArea type="data" outline="0" fieldPosition="0">
        <references count="2">
          <reference field="4294967294" count="1" selected="0">
            <x v="0"/>
          </reference>
          <reference field="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183A59-6DC4-494C-9376-456747DEDEC2}" name="Kategori Terlari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W6:X11" firstHeaderRow="1" firstDataRow="1" firstDataCol="1"/>
  <pivotFields count="16">
    <pivotField numFmtId="165" showAll="0"/>
    <pivotField showAll="0"/>
    <pivotField showAll="0"/>
    <pivotField showAll="0">
      <items count="4">
        <item x="2"/>
        <item x="0"/>
        <item x="1"/>
        <item t="default"/>
      </items>
    </pivotField>
    <pivotField showAll="0"/>
    <pivotField numFmtId="9" showAll="0"/>
    <pivotField showAll="0"/>
    <pivotField axis="axisRow" showAll="0" measureFilter="1"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pivotField numFmtId="166" showAll="0"/>
    <pivotField numFmtId="166" showAll="0"/>
    <pivotField numFmtId="166"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3"/>
    </i>
    <i>
      <x v="1"/>
    </i>
    <i>
      <x v="2"/>
    </i>
    <i t="grand">
      <x/>
    </i>
  </rowItems>
  <colItems count="1">
    <i/>
  </colItems>
  <dataFields count="1">
    <dataField name="Sum of TOTAL HARGA JUAL " fld="12" baseField="0" baseItem="0" numFmtId="171"/>
  </dataFields>
  <formats count="1">
    <format dxfId="37">
      <pivotArea outline="0" collapsedLevelsAreSubtotals="1" fieldPosition="0"/>
    </format>
  </formats>
  <pivotTableStyleInfo name="PivotStyleMedium13" showRowHeaders="1" showColHeaders="1" showRowStripes="0" showColStripes="0" showLastColumn="1"/>
  <filters count="1">
    <filter fld="7"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F6510-5AF3-42A0-A9E9-273900D7059C}" name="Penjualan Bulanan"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H6:J19" firstHeaderRow="0" firstDataRow="1" firstDataCol="1"/>
  <pivotFields count="16">
    <pivotField numFmtId="165" subtotalTop="0" showAll="0"/>
    <pivotField subtotalTop="0" showAll="0"/>
    <pivotField subtotalTop="0" showAll="0"/>
    <pivotField subtotalTop="0" showAll="0">
      <items count="4">
        <item x="2"/>
        <item x="0"/>
        <item x="1"/>
        <item t="default"/>
      </items>
    </pivotField>
    <pivotField subtotalTop="0" showAll="0"/>
    <pivotField numFmtId="9" subtotalTop="0" showAll="0"/>
    <pivotField subtotalTop="0" showAll="0"/>
    <pivotField subtotalTop="0" showAll="0"/>
    <pivotField subtotalTop="0" showAll="0"/>
    <pivotField numFmtId="166" subtotalTop="0" showAll="0"/>
    <pivotField numFmtId="166" subtotalTop="0" showAll="0"/>
    <pivotField dataField="1" numFmtId="166" subtotalTop="0" showAll="0"/>
    <pivotField dataField="1" numFmtId="164" subtotalTop="0" showAll="0"/>
    <pivotField subtotalTop="0" showAll="0"/>
    <pivotField axis="axisRow" subtotalTop="0" showAll="0">
      <items count="13">
        <item x="0"/>
        <item x="1"/>
        <item x="2"/>
        <item x="3"/>
        <item x="4"/>
        <item x="5"/>
        <item x="6"/>
        <item x="7"/>
        <item x="8"/>
        <item x="9"/>
        <item x="10"/>
        <item x="11"/>
        <item t="default"/>
      </items>
    </pivotField>
    <pivotField subtotalTop="0" showAll="0">
      <items count="3">
        <item x="0"/>
        <item x="1"/>
        <item t="default"/>
      </items>
    </pivotField>
  </pivotFields>
  <rowFields count="1">
    <field x="14"/>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HARGA BELI" fld="11" baseField="0" baseItem="0"/>
    <dataField name="Sum of TOTAL HARGA JUAL " fld="12" baseField="0" baseItem="0"/>
  </dataFields>
  <formats count="1">
    <format dxfId="38">
      <pivotArea outline="0" collapsedLevelsAreSubtotals="1"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C3C21D-65B5-486A-A297-FF8DA778062D}" name="Jenis Penjualanya"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E6:AF10" firstHeaderRow="1" firstDataRow="1" firstDataCol="1"/>
  <pivotFields count="16">
    <pivotField numFmtId="165" showAll="0"/>
    <pivotField showAll="0"/>
    <pivotField showAll="0"/>
    <pivotField axis="axisRow" showAll="0">
      <items count="4">
        <item x="2"/>
        <item x="0"/>
        <item x="1"/>
        <item t="default"/>
      </items>
    </pivotField>
    <pivotField showAll="0"/>
    <pivotField numFmtId="9" showAll="0"/>
    <pivotField showAll="0"/>
    <pivotField showAll="0"/>
    <pivotField showAll="0"/>
    <pivotField numFmtId="166" showAll="0"/>
    <pivotField numFmtId="166" showAll="0"/>
    <pivotField numFmtId="166"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4">
    <i>
      <x/>
    </i>
    <i>
      <x v="1"/>
    </i>
    <i>
      <x v="2"/>
    </i>
    <i t="grand">
      <x/>
    </i>
  </rowItems>
  <colItems count="1">
    <i/>
  </colItems>
  <dataFields count="1">
    <dataField name="Sum of TOTAL HARGA JUAL " fld="12" baseField="0" baseItem="0" numFmtId="171"/>
  </dataFields>
  <formats count="1">
    <format dxfId="39">
      <pivotArea outline="0" collapsedLevelsAreSubtotals="1"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D5384ED8-BA45-4947-9188-A01703ECEB51}" sourceName="BULAN">
  <pivotTables>
    <pivotTable tabId="2" name="Total Penjualan"/>
    <pivotTable tabId="2" name="Cara bayaran"/>
    <pivotTable tabId="2" name="Jenis Penjualanya"/>
    <pivotTable tabId="2" name="Kategori Terlaris"/>
    <pivotTable tabId="2" name="Penjualan Bulanan"/>
    <pivotTable tabId="2" name="Penjualan Per Tahun"/>
    <pivotTable tabId="2" name="Produk Terlaris"/>
    <pivotTable tabId="2" name="TotalProduk Terjual"/>
    <pivotTable tabId="2" name="Sales Tren"/>
  </pivotTables>
  <data>
    <tabular pivotCacheId="206188745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454FE695-F4EC-494A-81ED-2D2613F8518A}" sourceName="TAHUN">
  <pivotTables>
    <pivotTable tabId="2" name="Total Penjualan"/>
    <pivotTable tabId="2" name="Cara bayaran"/>
    <pivotTable tabId="2" name="Jenis Penjualanya"/>
    <pivotTable tabId="2" name="Kategori Terlaris"/>
    <pivotTable tabId="2" name="Penjualan Per Tahun"/>
    <pivotTable tabId="2" name="Penjualan Bulanan"/>
    <pivotTable tabId="2" name="Produk Terlaris"/>
    <pivotTable tabId="2" name="TotalProduk Terjual"/>
    <pivotTable tabId="2" name="Sales Tren"/>
  </pivotTables>
  <data>
    <tabular pivotCacheId="206188745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PENJUALAN" xr10:uid="{0499D45A-5E04-4FFE-88D3-6F4B14ADEC64}" sourceName="JENIS PENJUALAN">
  <pivotTables>
    <pivotTable tabId="2" name="Total Penjualan"/>
    <pivotTable tabId="2" name="Cara bayaran"/>
    <pivotTable tabId="2" name="Jenis Penjualanya"/>
    <pivotTable tabId="2" name="Kategori Terlaris"/>
    <pivotTable tabId="2" name="Penjualan Bulanan"/>
    <pivotTable tabId="2" name="Penjualan Per Tahun"/>
    <pivotTable tabId="2" name="Produk Terlaris"/>
    <pivotTable tabId="2" name="TotalProduk Terjual"/>
    <pivotTable tabId="2" name="Sales Tren"/>
  </pivotTables>
  <data>
    <tabular pivotCacheId="206188745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xr10:uid="{16795D8B-F307-4A9C-9C19-5AF28D2C8477}" cache="Slicer_BULAN" caption="BULAN" columnCount="3" showCaption="0" style="SlicerStyleLight5" rowHeight="247650"/>
  <slicer name="TAHUN" xr10:uid="{7CF660E7-63E1-4417-9FCF-0E40D9BFEEDB}" cache="Slicer_TAHUN" caption="TAHUN" columnCount="2" showCaption="0" style="SlicerStyleLight5" rowHeight="247650"/>
  <slicer name="JENIS PENJUALAN" xr10:uid="{8D6E874E-F126-4E8B-801A-EF01F1B47BD8}" cache="Slicer_JENIS_PENJUALAN" caption="JENIS PENJUALAN" showCaption="0" style="SlicerStyleLight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BE6836-5DD2-4829-B2E5-03D63EB8D12A}" name="Data" displayName="Data" ref="A1:P731" totalsRowShown="0" headerRowDxfId="28" tableBorderDxfId="27">
  <autoFilter ref="A1:P731" xr:uid="{EABE6836-5DD2-4829-B2E5-03D63EB8D12A}"/>
  <tableColumns count="16">
    <tableColumn id="1" xr3:uid="{A2263962-0E1D-472A-9F36-5DEE50F5A0F5}" name="TANGGAL" dataDxfId="26"/>
    <tableColumn id="2" xr3:uid="{F5A51C9F-9176-40FA-A68F-9A72145EE7E4}" name="KODE BARANG" dataDxfId="25"/>
    <tableColumn id="3" xr3:uid="{F0B97482-C66E-434F-B0C6-5D39ED66D173}" name="QT" dataDxfId="24"/>
    <tableColumn id="4" xr3:uid="{7C4C1F7F-37B1-4468-973D-6388BDA69EA4}" name="JENIS PENJUALAN" dataDxfId="23"/>
    <tableColumn id="5" xr3:uid="{30269BDC-9EFC-4F36-942B-9CE52DCAEC6A}" name="METODE PEMBAYARAN" dataDxfId="22" dataCellStyle="Comma [0]"/>
    <tableColumn id="6" xr3:uid="{BB4860BE-F135-4C6E-A26C-E636019A7C4A}" name="DISKON" dataDxfId="21"/>
    <tableColumn id="7" xr3:uid="{949CAB27-CF72-4CA3-B720-12110003A89A}" name="NAMA PRODUK" dataDxfId="20">
      <calculatedColumnFormula>VLOOKUP(B2,'Data Produk'!$A$2:$F$40,2,FALSE)</calculatedColumnFormula>
    </tableColumn>
    <tableColumn id="8" xr3:uid="{6DF1EB8B-9F51-4F0F-A753-CE44C940CC55}" name="KATEGORI" dataDxfId="19">
      <calculatedColumnFormula>VLOOKUP(B2,'Data Produk'!$A$2:$F$40,3,FALSE)</calculatedColumnFormula>
    </tableColumn>
    <tableColumn id="9" xr3:uid="{54FB2536-E013-4961-978B-95F2C6029550}" name="SATUAN" dataDxfId="18">
      <calculatedColumnFormula>VLOOKUP(B2,'Data Produk'!$A$2:$F$40,4,FALSE)</calculatedColumnFormula>
    </tableColumn>
    <tableColumn id="10" xr3:uid="{55EAE6AF-5CCD-4FCF-886C-486D1245BA5F}" name="HARGA BELI" dataDxfId="17" dataCellStyle="Comma [0]">
      <calculatedColumnFormula>VLOOKUP(B2,'Data Produk'!$A$2:$F$40,5,FALSE)</calculatedColumnFormula>
    </tableColumn>
    <tableColumn id="11" xr3:uid="{D398CB28-7C2A-45B0-88FA-362D2542681C}" name="HARGA JUAL" dataDxfId="16" dataCellStyle="Comma [0]">
      <calculatedColumnFormula>VLOOKUP(B2,'Data Produk'!$A$2:$F$40,6,FALSE)</calculatedColumnFormula>
    </tableColumn>
    <tableColumn id="12" xr3:uid="{3626221C-3CEA-4631-B28C-F9F6887015D1}" name="TOTAL HARGA BELI" dataDxfId="15">
      <calculatedColumnFormula>J2*C2</calculatedColumnFormula>
    </tableColumn>
    <tableColumn id="13" xr3:uid="{46224ECA-5074-4153-9A1C-C6228D88F6B4}" name="TOTAL HARGA JUAL " dataDxfId="14">
      <calculatedColumnFormula>K2*C2*(1-F2)</calculatedColumnFormula>
    </tableColumn>
    <tableColumn id="14" xr3:uid="{61AC1D3C-3E70-4CB5-ADD6-339B6F5E142A}" name="TGL" dataDxfId="13">
      <calculatedColumnFormula>DAY(A2)</calculatedColumnFormula>
    </tableColumn>
    <tableColumn id="15" xr3:uid="{F5B09D99-59DA-457D-AF00-46EA7E518552}" name="BULAN" dataDxfId="12">
      <calculatedColumnFormula>TEXT(A2,"mmm")</calculatedColumnFormula>
    </tableColumn>
    <tableColumn id="16" xr3:uid="{3A70055C-5426-4827-BD97-1665CB83BB60}" name="TAHUN" dataDxfId="11">
      <calculatedColumnFormula>YEAR(A2)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4.xml"/><Relationship Id="rId18" Type="http://schemas.openxmlformats.org/officeDocument/2006/relationships/ctrlProp" Target="../ctrlProps/ctrlProp9.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2.vml"/><Relationship Id="rId17" Type="http://schemas.openxmlformats.org/officeDocument/2006/relationships/ctrlProp" Target="../ctrlProps/ctrlProp8.xml"/><Relationship Id="rId2" Type="http://schemas.openxmlformats.org/officeDocument/2006/relationships/pivotTable" Target="../pivotTables/pivotTable2.xml"/><Relationship Id="rId16" Type="http://schemas.openxmlformats.org/officeDocument/2006/relationships/ctrlProp" Target="../ctrlProps/ctrlProp7.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ctrlProp" Target="../ctrlProps/ctrlProp6.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BCB17-985E-4BDF-AB42-11AD319F4E68}">
  <dimension ref="S1:AC21"/>
  <sheetViews>
    <sheetView showGridLines="0" zoomScale="80" zoomScaleNormal="80" workbookViewId="0">
      <selection activeCell="Z16" sqref="Z16"/>
    </sheetView>
  </sheetViews>
  <sheetFormatPr defaultColWidth="9" defaultRowHeight="14.4" x14ac:dyDescent="0.3"/>
  <cols>
    <col min="1" max="1" width="9.21875" style="5" customWidth="1"/>
    <col min="2" max="16384" width="9" style="5"/>
  </cols>
  <sheetData>
    <row r="1" spans="19:24" ht="20.25" customHeight="1" x14ac:dyDescent="0.3"/>
    <row r="8" spans="19:24" x14ac:dyDescent="0.3">
      <c r="S8" s="47"/>
    </row>
    <row r="9" spans="19:24" x14ac:dyDescent="0.3">
      <c r="X9" s="6"/>
    </row>
    <row r="11" spans="19:24" x14ac:dyDescent="0.3">
      <c r="X11" s="7"/>
    </row>
    <row r="21" spans="29:29" x14ac:dyDescent="0.3">
      <c r="AC21"/>
    </row>
  </sheetData>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533400</xdr:colOff>
                    <xdr:row>11</xdr:row>
                    <xdr:rowOff>38100</xdr:rowOff>
                  </from>
                  <to>
                    <xdr:col>8</xdr:col>
                    <xdr:colOff>358140</xdr:colOff>
                    <xdr:row>12</xdr:row>
                    <xdr:rowOff>83820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9</xdr:col>
                    <xdr:colOff>426720</xdr:colOff>
                    <xdr:row>11</xdr:row>
                    <xdr:rowOff>38100</xdr:rowOff>
                  </from>
                  <to>
                    <xdr:col>10</xdr:col>
                    <xdr:colOff>251460</xdr:colOff>
                    <xdr:row>12</xdr:row>
                    <xdr:rowOff>83820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11</xdr:col>
                    <xdr:colOff>335280</xdr:colOff>
                    <xdr:row>11</xdr:row>
                    <xdr:rowOff>38100</xdr:rowOff>
                  </from>
                  <to>
                    <xdr:col>12</xdr:col>
                    <xdr:colOff>160020</xdr:colOff>
                    <xdr:row>12</xdr:row>
                    <xdr:rowOff>83820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3"/>
  <sheetViews>
    <sheetView tabSelected="1" topLeftCell="V1" zoomScaleNormal="100" workbookViewId="0">
      <selection activeCell="H1" sqref="H1"/>
    </sheetView>
  </sheetViews>
  <sheetFormatPr defaultRowHeight="14.4" x14ac:dyDescent="0.3"/>
  <cols>
    <col min="1" max="1" width="10.5546875" bestFit="1" customWidth="1"/>
    <col min="4" max="4" width="26" bestFit="1" customWidth="1"/>
    <col min="5" max="5" width="27.33203125" bestFit="1" customWidth="1"/>
    <col min="8" max="8" width="13.5546875" bestFit="1" customWidth="1"/>
    <col min="9" max="9" width="26" bestFit="1" customWidth="1"/>
    <col min="10" max="10" width="27.33203125" bestFit="1" customWidth="1"/>
    <col min="13" max="13" width="16.88671875" customWidth="1"/>
    <col min="14" max="14" width="17.6640625" customWidth="1"/>
    <col min="17" max="17" width="20.33203125" bestFit="1" customWidth="1"/>
    <col min="18" max="18" width="10.5546875" customWidth="1"/>
    <col min="20" max="20" width="17.33203125" customWidth="1"/>
    <col min="21" max="21" width="10.109375" bestFit="1" customWidth="1"/>
    <col min="23" max="23" width="16.5546875" bestFit="1" customWidth="1"/>
    <col min="24" max="24" width="27.33203125" bestFit="1" customWidth="1"/>
    <col min="28" max="28" width="18.33203125" bestFit="1" customWidth="1"/>
    <col min="31" max="31" width="13.5546875" bestFit="1" customWidth="1"/>
    <col min="32" max="32" width="27.33203125" bestFit="1" customWidth="1"/>
    <col min="35" max="35" width="10" bestFit="1" customWidth="1"/>
    <col min="37" max="37" width="13.5546875" bestFit="1" customWidth="1"/>
    <col min="38" max="38" width="27.33203125" bestFit="1" customWidth="1"/>
    <col min="41" max="41" width="13.5546875" bestFit="1" customWidth="1"/>
    <col min="42" max="42" width="27.33203125" bestFit="1" customWidth="1"/>
    <col min="44" max="44" width="13.5546875" bestFit="1" customWidth="1"/>
    <col min="45" max="45" width="27.33203125" bestFit="1" customWidth="1"/>
  </cols>
  <sheetData>
    <row r="1" spans="1:45" x14ac:dyDescent="0.3">
      <c r="A1" t="s">
        <v>105</v>
      </c>
      <c r="D1" t="s">
        <v>107</v>
      </c>
      <c r="H1" t="s">
        <v>113</v>
      </c>
      <c r="Q1" t="s">
        <v>130</v>
      </c>
      <c r="W1" t="s">
        <v>131</v>
      </c>
      <c r="AE1" t="s">
        <v>133</v>
      </c>
      <c r="AK1" t="s">
        <v>134</v>
      </c>
      <c r="AO1" t="s">
        <v>135</v>
      </c>
      <c r="AR1" t="s">
        <v>136</v>
      </c>
    </row>
    <row r="5" spans="1:45" x14ac:dyDescent="0.3">
      <c r="M5" t="b">
        <v>1</v>
      </c>
      <c r="N5" t="b">
        <v>1</v>
      </c>
      <c r="O5" t="b">
        <v>1</v>
      </c>
    </row>
    <row r="6" spans="1:45" x14ac:dyDescent="0.3">
      <c r="A6" t="s">
        <v>106</v>
      </c>
      <c r="D6" t="s">
        <v>111</v>
      </c>
      <c r="E6" t="s">
        <v>112</v>
      </c>
      <c r="H6" s="44" t="s">
        <v>114</v>
      </c>
      <c r="I6" t="s">
        <v>111</v>
      </c>
      <c r="J6" t="s">
        <v>112</v>
      </c>
      <c r="M6" t="s">
        <v>127</v>
      </c>
      <c r="N6" t="s">
        <v>128</v>
      </c>
      <c r="O6" t="s">
        <v>129</v>
      </c>
      <c r="Q6" s="44" t="s">
        <v>114</v>
      </c>
      <c r="R6" t="s">
        <v>106</v>
      </c>
      <c r="T6" t="str">
        <f>Q7</f>
        <v>Yoyic Bluebery</v>
      </c>
      <c r="U6" s="43">
        <f>GETPIVOTDATA("QT",$Q$6,"NAMA PRODUK","Yoyic Bluebery")</f>
        <v>6492</v>
      </c>
      <c r="W6" s="44" t="s">
        <v>114</v>
      </c>
      <c r="X6" t="s">
        <v>112</v>
      </c>
      <c r="Z6" t="s">
        <v>132</v>
      </c>
      <c r="AB6" s="55">
        <f>SUM(AB7:AB10)</f>
        <v>750496200</v>
      </c>
      <c r="AE6" s="44" t="s">
        <v>114</v>
      </c>
      <c r="AF6" t="s">
        <v>112</v>
      </c>
      <c r="AK6" s="44" t="s">
        <v>114</v>
      </c>
      <c r="AL6" t="s">
        <v>112</v>
      </c>
      <c r="AO6" s="44" t="s">
        <v>114</v>
      </c>
      <c r="AP6" t="s">
        <v>112</v>
      </c>
      <c r="AR6" s="44" t="s">
        <v>114</v>
      </c>
      <c r="AS6" t="s">
        <v>112</v>
      </c>
    </row>
    <row r="7" spans="1:45" x14ac:dyDescent="0.3">
      <c r="A7" s="41">
        <v>64568</v>
      </c>
      <c r="D7" s="52">
        <v>606945125</v>
      </c>
      <c r="E7" s="52">
        <v>750496200</v>
      </c>
      <c r="H7" s="45" t="s">
        <v>115</v>
      </c>
      <c r="I7" s="52">
        <v>56540250</v>
      </c>
      <c r="J7" s="52">
        <v>68894100</v>
      </c>
      <c r="L7" s="45" t="s">
        <v>115</v>
      </c>
      <c r="M7" s="54">
        <f>IF($M$5=TRUE,VLOOKUP(L7,H7:J18,3,FALSE),"")</f>
        <v>68894100</v>
      </c>
      <c r="N7" s="53">
        <f>IF($N$5=TRUE, VLOOKUP(L7, H7:J18, 3, FALSE) - VLOOKUP(L7, H7:J18, 2, FALSE), "")</f>
        <v>12353850</v>
      </c>
      <c r="O7" s="42">
        <f>IFERROR(IF($O$5=TRUE,N7/VLOOKUP(L7,H7:J18,2,FALSE),""),"")</f>
        <v>0.21849655776194835</v>
      </c>
      <c r="Q7" s="45" t="s">
        <v>75</v>
      </c>
      <c r="R7" s="41">
        <v>6492</v>
      </c>
      <c r="W7" s="45" t="s">
        <v>59</v>
      </c>
      <c r="X7" s="55">
        <v>272557400</v>
      </c>
      <c r="Z7" s="45" t="s">
        <v>59</v>
      </c>
      <c r="AB7" s="56">
        <f>X7</f>
        <v>272557400</v>
      </c>
      <c r="AC7" s="42">
        <f>AB7/AB6</f>
        <v>0.36316959366349888</v>
      </c>
      <c r="AE7" s="45" t="s">
        <v>52</v>
      </c>
      <c r="AF7" s="55">
        <v>187167200</v>
      </c>
      <c r="AH7" s="45" t="s">
        <v>52</v>
      </c>
      <c r="AI7" s="42">
        <f>AF7/SUM($AF$7:$AF$9)</f>
        <v>0.24939126940282977</v>
      </c>
      <c r="AK7" s="45" t="s">
        <v>54</v>
      </c>
      <c r="AL7" s="55">
        <v>640941750</v>
      </c>
      <c r="AM7" s="46">
        <f>AL7/SUM($AL$7:$AL$8)</f>
        <v>0.85402397773632965</v>
      </c>
      <c r="AO7" s="45">
        <v>2021</v>
      </c>
      <c r="AP7" s="55">
        <v>295877100</v>
      </c>
      <c r="AR7" s="57">
        <v>2021</v>
      </c>
      <c r="AS7" s="58">
        <v>295877100</v>
      </c>
    </row>
    <row r="8" spans="1:45" x14ac:dyDescent="0.3">
      <c r="D8" t="s">
        <v>108</v>
      </c>
      <c r="E8" s="53">
        <f>GETPIVOTDATA("Sum of TOTAL HARGA JUAL ",$D$6)</f>
        <v>750496200</v>
      </c>
      <c r="H8" s="45" t="s">
        <v>116</v>
      </c>
      <c r="I8" s="52">
        <v>52296400</v>
      </c>
      <c r="J8" s="52">
        <v>63393600</v>
      </c>
      <c r="L8" s="45" t="s">
        <v>116</v>
      </c>
      <c r="M8" s="53">
        <f t="shared" ref="M8:M18" si="0">IF($M$5=TRUE,VLOOKUP(L8,H8:J19,3,FALSE),"")</f>
        <v>63393600</v>
      </c>
      <c r="N8" s="53">
        <f t="shared" ref="N8:N18" si="1">IF($N$5=TRUE, VLOOKUP(L8, H8:J19, 3, FALSE) - VLOOKUP(L8, H8:J19, 2, FALSE), "")</f>
        <v>11097200</v>
      </c>
      <c r="O8" s="42">
        <f t="shared" ref="O8:O18" si="2">IFERROR(IF($O$5=TRUE,N8/VLOOKUP(L8,H8:J19,2,FALSE),""),"")</f>
        <v>0.21219816277984718</v>
      </c>
      <c r="Q8" s="45" t="s">
        <v>61</v>
      </c>
      <c r="R8" s="41">
        <v>4926</v>
      </c>
      <c r="W8" s="45" t="s">
        <v>60</v>
      </c>
      <c r="X8" s="55">
        <v>186783000</v>
      </c>
      <c r="Z8" s="45" t="s">
        <v>58</v>
      </c>
      <c r="AB8" s="56">
        <f t="shared" ref="AB8:AB10" si="3">X8</f>
        <v>186783000</v>
      </c>
      <c r="AC8" s="42">
        <f t="shared" ref="AC8:AC10" si="4">AB8/AB7</f>
        <v>0.68529784918699699</v>
      </c>
      <c r="AE8" s="45" t="s">
        <v>51</v>
      </c>
      <c r="AF8" s="55">
        <v>295559800</v>
      </c>
      <c r="AH8" s="45" t="s">
        <v>51</v>
      </c>
      <c r="AI8" s="42">
        <f t="shared" ref="AI8:AI9" si="5">AF8/SUM($AF$7:$AF$9)</f>
        <v>0.39381918256215021</v>
      </c>
      <c r="AK8" s="45" t="s">
        <v>55</v>
      </c>
      <c r="AL8" s="55">
        <v>109554450</v>
      </c>
      <c r="AM8" s="46">
        <f>AL8/SUM($AL$7:$AL$8)</f>
        <v>0.14597602226367035</v>
      </c>
      <c r="AO8" s="45">
        <v>2022</v>
      </c>
      <c r="AP8" s="55">
        <v>454619100</v>
      </c>
      <c r="AR8" s="49" t="s">
        <v>115</v>
      </c>
      <c r="AS8" s="55">
        <v>30889050</v>
      </c>
    </row>
    <row r="9" spans="1:45" x14ac:dyDescent="0.3">
      <c r="D9" t="s">
        <v>109</v>
      </c>
      <c r="E9" s="53">
        <f>GETPIVOTDATA("Sum of TOTAL HARGA JUAL ",$D$6)-GETPIVOTDATA("Sum of TOTAL HARGA BELI",$D$6)</f>
        <v>143551075</v>
      </c>
      <c r="H9" s="45" t="s">
        <v>117</v>
      </c>
      <c r="I9" s="52">
        <v>56821600</v>
      </c>
      <c r="J9" s="52">
        <v>69102600</v>
      </c>
      <c r="L9" s="45" t="s">
        <v>117</v>
      </c>
      <c r="M9" s="53">
        <f t="shared" si="0"/>
        <v>69102600</v>
      </c>
      <c r="N9" s="53">
        <f t="shared" si="1"/>
        <v>12281000</v>
      </c>
      <c r="O9" s="42">
        <f t="shared" si="2"/>
        <v>0.21613259746293664</v>
      </c>
      <c r="Q9" s="45" t="s">
        <v>80</v>
      </c>
      <c r="R9" s="41">
        <v>4691</v>
      </c>
      <c r="W9" s="45" t="s">
        <v>58</v>
      </c>
      <c r="X9" s="55">
        <v>169295900</v>
      </c>
      <c r="Z9" s="45" t="s">
        <v>57</v>
      </c>
      <c r="AB9" s="56">
        <f t="shared" si="3"/>
        <v>169295900</v>
      </c>
      <c r="AC9" s="42">
        <f t="shared" si="4"/>
        <v>0.90637745405095749</v>
      </c>
      <c r="AE9" s="45" t="s">
        <v>53</v>
      </c>
      <c r="AF9" s="55">
        <v>267769200</v>
      </c>
      <c r="AH9" s="45" t="s">
        <v>53</v>
      </c>
      <c r="AI9" s="42">
        <f t="shared" si="5"/>
        <v>0.35678954803502005</v>
      </c>
      <c r="AK9" s="45" t="s">
        <v>137</v>
      </c>
      <c r="AL9" s="55">
        <v>750496200</v>
      </c>
      <c r="AO9" s="45" t="s">
        <v>137</v>
      </c>
      <c r="AP9" s="55">
        <v>750496200</v>
      </c>
      <c r="AR9" s="49" t="s">
        <v>116</v>
      </c>
      <c r="AS9" s="55">
        <v>26702300</v>
      </c>
    </row>
    <row r="10" spans="1:45" x14ac:dyDescent="0.3">
      <c r="D10" t="s">
        <v>110</v>
      </c>
      <c r="E10" s="42">
        <f>E9/E8</f>
        <v>0.1912748858688425</v>
      </c>
      <c r="H10" s="45" t="s">
        <v>118</v>
      </c>
      <c r="I10" s="52">
        <v>75033575</v>
      </c>
      <c r="J10" s="52">
        <v>86413400</v>
      </c>
      <c r="L10" s="45" t="s">
        <v>118</v>
      </c>
      <c r="M10" s="53">
        <f t="shared" si="0"/>
        <v>86413400</v>
      </c>
      <c r="N10" s="53">
        <f t="shared" si="1"/>
        <v>11379825</v>
      </c>
      <c r="O10" s="42">
        <f t="shared" si="2"/>
        <v>0.15166310548311207</v>
      </c>
      <c r="Q10" s="45" t="s">
        <v>64</v>
      </c>
      <c r="R10" s="41">
        <v>4543</v>
      </c>
      <c r="W10" s="45" t="s">
        <v>57</v>
      </c>
      <c r="X10" s="55">
        <v>121859900</v>
      </c>
      <c r="Z10" s="45" t="s">
        <v>60</v>
      </c>
      <c r="AB10" s="56">
        <f t="shared" si="3"/>
        <v>121859900</v>
      </c>
      <c r="AC10" s="42">
        <f t="shared" si="4"/>
        <v>0.71980420081053353</v>
      </c>
      <c r="AE10" s="45" t="s">
        <v>137</v>
      </c>
      <c r="AF10" s="55">
        <v>750496200</v>
      </c>
      <c r="AR10" s="49" t="s">
        <v>117</v>
      </c>
      <c r="AS10" s="55">
        <v>28398800</v>
      </c>
    </row>
    <row r="11" spans="1:45" x14ac:dyDescent="0.3">
      <c r="H11" s="45" t="s">
        <v>119</v>
      </c>
      <c r="I11" s="52">
        <v>36530025</v>
      </c>
      <c r="J11" s="52">
        <v>47694100</v>
      </c>
      <c r="L11" s="45" t="s">
        <v>119</v>
      </c>
      <c r="M11" s="53">
        <f t="shared" si="0"/>
        <v>47694100</v>
      </c>
      <c r="N11" s="53">
        <f t="shared" si="1"/>
        <v>11164075</v>
      </c>
      <c r="O11" s="42">
        <f t="shared" si="2"/>
        <v>0.3056136698510335</v>
      </c>
      <c r="Q11" s="45" t="s">
        <v>62</v>
      </c>
      <c r="R11" s="41">
        <v>4329</v>
      </c>
      <c r="W11" s="45" t="s">
        <v>137</v>
      </c>
      <c r="X11" s="55">
        <v>750496200</v>
      </c>
      <c r="AR11" s="49" t="s">
        <v>118</v>
      </c>
      <c r="AS11" s="55">
        <v>34677200</v>
      </c>
    </row>
    <row r="12" spans="1:45" x14ac:dyDescent="0.3">
      <c r="D12" s="50"/>
      <c r="E12" s="51"/>
      <c r="H12" s="45" t="s">
        <v>120</v>
      </c>
      <c r="I12" s="52">
        <v>40272175</v>
      </c>
      <c r="J12" s="52">
        <v>52223600</v>
      </c>
      <c r="L12" s="45" t="s">
        <v>120</v>
      </c>
      <c r="M12" s="53">
        <f t="shared" si="0"/>
        <v>52223600</v>
      </c>
      <c r="N12" s="53">
        <f t="shared" si="1"/>
        <v>11951425</v>
      </c>
      <c r="O12" s="42">
        <f t="shared" si="2"/>
        <v>0.29676631570060469</v>
      </c>
      <c r="Q12" s="45" t="s">
        <v>65</v>
      </c>
      <c r="R12" s="41">
        <v>4049</v>
      </c>
      <c r="AR12" s="49" t="s">
        <v>119</v>
      </c>
      <c r="AS12" s="55">
        <v>19200800</v>
      </c>
    </row>
    <row r="13" spans="1:45" x14ac:dyDescent="0.3">
      <c r="E13" s="48"/>
      <c r="H13" s="45" t="s">
        <v>121</v>
      </c>
      <c r="I13" s="52">
        <v>35694425</v>
      </c>
      <c r="J13" s="52">
        <v>48292000</v>
      </c>
      <c r="L13" s="45" t="s">
        <v>121</v>
      </c>
      <c r="M13" s="53">
        <f t="shared" si="0"/>
        <v>48292000</v>
      </c>
      <c r="N13" s="53">
        <f t="shared" si="1"/>
        <v>12597575</v>
      </c>
      <c r="O13" s="42">
        <f t="shared" si="2"/>
        <v>0.35292836346292172</v>
      </c>
      <c r="Q13" s="45" t="s">
        <v>85</v>
      </c>
      <c r="R13" s="41">
        <v>3831</v>
      </c>
      <c r="AR13" s="49" t="s">
        <v>120</v>
      </c>
      <c r="AS13" s="55">
        <v>21047300</v>
      </c>
    </row>
    <row r="14" spans="1:45" x14ac:dyDescent="0.3">
      <c r="E14" s="48"/>
      <c r="H14" s="45" t="s">
        <v>122</v>
      </c>
      <c r="I14" s="52">
        <v>41080800</v>
      </c>
      <c r="J14" s="52">
        <v>56290000</v>
      </c>
      <c r="L14" s="45" t="s">
        <v>122</v>
      </c>
      <c r="M14" s="53">
        <f t="shared" si="0"/>
        <v>56290000</v>
      </c>
      <c r="N14" s="53">
        <f t="shared" si="1"/>
        <v>15209200</v>
      </c>
      <c r="O14" s="42">
        <f t="shared" si="2"/>
        <v>0.37022648049697182</v>
      </c>
      <c r="Q14" s="45" t="s">
        <v>63</v>
      </c>
      <c r="R14" s="41">
        <v>3601</v>
      </c>
      <c r="AR14" s="49" t="s">
        <v>121</v>
      </c>
      <c r="AS14" s="55">
        <v>19379000</v>
      </c>
    </row>
    <row r="15" spans="1:45" x14ac:dyDescent="0.3">
      <c r="H15" s="45" t="s">
        <v>123</v>
      </c>
      <c r="I15" s="52">
        <v>64963050</v>
      </c>
      <c r="J15" s="52">
        <v>77498800</v>
      </c>
      <c r="L15" s="45" t="s">
        <v>123</v>
      </c>
      <c r="M15" s="53">
        <f t="shared" si="0"/>
        <v>77498800</v>
      </c>
      <c r="N15" s="53">
        <f t="shared" si="1"/>
        <v>12535750</v>
      </c>
      <c r="O15" s="42">
        <f t="shared" si="2"/>
        <v>0.19296738684529127</v>
      </c>
      <c r="Q15" s="45" t="s">
        <v>94</v>
      </c>
      <c r="R15" s="41">
        <v>2939</v>
      </c>
      <c r="AR15" s="49" t="s">
        <v>122</v>
      </c>
      <c r="AS15" s="55">
        <v>22576500</v>
      </c>
    </row>
    <row r="16" spans="1:45" x14ac:dyDescent="0.3">
      <c r="H16" s="45" t="s">
        <v>124</v>
      </c>
      <c r="I16" s="52">
        <v>60579075</v>
      </c>
      <c r="J16" s="52">
        <v>74469000</v>
      </c>
      <c r="L16" s="45" t="s">
        <v>124</v>
      </c>
      <c r="M16" s="53">
        <f t="shared" si="0"/>
        <v>74469000</v>
      </c>
      <c r="N16" s="53">
        <f t="shared" si="1"/>
        <v>13889925</v>
      </c>
      <c r="O16" s="42">
        <f t="shared" si="2"/>
        <v>0.22928585489296427</v>
      </c>
      <c r="Q16" s="45" t="s">
        <v>87</v>
      </c>
      <c r="R16" s="41">
        <v>2701</v>
      </c>
      <c r="AR16" s="49" t="s">
        <v>123</v>
      </c>
      <c r="AS16" s="55">
        <v>31161400</v>
      </c>
    </row>
    <row r="17" spans="8:45" x14ac:dyDescent="0.3">
      <c r="H17" s="45" t="s">
        <v>125</v>
      </c>
      <c r="I17" s="52">
        <v>46662800</v>
      </c>
      <c r="J17" s="52">
        <v>58076400</v>
      </c>
      <c r="L17" s="45" t="s">
        <v>125</v>
      </c>
      <c r="M17" s="53">
        <f t="shared" si="0"/>
        <v>58076400</v>
      </c>
      <c r="N17" s="53">
        <f t="shared" si="1"/>
        <v>11413600</v>
      </c>
      <c r="O17" s="42">
        <f t="shared" si="2"/>
        <v>0.24459740949964426</v>
      </c>
      <c r="Q17" s="45" t="s">
        <v>137</v>
      </c>
      <c r="R17" s="41">
        <v>42102</v>
      </c>
      <c r="AR17" s="49" t="s">
        <v>124</v>
      </c>
      <c r="AS17" s="55">
        <v>29816250</v>
      </c>
    </row>
    <row r="18" spans="8:45" x14ac:dyDescent="0.3">
      <c r="H18" s="45" t="s">
        <v>126</v>
      </c>
      <c r="I18" s="52">
        <v>40470950</v>
      </c>
      <c r="J18" s="52">
        <v>48148600</v>
      </c>
      <c r="L18" s="45" t="s">
        <v>126</v>
      </c>
      <c r="M18" s="53">
        <f t="shared" si="0"/>
        <v>48148600</v>
      </c>
      <c r="N18" s="53">
        <f t="shared" si="1"/>
        <v>7677650</v>
      </c>
      <c r="O18" s="42">
        <f t="shared" si="2"/>
        <v>0.18970767921187914</v>
      </c>
      <c r="R18" s="41"/>
      <c r="AR18" s="49" t="s">
        <v>125</v>
      </c>
      <c r="AS18" s="55">
        <v>17465700</v>
      </c>
    </row>
    <row r="19" spans="8:45" x14ac:dyDescent="0.3">
      <c r="H19" s="45" t="s">
        <v>137</v>
      </c>
      <c r="I19" s="52">
        <v>606945125</v>
      </c>
      <c r="J19" s="52">
        <v>750496200</v>
      </c>
      <c r="AR19" s="49" t="s">
        <v>126</v>
      </c>
      <c r="AS19" s="55">
        <v>14562800</v>
      </c>
    </row>
    <row r="20" spans="8:45" x14ac:dyDescent="0.3">
      <c r="AR20" s="57">
        <v>2022</v>
      </c>
      <c r="AS20" s="58">
        <v>454619100</v>
      </c>
    </row>
    <row r="21" spans="8:45" x14ac:dyDescent="0.3">
      <c r="AR21" s="49" t="s">
        <v>115</v>
      </c>
      <c r="AS21" s="55">
        <v>38005050</v>
      </c>
    </row>
    <row r="22" spans="8:45" x14ac:dyDescent="0.3">
      <c r="AR22" s="49" t="s">
        <v>116</v>
      </c>
      <c r="AS22" s="55">
        <v>36691300</v>
      </c>
    </row>
    <row r="23" spans="8:45" x14ac:dyDescent="0.3">
      <c r="AR23" s="49" t="s">
        <v>117</v>
      </c>
      <c r="AS23" s="55">
        <v>40703800</v>
      </c>
    </row>
    <row r="24" spans="8:45" x14ac:dyDescent="0.3">
      <c r="AR24" s="49" t="s">
        <v>118</v>
      </c>
      <c r="AS24" s="55">
        <v>51736200</v>
      </c>
    </row>
    <row r="25" spans="8:45" x14ac:dyDescent="0.3">
      <c r="AR25" s="49" t="s">
        <v>119</v>
      </c>
      <c r="AS25" s="55">
        <v>28493300</v>
      </c>
    </row>
    <row r="26" spans="8:45" x14ac:dyDescent="0.3">
      <c r="AR26" s="49" t="s">
        <v>120</v>
      </c>
      <c r="AS26" s="55">
        <v>31176300</v>
      </c>
    </row>
    <row r="27" spans="8:45" x14ac:dyDescent="0.3">
      <c r="AR27" s="49" t="s">
        <v>121</v>
      </c>
      <c r="AS27" s="55">
        <v>28913000</v>
      </c>
    </row>
    <row r="28" spans="8:45" x14ac:dyDescent="0.3">
      <c r="AR28" s="49" t="s">
        <v>122</v>
      </c>
      <c r="AS28" s="55">
        <v>33713500</v>
      </c>
    </row>
    <row r="29" spans="8:45" x14ac:dyDescent="0.3">
      <c r="AR29" s="49" t="s">
        <v>123</v>
      </c>
      <c r="AS29" s="55">
        <v>46337400</v>
      </c>
    </row>
    <row r="30" spans="8:45" x14ac:dyDescent="0.3">
      <c r="AR30" s="49" t="s">
        <v>124</v>
      </c>
      <c r="AS30" s="55">
        <v>44652750</v>
      </c>
    </row>
    <row r="31" spans="8:45" x14ac:dyDescent="0.3">
      <c r="AR31" s="49" t="s">
        <v>125</v>
      </c>
      <c r="AS31" s="55">
        <v>40610700</v>
      </c>
    </row>
    <row r="32" spans="8:45" x14ac:dyDescent="0.3">
      <c r="AR32" s="49" t="s">
        <v>126</v>
      </c>
      <c r="AS32" s="55">
        <v>33585800</v>
      </c>
    </row>
    <row r="33" spans="44:45" x14ac:dyDescent="0.3">
      <c r="AR33" s="45" t="s">
        <v>137</v>
      </c>
      <c r="AS33" s="55">
        <v>750496200</v>
      </c>
    </row>
  </sheetData>
  <pageMargins left="0.7" right="0.7" top="0.75" bottom="0.75" header="0.3" footer="0.3"/>
  <pageSetup paperSize="9" orientation="portrait" horizontalDpi="300" verticalDpi="300" r:id="rId10"/>
  <drawing r:id="rId11"/>
  <legacyDrawing r:id="rId12"/>
  <mc:AlternateContent xmlns:mc="http://schemas.openxmlformats.org/markup-compatibility/2006">
    <mc:Choice Requires="x14">
      <controls>
        <mc:AlternateContent xmlns:mc="http://schemas.openxmlformats.org/markup-compatibility/2006">
          <mc:Choice Requires="x14">
            <control shapeId="1031" r:id="rId13" name="Check Box 7">
              <controlPr defaultSize="0" autoFill="0" autoLine="0" autoPict="0">
                <anchor moveWithCells="1">
                  <from>
                    <xdr:col>10</xdr:col>
                    <xdr:colOff>487680</xdr:colOff>
                    <xdr:row>0</xdr:row>
                    <xdr:rowOff>0</xdr:rowOff>
                  </from>
                  <to>
                    <xdr:col>11</xdr:col>
                    <xdr:colOff>327660</xdr:colOff>
                    <xdr:row>1</xdr:row>
                    <xdr:rowOff>60960</xdr:rowOff>
                  </to>
                </anchor>
              </controlPr>
            </control>
          </mc:Choice>
        </mc:AlternateContent>
        <mc:AlternateContent xmlns:mc="http://schemas.openxmlformats.org/markup-compatibility/2006">
          <mc:Choice Requires="x14">
            <control shapeId="1032" r:id="rId14" name="Check Box 8">
              <controlPr defaultSize="0" autoFill="0" autoLine="0" autoPict="0">
                <anchor moveWithCells="1">
                  <from>
                    <xdr:col>12</xdr:col>
                    <xdr:colOff>38100</xdr:colOff>
                    <xdr:row>0</xdr:row>
                    <xdr:rowOff>0</xdr:rowOff>
                  </from>
                  <to>
                    <xdr:col>12</xdr:col>
                    <xdr:colOff>563880</xdr:colOff>
                    <xdr:row>1</xdr:row>
                    <xdr:rowOff>60960</xdr:rowOff>
                  </to>
                </anchor>
              </controlPr>
            </control>
          </mc:Choice>
        </mc:AlternateContent>
        <mc:AlternateContent xmlns:mc="http://schemas.openxmlformats.org/markup-compatibility/2006">
          <mc:Choice Requires="x14">
            <control shapeId="1033" r:id="rId15" name="Check Box 9">
              <controlPr defaultSize="0" autoFill="0" autoLine="0" autoPict="0">
                <anchor moveWithCells="1">
                  <from>
                    <xdr:col>13</xdr:col>
                    <xdr:colOff>106680</xdr:colOff>
                    <xdr:row>0</xdr:row>
                    <xdr:rowOff>0</xdr:rowOff>
                  </from>
                  <to>
                    <xdr:col>13</xdr:col>
                    <xdr:colOff>609600</xdr:colOff>
                    <xdr:row>1</xdr:row>
                    <xdr:rowOff>60960</xdr:rowOff>
                  </to>
                </anchor>
              </controlPr>
            </control>
          </mc:Choice>
        </mc:AlternateContent>
        <mc:AlternateContent xmlns:mc="http://schemas.openxmlformats.org/markup-compatibility/2006">
          <mc:Choice Requires="x14">
            <control shapeId="1035" r:id="rId16" name="Check Box 11">
              <controlPr defaultSize="0" autoFill="0" autoLine="0" autoPict="0">
                <anchor moveWithCells="1">
                  <from>
                    <xdr:col>12</xdr:col>
                    <xdr:colOff>0</xdr:colOff>
                    <xdr:row>2</xdr:row>
                    <xdr:rowOff>144780</xdr:rowOff>
                  </from>
                  <to>
                    <xdr:col>12</xdr:col>
                    <xdr:colOff>792480</xdr:colOff>
                    <xdr:row>3</xdr:row>
                    <xdr:rowOff>175260</xdr:rowOff>
                  </to>
                </anchor>
              </controlPr>
            </control>
          </mc:Choice>
        </mc:AlternateContent>
        <mc:AlternateContent xmlns:mc="http://schemas.openxmlformats.org/markup-compatibility/2006">
          <mc:Choice Requires="x14">
            <control shapeId="1036" r:id="rId17" name="Check Box 12">
              <controlPr defaultSize="0" autoFill="0" autoLine="0" autoPict="0">
                <anchor moveWithCells="1">
                  <from>
                    <xdr:col>14</xdr:col>
                    <xdr:colOff>15240</xdr:colOff>
                    <xdr:row>2</xdr:row>
                    <xdr:rowOff>175260</xdr:rowOff>
                  </from>
                  <to>
                    <xdr:col>15</xdr:col>
                    <xdr:colOff>198120</xdr:colOff>
                    <xdr:row>4</xdr:row>
                    <xdr:rowOff>22860</xdr:rowOff>
                  </to>
                </anchor>
              </controlPr>
            </control>
          </mc:Choice>
        </mc:AlternateContent>
        <mc:AlternateContent xmlns:mc="http://schemas.openxmlformats.org/markup-compatibility/2006">
          <mc:Choice Requires="x14">
            <control shapeId="1037" r:id="rId18" name="Check Box 13">
              <controlPr defaultSize="0" autoFill="0" autoLine="0" autoPict="0">
                <anchor moveWithCells="1">
                  <from>
                    <xdr:col>13</xdr:col>
                    <xdr:colOff>15240</xdr:colOff>
                    <xdr:row>2</xdr:row>
                    <xdr:rowOff>152400</xdr:rowOff>
                  </from>
                  <to>
                    <xdr:col>13</xdr:col>
                    <xdr:colOff>807720</xdr:colOff>
                    <xdr:row>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workbookViewId="0">
      <selection activeCell="F15" sqref="F15"/>
    </sheetView>
  </sheetViews>
  <sheetFormatPr defaultRowHeight="14.4" x14ac:dyDescent="0.3"/>
  <cols>
    <col min="1" max="1" width="7" customWidth="1"/>
    <col min="2" max="2" width="19.21875" customWidth="1"/>
    <col min="3" max="3" width="15.6640625" customWidth="1"/>
    <col min="4" max="4" width="8.21875" customWidth="1"/>
    <col min="5" max="5" width="15" customWidth="1"/>
    <col min="6" max="6" width="16.77734375" customWidth="1"/>
  </cols>
  <sheetData>
    <row r="1" spans="1:9" x14ac:dyDescent="0.3">
      <c r="A1" s="2" t="s">
        <v>0</v>
      </c>
      <c r="B1" s="2" t="s">
        <v>1</v>
      </c>
      <c r="C1" s="2" t="s">
        <v>2</v>
      </c>
      <c r="D1" s="2" t="s">
        <v>3</v>
      </c>
      <c r="E1" s="2" t="s">
        <v>4</v>
      </c>
      <c r="F1" s="2" t="s">
        <v>5</v>
      </c>
    </row>
    <row r="2" spans="1:9" x14ac:dyDescent="0.3">
      <c r="A2" t="s">
        <v>6</v>
      </c>
      <c r="B2" t="s">
        <v>61</v>
      </c>
      <c r="C2" t="s">
        <v>57</v>
      </c>
      <c r="D2" s="1" t="s">
        <v>45</v>
      </c>
      <c r="E2" s="3">
        <v>7250</v>
      </c>
      <c r="F2" s="4">
        <v>8200</v>
      </c>
      <c r="G2" s="4"/>
      <c r="H2" s="4"/>
      <c r="I2" s="4"/>
    </row>
    <row r="3" spans="1:9" x14ac:dyDescent="0.3">
      <c r="A3" t="s">
        <v>7</v>
      </c>
      <c r="B3" t="s">
        <v>62</v>
      </c>
      <c r="C3" t="s">
        <v>57</v>
      </c>
      <c r="D3" s="1" t="s">
        <v>45</v>
      </c>
      <c r="E3" s="3">
        <v>4850</v>
      </c>
      <c r="F3" s="4">
        <v>6100</v>
      </c>
      <c r="G3" s="4"/>
      <c r="H3" s="4"/>
      <c r="I3" s="4"/>
    </row>
    <row r="4" spans="1:9" x14ac:dyDescent="0.3">
      <c r="A4" t="s">
        <v>8</v>
      </c>
      <c r="B4" t="s">
        <v>63</v>
      </c>
      <c r="C4" t="s">
        <v>57</v>
      </c>
      <c r="D4" s="1" t="s">
        <v>45</v>
      </c>
      <c r="E4" s="3">
        <v>2350</v>
      </c>
      <c r="F4" s="4">
        <v>3500</v>
      </c>
      <c r="G4" s="4"/>
      <c r="H4" s="4"/>
      <c r="I4" s="4"/>
    </row>
    <row r="5" spans="1:9" x14ac:dyDescent="0.3">
      <c r="A5" t="s">
        <v>9</v>
      </c>
      <c r="B5" t="s">
        <v>64</v>
      </c>
      <c r="C5" t="s">
        <v>57</v>
      </c>
      <c r="D5" s="1" t="s">
        <v>45</v>
      </c>
      <c r="E5" s="3">
        <v>3550</v>
      </c>
      <c r="F5" s="4">
        <v>4800</v>
      </c>
      <c r="G5" s="4"/>
      <c r="H5" s="4"/>
      <c r="I5" s="4"/>
    </row>
    <row r="6" spans="1:9" x14ac:dyDescent="0.3">
      <c r="A6" t="s">
        <v>10</v>
      </c>
      <c r="B6" t="s">
        <v>65</v>
      </c>
      <c r="C6" t="s">
        <v>57</v>
      </c>
      <c r="D6" s="1" t="s">
        <v>45</v>
      </c>
      <c r="E6" s="3">
        <v>3650</v>
      </c>
      <c r="F6" s="4">
        <v>5100</v>
      </c>
      <c r="G6" s="4"/>
      <c r="H6" s="4"/>
      <c r="I6" s="4"/>
    </row>
    <row r="7" spans="1:9" x14ac:dyDescent="0.3">
      <c r="A7" t="s">
        <v>11</v>
      </c>
      <c r="B7" t="s">
        <v>66</v>
      </c>
      <c r="C7" t="s">
        <v>57</v>
      </c>
      <c r="D7" s="1" t="s">
        <v>45</v>
      </c>
      <c r="E7" s="3">
        <v>29250</v>
      </c>
      <c r="F7" s="4">
        <v>30000</v>
      </c>
      <c r="G7" s="4"/>
      <c r="H7" s="4"/>
      <c r="I7" s="4"/>
    </row>
    <row r="8" spans="1:9" x14ac:dyDescent="0.3">
      <c r="A8" t="s">
        <v>12</v>
      </c>
      <c r="B8" t="s">
        <v>67</v>
      </c>
      <c r="C8" t="s">
        <v>57</v>
      </c>
      <c r="D8" s="1" t="s">
        <v>45</v>
      </c>
      <c r="E8" s="3">
        <v>6850</v>
      </c>
      <c r="F8" s="4">
        <v>8700</v>
      </c>
      <c r="G8" s="4"/>
      <c r="H8" s="4"/>
      <c r="I8" s="4"/>
    </row>
    <row r="9" spans="1:9" x14ac:dyDescent="0.3">
      <c r="A9" t="s">
        <v>13</v>
      </c>
      <c r="B9" t="s">
        <v>68</v>
      </c>
      <c r="C9" t="s">
        <v>57</v>
      </c>
      <c r="D9" s="1" t="s">
        <v>45</v>
      </c>
      <c r="E9" s="3">
        <v>550</v>
      </c>
      <c r="F9" s="4">
        <v>1800</v>
      </c>
      <c r="G9" s="4"/>
      <c r="H9" s="4"/>
      <c r="I9" s="4"/>
    </row>
    <row r="10" spans="1:9" x14ac:dyDescent="0.3">
      <c r="A10" t="s">
        <v>14</v>
      </c>
      <c r="B10" t="s">
        <v>69</v>
      </c>
      <c r="C10" t="s">
        <v>57</v>
      </c>
      <c r="D10" s="1" t="s">
        <v>45</v>
      </c>
      <c r="E10" s="3">
        <v>550</v>
      </c>
      <c r="F10" s="4">
        <v>1900</v>
      </c>
      <c r="G10" s="4"/>
      <c r="H10" s="4"/>
      <c r="I10" s="4"/>
    </row>
    <row r="11" spans="1:9" x14ac:dyDescent="0.3">
      <c r="A11" t="s">
        <v>15</v>
      </c>
      <c r="B11" t="s">
        <v>70</v>
      </c>
      <c r="C11" t="s">
        <v>57</v>
      </c>
      <c r="D11" s="1" t="s">
        <v>45</v>
      </c>
      <c r="E11" s="3">
        <v>17250</v>
      </c>
      <c r="F11" s="4">
        <v>18000</v>
      </c>
      <c r="G11" s="4"/>
      <c r="H11" s="4"/>
      <c r="I11" s="4"/>
    </row>
    <row r="12" spans="1:9" x14ac:dyDescent="0.3">
      <c r="A12" t="s">
        <v>16</v>
      </c>
      <c r="B12" t="s">
        <v>71</v>
      </c>
      <c r="C12" t="s">
        <v>57</v>
      </c>
      <c r="D12" s="1" t="s">
        <v>45</v>
      </c>
      <c r="E12" s="3">
        <v>10550</v>
      </c>
      <c r="F12" s="4">
        <v>13100</v>
      </c>
      <c r="G12" s="4"/>
      <c r="H12" s="4"/>
      <c r="I12" s="4"/>
    </row>
    <row r="13" spans="1:9" x14ac:dyDescent="0.3">
      <c r="A13" t="s">
        <v>17</v>
      </c>
      <c r="B13" t="s">
        <v>72</v>
      </c>
      <c r="C13" t="s">
        <v>57</v>
      </c>
      <c r="D13" s="1" t="s">
        <v>45</v>
      </c>
      <c r="E13" s="3">
        <v>1450</v>
      </c>
      <c r="F13" s="4">
        <v>3300</v>
      </c>
      <c r="G13" s="4"/>
      <c r="H13" s="4"/>
      <c r="I13" s="4"/>
    </row>
    <row r="14" spans="1:9" x14ac:dyDescent="0.3">
      <c r="A14" t="s">
        <v>18</v>
      </c>
      <c r="B14" t="s">
        <v>73</v>
      </c>
      <c r="C14" t="s">
        <v>58</v>
      </c>
      <c r="D14" s="1" t="s">
        <v>45</v>
      </c>
      <c r="E14" s="3">
        <v>12850</v>
      </c>
      <c r="F14" s="4">
        <v>14250</v>
      </c>
      <c r="G14" s="4"/>
      <c r="H14" s="4"/>
      <c r="I14" s="4"/>
    </row>
    <row r="15" spans="1:9" x14ac:dyDescent="0.3">
      <c r="A15" t="s">
        <v>19</v>
      </c>
      <c r="B15" t="s">
        <v>74</v>
      </c>
      <c r="C15" t="s">
        <v>58</v>
      </c>
      <c r="D15" s="1" t="s">
        <v>45</v>
      </c>
      <c r="E15" s="3">
        <v>2875</v>
      </c>
      <c r="F15" s="4">
        <v>5300</v>
      </c>
      <c r="G15" s="4"/>
      <c r="H15" s="4"/>
      <c r="I15" s="4"/>
    </row>
    <row r="16" spans="1:9" x14ac:dyDescent="0.3">
      <c r="A16" t="s">
        <v>20</v>
      </c>
      <c r="B16" t="s">
        <v>75</v>
      </c>
      <c r="C16" t="s">
        <v>58</v>
      </c>
      <c r="D16" s="1" t="s">
        <v>45</v>
      </c>
      <c r="E16" s="3">
        <v>4775</v>
      </c>
      <c r="F16" s="4">
        <v>7700</v>
      </c>
      <c r="G16" s="4"/>
      <c r="H16" s="4"/>
      <c r="I16" s="4"/>
    </row>
    <row r="17" spans="1:9" x14ac:dyDescent="0.3">
      <c r="A17" t="s">
        <v>21</v>
      </c>
      <c r="B17" t="s">
        <v>76</v>
      </c>
      <c r="C17" t="s">
        <v>58</v>
      </c>
      <c r="D17" s="1" t="s">
        <v>45</v>
      </c>
      <c r="E17" s="3">
        <v>11500</v>
      </c>
      <c r="F17" s="4">
        <v>12550</v>
      </c>
      <c r="G17" s="4"/>
      <c r="H17" s="4"/>
      <c r="I17" s="4"/>
    </row>
    <row r="18" spans="1:9" x14ac:dyDescent="0.3">
      <c r="A18" t="s">
        <v>22</v>
      </c>
      <c r="B18" t="s">
        <v>77</v>
      </c>
      <c r="C18" t="s">
        <v>58</v>
      </c>
      <c r="D18" s="1" t="s">
        <v>45</v>
      </c>
      <c r="E18" s="3">
        <v>2250</v>
      </c>
      <c r="F18" s="4">
        <v>4700</v>
      </c>
      <c r="G18" s="4"/>
      <c r="H18" s="4"/>
      <c r="I18" s="4"/>
    </row>
    <row r="19" spans="1:9" x14ac:dyDescent="0.3">
      <c r="A19" t="s">
        <v>23</v>
      </c>
      <c r="B19" t="s">
        <v>78</v>
      </c>
      <c r="C19" t="s">
        <v>58</v>
      </c>
      <c r="D19" s="1" t="s">
        <v>45</v>
      </c>
      <c r="E19" s="3">
        <v>1500</v>
      </c>
      <c r="F19" s="4">
        <v>4000</v>
      </c>
      <c r="G19" s="4"/>
      <c r="H19" s="4"/>
      <c r="I19" s="4"/>
    </row>
    <row r="20" spans="1:9" x14ac:dyDescent="0.3">
      <c r="A20" t="s">
        <v>24</v>
      </c>
      <c r="B20" t="s">
        <v>79</v>
      </c>
      <c r="C20" t="s">
        <v>58</v>
      </c>
      <c r="D20" s="1" t="s">
        <v>45</v>
      </c>
      <c r="E20" s="3">
        <v>11150</v>
      </c>
      <c r="F20" s="4">
        <v>15000</v>
      </c>
      <c r="G20" s="4"/>
      <c r="H20" s="4"/>
      <c r="I20" s="4"/>
    </row>
    <row r="21" spans="1:9" x14ac:dyDescent="0.3">
      <c r="A21" t="s">
        <v>25</v>
      </c>
      <c r="B21" t="s">
        <v>80</v>
      </c>
      <c r="C21" t="s">
        <v>58</v>
      </c>
      <c r="D21" s="1" t="s">
        <v>45</v>
      </c>
      <c r="E21" s="3">
        <v>11950</v>
      </c>
      <c r="F21" s="4">
        <v>16200</v>
      </c>
      <c r="G21" s="4"/>
      <c r="H21" s="4"/>
      <c r="I21" s="4"/>
    </row>
    <row r="22" spans="1:9" x14ac:dyDescent="0.3">
      <c r="A22" t="s">
        <v>26</v>
      </c>
      <c r="B22" t="s">
        <v>81</v>
      </c>
      <c r="C22" t="s">
        <v>58</v>
      </c>
      <c r="D22" s="1" t="s">
        <v>45</v>
      </c>
      <c r="E22" s="3">
        <v>2500</v>
      </c>
      <c r="F22" s="4">
        <v>5400</v>
      </c>
      <c r="G22" s="4"/>
      <c r="H22" s="4"/>
      <c r="I22" s="4"/>
    </row>
    <row r="23" spans="1:9" x14ac:dyDescent="0.3">
      <c r="A23" t="s">
        <v>27</v>
      </c>
      <c r="B23" t="s">
        <v>82</v>
      </c>
      <c r="C23" t="s">
        <v>58</v>
      </c>
      <c r="D23" s="1" t="s">
        <v>45</v>
      </c>
      <c r="E23" s="3">
        <v>3500</v>
      </c>
      <c r="F23" s="4">
        <v>6700</v>
      </c>
      <c r="G23" s="4"/>
      <c r="H23" s="4"/>
      <c r="I23" s="4"/>
    </row>
    <row r="24" spans="1:9" x14ac:dyDescent="0.3">
      <c r="A24" t="s">
        <v>28</v>
      </c>
      <c r="B24" t="s">
        <v>83</v>
      </c>
      <c r="C24" t="s">
        <v>59</v>
      </c>
      <c r="D24" s="1" t="s">
        <v>45</v>
      </c>
      <c r="E24" s="3">
        <v>18500</v>
      </c>
      <c r="F24" s="4">
        <v>20000</v>
      </c>
      <c r="G24" s="4"/>
      <c r="H24" s="4"/>
      <c r="I24" s="4"/>
    </row>
    <row r="25" spans="1:9" x14ac:dyDescent="0.3">
      <c r="A25" t="s">
        <v>29</v>
      </c>
      <c r="B25" t="s">
        <v>84</v>
      </c>
      <c r="C25" t="s">
        <v>59</v>
      </c>
      <c r="D25" s="1" t="s">
        <v>45</v>
      </c>
      <c r="E25" s="3">
        <v>5750</v>
      </c>
      <c r="F25" s="4">
        <v>7500</v>
      </c>
      <c r="G25" s="4"/>
      <c r="H25" s="4"/>
      <c r="I25" s="4"/>
    </row>
    <row r="26" spans="1:9" x14ac:dyDescent="0.3">
      <c r="A26" t="s">
        <v>30</v>
      </c>
      <c r="B26" t="s">
        <v>85</v>
      </c>
      <c r="C26" t="s">
        <v>59</v>
      </c>
      <c r="D26" s="1" t="s">
        <v>45</v>
      </c>
      <c r="E26" s="3">
        <v>34550</v>
      </c>
      <c r="F26" s="4">
        <v>36000</v>
      </c>
      <c r="G26" s="4"/>
      <c r="H26" s="4"/>
      <c r="I26" s="4"/>
    </row>
    <row r="27" spans="1:9" x14ac:dyDescent="0.3">
      <c r="A27" t="s">
        <v>31</v>
      </c>
      <c r="B27" t="s">
        <v>86</v>
      </c>
      <c r="C27" t="s">
        <v>59</v>
      </c>
      <c r="D27" s="1" t="s">
        <v>45</v>
      </c>
      <c r="E27" s="3">
        <v>15450</v>
      </c>
      <c r="F27" s="4">
        <v>17750</v>
      </c>
      <c r="G27" s="4"/>
      <c r="H27" s="4"/>
      <c r="I27" s="4"/>
    </row>
    <row r="28" spans="1:9" x14ac:dyDescent="0.3">
      <c r="A28" t="s">
        <v>32</v>
      </c>
      <c r="B28" t="s">
        <v>87</v>
      </c>
      <c r="C28" t="s">
        <v>59</v>
      </c>
      <c r="D28" s="1" t="s">
        <v>45</v>
      </c>
      <c r="E28" s="3">
        <v>5750</v>
      </c>
      <c r="F28" s="4">
        <v>10300</v>
      </c>
      <c r="G28" s="4"/>
      <c r="H28" s="4"/>
      <c r="I28" s="4"/>
    </row>
    <row r="29" spans="1:9" x14ac:dyDescent="0.3">
      <c r="A29" t="s">
        <v>33</v>
      </c>
      <c r="B29" t="s">
        <v>88</v>
      </c>
      <c r="C29" t="s">
        <v>59</v>
      </c>
      <c r="D29" s="1" t="s">
        <v>45</v>
      </c>
      <c r="E29" s="3">
        <v>23150</v>
      </c>
      <c r="F29" s="4">
        <v>27500</v>
      </c>
      <c r="G29" s="4"/>
      <c r="H29" s="4"/>
      <c r="I29" s="4"/>
    </row>
    <row r="30" spans="1:9" x14ac:dyDescent="0.3">
      <c r="A30" t="s">
        <v>34</v>
      </c>
      <c r="B30" t="s">
        <v>97</v>
      </c>
      <c r="C30" t="s">
        <v>59</v>
      </c>
      <c r="D30" s="1" t="s">
        <v>45</v>
      </c>
      <c r="E30" s="3">
        <v>17750</v>
      </c>
      <c r="F30" s="4">
        <v>21000</v>
      </c>
      <c r="G30" s="4"/>
      <c r="H30" s="4"/>
      <c r="I30" s="4"/>
    </row>
    <row r="31" spans="1:9" x14ac:dyDescent="0.3">
      <c r="A31" t="s">
        <v>35</v>
      </c>
      <c r="B31" t="s">
        <v>89</v>
      </c>
      <c r="C31" t="s">
        <v>59</v>
      </c>
      <c r="D31" s="1" t="s">
        <v>45</v>
      </c>
      <c r="E31" s="3">
        <v>15000</v>
      </c>
      <c r="F31" s="4">
        <v>18550</v>
      </c>
      <c r="G31" s="4"/>
      <c r="H31" s="4"/>
      <c r="I31" s="4"/>
    </row>
    <row r="32" spans="1:9" x14ac:dyDescent="0.3">
      <c r="A32" t="s">
        <v>36</v>
      </c>
      <c r="B32" t="s">
        <v>90</v>
      </c>
      <c r="C32" t="s">
        <v>60</v>
      </c>
      <c r="D32" s="1" t="s">
        <v>45</v>
      </c>
      <c r="E32" s="3">
        <v>8000</v>
      </c>
      <c r="F32" s="4">
        <v>10750</v>
      </c>
      <c r="G32" s="4"/>
      <c r="H32" s="4"/>
      <c r="I32" s="4"/>
    </row>
    <row r="33" spans="1:9" x14ac:dyDescent="0.3">
      <c r="A33" t="s">
        <v>37</v>
      </c>
      <c r="B33" t="s">
        <v>91</v>
      </c>
      <c r="C33" t="s">
        <v>60</v>
      </c>
      <c r="D33" s="1" t="s">
        <v>45</v>
      </c>
      <c r="E33" s="3">
        <v>5000</v>
      </c>
      <c r="F33" s="4">
        <v>7750</v>
      </c>
      <c r="G33" s="4"/>
      <c r="H33" s="4"/>
      <c r="I33" s="4"/>
    </row>
    <row r="34" spans="1:9" x14ac:dyDescent="0.3">
      <c r="A34" t="s">
        <v>38</v>
      </c>
      <c r="B34" t="s">
        <v>98</v>
      </c>
      <c r="C34" t="s">
        <v>60</v>
      </c>
      <c r="D34" s="1" t="s">
        <v>45</v>
      </c>
      <c r="E34" s="3">
        <v>25000</v>
      </c>
      <c r="F34" s="4">
        <v>27500</v>
      </c>
      <c r="G34" s="4"/>
      <c r="H34" s="4"/>
      <c r="I34" s="4"/>
    </row>
    <row r="35" spans="1:9" x14ac:dyDescent="0.3">
      <c r="A35" t="s">
        <v>39</v>
      </c>
      <c r="B35" t="s">
        <v>99</v>
      </c>
      <c r="C35" t="s">
        <v>60</v>
      </c>
      <c r="D35" s="1" t="s">
        <v>45</v>
      </c>
      <c r="E35" s="3">
        <v>50000</v>
      </c>
      <c r="F35" s="4">
        <v>55000</v>
      </c>
      <c r="G35" s="4"/>
      <c r="H35" s="4"/>
      <c r="I35" s="4"/>
    </row>
    <row r="36" spans="1:9" x14ac:dyDescent="0.3">
      <c r="A36" t="s">
        <v>40</v>
      </c>
      <c r="B36" t="s">
        <v>92</v>
      </c>
      <c r="C36" t="s">
        <v>60</v>
      </c>
      <c r="D36" s="1" t="s">
        <v>45</v>
      </c>
      <c r="E36" s="3">
        <v>10000</v>
      </c>
      <c r="F36" s="4">
        <v>13500</v>
      </c>
      <c r="G36" s="4"/>
      <c r="H36" s="4"/>
      <c r="I36" s="4"/>
    </row>
    <row r="37" spans="1:9" x14ac:dyDescent="0.3">
      <c r="A37" t="s">
        <v>41</v>
      </c>
      <c r="B37" t="s">
        <v>93</v>
      </c>
      <c r="C37" t="s">
        <v>60</v>
      </c>
      <c r="D37" s="1" t="s">
        <v>45</v>
      </c>
      <c r="E37" s="3">
        <v>7500</v>
      </c>
      <c r="F37" s="4">
        <v>8000</v>
      </c>
      <c r="G37" s="4"/>
      <c r="H37" s="4"/>
      <c r="I37" s="4"/>
    </row>
    <row r="38" spans="1:9" x14ac:dyDescent="0.3">
      <c r="A38" t="s">
        <v>42</v>
      </c>
      <c r="B38" t="s">
        <v>94</v>
      </c>
      <c r="C38" t="s">
        <v>60</v>
      </c>
      <c r="D38" s="1" t="s">
        <v>45</v>
      </c>
      <c r="E38" s="3">
        <v>1500</v>
      </c>
      <c r="F38" s="4">
        <v>2500</v>
      </c>
      <c r="G38" s="4"/>
      <c r="H38" s="4"/>
      <c r="I38" s="4"/>
    </row>
    <row r="39" spans="1:9" x14ac:dyDescent="0.3">
      <c r="A39" t="s">
        <v>43</v>
      </c>
      <c r="B39" t="s">
        <v>95</v>
      </c>
      <c r="C39" t="s">
        <v>60</v>
      </c>
      <c r="D39" s="1" t="s">
        <v>45</v>
      </c>
      <c r="E39" s="3">
        <v>1750</v>
      </c>
      <c r="F39" s="4">
        <v>2750</v>
      </c>
      <c r="G39" s="4"/>
      <c r="H39" s="4"/>
      <c r="I39" s="4"/>
    </row>
    <row r="40" spans="1:9" x14ac:dyDescent="0.3">
      <c r="A40" t="s">
        <v>44</v>
      </c>
      <c r="B40" t="s">
        <v>96</v>
      </c>
      <c r="C40" t="s">
        <v>60</v>
      </c>
      <c r="D40" s="1" t="s">
        <v>45</v>
      </c>
      <c r="E40" s="3">
        <v>13750</v>
      </c>
      <c r="F40" s="4">
        <v>17500</v>
      </c>
      <c r="G40" s="4"/>
      <c r="H40" s="4"/>
      <c r="I40" s="4"/>
    </row>
  </sheetData>
  <dataValidations count="1">
    <dataValidation type="list" allowBlank="1" showInputMessage="1" showErrorMessage="1" sqref="D2:D40" xr:uid="{00000000-0002-0000-0000-000000000000}">
      <formula1>"Kg,Pcs,Ltr"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C164F-6A24-4746-893D-E2AEA7DDBEC0}">
  <dimension ref="A1:R731"/>
  <sheetViews>
    <sheetView workbookViewId="0">
      <selection activeCell="A3" sqref="A3"/>
    </sheetView>
  </sheetViews>
  <sheetFormatPr defaultRowHeight="14.4" x14ac:dyDescent="0.3"/>
  <cols>
    <col min="1" max="1" width="11.6640625" customWidth="1"/>
    <col min="2" max="2" width="16.109375" customWidth="1"/>
    <col min="3" max="3" width="5.5546875" customWidth="1"/>
    <col min="4" max="4" width="19.5546875" customWidth="1"/>
    <col min="5" max="5" width="23.5546875" customWidth="1"/>
    <col min="6" max="6" width="9.77734375" customWidth="1"/>
    <col min="7" max="7" width="20.33203125" bestFit="1" customWidth="1"/>
    <col min="8" max="8" width="16.5546875" bestFit="1" customWidth="1"/>
    <col min="9" max="9" width="10.21875" customWidth="1"/>
    <col min="10" max="10" width="13.77734375" customWidth="1"/>
    <col min="11" max="11" width="14.5546875" customWidth="1"/>
    <col min="12" max="12" width="20.5546875" customWidth="1"/>
    <col min="13" max="13" width="21.88671875" customWidth="1"/>
    <col min="14" max="14" width="8.6640625" bestFit="1" customWidth="1"/>
    <col min="15" max="15" width="9.44140625" bestFit="1" customWidth="1"/>
    <col min="16" max="16" width="9.33203125" customWidth="1"/>
  </cols>
  <sheetData>
    <row r="1" spans="1:18" x14ac:dyDescent="0.3">
      <c r="A1" s="29" t="s">
        <v>46</v>
      </c>
      <c r="B1" s="29" t="s">
        <v>47</v>
      </c>
      <c r="C1" s="29" t="s">
        <v>100</v>
      </c>
      <c r="D1" s="29" t="s">
        <v>48</v>
      </c>
      <c r="E1" s="29" t="s">
        <v>49</v>
      </c>
      <c r="F1" s="29" t="s">
        <v>50</v>
      </c>
      <c r="G1" s="29" t="s">
        <v>1</v>
      </c>
      <c r="H1" s="29" t="s">
        <v>2</v>
      </c>
      <c r="I1" s="29" t="s">
        <v>3</v>
      </c>
      <c r="J1" s="29" t="s">
        <v>4</v>
      </c>
      <c r="K1" s="29" t="s">
        <v>5</v>
      </c>
      <c r="L1" s="29" t="s">
        <v>56</v>
      </c>
      <c r="M1" s="29" t="s">
        <v>101</v>
      </c>
      <c r="N1" s="29" t="s">
        <v>102</v>
      </c>
      <c r="O1" s="29" t="s">
        <v>103</v>
      </c>
      <c r="P1" s="29" t="s">
        <v>104</v>
      </c>
    </row>
    <row r="2" spans="1:18" x14ac:dyDescent="0.3">
      <c r="A2" s="8">
        <v>44197</v>
      </c>
      <c r="B2" s="9" t="s">
        <v>6</v>
      </c>
      <c r="C2" s="10">
        <v>85</v>
      </c>
      <c r="D2" s="10" t="s">
        <v>51</v>
      </c>
      <c r="E2" s="11" t="s">
        <v>54</v>
      </c>
      <c r="F2" s="12">
        <v>0</v>
      </c>
      <c r="G2" s="9" t="str">
        <f>VLOOKUP(B2,'Data Produk'!$A$2:$F$40,2,FALSE)</f>
        <v>Pocky</v>
      </c>
      <c r="H2" s="9" t="str">
        <f>VLOOKUP(B2,'Data Produk'!$A$2:$F$40,3,FALSE)</f>
        <v>Makanan</v>
      </c>
      <c r="I2" s="10" t="str">
        <f>VLOOKUP(B2,'Data Produk'!$A$2:$F$40,4,FALSE)</f>
        <v>Pcs</v>
      </c>
      <c r="J2" s="13">
        <f>VLOOKUP(B2,'Data Produk'!$A$2:$F$40,5,FALSE)</f>
        <v>7250</v>
      </c>
      <c r="K2" s="13">
        <f>VLOOKUP(B2,'Data Produk'!$A$2:$F$40,6,FALSE)</f>
        <v>8200</v>
      </c>
      <c r="L2" s="14">
        <f>J2*C2</f>
        <v>616250</v>
      </c>
      <c r="M2" s="15">
        <f>K2*C2*(1-F2)</f>
        <v>697000</v>
      </c>
      <c r="N2" s="10">
        <f>DAY(A2)</f>
        <v>1</v>
      </c>
      <c r="O2" s="9" t="str">
        <f>TEXT(A2,"mmm")</f>
        <v>Jan</v>
      </c>
      <c r="P2" s="16">
        <f>YEAR(A2)</f>
        <v>2021</v>
      </c>
      <c r="R2">
        <f>'[1]Data Transaksi'!$C2+30</f>
        <v>115</v>
      </c>
    </row>
    <row r="3" spans="1:18" x14ac:dyDescent="0.3">
      <c r="A3" s="17">
        <v>44198</v>
      </c>
      <c r="B3" s="18" t="s">
        <v>7</v>
      </c>
      <c r="C3" s="19">
        <v>84</v>
      </c>
      <c r="D3" s="19" t="s">
        <v>51</v>
      </c>
      <c r="E3" s="20" t="s">
        <v>54</v>
      </c>
      <c r="F3" s="21">
        <v>0</v>
      </c>
      <c r="G3" s="18" t="str">
        <f>VLOOKUP(B3,'Data Produk'!$A$2:$F$40,2,FALSE)</f>
        <v>Lotte Chocopie</v>
      </c>
      <c r="H3" s="18" t="str">
        <f>VLOOKUP(B3,'Data Produk'!$A$2:$F$40,3,FALSE)</f>
        <v>Makanan</v>
      </c>
      <c r="I3" s="19" t="str">
        <f>VLOOKUP(B3,'Data Produk'!$A$2:$F$40,4,FALSE)</f>
        <v>Pcs</v>
      </c>
      <c r="J3" s="22">
        <f>VLOOKUP(B3,'Data Produk'!$A$2:$F$40,5,FALSE)</f>
        <v>4850</v>
      </c>
      <c r="K3" s="22">
        <f>VLOOKUP(B3,'Data Produk'!$A$2:$F$40,6,FALSE)</f>
        <v>6100</v>
      </c>
      <c r="L3" s="23">
        <f t="shared" ref="L3:L56" si="0">J3*C3</f>
        <v>407400</v>
      </c>
      <c r="M3" s="24">
        <f t="shared" ref="M3:M25" si="1">K3*C3</f>
        <v>512400</v>
      </c>
      <c r="N3" s="10">
        <f t="shared" ref="N3:N66" si="2">DAY(A3)</f>
        <v>2</v>
      </c>
      <c r="O3" s="9" t="str">
        <f t="shared" ref="O3:O66" si="3">TEXT(A3,"mmm")</f>
        <v>Jan</v>
      </c>
      <c r="P3" s="16">
        <f t="shared" ref="P3:P66" si="4">YEAR(A3)</f>
        <v>2021</v>
      </c>
      <c r="R3">
        <f>'[1]Data Transaksi'!$C3+30</f>
        <v>114</v>
      </c>
    </row>
    <row r="4" spans="1:18" x14ac:dyDescent="0.3">
      <c r="A4" s="8">
        <v>44199</v>
      </c>
      <c r="B4" s="9" t="s">
        <v>8</v>
      </c>
      <c r="C4" s="10">
        <v>87</v>
      </c>
      <c r="D4" s="10" t="s">
        <v>51</v>
      </c>
      <c r="E4" s="11" t="s">
        <v>54</v>
      </c>
      <c r="F4" s="12">
        <v>0</v>
      </c>
      <c r="G4" s="9" t="str">
        <f>VLOOKUP(B4,'Data Produk'!$A$2:$F$40,2,FALSE)</f>
        <v>Oreo Wafer Sandwich</v>
      </c>
      <c r="H4" s="9" t="str">
        <f>VLOOKUP(B4,'Data Produk'!$A$2:$F$40,3,FALSE)</f>
        <v>Makanan</v>
      </c>
      <c r="I4" s="10" t="str">
        <f>VLOOKUP(B4,'Data Produk'!$A$2:$F$40,4,FALSE)</f>
        <v>Pcs</v>
      </c>
      <c r="J4" s="13">
        <f>VLOOKUP(B4,'Data Produk'!$A$2:$F$40,5,FALSE)</f>
        <v>2350</v>
      </c>
      <c r="K4" s="13">
        <f>VLOOKUP(B4,'Data Produk'!$A$2:$F$40,6,FALSE)</f>
        <v>3500</v>
      </c>
      <c r="L4" s="14">
        <f t="shared" si="0"/>
        <v>204450</v>
      </c>
      <c r="M4" s="15">
        <f t="shared" si="1"/>
        <v>304500</v>
      </c>
      <c r="N4" s="10">
        <f t="shared" si="2"/>
        <v>3</v>
      </c>
      <c r="O4" s="9" t="str">
        <f t="shared" si="3"/>
        <v>Jan</v>
      </c>
      <c r="P4" s="16">
        <f t="shared" si="4"/>
        <v>2021</v>
      </c>
      <c r="R4">
        <f>'[1]Data Transaksi'!$C4+30</f>
        <v>117</v>
      </c>
    </row>
    <row r="5" spans="1:18" x14ac:dyDescent="0.3">
      <c r="A5" s="17">
        <v>44200</v>
      </c>
      <c r="B5" s="18" t="s">
        <v>9</v>
      </c>
      <c r="C5" s="19">
        <v>88</v>
      </c>
      <c r="D5" s="19" t="s">
        <v>51</v>
      </c>
      <c r="E5" s="20" t="s">
        <v>54</v>
      </c>
      <c r="F5" s="21">
        <v>0</v>
      </c>
      <c r="G5" s="18" t="str">
        <f>VLOOKUP(B5,'Data Produk'!$A$2:$F$40,2,FALSE)</f>
        <v>Nyam-nyam</v>
      </c>
      <c r="H5" s="18" t="str">
        <f>VLOOKUP(B5,'Data Produk'!$A$2:$F$40,3,FALSE)</f>
        <v>Makanan</v>
      </c>
      <c r="I5" s="19" t="str">
        <f>VLOOKUP(B5,'Data Produk'!$A$2:$F$40,4,FALSE)</f>
        <v>Pcs</v>
      </c>
      <c r="J5" s="22">
        <f>VLOOKUP(B5,'Data Produk'!$A$2:$F$40,5,FALSE)</f>
        <v>3550</v>
      </c>
      <c r="K5" s="22">
        <f>VLOOKUP(B5,'Data Produk'!$A$2:$F$40,6,FALSE)</f>
        <v>4800</v>
      </c>
      <c r="L5" s="23">
        <f t="shared" si="0"/>
        <v>312400</v>
      </c>
      <c r="M5" s="24">
        <f t="shared" si="1"/>
        <v>422400</v>
      </c>
      <c r="N5" s="10">
        <f t="shared" si="2"/>
        <v>4</v>
      </c>
      <c r="O5" s="9" t="str">
        <f t="shared" si="3"/>
        <v>Jan</v>
      </c>
      <c r="P5" s="16">
        <f t="shared" si="4"/>
        <v>2021</v>
      </c>
      <c r="R5">
        <f>'[1]Data Transaksi'!$C5+30</f>
        <v>118</v>
      </c>
    </row>
    <row r="6" spans="1:18" x14ac:dyDescent="0.3">
      <c r="A6" s="8">
        <v>44201</v>
      </c>
      <c r="B6" s="9" t="s">
        <v>18</v>
      </c>
      <c r="C6" s="10">
        <v>90</v>
      </c>
      <c r="D6" s="10" t="s">
        <v>51</v>
      </c>
      <c r="E6" s="11" t="s">
        <v>54</v>
      </c>
      <c r="F6" s="12">
        <v>0</v>
      </c>
      <c r="G6" s="9" t="str">
        <f>VLOOKUP(B6,'Data Produk'!$A$2:$F$40,2,FALSE)</f>
        <v>Buah Vita</v>
      </c>
      <c r="H6" s="9" t="str">
        <f>VLOOKUP(B6,'Data Produk'!$A$2:$F$40,3,FALSE)</f>
        <v>Minuman</v>
      </c>
      <c r="I6" s="10" t="str">
        <f>VLOOKUP(B6,'Data Produk'!$A$2:$F$40,4,FALSE)</f>
        <v>Pcs</v>
      </c>
      <c r="J6" s="13">
        <f>VLOOKUP(B6,'Data Produk'!$A$2:$F$40,5,FALSE)</f>
        <v>12850</v>
      </c>
      <c r="K6" s="13">
        <f>VLOOKUP(B6,'Data Produk'!$A$2:$F$40,6,FALSE)</f>
        <v>14250</v>
      </c>
      <c r="L6" s="14">
        <f t="shared" si="0"/>
        <v>1156500</v>
      </c>
      <c r="M6" s="15">
        <f t="shared" si="1"/>
        <v>1282500</v>
      </c>
      <c r="N6" s="10">
        <f t="shared" si="2"/>
        <v>5</v>
      </c>
      <c r="O6" s="9" t="str">
        <f t="shared" si="3"/>
        <v>Jan</v>
      </c>
      <c r="P6" s="16">
        <f t="shared" si="4"/>
        <v>2021</v>
      </c>
      <c r="R6">
        <f>'[1]Data Transaksi'!$C6+30</f>
        <v>120</v>
      </c>
    </row>
    <row r="7" spans="1:18" x14ac:dyDescent="0.3">
      <c r="A7" s="17">
        <v>44202</v>
      </c>
      <c r="B7" s="18" t="s">
        <v>19</v>
      </c>
      <c r="C7" s="19">
        <v>95</v>
      </c>
      <c r="D7" s="19" t="s">
        <v>51</v>
      </c>
      <c r="E7" s="20" t="s">
        <v>54</v>
      </c>
      <c r="F7" s="21">
        <v>0</v>
      </c>
      <c r="G7" s="18" t="str">
        <f>VLOOKUP(B7,'Data Produk'!$A$2:$F$40,2,FALSE)</f>
        <v>Cimory Yogurt</v>
      </c>
      <c r="H7" s="18" t="str">
        <f>VLOOKUP(B7,'Data Produk'!$A$2:$F$40,3,FALSE)</f>
        <v>Minuman</v>
      </c>
      <c r="I7" s="19" t="str">
        <f>VLOOKUP(B7,'Data Produk'!$A$2:$F$40,4,FALSE)</f>
        <v>Pcs</v>
      </c>
      <c r="J7" s="22">
        <f>VLOOKUP(B7,'Data Produk'!$A$2:$F$40,5,FALSE)</f>
        <v>2875</v>
      </c>
      <c r="K7" s="22">
        <f>VLOOKUP(B7,'Data Produk'!$A$2:$F$40,6,FALSE)</f>
        <v>5300</v>
      </c>
      <c r="L7" s="23">
        <f t="shared" si="0"/>
        <v>273125</v>
      </c>
      <c r="M7" s="24">
        <f t="shared" si="1"/>
        <v>503500</v>
      </c>
      <c r="N7" s="10">
        <f t="shared" si="2"/>
        <v>6</v>
      </c>
      <c r="O7" s="9" t="str">
        <f t="shared" si="3"/>
        <v>Jan</v>
      </c>
      <c r="P7" s="16">
        <f t="shared" si="4"/>
        <v>2021</v>
      </c>
      <c r="R7">
        <f>'[1]Data Transaksi'!$C7+30</f>
        <v>125</v>
      </c>
    </row>
    <row r="8" spans="1:18" x14ac:dyDescent="0.3">
      <c r="A8" s="8">
        <v>44203</v>
      </c>
      <c r="B8" s="9" t="s">
        <v>20</v>
      </c>
      <c r="C8" s="10">
        <v>90</v>
      </c>
      <c r="D8" s="10" t="s">
        <v>51</v>
      </c>
      <c r="E8" s="11" t="s">
        <v>54</v>
      </c>
      <c r="F8" s="12">
        <v>0</v>
      </c>
      <c r="G8" s="9" t="str">
        <f>VLOOKUP(B8,'Data Produk'!$A$2:$F$40,2,FALSE)</f>
        <v>Yoyic Bluebery</v>
      </c>
      <c r="H8" s="9" t="str">
        <f>VLOOKUP(B8,'Data Produk'!$A$2:$F$40,3,FALSE)</f>
        <v>Minuman</v>
      </c>
      <c r="I8" s="10" t="str">
        <f>VLOOKUP(B8,'Data Produk'!$A$2:$F$40,4,FALSE)</f>
        <v>Pcs</v>
      </c>
      <c r="J8" s="13">
        <f>VLOOKUP(B8,'Data Produk'!$A$2:$F$40,5,FALSE)</f>
        <v>4775</v>
      </c>
      <c r="K8" s="13">
        <f>VLOOKUP(B8,'Data Produk'!$A$2:$F$40,6,FALSE)</f>
        <v>7700</v>
      </c>
      <c r="L8" s="14">
        <f t="shared" si="0"/>
        <v>429750</v>
      </c>
      <c r="M8" s="15">
        <f t="shared" si="1"/>
        <v>693000</v>
      </c>
      <c r="N8" s="10">
        <f t="shared" si="2"/>
        <v>7</v>
      </c>
      <c r="O8" s="9" t="str">
        <f t="shared" si="3"/>
        <v>Jan</v>
      </c>
      <c r="P8" s="16">
        <f t="shared" si="4"/>
        <v>2021</v>
      </c>
      <c r="R8">
        <f>'[1]Data Transaksi'!$C8+30</f>
        <v>120</v>
      </c>
    </row>
    <row r="9" spans="1:18" x14ac:dyDescent="0.3">
      <c r="A9" s="17">
        <v>44204</v>
      </c>
      <c r="B9" s="18" t="s">
        <v>21</v>
      </c>
      <c r="C9" s="19">
        <v>87</v>
      </c>
      <c r="D9" s="19" t="s">
        <v>53</v>
      </c>
      <c r="E9" s="20" t="s">
        <v>54</v>
      </c>
      <c r="F9" s="21">
        <v>0</v>
      </c>
      <c r="G9" s="18" t="str">
        <f>VLOOKUP(B9,'Data Produk'!$A$2:$F$40,2,FALSE)</f>
        <v>Teh Pucuk</v>
      </c>
      <c r="H9" s="18" t="str">
        <f>VLOOKUP(B9,'Data Produk'!$A$2:$F$40,3,FALSE)</f>
        <v>Minuman</v>
      </c>
      <c r="I9" s="19" t="str">
        <f>VLOOKUP(B9,'Data Produk'!$A$2:$F$40,4,FALSE)</f>
        <v>Pcs</v>
      </c>
      <c r="J9" s="22">
        <f>VLOOKUP(B9,'Data Produk'!$A$2:$F$40,5,FALSE)</f>
        <v>11500</v>
      </c>
      <c r="K9" s="22">
        <f>VLOOKUP(B9,'Data Produk'!$A$2:$F$40,6,FALSE)</f>
        <v>12550</v>
      </c>
      <c r="L9" s="23">
        <f t="shared" si="0"/>
        <v>1000500</v>
      </c>
      <c r="M9" s="24">
        <f t="shared" si="1"/>
        <v>1091850</v>
      </c>
      <c r="N9" s="10">
        <f t="shared" si="2"/>
        <v>8</v>
      </c>
      <c r="O9" s="9" t="str">
        <f t="shared" si="3"/>
        <v>Jan</v>
      </c>
      <c r="P9" s="16">
        <f t="shared" si="4"/>
        <v>2021</v>
      </c>
      <c r="R9">
        <f>'[1]Data Transaksi'!$C9+30</f>
        <v>117</v>
      </c>
    </row>
    <row r="10" spans="1:18" x14ac:dyDescent="0.3">
      <c r="A10" s="8">
        <v>44205</v>
      </c>
      <c r="B10" s="9" t="s">
        <v>22</v>
      </c>
      <c r="C10" s="10">
        <v>84</v>
      </c>
      <c r="D10" s="10" t="s">
        <v>53</v>
      </c>
      <c r="E10" s="11" t="s">
        <v>54</v>
      </c>
      <c r="F10" s="12">
        <v>0</v>
      </c>
      <c r="G10" s="9" t="str">
        <f>VLOOKUP(B10,'Data Produk'!$A$2:$F$40,2,FALSE)</f>
        <v>Fruit Tea Poch</v>
      </c>
      <c r="H10" s="9" t="str">
        <f>VLOOKUP(B10,'Data Produk'!$A$2:$F$40,3,FALSE)</f>
        <v>Minuman</v>
      </c>
      <c r="I10" s="10" t="str">
        <f>VLOOKUP(B10,'Data Produk'!$A$2:$F$40,4,FALSE)</f>
        <v>Pcs</v>
      </c>
      <c r="J10" s="13">
        <f>VLOOKUP(B10,'Data Produk'!$A$2:$F$40,5,FALSE)</f>
        <v>2250</v>
      </c>
      <c r="K10" s="13">
        <f>VLOOKUP(B10,'Data Produk'!$A$2:$F$40,6,FALSE)</f>
        <v>4700</v>
      </c>
      <c r="L10" s="14">
        <f t="shared" si="0"/>
        <v>189000</v>
      </c>
      <c r="M10" s="15">
        <f t="shared" si="1"/>
        <v>394800</v>
      </c>
      <c r="N10" s="10">
        <f t="shared" si="2"/>
        <v>9</v>
      </c>
      <c r="O10" s="9" t="str">
        <f t="shared" si="3"/>
        <v>Jan</v>
      </c>
      <c r="P10" s="16">
        <f t="shared" si="4"/>
        <v>2021</v>
      </c>
      <c r="R10">
        <f>'[1]Data Transaksi'!$C10+30</f>
        <v>114</v>
      </c>
    </row>
    <row r="11" spans="1:18" x14ac:dyDescent="0.3">
      <c r="A11" s="17">
        <v>44206</v>
      </c>
      <c r="B11" s="18" t="s">
        <v>28</v>
      </c>
      <c r="C11" s="19">
        <v>83</v>
      </c>
      <c r="D11" s="19" t="s">
        <v>53</v>
      </c>
      <c r="E11" s="20" t="s">
        <v>54</v>
      </c>
      <c r="F11" s="21">
        <v>0</v>
      </c>
      <c r="G11" s="18" t="str">
        <f>VLOOKUP(B11,'Data Produk'!$A$2:$F$40,2,FALSE)</f>
        <v>Zen Sabun</v>
      </c>
      <c r="H11" s="18" t="str">
        <f>VLOOKUP(B11,'Data Produk'!$A$2:$F$40,3,FALSE)</f>
        <v>Perawatan Tubuh</v>
      </c>
      <c r="I11" s="19" t="str">
        <f>VLOOKUP(B11,'Data Produk'!$A$2:$F$40,4,FALSE)</f>
        <v>Pcs</v>
      </c>
      <c r="J11" s="22">
        <f>VLOOKUP(B11,'Data Produk'!$A$2:$F$40,5,FALSE)</f>
        <v>18500</v>
      </c>
      <c r="K11" s="22">
        <f>VLOOKUP(B11,'Data Produk'!$A$2:$F$40,6,FALSE)</f>
        <v>20000</v>
      </c>
      <c r="L11" s="23">
        <f t="shared" si="0"/>
        <v>1535500</v>
      </c>
      <c r="M11" s="24">
        <f t="shared" si="1"/>
        <v>1660000</v>
      </c>
      <c r="N11" s="10">
        <f t="shared" si="2"/>
        <v>10</v>
      </c>
      <c r="O11" s="9" t="str">
        <f t="shared" si="3"/>
        <v>Jan</v>
      </c>
      <c r="P11" s="16">
        <f t="shared" si="4"/>
        <v>2021</v>
      </c>
      <c r="R11">
        <f>'[1]Data Transaksi'!$C11+30</f>
        <v>113</v>
      </c>
    </row>
    <row r="12" spans="1:18" x14ac:dyDescent="0.3">
      <c r="A12" s="8">
        <v>44207</v>
      </c>
      <c r="B12" s="9" t="s">
        <v>29</v>
      </c>
      <c r="C12" s="10">
        <v>82</v>
      </c>
      <c r="D12" s="10" t="s">
        <v>53</v>
      </c>
      <c r="E12" s="11" t="s">
        <v>54</v>
      </c>
      <c r="F12" s="12">
        <v>0</v>
      </c>
      <c r="G12" s="9" t="str">
        <f>VLOOKUP(B12,'Data Produk'!$A$2:$F$40,2,FALSE)</f>
        <v>Detol</v>
      </c>
      <c r="H12" s="9" t="str">
        <f>VLOOKUP(B12,'Data Produk'!$A$2:$F$40,3,FALSE)</f>
        <v>Perawatan Tubuh</v>
      </c>
      <c r="I12" s="10" t="str">
        <f>VLOOKUP(B12,'Data Produk'!$A$2:$F$40,4,FALSE)</f>
        <v>Pcs</v>
      </c>
      <c r="J12" s="13">
        <f>VLOOKUP(B12,'Data Produk'!$A$2:$F$40,5,FALSE)</f>
        <v>5750</v>
      </c>
      <c r="K12" s="13">
        <f>VLOOKUP(B12,'Data Produk'!$A$2:$F$40,6,FALSE)</f>
        <v>7500</v>
      </c>
      <c r="L12" s="14">
        <f t="shared" si="0"/>
        <v>471500</v>
      </c>
      <c r="M12" s="15">
        <f t="shared" si="1"/>
        <v>615000</v>
      </c>
      <c r="N12" s="10">
        <f t="shared" si="2"/>
        <v>11</v>
      </c>
      <c r="O12" s="9" t="str">
        <f t="shared" si="3"/>
        <v>Jan</v>
      </c>
      <c r="P12" s="16">
        <f t="shared" si="4"/>
        <v>2021</v>
      </c>
      <c r="R12">
        <f>'[1]Data Transaksi'!$C12+30</f>
        <v>112</v>
      </c>
    </row>
    <row r="13" spans="1:18" x14ac:dyDescent="0.3">
      <c r="A13" s="17">
        <v>44208</v>
      </c>
      <c r="B13" s="18" t="s">
        <v>30</v>
      </c>
      <c r="C13" s="19">
        <v>90</v>
      </c>
      <c r="D13" s="19" t="s">
        <v>53</v>
      </c>
      <c r="E13" s="20" t="s">
        <v>54</v>
      </c>
      <c r="F13" s="21">
        <v>0</v>
      </c>
      <c r="G13" s="18" t="str">
        <f>VLOOKUP(B13,'Data Produk'!$A$2:$F$40,2,FALSE)</f>
        <v>Lifebuoy Cair 900 Ml</v>
      </c>
      <c r="H13" s="18" t="str">
        <f>VLOOKUP(B13,'Data Produk'!$A$2:$F$40,3,FALSE)</f>
        <v>Perawatan Tubuh</v>
      </c>
      <c r="I13" s="19" t="str">
        <f>VLOOKUP(B13,'Data Produk'!$A$2:$F$40,4,FALSE)</f>
        <v>Pcs</v>
      </c>
      <c r="J13" s="22">
        <f>VLOOKUP(B13,'Data Produk'!$A$2:$F$40,5,FALSE)</f>
        <v>34550</v>
      </c>
      <c r="K13" s="22">
        <f>VLOOKUP(B13,'Data Produk'!$A$2:$F$40,6,FALSE)</f>
        <v>36000</v>
      </c>
      <c r="L13" s="23">
        <f t="shared" si="0"/>
        <v>3109500</v>
      </c>
      <c r="M13" s="24">
        <f t="shared" si="1"/>
        <v>3240000</v>
      </c>
      <c r="N13" s="10">
        <f t="shared" si="2"/>
        <v>12</v>
      </c>
      <c r="O13" s="9" t="str">
        <f t="shared" si="3"/>
        <v>Jan</v>
      </c>
      <c r="P13" s="16">
        <f t="shared" si="4"/>
        <v>2021</v>
      </c>
      <c r="R13">
        <f>'[1]Data Transaksi'!$C13+30</f>
        <v>120</v>
      </c>
    </row>
    <row r="14" spans="1:18" x14ac:dyDescent="0.3">
      <c r="A14" s="8">
        <v>44209</v>
      </c>
      <c r="B14" s="9" t="s">
        <v>31</v>
      </c>
      <c r="C14" s="10">
        <v>86</v>
      </c>
      <c r="D14" s="10" t="s">
        <v>53</v>
      </c>
      <c r="E14" s="11" t="s">
        <v>54</v>
      </c>
      <c r="F14" s="12">
        <v>0</v>
      </c>
      <c r="G14" s="9" t="str">
        <f>VLOOKUP(B14,'Data Produk'!$A$2:$F$40,2,FALSE)</f>
        <v>Ciptadent 190gr</v>
      </c>
      <c r="H14" s="9" t="str">
        <f>VLOOKUP(B14,'Data Produk'!$A$2:$F$40,3,FALSE)</f>
        <v>Perawatan Tubuh</v>
      </c>
      <c r="I14" s="10" t="str">
        <f>VLOOKUP(B14,'Data Produk'!$A$2:$F$40,4,FALSE)</f>
        <v>Pcs</v>
      </c>
      <c r="J14" s="13">
        <f>VLOOKUP(B14,'Data Produk'!$A$2:$F$40,5,FALSE)</f>
        <v>15450</v>
      </c>
      <c r="K14" s="13">
        <f>VLOOKUP(B14,'Data Produk'!$A$2:$F$40,6,FALSE)</f>
        <v>17750</v>
      </c>
      <c r="L14" s="14">
        <f t="shared" si="0"/>
        <v>1328700</v>
      </c>
      <c r="M14" s="15">
        <f t="shared" si="1"/>
        <v>1526500</v>
      </c>
      <c r="N14" s="10">
        <f t="shared" si="2"/>
        <v>13</v>
      </c>
      <c r="O14" s="9" t="str">
        <f t="shared" si="3"/>
        <v>Jan</v>
      </c>
      <c r="P14" s="16">
        <f t="shared" si="4"/>
        <v>2021</v>
      </c>
      <c r="R14">
        <f>'[1]Data Transaksi'!$C14+30</f>
        <v>116</v>
      </c>
    </row>
    <row r="15" spans="1:18" x14ac:dyDescent="0.3">
      <c r="A15" s="17">
        <v>44210</v>
      </c>
      <c r="B15" s="18" t="s">
        <v>32</v>
      </c>
      <c r="C15" s="19">
        <v>88</v>
      </c>
      <c r="D15" s="19" t="s">
        <v>53</v>
      </c>
      <c r="E15" s="20" t="s">
        <v>54</v>
      </c>
      <c r="F15" s="21">
        <v>0</v>
      </c>
      <c r="G15" s="18" t="str">
        <f>VLOOKUP(B15,'Data Produk'!$A$2:$F$40,2,FALSE)</f>
        <v>Pepsodent 120 gr</v>
      </c>
      <c r="H15" s="18" t="str">
        <f>VLOOKUP(B15,'Data Produk'!$A$2:$F$40,3,FALSE)</f>
        <v>Perawatan Tubuh</v>
      </c>
      <c r="I15" s="19" t="str">
        <f>VLOOKUP(B15,'Data Produk'!$A$2:$F$40,4,FALSE)</f>
        <v>Pcs</v>
      </c>
      <c r="J15" s="22">
        <f>VLOOKUP(B15,'Data Produk'!$A$2:$F$40,5,FALSE)</f>
        <v>5750</v>
      </c>
      <c r="K15" s="22">
        <f>VLOOKUP(B15,'Data Produk'!$A$2:$F$40,6,FALSE)</f>
        <v>10300</v>
      </c>
      <c r="L15" s="23">
        <f t="shared" si="0"/>
        <v>506000</v>
      </c>
      <c r="M15" s="24">
        <f t="shared" si="1"/>
        <v>906400</v>
      </c>
      <c r="N15" s="10">
        <f t="shared" si="2"/>
        <v>14</v>
      </c>
      <c r="O15" s="9" t="str">
        <f t="shared" si="3"/>
        <v>Jan</v>
      </c>
      <c r="P15" s="16">
        <f t="shared" si="4"/>
        <v>2021</v>
      </c>
      <c r="R15">
        <f>'[1]Data Transaksi'!$C15+30</f>
        <v>118</v>
      </c>
    </row>
    <row r="16" spans="1:18" x14ac:dyDescent="0.3">
      <c r="A16" s="8">
        <v>44211</v>
      </c>
      <c r="B16" s="9" t="s">
        <v>36</v>
      </c>
      <c r="C16" s="10">
        <v>84</v>
      </c>
      <c r="D16" s="10" t="s">
        <v>53</v>
      </c>
      <c r="E16" s="11" t="s">
        <v>55</v>
      </c>
      <c r="F16" s="12">
        <v>0</v>
      </c>
      <c r="G16" s="9" t="str">
        <f>VLOOKUP(B16,'Data Produk'!$A$2:$F$40,2,FALSE)</f>
        <v>Buku Gambar A4</v>
      </c>
      <c r="H16" s="9" t="str">
        <f>VLOOKUP(B16,'Data Produk'!$A$2:$F$40,3,FALSE)</f>
        <v>Alat Tulis</v>
      </c>
      <c r="I16" s="10" t="str">
        <f>VLOOKUP(B16,'Data Produk'!$A$2:$F$40,4,FALSE)</f>
        <v>Pcs</v>
      </c>
      <c r="J16" s="13">
        <f>VLOOKUP(B16,'Data Produk'!$A$2:$F$40,5,FALSE)</f>
        <v>8000</v>
      </c>
      <c r="K16" s="13">
        <f>VLOOKUP(B16,'Data Produk'!$A$2:$F$40,6,FALSE)</f>
        <v>10750</v>
      </c>
      <c r="L16" s="14">
        <f t="shared" si="0"/>
        <v>672000</v>
      </c>
      <c r="M16" s="15">
        <f t="shared" si="1"/>
        <v>903000</v>
      </c>
      <c r="N16" s="10">
        <f t="shared" si="2"/>
        <v>15</v>
      </c>
      <c r="O16" s="9" t="str">
        <f t="shared" si="3"/>
        <v>Jan</v>
      </c>
      <c r="P16" s="16">
        <f t="shared" si="4"/>
        <v>2021</v>
      </c>
      <c r="R16">
        <f>'[1]Data Transaksi'!$C16+30</f>
        <v>114</v>
      </c>
    </row>
    <row r="17" spans="1:18" x14ac:dyDescent="0.3">
      <c r="A17" s="17">
        <v>44212</v>
      </c>
      <c r="B17" s="18" t="s">
        <v>37</v>
      </c>
      <c r="C17" s="19">
        <v>85</v>
      </c>
      <c r="D17" s="19" t="s">
        <v>53</v>
      </c>
      <c r="E17" s="20" t="s">
        <v>55</v>
      </c>
      <c r="F17" s="21">
        <v>0</v>
      </c>
      <c r="G17" s="18" t="str">
        <f>VLOOKUP(B17,'Data Produk'!$A$2:$F$40,2,FALSE)</f>
        <v>Buku Tulis</v>
      </c>
      <c r="H17" s="18" t="str">
        <f>VLOOKUP(B17,'Data Produk'!$A$2:$F$40,3,FALSE)</f>
        <v>Alat Tulis</v>
      </c>
      <c r="I17" s="19" t="str">
        <f>VLOOKUP(B17,'Data Produk'!$A$2:$F$40,4,FALSE)</f>
        <v>Pcs</v>
      </c>
      <c r="J17" s="22">
        <f>VLOOKUP(B17,'Data Produk'!$A$2:$F$40,5,FALSE)</f>
        <v>5000</v>
      </c>
      <c r="K17" s="22">
        <f>VLOOKUP(B17,'Data Produk'!$A$2:$F$40,6,FALSE)</f>
        <v>7750</v>
      </c>
      <c r="L17" s="23">
        <f t="shared" si="0"/>
        <v>425000</v>
      </c>
      <c r="M17" s="24">
        <f t="shared" si="1"/>
        <v>658750</v>
      </c>
      <c r="N17" s="10">
        <f t="shared" si="2"/>
        <v>16</v>
      </c>
      <c r="O17" s="9" t="str">
        <f t="shared" si="3"/>
        <v>Jan</v>
      </c>
      <c r="P17" s="16">
        <f t="shared" si="4"/>
        <v>2021</v>
      </c>
      <c r="R17">
        <f>'[1]Data Transaksi'!$C17+30</f>
        <v>115</v>
      </c>
    </row>
    <row r="18" spans="1:18" x14ac:dyDescent="0.3">
      <c r="A18" s="8">
        <v>44213</v>
      </c>
      <c r="B18" s="9" t="s">
        <v>38</v>
      </c>
      <c r="C18" s="10">
        <v>82</v>
      </c>
      <c r="D18" s="10" t="s">
        <v>53</v>
      </c>
      <c r="E18" s="11" t="s">
        <v>55</v>
      </c>
      <c r="F18" s="12">
        <v>0</v>
      </c>
      <c r="G18" s="9" t="str">
        <f>VLOOKUP(B18,'Data Produk'!$A$2:$F$40,2,FALSE)</f>
        <v>Pencil Warna 12</v>
      </c>
      <c r="H18" s="9" t="str">
        <f>VLOOKUP(B18,'Data Produk'!$A$2:$F$40,3,FALSE)</f>
        <v>Alat Tulis</v>
      </c>
      <c r="I18" s="10" t="str">
        <f>VLOOKUP(B18,'Data Produk'!$A$2:$F$40,4,FALSE)</f>
        <v>Pcs</v>
      </c>
      <c r="J18" s="13">
        <f>VLOOKUP(B18,'Data Produk'!$A$2:$F$40,5,FALSE)</f>
        <v>25000</v>
      </c>
      <c r="K18" s="13">
        <f>VLOOKUP(B18,'Data Produk'!$A$2:$F$40,6,FALSE)</f>
        <v>27500</v>
      </c>
      <c r="L18" s="14">
        <f t="shared" si="0"/>
        <v>2050000</v>
      </c>
      <c r="M18" s="15">
        <f t="shared" si="1"/>
        <v>2255000</v>
      </c>
      <c r="N18" s="10">
        <f t="shared" si="2"/>
        <v>17</v>
      </c>
      <c r="O18" s="9" t="str">
        <f t="shared" si="3"/>
        <v>Jan</v>
      </c>
      <c r="P18" s="16">
        <f t="shared" si="4"/>
        <v>2021</v>
      </c>
      <c r="R18">
        <f>'[1]Data Transaksi'!$C18+30</f>
        <v>112</v>
      </c>
    </row>
    <row r="19" spans="1:18" x14ac:dyDescent="0.3">
      <c r="A19" s="17">
        <v>44214</v>
      </c>
      <c r="B19" s="18" t="s">
        <v>39</v>
      </c>
      <c r="C19" s="19">
        <v>86</v>
      </c>
      <c r="D19" s="19" t="s">
        <v>53</v>
      </c>
      <c r="E19" s="20" t="s">
        <v>55</v>
      </c>
      <c r="F19" s="21">
        <v>0</v>
      </c>
      <c r="G19" s="18" t="str">
        <f>VLOOKUP(B19,'Data Produk'!$A$2:$F$40,2,FALSE)</f>
        <v>Pencil Warna 24</v>
      </c>
      <c r="H19" s="18" t="str">
        <f>VLOOKUP(B19,'Data Produk'!$A$2:$F$40,3,FALSE)</f>
        <v>Alat Tulis</v>
      </c>
      <c r="I19" s="19" t="str">
        <f>VLOOKUP(B19,'Data Produk'!$A$2:$F$40,4,FALSE)</f>
        <v>Pcs</v>
      </c>
      <c r="J19" s="22">
        <f>VLOOKUP(B19,'Data Produk'!$A$2:$F$40,5,FALSE)</f>
        <v>50000</v>
      </c>
      <c r="K19" s="22">
        <f>VLOOKUP(B19,'Data Produk'!$A$2:$F$40,6,FALSE)</f>
        <v>55000</v>
      </c>
      <c r="L19" s="23">
        <f t="shared" si="0"/>
        <v>4300000</v>
      </c>
      <c r="M19" s="24">
        <f t="shared" si="1"/>
        <v>4730000</v>
      </c>
      <c r="N19" s="10">
        <f t="shared" si="2"/>
        <v>18</v>
      </c>
      <c r="O19" s="9" t="str">
        <f t="shared" si="3"/>
        <v>Jan</v>
      </c>
      <c r="P19" s="16">
        <f t="shared" si="4"/>
        <v>2021</v>
      </c>
      <c r="R19">
        <f>'[1]Data Transaksi'!$C19+30</f>
        <v>116</v>
      </c>
    </row>
    <row r="20" spans="1:18" x14ac:dyDescent="0.3">
      <c r="A20" s="8">
        <v>44215</v>
      </c>
      <c r="B20" s="9" t="s">
        <v>40</v>
      </c>
      <c r="C20" s="10">
        <v>83</v>
      </c>
      <c r="D20" s="10" t="s">
        <v>53</v>
      </c>
      <c r="E20" s="11" t="s">
        <v>55</v>
      </c>
      <c r="F20" s="12">
        <v>0</v>
      </c>
      <c r="G20" s="9" t="str">
        <f>VLOOKUP(B20,'Data Produk'!$A$2:$F$40,2,FALSE)</f>
        <v>Buku Gambar A3</v>
      </c>
      <c r="H20" s="9" t="str">
        <f>VLOOKUP(B20,'Data Produk'!$A$2:$F$40,3,FALSE)</f>
        <v>Alat Tulis</v>
      </c>
      <c r="I20" s="10" t="str">
        <f>VLOOKUP(B20,'Data Produk'!$A$2:$F$40,4,FALSE)</f>
        <v>Pcs</v>
      </c>
      <c r="J20" s="13">
        <f>VLOOKUP(B20,'Data Produk'!$A$2:$F$40,5,FALSE)</f>
        <v>10000</v>
      </c>
      <c r="K20" s="13">
        <f>VLOOKUP(B20,'Data Produk'!$A$2:$F$40,6,FALSE)</f>
        <v>13500</v>
      </c>
      <c r="L20" s="14">
        <f t="shared" si="0"/>
        <v>830000</v>
      </c>
      <c r="M20" s="15">
        <f t="shared" si="1"/>
        <v>1120500</v>
      </c>
      <c r="N20" s="10">
        <f t="shared" si="2"/>
        <v>19</v>
      </c>
      <c r="O20" s="9" t="str">
        <f t="shared" si="3"/>
        <v>Jan</v>
      </c>
      <c r="P20" s="16">
        <f t="shared" si="4"/>
        <v>2021</v>
      </c>
      <c r="R20">
        <f>'[1]Data Transaksi'!$C20+30</f>
        <v>113</v>
      </c>
    </row>
    <row r="21" spans="1:18" x14ac:dyDescent="0.3">
      <c r="A21" s="17">
        <v>44216</v>
      </c>
      <c r="B21" s="18" t="s">
        <v>41</v>
      </c>
      <c r="C21" s="19">
        <v>89</v>
      </c>
      <c r="D21" s="19" t="s">
        <v>51</v>
      </c>
      <c r="E21" s="20" t="s">
        <v>55</v>
      </c>
      <c r="F21" s="21">
        <v>0</v>
      </c>
      <c r="G21" s="18" t="str">
        <f>VLOOKUP(B21,'Data Produk'!$A$2:$F$40,2,FALSE)</f>
        <v>Pulpen Gel</v>
      </c>
      <c r="H21" s="18" t="str">
        <f>VLOOKUP(B21,'Data Produk'!$A$2:$F$40,3,FALSE)</f>
        <v>Alat Tulis</v>
      </c>
      <c r="I21" s="19" t="str">
        <f>VLOOKUP(B21,'Data Produk'!$A$2:$F$40,4,FALSE)</f>
        <v>Pcs</v>
      </c>
      <c r="J21" s="22">
        <f>VLOOKUP(B21,'Data Produk'!$A$2:$F$40,5,FALSE)</f>
        <v>7500</v>
      </c>
      <c r="K21" s="22">
        <f>VLOOKUP(B21,'Data Produk'!$A$2:$F$40,6,FALSE)</f>
        <v>8000</v>
      </c>
      <c r="L21" s="23">
        <f t="shared" si="0"/>
        <v>667500</v>
      </c>
      <c r="M21" s="24">
        <f t="shared" si="1"/>
        <v>712000</v>
      </c>
      <c r="N21" s="10">
        <f t="shared" si="2"/>
        <v>20</v>
      </c>
      <c r="O21" s="9" t="str">
        <f t="shared" si="3"/>
        <v>Jan</v>
      </c>
      <c r="P21" s="16">
        <f t="shared" si="4"/>
        <v>2021</v>
      </c>
      <c r="R21">
        <f>'[1]Data Transaksi'!$C21+30</f>
        <v>119</v>
      </c>
    </row>
    <row r="22" spans="1:18" x14ac:dyDescent="0.3">
      <c r="A22" s="8">
        <v>44217</v>
      </c>
      <c r="B22" s="9" t="s">
        <v>42</v>
      </c>
      <c r="C22" s="10">
        <v>88</v>
      </c>
      <c r="D22" s="10" t="s">
        <v>51</v>
      </c>
      <c r="E22" s="11" t="s">
        <v>55</v>
      </c>
      <c r="F22" s="12">
        <v>0</v>
      </c>
      <c r="G22" s="9" t="str">
        <f>VLOOKUP(B22,'Data Produk'!$A$2:$F$40,2,FALSE)</f>
        <v>Tipe X Joyko</v>
      </c>
      <c r="H22" s="9" t="str">
        <f>VLOOKUP(B22,'Data Produk'!$A$2:$F$40,3,FALSE)</f>
        <v>Alat Tulis</v>
      </c>
      <c r="I22" s="10" t="str">
        <f>VLOOKUP(B22,'Data Produk'!$A$2:$F$40,4,FALSE)</f>
        <v>Pcs</v>
      </c>
      <c r="J22" s="13">
        <f>VLOOKUP(B22,'Data Produk'!$A$2:$F$40,5,FALSE)</f>
        <v>1500</v>
      </c>
      <c r="K22" s="13">
        <f>VLOOKUP(B22,'Data Produk'!$A$2:$F$40,6,FALSE)</f>
        <v>2500</v>
      </c>
      <c r="L22" s="14">
        <f t="shared" si="0"/>
        <v>132000</v>
      </c>
      <c r="M22" s="15">
        <f t="shared" si="1"/>
        <v>220000</v>
      </c>
      <c r="N22" s="10">
        <f t="shared" si="2"/>
        <v>21</v>
      </c>
      <c r="O22" s="9" t="str">
        <f t="shared" si="3"/>
        <v>Jan</v>
      </c>
      <c r="P22" s="16">
        <f t="shared" si="4"/>
        <v>2021</v>
      </c>
      <c r="R22">
        <f>'[1]Data Transaksi'!$C22+30</f>
        <v>118</v>
      </c>
    </row>
    <row r="23" spans="1:18" x14ac:dyDescent="0.3">
      <c r="A23" s="17">
        <v>44218</v>
      </c>
      <c r="B23" s="18" t="s">
        <v>43</v>
      </c>
      <c r="C23" s="19">
        <v>87</v>
      </c>
      <c r="D23" s="19" t="s">
        <v>51</v>
      </c>
      <c r="E23" s="20" t="s">
        <v>55</v>
      </c>
      <c r="F23" s="21">
        <v>0</v>
      </c>
      <c r="G23" s="18" t="str">
        <f>VLOOKUP(B23,'Data Produk'!$A$2:$F$40,2,FALSE)</f>
        <v>Penggaris Butterfly</v>
      </c>
      <c r="H23" s="18" t="str">
        <f>VLOOKUP(B23,'Data Produk'!$A$2:$F$40,3,FALSE)</f>
        <v>Alat Tulis</v>
      </c>
      <c r="I23" s="19" t="str">
        <f>VLOOKUP(B23,'Data Produk'!$A$2:$F$40,4,FALSE)</f>
        <v>Pcs</v>
      </c>
      <c r="J23" s="22">
        <f>VLOOKUP(B23,'Data Produk'!$A$2:$F$40,5,FALSE)</f>
        <v>1750</v>
      </c>
      <c r="K23" s="22">
        <f>VLOOKUP(B23,'Data Produk'!$A$2:$F$40,6,FALSE)</f>
        <v>2750</v>
      </c>
      <c r="L23" s="23">
        <f t="shared" si="0"/>
        <v>152250</v>
      </c>
      <c r="M23" s="24">
        <f t="shared" si="1"/>
        <v>239250</v>
      </c>
      <c r="N23" s="10">
        <f t="shared" si="2"/>
        <v>22</v>
      </c>
      <c r="O23" s="9" t="str">
        <f t="shared" si="3"/>
        <v>Jan</v>
      </c>
      <c r="P23" s="16">
        <f t="shared" si="4"/>
        <v>2021</v>
      </c>
      <c r="R23">
        <f>'[1]Data Transaksi'!$C23+30</f>
        <v>117</v>
      </c>
    </row>
    <row r="24" spans="1:18" x14ac:dyDescent="0.3">
      <c r="A24" s="8">
        <v>44219</v>
      </c>
      <c r="B24" s="9" t="s">
        <v>44</v>
      </c>
      <c r="C24" s="10">
        <v>90</v>
      </c>
      <c r="D24" s="10" t="s">
        <v>51</v>
      </c>
      <c r="E24" s="11" t="s">
        <v>55</v>
      </c>
      <c r="F24" s="12">
        <v>0</v>
      </c>
      <c r="G24" s="9" t="str">
        <f>VLOOKUP(B24,'Data Produk'!$A$2:$F$40,2,FALSE)</f>
        <v>Penggaris Flexibble</v>
      </c>
      <c r="H24" s="9" t="str">
        <f>VLOOKUP(B24,'Data Produk'!$A$2:$F$40,3,FALSE)</f>
        <v>Alat Tulis</v>
      </c>
      <c r="I24" s="10" t="str">
        <f>VLOOKUP(B24,'Data Produk'!$A$2:$F$40,4,FALSE)</f>
        <v>Pcs</v>
      </c>
      <c r="J24" s="13">
        <f>VLOOKUP(B24,'Data Produk'!$A$2:$F$40,5,FALSE)</f>
        <v>13750</v>
      </c>
      <c r="K24" s="13">
        <f>VLOOKUP(B24,'Data Produk'!$A$2:$F$40,6,FALSE)</f>
        <v>17500</v>
      </c>
      <c r="L24" s="14">
        <f t="shared" si="0"/>
        <v>1237500</v>
      </c>
      <c r="M24" s="15">
        <f t="shared" si="1"/>
        <v>1575000</v>
      </c>
      <c r="N24" s="10">
        <f t="shared" si="2"/>
        <v>23</v>
      </c>
      <c r="O24" s="9" t="str">
        <f t="shared" si="3"/>
        <v>Jan</v>
      </c>
      <c r="P24" s="16">
        <f t="shared" si="4"/>
        <v>2021</v>
      </c>
      <c r="R24">
        <f>'[1]Data Transaksi'!$C24+30</f>
        <v>120</v>
      </c>
    </row>
    <row r="25" spans="1:18" x14ac:dyDescent="0.3">
      <c r="A25" s="17">
        <v>44220</v>
      </c>
      <c r="B25" s="18" t="s">
        <v>25</v>
      </c>
      <c r="C25" s="19">
        <v>85</v>
      </c>
      <c r="D25" s="19" t="s">
        <v>51</v>
      </c>
      <c r="E25" s="20" t="s">
        <v>55</v>
      </c>
      <c r="F25" s="21">
        <v>0</v>
      </c>
      <c r="G25" s="18" t="str">
        <f>VLOOKUP(B25,'Data Produk'!$A$2:$F$40,2,FALSE)</f>
        <v>Golda Coffee</v>
      </c>
      <c r="H25" s="18" t="str">
        <f>VLOOKUP(B25,'Data Produk'!$A$2:$F$40,3,FALSE)</f>
        <v>Minuman</v>
      </c>
      <c r="I25" s="19" t="str">
        <f>VLOOKUP(B25,'Data Produk'!$A$2:$F$40,4,FALSE)</f>
        <v>Pcs</v>
      </c>
      <c r="J25" s="22">
        <f>VLOOKUP(B25,'Data Produk'!$A$2:$F$40,5,FALSE)</f>
        <v>11950</v>
      </c>
      <c r="K25" s="22">
        <f>VLOOKUP(B25,'Data Produk'!$A$2:$F$40,6,FALSE)</f>
        <v>16200</v>
      </c>
      <c r="L25" s="23">
        <f t="shared" si="0"/>
        <v>1015750</v>
      </c>
      <c r="M25" s="24">
        <f t="shared" si="1"/>
        <v>1377000</v>
      </c>
      <c r="N25" s="10">
        <f t="shared" si="2"/>
        <v>24</v>
      </c>
      <c r="O25" s="9" t="str">
        <f t="shared" si="3"/>
        <v>Jan</v>
      </c>
      <c r="P25" s="16">
        <f t="shared" si="4"/>
        <v>2021</v>
      </c>
      <c r="R25">
        <f>'[1]Data Transaksi'!$C25+30</f>
        <v>115</v>
      </c>
    </row>
    <row r="26" spans="1:18" x14ac:dyDescent="0.3">
      <c r="A26" s="8">
        <v>44221</v>
      </c>
      <c r="B26" s="9" t="s">
        <v>10</v>
      </c>
      <c r="C26" s="10">
        <v>92</v>
      </c>
      <c r="D26" s="10" t="s">
        <v>51</v>
      </c>
      <c r="E26" s="25" t="s">
        <v>54</v>
      </c>
      <c r="F26" s="12">
        <v>0</v>
      </c>
      <c r="G26" s="9" t="str">
        <f>VLOOKUP(B26,'Data Produk'!$A$2:$F$40,2,FALSE)</f>
        <v>Beng beng</v>
      </c>
      <c r="H26" s="9" t="str">
        <f>VLOOKUP(B26,'Data Produk'!$A$2:$F$40,3,FALSE)</f>
        <v>Makanan</v>
      </c>
      <c r="I26" s="10" t="str">
        <f>VLOOKUP(B26,'Data Produk'!$A$2:$F$40,4,FALSE)</f>
        <v>Pcs</v>
      </c>
      <c r="J26" s="26">
        <f>VLOOKUP(B26,'Data Produk'!$A$2:$F$40,5,FALSE)</f>
        <v>3650</v>
      </c>
      <c r="K26" s="26">
        <f>VLOOKUP(B26,'Data Produk'!$A$2:$F$40,6,FALSE)</f>
        <v>5100</v>
      </c>
      <c r="L26" s="14">
        <f t="shared" si="0"/>
        <v>335800</v>
      </c>
      <c r="M26" s="15">
        <f t="shared" ref="M26:M33" si="5">K26*C26*(1-F26)</f>
        <v>469200</v>
      </c>
      <c r="N26" s="10">
        <f t="shared" si="2"/>
        <v>25</v>
      </c>
      <c r="O26" s="9" t="str">
        <f t="shared" si="3"/>
        <v>Jan</v>
      </c>
      <c r="P26" s="16">
        <f t="shared" si="4"/>
        <v>2021</v>
      </c>
      <c r="R26">
        <f>'[1]Data Transaksi'!$C26+30</f>
        <v>122</v>
      </c>
    </row>
    <row r="27" spans="1:18" x14ac:dyDescent="0.3">
      <c r="A27" s="17">
        <v>44222</v>
      </c>
      <c r="B27" s="18" t="s">
        <v>10</v>
      </c>
      <c r="C27" s="19">
        <v>85</v>
      </c>
      <c r="D27" s="19" t="s">
        <v>52</v>
      </c>
      <c r="E27" s="20" t="s">
        <v>55</v>
      </c>
      <c r="F27" s="21">
        <v>0</v>
      </c>
      <c r="G27" s="18" t="str">
        <f>VLOOKUP(B27,'Data Produk'!$A$2:$F$40,2,FALSE)</f>
        <v>Beng beng</v>
      </c>
      <c r="H27" s="18" t="str">
        <f>VLOOKUP(B27,'Data Produk'!$A$2:$F$40,3,FALSE)</f>
        <v>Makanan</v>
      </c>
      <c r="I27" s="19" t="str">
        <f>VLOOKUP(B27,'Data Produk'!$A$2:$F$40,4,FALSE)</f>
        <v>Pcs</v>
      </c>
      <c r="J27" s="27">
        <f>VLOOKUP(B27,'Data Produk'!$A$2:$F$40,5,FALSE)</f>
        <v>3650</v>
      </c>
      <c r="K27" s="27">
        <f>VLOOKUP(B27,'Data Produk'!$A$2:$F$40,6,FALSE)</f>
        <v>5100</v>
      </c>
      <c r="L27" s="23">
        <f t="shared" si="0"/>
        <v>310250</v>
      </c>
      <c r="M27" s="24">
        <f t="shared" si="5"/>
        <v>433500</v>
      </c>
      <c r="N27" s="10">
        <f t="shared" si="2"/>
        <v>26</v>
      </c>
      <c r="O27" s="9" t="str">
        <f t="shared" si="3"/>
        <v>Jan</v>
      </c>
      <c r="P27" s="16">
        <f t="shared" si="4"/>
        <v>2021</v>
      </c>
      <c r="R27">
        <f>'[1]Data Transaksi'!$C27+30</f>
        <v>115</v>
      </c>
    </row>
    <row r="28" spans="1:18" x14ac:dyDescent="0.3">
      <c r="A28" s="8">
        <v>44223</v>
      </c>
      <c r="B28" s="9" t="s">
        <v>10</v>
      </c>
      <c r="C28" s="10">
        <v>105</v>
      </c>
      <c r="D28" s="10" t="s">
        <v>52</v>
      </c>
      <c r="E28" s="11" t="s">
        <v>55</v>
      </c>
      <c r="F28" s="12">
        <v>0</v>
      </c>
      <c r="G28" s="9" t="str">
        <f>VLOOKUP(B28,'Data Produk'!$A$2:$F$40,2,FALSE)</f>
        <v>Beng beng</v>
      </c>
      <c r="H28" s="9" t="str">
        <f>VLOOKUP(B28,'Data Produk'!$A$2:$F$40,3,FALSE)</f>
        <v>Makanan</v>
      </c>
      <c r="I28" s="10" t="str">
        <f>VLOOKUP(B28,'Data Produk'!$A$2:$F$40,4,FALSE)</f>
        <v>Pcs</v>
      </c>
      <c r="J28" s="26">
        <f>VLOOKUP(B28,'Data Produk'!$A$2:$F$40,5,FALSE)</f>
        <v>3650</v>
      </c>
      <c r="K28" s="26">
        <f>VLOOKUP(B28,'Data Produk'!$A$2:$F$40,6,FALSE)</f>
        <v>5100</v>
      </c>
      <c r="L28" s="14">
        <f t="shared" si="0"/>
        <v>383250</v>
      </c>
      <c r="M28" s="15">
        <f t="shared" si="5"/>
        <v>535500</v>
      </c>
      <c r="N28" s="10">
        <f t="shared" si="2"/>
        <v>27</v>
      </c>
      <c r="O28" s="9" t="str">
        <f t="shared" si="3"/>
        <v>Jan</v>
      </c>
      <c r="P28" s="16">
        <f t="shared" si="4"/>
        <v>2021</v>
      </c>
      <c r="R28">
        <f>'[1]Data Transaksi'!$C28+30</f>
        <v>135</v>
      </c>
    </row>
    <row r="29" spans="1:18" x14ac:dyDescent="0.3">
      <c r="A29" s="17">
        <v>44224</v>
      </c>
      <c r="B29" s="18" t="s">
        <v>10</v>
      </c>
      <c r="C29" s="19">
        <v>85</v>
      </c>
      <c r="D29" s="19" t="s">
        <v>52</v>
      </c>
      <c r="E29" s="20" t="s">
        <v>55</v>
      </c>
      <c r="F29" s="21">
        <v>0</v>
      </c>
      <c r="G29" s="18" t="str">
        <f>VLOOKUP(B29,'Data Produk'!$A$2:$F$40,2,FALSE)</f>
        <v>Beng beng</v>
      </c>
      <c r="H29" s="18" t="str">
        <f>VLOOKUP(B29,'Data Produk'!$A$2:$F$40,3,FALSE)</f>
        <v>Makanan</v>
      </c>
      <c r="I29" s="19" t="str">
        <f>VLOOKUP(B29,'Data Produk'!$A$2:$F$40,4,FALSE)</f>
        <v>Pcs</v>
      </c>
      <c r="J29" s="27">
        <f>VLOOKUP(B29,'Data Produk'!$A$2:$F$40,5,FALSE)</f>
        <v>3650</v>
      </c>
      <c r="K29" s="27">
        <f>VLOOKUP(B29,'Data Produk'!$A$2:$F$40,6,FALSE)</f>
        <v>5100</v>
      </c>
      <c r="L29" s="23">
        <f t="shared" si="0"/>
        <v>310250</v>
      </c>
      <c r="M29" s="24">
        <f t="shared" si="5"/>
        <v>433500</v>
      </c>
      <c r="N29" s="10">
        <f t="shared" si="2"/>
        <v>28</v>
      </c>
      <c r="O29" s="9" t="str">
        <f t="shared" si="3"/>
        <v>Jan</v>
      </c>
      <c r="P29" s="16">
        <f t="shared" si="4"/>
        <v>2021</v>
      </c>
      <c r="R29">
        <f>'[1]Data Transaksi'!$C29+30</f>
        <v>115</v>
      </c>
    </row>
    <row r="30" spans="1:18" x14ac:dyDescent="0.3">
      <c r="A30" s="8">
        <v>44225</v>
      </c>
      <c r="B30" s="9" t="s">
        <v>10</v>
      </c>
      <c r="C30" s="10">
        <v>95</v>
      </c>
      <c r="D30" s="10" t="s">
        <v>52</v>
      </c>
      <c r="E30" s="11" t="s">
        <v>54</v>
      </c>
      <c r="F30" s="12">
        <v>0</v>
      </c>
      <c r="G30" s="9" t="str">
        <f>VLOOKUP(B30,'Data Produk'!$A$2:$F$40,2,FALSE)</f>
        <v>Beng beng</v>
      </c>
      <c r="H30" s="9" t="str">
        <f>VLOOKUP(B30,'Data Produk'!$A$2:$F$40,3,FALSE)</f>
        <v>Makanan</v>
      </c>
      <c r="I30" s="10" t="str">
        <f>VLOOKUP(B30,'Data Produk'!$A$2:$F$40,4,FALSE)</f>
        <v>Pcs</v>
      </c>
      <c r="J30" s="26">
        <f>VLOOKUP(B30,'Data Produk'!$A$2:$F$40,5,FALSE)</f>
        <v>3650</v>
      </c>
      <c r="K30" s="26">
        <f>VLOOKUP(B30,'Data Produk'!$A$2:$F$40,6,FALSE)</f>
        <v>5100</v>
      </c>
      <c r="L30" s="14">
        <f t="shared" si="0"/>
        <v>346750</v>
      </c>
      <c r="M30" s="15">
        <f t="shared" si="5"/>
        <v>484500</v>
      </c>
      <c r="N30" s="10">
        <f t="shared" si="2"/>
        <v>29</v>
      </c>
      <c r="O30" s="9" t="str">
        <f t="shared" si="3"/>
        <v>Jan</v>
      </c>
      <c r="P30" s="16">
        <f t="shared" si="4"/>
        <v>2021</v>
      </c>
      <c r="R30">
        <f>'[1]Data Transaksi'!$C30+30</f>
        <v>125</v>
      </c>
    </row>
    <row r="31" spans="1:18" x14ac:dyDescent="0.3">
      <c r="A31" s="17">
        <v>44226</v>
      </c>
      <c r="B31" s="18" t="s">
        <v>10</v>
      </c>
      <c r="C31" s="19">
        <v>90</v>
      </c>
      <c r="D31" s="19" t="s">
        <v>52</v>
      </c>
      <c r="E31" s="20" t="s">
        <v>54</v>
      </c>
      <c r="F31" s="21">
        <v>0</v>
      </c>
      <c r="G31" s="18" t="str">
        <f>VLOOKUP(B31,'Data Produk'!$A$2:$F$40,2,FALSE)</f>
        <v>Beng beng</v>
      </c>
      <c r="H31" s="18" t="str">
        <f>VLOOKUP(B31,'Data Produk'!$A$2:$F$40,3,FALSE)</f>
        <v>Makanan</v>
      </c>
      <c r="I31" s="19" t="str">
        <f>VLOOKUP(B31,'Data Produk'!$A$2:$F$40,4,FALSE)</f>
        <v>Pcs</v>
      </c>
      <c r="J31" s="27">
        <f>VLOOKUP(B31,'Data Produk'!$A$2:$F$40,5,FALSE)</f>
        <v>3650</v>
      </c>
      <c r="K31" s="27">
        <f>VLOOKUP(B31,'Data Produk'!$A$2:$F$40,6,FALSE)</f>
        <v>5100</v>
      </c>
      <c r="L31" s="23">
        <f t="shared" si="0"/>
        <v>328500</v>
      </c>
      <c r="M31" s="24">
        <f t="shared" si="5"/>
        <v>459000</v>
      </c>
      <c r="N31" s="10">
        <f t="shared" si="2"/>
        <v>30</v>
      </c>
      <c r="O31" s="9" t="str">
        <f t="shared" si="3"/>
        <v>Jan</v>
      </c>
      <c r="P31" s="16">
        <f t="shared" si="4"/>
        <v>2021</v>
      </c>
      <c r="R31">
        <f>'[1]Data Transaksi'!$C31+30</f>
        <v>120</v>
      </c>
    </row>
    <row r="32" spans="1:18" x14ac:dyDescent="0.3">
      <c r="A32" s="8">
        <v>44227</v>
      </c>
      <c r="B32" s="9" t="s">
        <v>10</v>
      </c>
      <c r="C32" s="10">
        <v>85</v>
      </c>
      <c r="D32" s="10" t="s">
        <v>52</v>
      </c>
      <c r="E32" s="11" t="s">
        <v>54</v>
      </c>
      <c r="F32" s="12">
        <v>0</v>
      </c>
      <c r="G32" s="9" t="str">
        <f>VLOOKUP(B32,'Data Produk'!$A$2:$F$40,2,FALSE)</f>
        <v>Beng beng</v>
      </c>
      <c r="H32" s="9" t="str">
        <f>VLOOKUP(B32,'Data Produk'!$A$2:$F$40,3,FALSE)</f>
        <v>Makanan</v>
      </c>
      <c r="I32" s="10" t="str">
        <f>VLOOKUP(B32,'Data Produk'!$A$2:$F$40,4,FALSE)</f>
        <v>Pcs</v>
      </c>
      <c r="J32" s="26">
        <f>VLOOKUP(B32,'Data Produk'!$A$2:$F$40,5,FALSE)</f>
        <v>3650</v>
      </c>
      <c r="K32" s="26">
        <f>VLOOKUP(B32,'Data Produk'!$A$2:$F$40,6,FALSE)</f>
        <v>5100</v>
      </c>
      <c r="L32" s="14">
        <f t="shared" si="0"/>
        <v>310250</v>
      </c>
      <c r="M32" s="15">
        <f t="shared" si="5"/>
        <v>433500</v>
      </c>
      <c r="N32" s="10">
        <f t="shared" si="2"/>
        <v>31</v>
      </c>
      <c r="O32" s="9" t="str">
        <f t="shared" si="3"/>
        <v>Jan</v>
      </c>
      <c r="P32" s="16">
        <f t="shared" si="4"/>
        <v>2021</v>
      </c>
      <c r="R32">
        <f>'[1]Data Transaksi'!$C32+30</f>
        <v>115</v>
      </c>
    </row>
    <row r="33" spans="1:18" x14ac:dyDescent="0.3">
      <c r="A33" s="17">
        <v>44228</v>
      </c>
      <c r="B33" s="18" t="s">
        <v>6</v>
      </c>
      <c r="C33" s="19">
        <v>87</v>
      </c>
      <c r="D33" s="19" t="s">
        <v>51</v>
      </c>
      <c r="E33" s="20" t="s">
        <v>54</v>
      </c>
      <c r="F33" s="21">
        <v>0</v>
      </c>
      <c r="G33" s="18" t="str">
        <f>VLOOKUP(B33,'Data Produk'!$A$2:$F$40,2,FALSE)</f>
        <v>Pocky</v>
      </c>
      <c r="H33" s="18" t="str">
        <f>VLOOKUP(B33,'Data Produk'!$A$2:$F$40,3,FALSE)</f>
        <v>Makanan</v>
      </c>
      <c r="I33" s="19" t="str">
        <f>VLOOKUP(B33,'Data Produk'!$A$2:$F$40,4,FALSE)</f>
        <v>Pcs</v>
      </c>
      <c r="J33" s="22">
        <f>VLOOKUP(B33,'Data Produk'!$A$2:$F$40,5,FALSE)</f>
        <v>7250</v>
      </c>
      <c r="K33" s="22">
        <f>VLOOKUP(B33,'Data Produk'!$A$2:$F$40,6,FALSE)</f>
        <v>8200</v>
      </c>
      <c r="L33" s="23">
        <f t="shared" si="0"/>
        <v>630750</v>
      </c>
      <c r="M33" s="24">
        <f t="shared" si="5"/>
        <v>713400</v>
      </c>
      <c r="N33" s="10">
        <f t="shared" si="2"/>
        <v>1</v>
      </c>
      <c r="O33" s="9" t="str">
        <f t="shared" si="3"/>
        <v>Feb</v>
      </c>
      <c r="P33" s="16">
        <f t="shared" si="4"/>
        <v>2021</v>
      </c>
      <c r="R33">
        <f>'[1]Data Transaksi'!$C33+30</f>
        <v>117</v>
      </c>
    </row>
    <row r="34" spans="1:18" x14ac:dyDescent="0.3">
      <c r="A34" s="8">
        <v>44229</v>
      </c>
      <c r="B34" s="9" t="s">
        <v>7</v>
      </c>
      <c r="C34" s="10">
        <v>84</v>
      </c>
      <c r="D34" s="10" t="s">
        <v>51</v>
      </c>
      <c r="E34" s="11" t="s">
        <v>54</v>
      </c>
      <c r="F34" s="12">
        <v>0</v>
      </c>
      <c r="G34" s="9" t="str">
        <f>VLOOKUP(B34,'Data Produk'!$A$2:$F$40,2,FALSE)</f>
        <v>Lotte Chocopie</v>
      </c>
      <c r="H34" s="9" t="str">
        <f>VLOOKUP(B34,'Data Produk'!$A$2:$F$40,3,FALSE)</f>
        <v>Makanan</v>
      </c>
      <c r="I34" s="10" t="str">
        <f>VLOOKUP(B34,'Data Produk'!$A$2:$F$40,4,FALSE)</f>
        <v>Pcs</v>
      </c>
      <c r="J34" s="13">
        <f>VLOOKUP(B34,'Data Produk'!$A$2:$F$40,5,FALSE)</f>
        <v>4850</v>
      </c>
      <c r="K34" s="13">
        <f>VLOOKUP(B34,'Data Produk'!$A$2:$F$40,6,FALSE)</f>
        <v>6100</v>
      </c>
      <c r="L34" s="14">
        <f t="shared" si="0"/>
        <v>407400</v>
      </c>
      <c r="M34" s="15">
        <f t="shared" ref="M34:M56" si="6">K34*C34</f>
        <v>512400</v>
      </c>
      <c r="N34" s="10">
        <f t="shared" si="2"/>
        <v>2</v>
      </c>
      <c r="O34" s="9" t="str">
        <f t="shared" si="3"/>
        <v>Feb</v>
      </c>
      <c r="P34" s="16">
        <f t="shared" si="4"/>
        <v>2021</v>
      </c>
      <c r="R34">
        <f>'[1]Data Transaksi'!$C34+30</f>
        <v>114</v>
      </c>
    </row>
    <row r="35" spans="1:18" x14ac:dyDescent="0.3">
      <c r="A35" s="17">
        <v>44230</v>
      </c>
      <c r="B35" s="18" t="s">
        <v>8</v>
      </c>
      <c r="C35" s="19">
        <v>95</v>
      </c>
      <c r="D35" s="19" t="s">
        <v>51</v>
      </c>
      <c r="E35" s="20" t="s">
        <v>54</v>
      </c>
      <c r="F35" s="21">
        <v>0</v>
      </c>
      <c r="G35" s="18" t="str">
        <f>VLOOKUP(B35,'Data Produk'!$A$2:$F$40,2,FALSE)</f>
        <v>Oreo Wafer Sandwich</v>
      </c>
      <c r="H35" s="18" t="str">
        <f>VLOOKUP(B35,'Data Produk'!$A$2:$F$40,3,FALSE)</f>
        <v>Makanan</v>
      </c>
      <c r="I35" s="19" t="str">
        <f>VLOOKUP(B35,'Data Produk'!$A$2:$F$40,4,FALSE)</f>
        <v>Pcs</v>
      </c>
      <c r="J35" s="22">
        <f>VLOOKUP(B35,'Data Produk'!$A$2:$F$40,5,FALSE)</f>
        <v>2350</v>
      </c>
      <c r="K35" s="22">
        <f>VLOOKUP(B35,'Data Produk'!$A$2:$F$40,6,FALSE)</f>
        <v>3500</v>
      </c>
      <c r="L35" s="23">
        <f t="shared" si="0"/>
        <v>223250</v>
      </c>
      <c r="M35" s="24">
        <f t="shared" si="6"/>
        <v>332500</v>
      </c>
      <c r="N35" s="10">
        <f t="shared" si="2"/>
        <v>3</v>
      </c>
      <c r="O35" s="9" t="str">
        <f t="shared" si="3"/>
        <v>Feb</v>
      </c>
      <c r="P35" s="16">
        <f t="shared" si="4"/>
        <v>2021</v>
      </c>
      <c r="R35">
        <f>'[1]Data Transaksi'!$C35+30</f>
        <v>125</v>
      </c>
    </row>
    <row r="36" spans="1:18" x14ac:dyDescent="0.3">
      <c r="A36" s="8">
        <v>44231</v>
      </c>
      <c r="B36" s="9" t="s">
        <v>9</v>
      </c>
      <c r="C36" s="10">
        <v>88</v>
      </c>
      <c r="D36" s="10" t="s">
        <v>51</v>
      </c>
      <c r="E36" s="11" t="s">
        <v>54</v>
      </c>
      <c r="F36" s="12">
        <v>0</v>
      </c>
      <c r="G36" s="9" t="str">
        <f>VLOOKUP(B36,'Data Produk'!$A$2:$F$40,2,FALSE)</f>
        <v>Nyam-nyam</v>
      </c>
      <c r="H36" s="9" t="str">
        <f>VLOOKUP(B36,'Data Produk'!$A$2:$F$40,3,FALSE)</f>
        <v>Makanan</v>
      </c>
      <c r="I36" s="10" t="str">
        <f>VLOOKUP(B36,'Data Produk'!$A$2:$F$40,4,FALSE)</f>
        <v>Pcs</v>
      </c>
      <c r="J36" s="13">
        <f>VLOOKUP(B36,'Data Produk'!$A$2:$F$40,5,FALSE)</f>
        <v>3550</v>
      </c>
      <c r="K36" s="13">
        <f>VLOOKUP(B36,'Data Produk'!$A$2:$F$40,6,FALSE)</f>
        <v>4800</v>
      </c>
      <c r="L36" s="14">
        <f t="shared" si="0"/>
        <v>312400</v>
      </c>
      <c r="M36" s="15">
        <f t="shared" si="6"/>
        <v>422400</v>
      </c>
      <c r="N36" s="10">
        <f t="shared" si="2"/>
        <v>4</v>
      </c>
      <c r="O36" s="9" t="str">
        <f t="shared" si="3"/>
        <v>Feb</v>
      </c>
      <c r="P36" s="16">
        <f t="shared" si="4"/>
        <v>2021</v>
      </c>
      <c r="R36">
        <f>'[1]Data Transaksi'!$C36+30</f>
        <v>118</v>
      </c>
    </row>
    <row r="37" spans="1:18" x14ac:dyDescent="0.3">
      <c r="A37" s="17">
        <v>44232</v>
      </c>
      <c r="B37" s="18" t="s">
        <v>18</v>
      </c>
      <c r="C37" s="19">
        <v>77</v>
      </c>
      <c r="D37" s="19" t="s">
        <v>51</v>
      </c>
      <c r="E37" s="20" t="s">
        <v>54</v>
      </c>
      <c r="F37" s="21">
        <v>0</v>
      </c>
      <c r="G37" s="18" t="str">
        <f>VLOOKUP(B37,'Data Produk'!$A$2:$F$40,2,FALSE)</f>
        <v>Buah Vita</v>
      </c>
      <c r="H37" s="18" t="str">
        <f>VLOOKUP(B37,'Data Produk'!$A$2:$F$40,3,FALSE)</f>
        <v>Minuman</v>
      </c>
      <c r="I37" s="19" t="str">
        <f>VLOOKUP(B37,'Data Produk'!$A$2:$F$40,4,FALSE)</f>
        <v>Pcs</v>
      </c>
      <c r="J37" s="22">
        <f>VLOOKUP(B37,'Data Produk'!$A$2:$F$40,5,FALSE)</f>
        <v>12850</v>
      </c>
      <c r="K37" s="22">
        <f>VLOOKUP(B37,'Data Produk'!$A$2:$F$40,6,FALSE)</f>
        <v>14250</v>
      </c>
      <c r="L37" s="23">
        <f t="shared" si="0"/>
        <v>989450</v>
      </c>
      <c r="M37" s="24">
        <f t="shared" si="6"/>
        <v>1097250</v>
      </c>
      <c r="N37" s="10">
        <f t="shared" si="2"/>
        <v>5</v>
      </c>
      <c r="O37" s="9" t="str">
        <f t="shared" si="3"/>
        <v>Feb</v>
      </c>
      <c r="P37" s="16">
        <f t="shared" si="4"/>
        <v>2021</v>
      </c>
      <c r="R37">
        <f>'[1]Data Transaksi'!$C37+30</f>
        <v>107</v>
      </c>
    </row>
    <row r="38" spans="1:18" x14ac:dyDescent="0.3">
      <c r="A38" s="8">
        <v>44233</v>
      </c>
      <c r="B38" s="9" t="s">
        <v>19</v>
      </c>
      <c r="C38" s="10">
        <v>79</v>
      </c>
      <c r="D38" s="10" t="s">
        <v>51</v>
      </c>
      <c r="E38" s="11" t="s">
        <v>55</v>
      </c>
      <c r="F38" s="12">
        <v>0</v>
      </c>
      <c r="G38" s="9" t="str">
        <f>VLOOKUP(B38,'Data Produk'!$A$2:$F$40,2,FALSE)</f>
        <v>Cimory Yogurt</v>
      </c>
      <c r="H38" s="9" t="str">
        <f>VLOOKUP(B38,'Data Produk'!$A$2:$F$40,3,FALSE)</f>
        <v>Minuman</v>
      </c>
      <c r="I38" s="10" t="str">
        <f>VLOOKUP(B38,'Data Produk'!$A$2:$F$40,4,FALSE)</f>
        <v>Pcs</v>
      </c>
      <c r="J38" s="13">
        <f>VLOOKUP(B38,'Data Produk'!$A$2:$F$40,5,FALSE)</f>
        <v>2875</v>
      </c>
      <c r="K38" s="13">
        <f>VLOOKUP(B38,'Data Produk'!$A$2:$F$40,6,FALSE)</f>
        <v>5300</v>
      </c>
      <c r="L38" s="14">
        <f t="shared" si="0"/>
        <v>227125</v>
      </c>
      <c r="M38" s="15">
        <f t="shared" si="6"/>
        <v>418700</v>
      </c>
      <c r="N38" s="10">
        <f t="shared" si="2"/>
        <v>6</v>
      </c>
      <c r="O38" s="9" t="str">
        <f t="shared" si="3"/>
        <v>Feb</v>
      </c>
      <c r="P38" s="16">
        <f t="shared" si="4"/>
        <v>2021</v>
      </c>
      <c r="R38">
        <f>'[1]Data Transaksi'!$C38+30</f>
        <v>109</v>
      </c>
    </row>
    <row r="39" spans="1:18" x14ac:dyDescent="0.3">
      <c r="A39" s="17">
        <v>44234</v>
      </c>
      <c r="B39" s="18" t="s">
        <v>20</v>
      </c>
      <c r="C39" s="19">
        <v>75</v>
      </c>
      <c r="D39" s="19" t="s">
        <v>51</v>
      </c>
      <c r="E39" s="20" t="s">
        <v>55</v>
      </c>
      <c r="F39" s="21">
        <v>0</v>
      </c>
      <c r="G39" s="18" t="str">
        <f>VLOOKUP(B39,'Data Produk'!$A$2:$F$40,2,FALSE)</f>
        <v>Yoyic Bluebery</v>
      </c>
      <c r="H39" s="18" t="str">
        <f>VLOOKUP(B39,'Data Produk'!$A$2:$F$40,3,FALSE)</f>
        <v>Minuman</v>
      </c>
      <c r="I39" s="19" t="str">
        <f>VLOOKUP(B39,'Data Produk'!$A$2:$F$40,4,FALSE)</f>
        <v>Pcs</v>
      </c>
      <c r="J39" s="22">
        <f>VLOOKUP(B39,'Data Produk'!$A$2:$F$40,5,FALSE)</f>
        <v>4775</v>
      </c>
      <c r="K39" s="22">
        <f>VLOOKUP(B39,'Data Produk'!$A$2:$F$40,6,FALSE)</f>
        <v>7700</v>
      </c>
      <c r="L39" s="23">
        <f t="shared" si="0"/>
        <v>358125</v>
      </c>
      <c r="M39" s="24">
        <f t="shared" si="6"/>
        <v>577500</v>
      </c>
      <c r="N39" s="10">
        <f t="shared" si="2"/>
        <v>7</v>
      </c>
      <c r="O39" s="9" t="str">
        <f t="shared" si="3"/>
        <v>Feb</v>
      </c>
      <c r="P39" s="16">
        <f t="shared" si="4"/>
        <v>2021</v>
      </c>
      <c r="R39">
        <f>'[1]Data Transaksi'!$C39+30</f>
        <v>105</v>
      </c>
    </row>
    <row r="40" spans="1:18" x14ac:dyDescent="0.3">
      <c r="A40" s="8">
        <v>44235</v>
      </c>
      <c r="B40" s="9" t="s">
        <v>21</v>
      </c>
      <c r="C40" s="10">
        <v>75</v>
      </c>
      <c r="D40" s="10" t="s">
        <v>51</v>
      </c>
      <c r="E40" s="11" t="s">
        <v>55</v>
      </c>
      <c r="F40" s="12">
        <v>0</v>
      </c>
      <c r="G40" s="9" t="str">
        <f>VLOOKUP(B40,'Data Produk'!$A$2:$F$40,2,FALSE)</f>
        <v>Teh Pucuk</v>
      </c>
      <c r="H40" s="9" t="str">
        <f>VLOOKUP(B40,'Data Produk'!$A$2:$F$40,3,FALSE)</f>
        <v>Minuman</v>
      </c>
      <c r="I40" s="10" t="str">
        <f>VLOOKUP(B40,'Data Produk'!$A$2:$F$40,4,FALSE)</f>
        <v>Pcs</v>
      </c>
      <c r="J40" s="13">
        <f>VLOOKUP(B40,'Data Produk'!$A$2:$F$40,5,FALSE)</f>
        <v>11500</v>
      </c>
      <c r="K40" s="13">
        <f>VLOOKUP(B40,'Data Produk'!$A$2:$F$40,6,FALSE)</f>
        <v>12550</v>
      </c>
      <c r="L40" s="14">
        <f t="shared" si="0"/>
        <v>862500</v>
      </c>
      <c r="M40" s="15">
        <f t="shared" si="6"/>
        <v>941250</v>
      </c>
      <c r="N40" s="10">
        <f t="shared" si="2"/>
        <v>8</v>
      </c>
      <c r="O40" s="9" t="str">
        <f t="shared" si="3"/>
        <v>Feb</v>
      </c>
      <c r="P40" s="16">
        <f t="shared" si="4"/>
        <v>2021</v>
      </c>
      <c r="R40">
        <f>'[1]Data Transaksi'!$C40+30</f>
        <v>105</v>
      </c>
    </row>
    <row r="41" spans="1:18" x14ac:dyDescent="0.3">
      <c r="A41" s="17">
        <v>44236</v>
      </c>
      <c r="B41" s="18" t="s">
        <v>22</v>
      </c>
      <c r="C41" s="19">
        <v>85</v>
      </c>
      <c r="D41" s="19" t="s">
        <v>51</v>
      </c>
      <c r="E41" s="20" t="s">
        <v>55</v>
      </c>
      <c r="F41" s="21">
        <v>0</v>
      </c>
      <c r="G41" s="18" t="str">
        <f>VLOOKUP(B41,'Data Produk'!$A$2:$F$40,2,FALSE)</f>
        <v>Fruit Tea Poch</v>
      </c>
      <c r="H41" s="18" t="str">
        <f>VLOOKUP(B41,'Data Produk'!$A$2:$F$40,3,FALSE)</f>
        <v>Minuman</v>
      </c>
      <c r="I41" s="19" t="str">
        <f>VLOOKUP(B41,'Data Produk'!$A$2:$F$40,4,FALSE)</f>
        <v>Pcs</v>
      </c>
      <c r="J41" s="22">
        <f>VLOOKUP(B41,'Data Produk'!$A$2:$F$40,5,FALSE)</f>
        <v>2250</v>
      </c>
      <c r="K41" s="22">
        <f>VLOOKUP(B41,'Data Produk'!$A$2:$F$40,6,FALSE)</f>
        <v>4700</v>
      </c>
      <c r="L41" s="23">
        <f t="shared" si="0"/>
        <v>191250</v>
      </c>
      <c r="M41" s="24">
        <f t="shared" si="6"/>
        <v>399500</v>
      </c>
      <c r="N41" s="10">
        <f t="shared" si="2"/>
        <v>9</v>
      </c>
      <c r="O41" s="9" t="str">
        <f t="shared" si="3"/>
        <v>Feb</v>
      </c>
      <c r="P41" s="16">
        <f t="shared" si="4"/>
        <v>2021</v>
      </c>
      <c r="R41">
        <f>'[1]Data Transaksi'!$C41+30</f>
        <v>115</v>
      </c>
    </row>
    <row r="42" spans="1:18" x14ac:dyDescent="0.3">
      <c r="A42" s="8">
        <v>44237</v>
      </c>
      <c r="B42" s="9" t="s">
        <v>28</v>
      </c>
      <c r="C42" s="10">
        <v>75</v>
      </c>
      <c r="D42" s="10" t="s">
        <v>51</v>
      </c>
      <c r="E42" s="11" t="s">
        <v>55</v>
      </c>
      <c r="F42" s="12">
        <v>0</v>
      </c>
      <c r="G42" s="9" t="str">
        <f>VLOOKUP(B42,'Data Produk'!$A$2:$F$40,2,FALSE)</f>
        <v>Zen Sabun</v>
      </c>
      <c r="H42" s="9" t="str">
        <f>VLOOKUP(B42,'Data Produk'!$A$2:$F$40,3,FALSE)</f>
        <v>Perawatan Tubuh</v>
      </c>
      <c r="I42" s="10" t="str">
        <f>VLOOKUP(B42,'Data Produk'!$A$2:$F$40,4,FALSE)</f>
        <v>Pcs</v>
      </c>
      <c r="J42" s="13">
        <f>VLOOKUP(B42,'Data Produk'!$A$2:$F$40,5,FALSE)</f>
        <v>18500</v>
      </c>
      <c r="K42" s="13">
        <f>VLOOKUP(B42,'Data Produk'!$A$2:$F$40,6,FALSE)</f>
        <v>20000</v>
      </c>
      <c r="L42" s="14">
        <f t="shared" si="0"/>
        <v>1387500</v>
      </c>
      <c r="M42" s="15">
        <f t="shared" si="6"/>
        <v>1500000</v>
      </c>
      <c r="N42" s="10">
        <f t="shared" si="2"/>
        <v>10</v>
      </c>
      <c r="O42" s="9" t="str">
        <f t="shared" si="3"/>
        <v>Feb</v>
      </c>
      <c r="P42" s="16">
        <f t="shared" si="4"/>
        <v>2021</v>
      </c>
      <c r="R42">
        <f>'[1]Data Transaksi'!$C42+30</f>
        <v>105</v>
      </c>
    </row>
    <row r="43" spans="1:18" x14ac:dyDescent="0.3">
      <c r="A43" s="17">
        <v>44238</v>
      </c>
      <c r="B43" s="18" t="s">
        <v>29</v>
      </c>
      <c r="C43" s="19">
        <v>82</v>
      </c>
      <c r="D43" s="19" t="s">
        <v>53</v>
      </c>
      <c r="E43" s="20" t="s">
        <v>54</v>
      </c>
      <c r="F43" s="21">
        <v>0</v>
      </c>
      <c r="G43" s="18" t="str">
        <f>VLOOKUP(B43,'Data Produk'!$A$2:$F$40,2,FALSE)</f>
        <v>Detol</v>
      </c>
      <c r="H43" s="18" t="str">
        <f>VLOOKUP(B43,'Data Produk'!$A$2:$F$40,3,FALSE)</f>
        <v>Perawatan Tubuh</v>
      </c>
      <c r="I43" s="19" t="str">
        <f>VLOOKUP(B43,'Data Produk'!$A$2:$F$40,4,FALSE)</f>
        <v>Pcs</v>
      </c>
      <c r="J43" s="22">
        <f>VLOOKUP(B43,'Data Produk'!$A$2:$F$40,5,FALSE)</f>
        <v>5750</v>
      </c>
      <c r="K43" s="22">
        <f>VLOOKUP(B43,'Data Produk'!$A$2:$F$40,6,FALSE)</f>
        <v>7500</v>
      </c>
      <c r="L43" s="23">
        <f t="shared" si="0"/>
        <v>471500</v>
      </c>
      <c r="M43" s="24">
        <f t="shared" si="6"/>
        <v>615000</v>
      </c>
      <c r="N43" s="10">
        <f t="shared" si="2"/>
        <v>11</v>
      </c>
      <c r="O43" s="9" t="str">
        <f t="shared" si="3"/>
        <v>Feb</v>
      </c>
      <c r="P43" s="16">
        <f t="shared" si="4"/>
        <v>2021</v>
      </c>
      <c r="R43">
        <f>'[1]Data Transaksi'!$C43+30</f>
        <v>112</v>
      </c>
    </row>
    <row r="44" spans="1:18" x14ac:dyDescent="0.3">
      <c r="A44" s="8">
        <v>44239</v>
      </c>
      <c r="B44" s="9" t="s">
        <v>30</v>
      </c>
      <c r="C44" s="10">
        <v>75</v>
      </c>
      <c r="D44" s="10" t="s">
        <v>53</v>
      </c>
      <c r="E44" s="11" t="s">
        <v>54</v>
      </c>
      <c r="F44" s="12">
        <v>0</v>
      </c>
      <c r="G44" s="9" t="str">
        <f>VLOOKUP(B44,'Data Produk'!$A$2:$F$40,2,FALSE)</f>
        <v>Lifebuoy Cair 900 Ml</v>
      </c>
      <c r="H44" s="9" t="str">
        <f>VLOOKUP(B44,'Data Produk'!$A$2:$F$40,3,FALSE)</f>
        <v>Perawatan Tubuh</v>
      </c>
      <c r="I44" s="10" t="str">
        <f>VLOOKUP(B44,'Data Produk'!$A$2:$F$40,4,FALSE)</f>
        <v>Pcs</v>
      </c>
      <c r="J44" s="13">
        <f>VLOOKUP(B44,'Data Produk'!$A$2:$F$40,5,FALSE)</f>
        <v>34550</v>
      </c>
      <c r="K44" s="13">
        <f>VLOOKUP(B44,'Data Produk'!$A$2:$F$40,6,FALSE)</f>
        <v>36000</v>
      </c>
      <c r="L44" s="14">
        <f t="shared" si="0"/>
        <v>2591250</v>
      </c>
      <c r="M44" s="15">
        <f t="shared" si="6"/>
        <v>2700000</v>
      </c>
      <c r="N44" s="10">
        <f t="shared" si="2"/>
        <v>12</v>
      </c>
      <c r="O44" s="9" t="str">
        <f t="shared" si="3"/>
        <v>Feb</v>
      </c>
      <c r="P44" s="16">
        <f t="shared" si="4"/>
        <v>2021</v>
      </c>
      <c r="R44">
        <f>'[1]Data Transaksi'!$C44+30</f>
        <v>105</v>
      </c>
    </row>
    <row r="45" spans="1:18" x14ac:dyDescent="0.3">
      <c r="A45" s="17">
        <v>44240</v>
      </c>
      <c r="B45" s="18" t="s">
        <v>31</v>
      </c>
      <c r="C45" s="19">
        <v>76</v>
      </c>
      <c r="D45" s="19" t="s">
        <v>53</v>
      </c>
      <c r="E45" s="20" t="s">
        <v>54</v>
      </c>
      <c r="F45" s="21">
        <v>0</v>
      </c>
      <c r="G45" s="18" t="str">
        <f>VLOOKUP(B45,'Data Produk'!$A$2:$F$40,2,FALSE)</f>
        <v>Ciptadent 190gr</v>
      </c>
      <c r="H45" s="18" t="str">
        <f>VLOOKUP(B45,'Data Produk'!$A$2:$F$40,3,FALSE)</f>
        <v>Perawatan Tubuh</v>
      </c>
      <c r="I45" s="19" t="str">
        <f>VLOOKUP(B45,'Data Produk'!$A$2:$F$40,4,FALSE)</f>
        <v>Pcs</v>
      </c>
      <c r="J45" s="22">
        <f>VLOOKUP(B45,'Data Produk'!$A$2:$F$40,5,FALSE)</f>
        <v>15450</v>
      </c>
      <c r="K45" s="22">
        <f>VLOOKUP(B45,'Data Produk'!$A$2:$F$40,6,FALSE)</f>
        <v>17750</v>
      </c>
      <c r="L45" s="23">
        <f t="shared" si="0"/>
        <v>1174200</v>
      </c>
      <c r="M45" s="24">
        <f t="shared" si="6"/>
        <v>1349000</v>
      </c>
      <c r="N45" s="10">
        <f t="shared" si="2"/>
        <v>13</v>
      </c>
      <c r="O45" s="9" t="str">
        <f t="shared" si="3"/>
        <v>Feb</v>
      </c>
      <c r="P45" s="16">
        <f t="shared" si="4"/>
        <v>2021</v>
      </c>
      <c r="R45">
        <f>'[1]Data Transaksi'!$C45+30</f>
        <v>106</v>
      </c>
    </row>
    <row r="46" spans="1:18" x14ac:dyDescent="0.3">
      <c r="A46" s="8">
        <v>44241</v>
      </c>
      <c r="B46" s="9" t="s">
        <v>32</v>
      </c>
      <c r="C46" s="10">
        <v>78</v>
      </c>
      <c r="D46" s="10" t="s">
        <v>53</v>
      </c>
      <c r="E46" s="11" t="s">
        <v>54</v>
      </c>
      <c r="F46" s="12">
        <v>0</v>
      </c>
      <c r="G46" s="9" t="str">
        <f>VLOOKUP(B46,'Data Produk'!$A$2:$F$40,2,FALSE)</f>
        <v>Pepsodent 120 gr</v>
      </c>
      <c r="H46" s="9" t="str">
        <f>VLOOKUP(B46,'Data Produk'!$A$2:$F$40,3,FALSE)</f>
        <v>Perawatan Tubuh</v>
      </c>
      <c r="I46" s="10" t="str">
        <f>VLOOKUP(B46,'Data Produk'!$A$2:$F$40,4,FALSE)</f>
        <v>Pcs</v>
      </c>
      <c r="J46" s="13">
        <f>VLOOKUP(B46,'Data Produk'!$A$2:$F$40,5,FALSE)</f>
        <v>5750</v>
      </c>
      <c r="K46" s="13">
        <f>VLOOKUP(B46,'Data Produk'!$A$2:$F$40,6,FALSE)</f>
        <v>10300</v>
      </c>
      <c r="L46" s="14">
        <f t="shared" si="0"/>
        <v>448500</v>
      </c>
      <c r="M46" s="15">
        <f t="shared" si="6"/>
        <v>803400</v>
      </c>
      <c r="N46" s="10">
        <f t="shared" si="2"/>
        <v>14</v>
      </c>
      <c r="O46" s="9" t="str">
        <f t="shared" si="3"/>
        <v>Feb</v>
      </c>
      <c r="P46" s="16">
        <f t="shared" si="4"/>
        <v>2021</v>
      </c>
      <c r="R46">
        <f>'[1]Data Transaksi'!$C46+30</f>
        <v>108</v>
      </c>
    </row>
    <row r="47" spans="1:18" x14ac:dyDescent="0.3">
      <c r="A47" s="17">
        <v>44242</v>
      </c>
      <c r="B47" s="18" t="s">
        <v>36</v>
      </c>
      <c r="C47" s="19">
        <v>74</v>
      </c>
      <c r="D47" s="19" t="s">
        <v>53</v>
      </c>
      <c r="E47" s="20" t="s">
        <v>55</v>
      </c>
      <c r="F47" s="21">
        <v>0</v>
      </c>
      <c r="G47" s="18" t="str">
        <f>VLOOKUP(B47,'Data Produk'!$A$2:$F$40,2,FALSE)</f>
        <v>Buku Gambar A4</v>
      </c>
      <c r="H47" s="18" t="str">
        <f>VLOOKUP(B47,'Data Produk'!$A$2:$F$40,3,FALSE)</f>
        <v>Alat Tulis</v>
      </c>
      <c r="I47" s="19" t="str">
        <f>VLOOKUP(B47,'Data Produk'!$A$2:$F$40,4,FALSE)</f>
        <v>Pcs</v>
      </c>
      <c r="J47" s="22">
        <f>VLOOKUP(B47,'Data Produk'!$A$2:$F$40,5,FALSE)</f>
        <v>8000</v>
      </c>
      <c r="K47" s="22">
        <f>VLOOKUP(B47,'Data Produk'!$A$2:$F$40,6,FALSE)</f>
        <v>10750</v>
      </c>
      <c r="L47" s="23">
        <f t="shared" si="0"/>
        <v>592000</v>
      </c>
      <c r="M47" s="24">
        <f t="shared" si="6"/>
        <v>795500</v>
      </c>
      <c r="N47" s="10">
        <f t="shared" si="2"/>
        <v>15</v>
      </c>
      <c r="O47" s="9" t="str">
        <f t="shared" si="3"/>
        <v>Feb</v>
      </c>
      <c r="P47" s="16">
        <f t="shared" si="4"/>
        <v>2021</v>
      </c>
      <c r="R47">
        <f>'[1]Data Transaksi'!$C47+30</f>
        <v>104</v>
      </c>
    </row>
    <row r="48" spans="1:18" x14ac:dyDescent="0.3">
      <c r="A48" s="8">
        <v>44243</v>
      </c>
      <c r="B48" s="9" t="s">
        <v>37</v>
      </c>
      <c r="C48" s="10">
        <v>75</v>
      </c>
      <c r="D48" s="10" t="s">
        <v>53</v>
      </c>
      <c r="E48" s="11" t="s">
        <v>55</v>
      </c>
      <c r="F48" s="12">
        <v>0</v>
      </c>
      <c r="G48" s="9" t="str">
        <f>VLOOKUP(B48,'Data Produk'!$A$2:$F$40,2,FALSE)</f>
        <v>Buku Tulis</v>
      </c>
      <c r="H48" s="9" t="str">
        <f>VLOOKUP(B48,'Data Produk'!$A$2:$F$40,3,FALSE)</f>
        <v>Alat Tulis</v>
      </c>
      <c r="I48" s="10" t="str">
        <f>VLOOKUP(B48,'Data Produk'!$A$2:$F$40,4,FALSE)</f>
        <v>Pcs</v>
      </c>
      <c r="J48" s="13">
        <f>VLOOKUP(B48,'Data Produk'!$A$2:$F$40,5,FALSE)</f>
        <v>5000</v>
      </c>
      <c r="K48" s="13">
        <f>VLOOKUP(B48,'Data Produk'!$A$2:$F$40,6,FALSE)</f>
        <v>7750</v>
      </c>
      <c r="L48" s="14">
        <f t="shared" si="0"/>
        <v>375000</v>
      </c>
      <c r="M48" s="15">
        <f t="shared" si="6"/>
        <v>581250</v>
      </c>
      <c r="N48" s="10">
        <f t="shared" si="2"/>
        <v>16</v>
      </c>
      <c r="O48" s="9" t="str">
        <f t="shared" si="3"/>
        <v>Feb</v>
      </c>
      <c r="P48" s="16">
        <f t="shared" si="4"/>
        <v>2021</v>
      </c>
      <c r="R48">
        <f>'[1]Data Transaksi'!$C48+30</f>
        <v>105</v>
      </c>
    </row>
    <row r="49" spans="1:18" x14ac:dyDescent="0.3">
      <c r="A49" s="17">
        <v>44244</v>
      </c>
      <c r="B49" s="18" t="s">
        <v>38</v>
      </c>
      <c r="C49" s="19">
        <v>82</v>
      </c>
      <c r="D49" s="19" t="s">
        <v>53</v>
      </c>
      <c r="E49" s="20" t="s">
        <v>55</v>
      </c>
      <c r="F49" s="21">
        <v>0</v>
      </c>
      <c r="G49" s="18" t="str">
        <f>VLOOKUP(B49,'Data Produk'!$A$2:$F$40,2,FALSE)</f>
        <v>Pencil Warna 12</v>
      </c>
      <c r="H49" s="18" t="str">
        <f>VLOOKUP(B49,'Data Produk'!$A$2:$F$40,3,FALSE)</f>
        <v>Alat Tulis</v>
      </c>
      <c r="I49" s="19" t="str">
        <f>VLOOKUP(B49,'Data Produk'!$A$2:$F$40,4,FALSE)</f>
        <v>Pcs</v>
      </c>
      <c r="J49" s="22">
        <f>VLOOKUP(B49,'Data Produk'!$A$2:$F$40,5,FALSE)</f>
        <v>25000</v>
      </c>
      <c r="K49" s="22">
        <f>VLOOKUP(B49,'Data Produk'!$A$2:$F$40,6,FALSE)</f>
        <v>27500</v>
      </c>
      <c r="L49" s="23">
        <f t="shared" si="0"/>
        <v>2050000</v>
      </c>
      <c r="M49" s="24">
        <f t="shared" si="6"/>
        <v>2255000</v>
      </c>
      <c r="N49" s="10">
        <f t="shared" si="2"/>
        <v>17</v>
      </c>
      <c r="O49" s="9" t="str">
        <f t="shared" si="3"/>
        <v>Feb</v>
      </c>
      <c r="P49" s="16">
        <f t="shared" si="4"/>
        <v>2021</v>
      </c>
      <c r="R49">
        <f>'[1]Data Transaksi'!$C49+30</f>
        <v>112</v>
      </c>
    </row>
    <row r="50" spans="1:18" x14ac:dyDescent="0.3">
      <c r="A50" s="8">
        <v>44245</v>
      </c>
      <c r="B50" s="9" t="s">
        <v>39</v>
      </c>
      <c r="C50" s="10">
        <v>76</v>
      </c>
      <c r="D50" s="10" t="s">
        <v>53</v>
      </c>
      <c r="E50" s="11" t="s">
        <v>55</v>
      </c>
      <c r="F50" s="12">
        <v>0</v>
      </c>
      <c r="G50" s="9" t="str">
        <f>VLOOKUP(B50,'Data Produk'!$A$2:$F$40,2,FALSE)</f>
        <v>Pencil Warna 24</v>
      </c>
      <c r="H50" s="9" t="str">
        <f>VLOOKUP(B50,'Data Produk'!$A$2:$F$40,3,FALSE)</f>
        <v>Alat Tulis</v>
      </c>
      <c r="I50" s="10" t="str">
        <f>VLOOKUP(B50,'Data Produk'!$A$2:$F$40,4,FALSE)</f>
        <v>Pcs</v>
      </c>
      <c r="J50" s="13">
        <f>VLOOKUP(B50,'Data Produk'!$A$2:$F$40,5,FALSE)</f>
        <v>50000</v>
      </c>
      <c r="K50" s="13">
        <f>VLOOKUP(B50,'Data Produk'!$A$2:$F$40,6,FALSE)</f>
        <v>55000</v>
      </c>
      <c r="L50" s="14">
        <f t="shared" si="0"/>
        <v>3800000</v>
      </c>
      <c r="M50" s="15">
        <f t="shared" si="6"/>
        <v>4180000</v>
      </c>
      <c r="N50" s="10">
        <f t="shared" si="2"/>
        <v>18</v>
      </c>
      <c r="O50" s="9" t="str">
        <f t="shared" si="3"/>
        <v>Feb</v>
      </c>
      <c r="P50" s="16">
        <f t="shared" si="4"/>
        <v>2021</v>
      </c>
      <c r="R50">
        <f>'[1]Data Transaksi'!$C50+30</f>
        <v>106</v>
      </c>
    </row>
    <row r="51" spans="1:18" x14ac:dyDescent="0.3">
      <c r="A51" s="17">
        <v>44246</v>
      </c>
      <c r="B51" s="18" t="s">
        <v>40</v>
      </c>
      <c r="C51" s="19">
        <v>73</v>
      </c>
      <c r="D51" s="19" t="s">
        <v>53</v>
      </c>
      <c r="E51" s="20" t="s">
        <v>55</v>
      </c>
      <c r="F51" s="21">
        <v>0</v>
      </c>
      <c r="G51" s="18" t="str">
        <f>VLOOKUP(B51,'Data Produk'!$A$2:$F$40,2,FALSE)</f>
        <v>Buku Gambar A3</v>
      </c>
      <c r="H51" s="18" t="str">
        <f>VLOOKUP(B51,'Data Produk'!$A$2:$F$40,3,FALSE)</f>
        <v>Alat Tulis</v>
      </c>
      <c r="I51" s="19" t="str">
        <f>VLOOKUP(B51,'Data Produk'!$A$2:$F$40,4,FALSE)</f>
        <v>Pcs</v>
      </c>
      <c r="J51" s="22">
        <f>VLOOKUP(B51,'Data Produk'!$A$2:$F$40,5,FALSE)</f>
        <v>10000</v>
      </c>
      <c r="K51" s="22">
        <f>VLOOKUP(B51,'Data Produk'!$A$2:$F$40,6,FALSE)</f>
        <v>13500</v>
      </c>
      <c r="L51" s="23">
        <f t="shared" si="0"/>
        <v>730000</v>
      </c>
      <c r="M51" s="24">
        <f t="shared" si="6"/>
        <v>985500</v>
      </c>
      <c r="N51" s="10">
        <f t="shared" si="2"/>
        <v>19</v>
      </c>
      <c r="O51" s="9" t="str">
        <f t="shared" si="3"/>
        <v>Feb</v>
      </c>
      <c r="P51" s="16">
        <f t="shared" si="4"/>
        <v>2021</v>
      </c>
      <c r="R51">
        <f>'[1]Data Transaksi'!$C51+30</f>
        <v>103</v>
      </c>
    </row>
    <row r="52" spans="1:18" x14ac:dyDescent="0.3">
      <c r="A52" s="8">
        <v>44247</v>
      </c>
      <c r="B52" s="9" t="s">
        <v>41</v>
      </c>
      <c r="C52" s="10">
        <v>79</v>
      </c>
      <c r="D52" s="10" t="s">
        <v>52</v>
      </c>
      <c r="E52" s="11" t="s">
        <v>54</v>
      </c>
      <c r="F52" s="12">
        <v>0</v>
      </c>
      <c r="G52" s="9" t="str">
        <f>VLOOKUP(B52,'Data Produk'!$A$2:$F$40,2,FALSE)</f>
        <v>Pulpen Gel</v>
      </c>
      <c r="H52" s="9" t="str">
        <f>VLOOKUP(B52,'Data Produk'!$A$2:$F$40,3,FALSE)</f>
        <v>Alat Tulis</v>
      </c>
      <c r="I52" s="10" t="str">
        <f>VLOOKUP(B52,'Data Produk'!$A$2:$F$40,4,FALSE)</f>
        <v>Pcs</v>
      </c>
      <c r="J52" s="13">
        <f>VLOOKUP(B52,'Data Produk'!$A$2:$F$40,5,FALSE)</f>
        <v>7500</v>
      </c>
      <c r="K52" s="13">
        <f>VLOOKUP(B52,'Data Produk'!$A$2:$F$40,6,FALSE)</f>
        <v>8000</v>
      </c>
      <c r="L52" s="14">
        <f t="shared" si="0"/>
        <v>592500</v>
      </c>
      <c r="M52" s="15">
        <f t="shared" si="6"/>
        <v>632000</v>
      </c>
      <c r="N52" s="10">
        <f t="shared" si="2"/>
        <v>20</v>
      </c>
      <c r="O52" s="9" t="str">
        <f t="shared" si="3"/>
        <v>Feb</v>
      </c>
      <c r="P52" s="16">
        <f t="shared" si="4"/>
        <v>2021</v>
      </c>
      <c r="R52">
        <f>'[1]Data Transaksi'!$C52+30</f>
        <v>109</v>
      </c>
    </row>
    <row r="53" spans="1:18" x14ac:dyDescent="0.3">
      <c r="A53" s="17">
        <v>44248</v>
      </c>
      <c r="B53" s="18" t="s">
        <v>42</v>
      </c>
      <c r="C53" s="19">
        <v>78</v>
      </c>
      <c r="D53" s="19" t="s">
        <v>52</v>
      </c>
      <c r="E53" s="20" t="s">
        <v>54</v>
      </c>
      <c r="F53" s="21">
        <v>0</v>
      </c>
      <c r="G53" s="18" t="str">
        <f>VLOOKUP(B53,'Data Produk'!$A$2:$F$40,2,FALSE)</f>
        <v>Tipe X Joyko</v>
      </c>
      <c r="H53" s="18" t="str">
        <f>VLOOKUP(B53,'Data Produk'!$A$2:$F$40,3,FALSE)</f>
        <v>Alat Tulis</v>
      </c>
      <c r="I53" s="19" t="str">
        <f>VLOOKUP(B53,'Data Produk'!$A$2:$F$40,4,FALSE)</f>
        <v>Pcs</v>
      </c>
      <c r="J53" s="22">
        <f>VLOOKUP(B53,'Data Produk'!$A$2:$F$40,5,FALSE)</f>
        <v>1500</v>
      </c>
      <c r="K53" s="22">
        <f>VLOOKUP(B53,'Data Produk'!$A$2:$F$40,6,FALSE)</f>
        <v>2500</v>
      </c>
      <c r="L53" s="23">
        <f t="shared" si="0"/>
        <v>117000</v>
      </c>
      <c r="M53" s="24">
        <f t="shared" si="6"/>
        <v>195000</v>
      </c>
      <c r="N53" s="10">
        <f t="shared" si="2"/>
        <v>21</v>
      </c>
      <c r="O53" s="9" t="str">
        <f t="shared" si="3"/>
        <v>Feb</v>
      </c>
      <c r="P53" s="16">
        <f t="shared" si="4"/>
        <v>2021</v>
      </c>
      <c r="R53">
        <f>'[1]Data Transaksi'!$C53+30</f>
        <v>108</v>
      </c>
    </row>
    <row r="54" spans="1:18" x14ac:dyDescent="0.3">
      <c r="A54" s="8">
        <v>44249</v>
      </c>
      <c r="B54" s="9" t="s">
        <v>43</v>
      </c>
      <c r="C54" s="10">
        <v>77</v>
      </c>
      <c r="D54" s="10" t="s">
        <v>52</v>
      </c>
      <c r="E54" s="11" t="s">
        <v>54</v>
      </c>
      <c r="F54" s="12">
        <v>0</v>
      </c>
      <c r="G54" s="9" t="str">
        <f>VLOOKUP(B54,'Data Produk'!$A$2:$F$40,2,FALSE)</f>
        <v>Penggaris Butterfly</v>
      </c>
      <c r="H54" s="9" t="str">
        <f>VLOOKUP(B54,'Data Produk'!$A$2:$F$40,3,FALSE)</f>
        <v>Alat Tulis</v>
      </c>
      <c r="I54" s="10" t="str">
        <f>VLOOKUP(B54,'Data Produk'!$A$2:$F$40,4,FALSE)</f>
        <v>Pcs</v>
      </c>
      <c r="J54" s="13">
        <f>VLOOKUP(B54,'Data Produk'!$A$2:$F$40,5,FALSE)</f>
        <v>1750</v>
      </c>
      <c r="K54" s="13">
        <f>VLOOKUP(B54,'Data Produk'!$A$2:$F$40,6,FALSE)</f>
        <v>2750</v>
      </c>
      <c r="L54" s="14">
        <f t="shared" si="0"/>
        <v>134750</v>
      </c>
      <c r="M54" s="15">
        <f t="shared" si="6"/>
        <v>211750</v>
      </c>
      <c r="N54" s="10">
        <f t="shared" si="2"/>
        <v>22</v>
      </c>
      <c r="O54" s="9" t="str">
        <f t="shared" si="3"/>
        <v>Feb</v>
      </c>
      <c r="P54" s="16">
        <f t="shared" si="4"/>
        <v>2021</v>
      </c>
      <c r="R54">
        <f>'[1]Data Transaksi'!$C54+30</f>
        <v>107</v>
      </c>
    </row>
    <row r="55" spans="1:18" x14ac:dyDescent="0.3">
      <c r="A55" s="17">
        <v>44250</v>
      </c>
      <c r="B55" s="18" t="s">
        <v>44</v>
      </c>
      <c r="C55" s="19">
        <v>95</v>
      </c>
      <c r="D55" s="19" t="s">
        <v>52</v>
      </c>
      <c r="E55" s="20" t="s">
        <v>54</v>
      </c>
      <c r="F55" s="21">
        <v>0</v>
      </c>
      <c r="G55" s="18" t="str">
        <f>VLOOKUP(B55,'Data Produk'!$A$2:$F$40,2,FALSE)</f>
        <v>Penggaris Flexibble</v>
      </c>
      <c r="H55" s="18" t="str">
        <f>VLOOKUP(B55,'Data Produk'!$A$2:$F$40,3,FALSE)</f>
        <v>Alat Tulis</v>
      </c>
      <c r="I55" s="19" t="str">
        <f>VLOOKUP(B55,'Data Produk'!$A$2:$F$40,4,FALSE)</f>
        <v>Pcs</v>
      </c>
      <c r="J55" s="22">
        <f>VLOOKUP(B55,'Data Produk'!$A$2:$F$40,5,FALSE)</f>
        <v>13750</v>
      </c>
      <c r="K55" s="22">
        <f>VLOOKUP(B55,'Data Produk'!$A$2:$F$40,6,FALSE)</f>
        <v>17500</v>
      </c>
      <c r="L55" s="23">
        <f t="shared" si="0"/>
        <v>1306250</v>
      </c>
      <c r="M55" s="24">
        <f t="shared" si="6"/>
        <v>1662500</v>
      </c>
      <c r="N55" s="10">
        <f t="shared" si="2"/>
        <v>23</v>
      </c>
      <c r="O55" s="9" t="str">
        <f t="shared" si="3"/>
        <v>Feb</v>
      </c>
      <c r="P55" s="16">
        <f t="shared" si="4"/>
        <v>2021</v>
      </c>
      <c r="R55">
        <f>'[1]Data Transaksi'!$C55+30</f>
        <v>125</v>
      </c>
    </row>
    <row r="56" spans="1:18" x14ac:dyDescent="0.3">
      <c r="A56" s="8">
        <v>44251</v>
      </c>
      <c r="B56" s="9" t="s">
        <v>25</v>
      </c>
      <c r="C56" s="10">
        <v>75</v>
      </c>
      <c r="D56" s="10" t="s">
        <v>52</v>
      </c>
      <c r="E56" s="11" t="s">
        <v>54</v>
      </c>
      <c r="F56" s="12">
        <v>0</v>
      </c>
      <c r="G56" s="9" t="str">
        <f>VLOOKUP(B56,'Data Produk'!$A$2:$F$40,2,FALSE)</f>
        <v>Golda Coffee</v>
      </c>
      <c r="H56" s="9" t="str">
        <f>VLOOKUP(B56,'Data Produk'!$A$2:$F$40,3,FALSE)</f>
        <v>Minuman</v>
      </c>
      <c r="I56" s="10" t="str">
        <f>VLOOKUP(B56,'Data Produk'!$A$2:$F$40,4,FALSE)</f>
        <v>Pcs</v>
      </c>
      <c r="J56" s="13">
        <f>VLOOKUP(B56,'Data Produk'!$A$2:$F$40,5,FALSE)</f>
        <v>11950</v>
      </c>
      <c r="K56" s="13">
        <f>VLOOKUP(B56,'Data Produk'!$A$2:$F$40,6,FALSE)</f>
        <v>16200</v>
      </c>
      <c r="L56" s="14">
        <f t="shared" si="0"/>
        <v>896250</v>
      </c>
      <c r="M56" s="15">
        <f t="shared" si="6"/>
        <v>1215000</v>
      </c>
      <c r="N56" s="10">
        <f t="shared" si="2"/>
        <v>24</v>
      </c>
      <c r="O56" s="9" t="str">
        <f t="shared" si="3"/>
        <v>Feb</v>
      </c>
      <c r="P56" s="16">
        <f t="shared" si="4"/>
        <v>2021</v>
      </c>
      <c r="R56">
        <f>'[1]Data Transaksi'!$C56+30</f>
        <v>105</v>
      </c>
    </row>
    <row r="57" spans="1:18" x14ac:dyDescent="0.3">
      <c r="A57" s="17">
        <v>44252</v>
      </c>
      <c r="B57" s="18" t="s">
        <v>10</v>
      </c>
      <c r="C57" s="19">
        <v>80</v>
      </c>
      <c r="D57" s="19" t="s">
        <v>51</v>
      </c>
      <c r="E57" s="20" t="s">
        <v>55</v>
      </c>
      <c r="F57" s="21">
        <v>0</v>
      </c>
      <c r="G57" s="18" t="str">
        <f>VLOOKUP(B57,'Data Produk'!$A$2:$F$40,2,FALSE)</f>
        <v>Beng beng</v>
      </c>
      <c r="H57" s="18" t="str">
        <f>VLOOKUP(B57,'Data Produk'!$A$2:$F$40,3,FALSE)</f>
        <v>Makanan</v>
      </c>
      <c r="I57" s="19" t="str">
        <f>VLOOKUP(B57,'Data Produk'!$A$2:$F$40,4,FALSE)</f>
        <v>Pcs</v>
      </c>
      <c r="J57" s="27">
        <f>VLOOKUP(B57,'Data Produk'!$A$2:$F$40,5,FALSE)</f>
        <v>3650</v>
      </c>
      <c r="K57" s="27">
        <f>VLOOKUP(B57,'Data Produk'!$A$2:$F$40,6,FALSE)</f>
        <v>5100</v>
      </c>
      <c r="L57" s="23">
        <f>J57*C57</f>
        <v>292000</v>
      </c>
      <c r="M57" s="24">
        <f>K57*C57*(1-F57)</f>
        <v>408000</v>
      </c>
      <c r="N57" s="10">
        <f t="shared" si="2"/>
        <v>25</v>
      </c>
      <c r="O57" s="9" t="str">
        <f t="shared" si="3"/>
        <v>Feb</v>
      </c>
      <c r="P57" s="16">
        <f t="shared" si="4"/>
        <v>2021</v>
      </c>
      <c r="R57">
        <f>'[1]Data Transaksi'!$C57+30</f>
        <v>110</v>
      </c>
    </row>
    <row r="58" spans="1:18" x14ac:dyDescent="0.3">
      <c r="A58" s="8">
        <v>44253</v>
      </c>
      <c r="B58" s="9" t="s">
        <v>10</v>
      </c>
      <c r="C58" s="10">
        <v>75</v>
      </c>
      <c r="D58" s="10" t="s">
        <v>52</v>
      </c>
      <c r="E58" s="25" t="s">
        <v>55</v>
      </c>
      <c r="F58" s="12">
        <v>0</v>
      </c>
      <c r="G58" s="9" t="str">
        <f>VLOOKUP(B58,'Data Produk'!$A$2:$F$40,2,FALSE)</f>
        <v>Beng beng</v>
      </c>
      <c r="H58" s="9" t="str">
        <f>VLOOKUP(B58,'Data Produk'!$A$2:$F$40,3,FALSE)</f>
        <v>Makanan</v>
      </c>
      <c r="I58" s="10" t="str">
        <f>VLOOKUP(B58,'Data Produk'!$A$2:$F$40,4,FALSE)</f>
        <v>Pcs</v>
      </c>
      <c r="J58" s="26">
        <f>VLOOKUP(B58,'Data Produk'!$A$2:$F$40,5,FALSE)</f>
        <v>3650</v>
      </c>
      <c r="K58" s="26">
        <f>VLOOKUP(B58,'Data Produk'!$A$2:$F$40,6,FALSE)</f>
        <v>5100</v>
      </c>
      <c r="L58" s="14">
        <f>J58*C58</f>
        <v>273750</v>
      </c>
      <c r="M58" s="15">
        <f>K58*C58*(1-F58)</f>
        <v>382500</v>
      </c>
      <c r="N58" s="10">
        <f t="shared" si="2"/>
        <v>26</v>
      </c>
      <c r="O58" s="9" t="str">
        <f t="shared" si="3"/>
        <v>Feb</v>
      </c>
      <c r="P58" s="16">
        <f t="shared" si="4"/>
        <v>2021</v>
      </c>
      <c r="R58">
        <f>'[1]Data Transaksi'!$C58+30</f>
        <v>105</v>
      </c>
    </row>
    <row r="59" spans="1:18" x14ac:dyDescent="0.3">
      <c r="A59" s="17">
        <v>44254</v>
      </c>
      <c r="B59" s="18" t="s">
        <v>10</v>
      </c>
      <c r="C59" s="19">
        <v>75</v>
      </c>
      <c r="D59" s="19" t="s">
        <v>52</v>
      </c>
      <c r="E59" s="28" t="s">
        <v>55</v>
      </c>
      <c r="F59" s="21">
        <v>0</v>
      </c>
      <c r="G59" s="18" t="str">
        <f>VLOOKUP(B59,'Data Produk'!$A$2:$F$40,2,FALSE)</f>
        <v>Beng beng</v>
      </c>
      <c r="H59" s="18" t="str">
        <f>VLOOKUP(B59,'Data Produk'!$A$2:$F$40,3,FALSE)</f>
        <v>Makanan</v>
      </c>
      <c r="I59" s="19" t="str">
        <f>VLOOKUP(B59,'Data Produk'!$A$2:$F$40,4,FALSE)</f>
        <v>Pcs</v>
      </c>
      <c r="J59" s="27">
        <f>VLOOKUP(B59,'Data Produk'!$A$2:$F$40,5,FALSE)</f>
        <v>3650</v>
      </c>
      <c r="K59" s="27">
        <f>VLOOKUP(B59,'Data Produk'!$A$2:$F$40,6,FALSE)</f>
        <v>5100</v>
      </c>
      <c r="L59" s="23">
        <f>J59*C59</f>
        <v>273750</v>
      </c>
      <c r="M59" s="24">
        <f>K59*C59*(1-F59)</f>
        <v>382500</v>
      </c>
      <c r="N59" s="10">
        <f t="shared" si="2"/>
        <v>27</v>
      </c>
      <c r="O59" s="9" t="str">
        <f t="shared" si="3"/>
        <v>Feb</v>
      </c>
      <c r="P59" s="16">
        <f t="shared" si="4"/>
        <v>2021</v>
      </c>
      <c r="R59">
        <f>'[1]Data Transaksi'!$C59+30</f>
        <v>105</v>
      </c>
    </row>
    <row r="60" spans="1:18" x14ac:dyDescent="0.3">
      <c r="A60" s="8">
        <v>44255</v>
      </c>
      <c r="B60" s="9" t="s">
        <v>10</v>
      </c>
      <c r="C60" s="10">
        <v>85</v>
      </c>
      <c r="D60" s="10" t="s">
        <v>52</v>
      </c>
      <c r="E60" s="25" t="s">
        <v>55</v>
      </c>
      <c r="F60" s="12">
        <v>0</v>
      </c>
      <c r="G60" s="9" t="str">
        <f>VLOOKUP(B60,'Data Produk'!$A$2:$F$40,2,FALSE)</f>
        <v>Beng beng</v>
      </c>
      <c r="H60" s="9" t="str">
        <f>VLOOKUP(B60,'Data Produk'!$A$2:$F$40,3,FALSE)</f>
        <v>Makanan</v>
      </c>
      <c r="I60" s="10" t="str">
        <f>VLOOKUP(B60,'Data Produk'!$A$2:$F$40,4,FALSE)</f>
        <v>Pcs</v>
      </c>
      <c r="J60" s="26">
        <f>VLOOKUP(B60,'Data Produk'!$A$2:$F$40,5,FALSE)</f>
        <v>3650</v>
      </c>
      <c r="K60" s="26">
        <f>VLOOKUP(B60,'Data Produk'!$A$2:$F$40,6,FALSE)</f>
        <v>5100</v>
      </c>
      <c r="L60" s="14">
        <f>J60*C60</f>
        <v>310250</v>
      </c>
      <c r="M60" s="15">
        <f>K60*C60*(1-F60)</f>
        <v>433500</v>
      </c>
      <c r="N60" s="10">
        <f t="shared" si="2"/>
        <v>28</v>
      </c>
      <c r="O60" s="9" t="str">
        <f t="shared" si="3"/>
        <v>Feb</v>
      </c>
      <c r="P60" s="16">
        <f t="shared" si="4"/>
        <v>2021</v>
      </c>
      <c r="R60">
        <f>'[1]Data Transaksi'!$C60+30</f>
        <v>115</v>
      </c>
    </row>
    <row r="61" spans="1:18" x14ac:dyDescent="0.3">
      <c r="A61" s="17">
        <v>44256</v>
      </c>
      <c r="B61" s="18" t="s">
        <v>10</v>
      </c>
      <c r="C61" s="19">
        <v>80</v>
      </c>
      <c r="D61" s="19" t="s">
        <v>51</v>
      </c>
      <c r="E61" s="28" t="s">
        <v>54</v>
      </c>
      <c r="F61" s="21">
        <v>0</v>
      </c>
      <c r="G61" s="18" t="str">
        <f>VLOOKUP(B61,'Data Produk'!$A$2:$F$40,2,FALSE)</f>
        <v>Beng beng</v>
      </c>
      <c r="H61" s="18" t="str">
        <f>VLOOKUP(B61,'Data Produk'!$A$2:$F$40,3,FALSE)</f>
        <v>Makanan</v>
      </c>
      <c r="I61" s="19" t="str">
        <f>VLOOKUP(B61,'Data Produk'!$A$2:$F$40,4,FALSE)</f>
        <v>Pcs</v>
      </c>
      <c r="J61" s="27">
        <f>VLOOKUP(B61,'Data Produk'!$A$2:$F$40,5,FALSE)</f>
        <v>3650</v>
      </c>
      <c r="K61" s="27">
        <f>VLOOKUP(B61,'Data Produk'!$A$2:$F$40,6,FALSE)</f>
        <v>5100</v>
      </c>
      <c r="L61" s="23">
        <f>J61*C61</f>
        <v>292000</v>
      </c>
      <c r="M61" s="24">
        <f>K61*C61*(1-F61)</f>
        <v>408000</v>
      </c>
      <c r="N61" s="10">
        <f t="shared" si="2"/>
        <v>1</v>
      </c>
      <c r="O61" s="9" t="str">
        <f t="shared" si="3"/>
        <v>Mar</v>
      </c>
      <c r="P61" s="16">
        <f t="shared" si="4"/>
        <v>2021</v>
      </c>
      <c r="R61">
        <f>'[1]Data Transaksi'!$C61+30</f>
        <v>110</v>
      </c>
    </row>
    <row r="62" spans="1:18" x14ac:dyDescent="0.3">
      <c r="A62" s="8">
        <v>44257</v>
      </c>
      <c r="B62" s="9" t="s">
        <v>10</v>
      </c>
      <c r="C62" s="10">
        <v>85</v>
      </c>
      <c r="D62" s="10" t="s">
        <v>52</v>
      </c>
      <c r="E62" s="25" t="s">
        <v>55</v>
      </c>
      <c r="F62" s="12">
        <v>0</v>
      </c>
      <c r="G62" s="9" t="str">
        <f>VLOOKUP(B62,'Data Produk'!$A$2:$F$40,2,FALSE)</f>
        <v>Beng beng</v>
      </c>
      <c r="H62" s="9" t="str">
        <f>VLOOKUP(B62,'Data Produk'!$A$2:$F$40,3,FALSE)</f>
        <v>Makanan</v>
      </c>
      <c r="I62" s="10" t="str">
        <f>VLOOKUP(B62,'Data Produk'!$A$2:$F$40,4,FALSE)</f>
        <v>Pcs</v>
      </c>
      <c r="J62" s="26">
        <f>VLOOKUP(B62,'Data Produk'!$A$2:$F$40,5,FALSE)</f>
        <v>3650</v>
      </c>
      <c r="K62" s="26">
        <f>VLOOKUP(B62,'Data Produk'!$A$2:$F$40,6,FALSE)</f>
        <v>5100</v>
      </c>
      <c r="L62" s="14">
        <f t="shared" ref="L62:L91" si="7">J62*C62</f>
        <v>310250</v>
      </c>
      <c r="M62" s="15">
        <f t="shared" ref="M62:M84" si="8">K62*C62</f>
        <v>433500</v>
      </c>
      <c r="N62" s="10">
        <f t="shared" si="2"/>
        <v>2</v>
      </c>
      <c r="O62" s="9" t="str">
        <f t="shared" si="3"/>
        <v>Mar</v>
      </c>
      <c r="P62" s="16">
        <f t="shared" si="4"/>
        <v>2021</v>
      </c>
      <c r="R62">
        <f>'[1]Data Transaksi'!$C62+30</f>
        <v>115</v>
      </c>
    </row>
    <row r="63" spans="1:18" x14ac:dyDescent="0.3">
      <c r="A63" s="17">
        <v>44258</v>
      </c>
      <c r="B63" s="18" t="s">
        <v>10</v>
      </c>
      <c r="C63" s="19">
        <v>90</v>
      </c>
      <c r="D63" s="19" t="s">
        <v>52</v>
      </c>
      <c r="E63" s="28" t="s">
        <v>54</v>
      </c>
      <c r="F63" s="21">
        <v>0</v>
      </c>
      <c r="G63" s="18" t="str">
        <f>VLOOKUP(B63,'Data Produk'!$A$2:$F$40,2,FALSE)</f>
        <v>Beng beng</v>
      </c>
      <c r="H63" s="18" t="str">
        <f>VLOOKUP(B63,'Data Produk'!$A$2:$F$40,3,FALSE)</f>
        <v>Makanan</v>
      </c>
      <c r="I63" s="19" t="str">
        <f>VLOOKUP(B63,'Data Produk'!$A$2:$F$40,4,FALSE)</f>
        <v>Pcs</v>
      </c>
      <c r="J63" s="27">
        <f>VLOOKUP(B63,'Data Produk'!$A$2:$F$40,5,FALSE)</f>
        <v>3650</v>
      </c>
      <c r="K63" s="27">
        <f>VLOOKUP(B63,'Data Produk'!$A$2:$F$40,6,FALSE)</f>
        <v>5100</v>
      </c>
      <c r="L63" s="23">
        <f t="shared" si="7"/>
        <v>328500</v>
      </c>
      <c r="M63" s="24">
        <f t="shared" si="8"/>
        <v>459000</v>
      </c>
      <c r="N63" s="10">
        <f t="shared" si="2"/>
        <v>3</v>
      </c>
      <c r="O63" s="9" t="str">
        <f t="shared" si="3"/>
        <v>Mar</v>
      </c>
      <c r="P63" s="16">
        <f t="shared" si="4"/>
        <v>2021</v>
      </c>
      <c r="R63">
        <f>'[1]Data Transaksi'!$C63+30</f>
        <v>120</v>
      </c>
    </row>
    <row r="64" spans="1:18" x14ac:dyDescent="0.3">
      <c r="A64" s="8">
        <v>44259</v>
      </c>
      <c r="B64" s="9" t="s">
        <v>6</v>
      </c>
      <c r="C64" s="10">
        <v>82</v>
      </c>
      <c r="D64" s="10" t="s">
        <v>52</v>
      </c>
      <c r="E64" s="25" t="s">
        <v>54</v>
      </c>
      <c r="F64" s="12">
        <v>0</v>
      </c>
      <c r="G64" s="9" t="str">
        <f>VLOOKUP(B64,'Data Produk'!$A$2:$F$40,2,FALSE)</f>
        <v>Pocky</v>
      </c>
      <c r="H64" s="9" t="str">
        <f>VLOOKUP(B64,'Data Produk'!$A$2:$F$40,3,FALSE)</f>
        <v>Makanan</v>
      </c>
      <c r="I64" s="10" t="str">
        <f>VLOOKUP(B64,'Data Produk'!$A$2:$F$40,4,FALSE)</f>
        <v>Pcs</v>
      </c>
      <c r="J64" s="26">
        <f>VLOOKUP(B64,'Data Produk'!$A$2:$F$40,5,FALSE)</f>
        <v>7250</v>
      </c>
      <c r="K64" s="26">
        <f>VLOOKUP(B64,'Data Produk'!$A$2:$F$40,6,FALSE)</f>
        <v>8200</v>
      </c>
      <c r="L64" s="14">
        <f t="shared" si="7"/>
        <v>594500</v>
      </c>
      <c r="M64" s="15">
        <f t="shared" si="8"/>
        <v>672400</v>
      </c>
      <c r="N64" s="10">
        <f t="shared" si="2"/>
        <v>4</v>
      </c>
      <c r="O64" s="9" t="str">
        <f t="shared" si="3"/>
        <v>Mar</v>
      </c>
      <c r="P64" s="16">
        <f t="shared" si="4"/>
        <v>2021</v>
      </c>
      <c r="R64">
        <f>'[1]Data Transaksi'!$C64+30</f>
        <v>112</v>
      </c>
    </row>
    <row r="65" spans="1:18" x14ac:dyDescent="0.3">
      <c r="A65" s="17">
        <v>44260</v>
      </c>
      <c r="B65" s="18" t="s">
        <v>7</v>
      </c>
      <c r="C65" s="19">
        <v>80</v>
      </c>
      <c r="D65" s="19" t="s">
        <v>51</v>
      </c>
      <c r="E65" s="28" t="s">
        <v>54</v>
      </c>
      <c r="F65" s="21">
        <v>0</v>
      </c>
      <c r="G65" s="18" t="str">
        <f>VLOOKUP(B65,'Data Produk'!$A$2:$F$40,2,FALSE)</f>
        <v>Lotte Chocopie</v>
      </c>
      <c r="H65" s="18" t="str">
        <f>VLOOKUP(B65,'Data Produk'!$A$2:$F$40,3,FALSE)</f>
        <v>Makanan</v>
      </c>
      <c r="I65" s="19" t="str">
        <f>VLOOKUP(B65,'Data Produk'!$A$2:$F$40,4,FALSE)</f>
        <v>Pcs</v>
      </c>
      <c r="J65" s="27">
        <f>VLOOKUP(B65,'Data Produk'!$A$2:$F$40,5,FALSE)</f>
        <v>4850</v>
      </c>
      <c r="K65" s="27">
        <f>VLOOKUP(B65,'Data Produk'!$A$2:$F$40,6,FALSE)</f>
        <v>6100</v>
      </c>
      <c r="L65" s="23">
        <f t="shared" si="7"/>
        <v>388000</v>
      </c>
      <c r="M65" s="24">
        <f t="shared" si="8"/>
        <v>488000</v>
      </c>
      <c r="N65" s="10">
        <f t="shared" si="2"/>
        <v>5</v>
      </c>
      <c r="O65" s="9" t="str">
        <f t="shared" si="3"/>
        <v>Mar</v>
      </c>
      <c r="P65" s="16">
        <f t="shared" si="4"/>
        <v>2021</v>
      </c>
      <c r="R65">
        <f>'[1]Data Transaksi'!$C65+30</f>
        <v>110</v>
      </c>
    </row>
    <row r="66" spans="1:18" x14ac:dyDescent="0.3">
      <c r="A66" s="8">
        <v>44261</v>
      </c>
      <c r="B66" s="9" t="s">
        <v>8</v>
      </c>
      <c r="C66" s="10">
        <v>80</v>
      </c>
      <c r="D66" s="10" t="s">
        <v>51</v>
      </c>
      <c r="E66" s="25" t="s">
        <v>55</v>
      </c>
      <c r="F66" s="12">
        <v>0</v>
      </c>
      <c r="G66" s="9" t="str">
        <f>VLOOKUP(B66,'Data Produk'!$A$2:$F$40,2,FALSE)</f>
        <v>Oreo Wafer Sandwich</v>
      </c>
      <c r="H66" s="9" t="str">
        <f>VLOOKUP(B66,'Data Produk'!$A$2:$F$40,3,FALSE)</f>
        <v>Makanan</v>
      </c>
      <c r="I66" s="10" t="str">
        <f>VLOOKUP(B66,'Data Produk'!$A$2:$F$40,4,FALSE)</f>
        <v>Pcs</v>
      </c>
      <c r="J66" s="26">
        <f>VLOOKUP(B66,'Data Produk'!$A$2:$F$40,5,FALSE)</f>
        <v>2350</v>
      </c>
      <c r="K66" s="26">
        <f>VLOOKUP(B66,'Data Produk'!$A$2:$F$40,6,FALSE)</f>
        <v>3500</v>
      </c>
      <c r="L66" s="14">
        <f t="shared" si="7"/>
        <v>188000</v>
      </c>
      <c r="M66" s="15">
        <f t="shared" si="8"/>
        <v>280000</v>
      </c>
      <c r="N66" s="10">
        <f t="shared" si="2"/>
        <v>6</v>
      </c>
      <c r="O66" s="9" t="str">
        <f t="shared" si="3"/>
        <v>Mar</v>
      </c>
      <c r="P66" s="16">
        <f t="shared" si="4"/>
        <v>2021</v>
      </c>
      <c r="R66">
        <f>'[1]Data Transaksi'!$C66+25</f>
        <v>105</v>
      </c>
    </row>
    <row r="67" spans="1:18" x14ac:dyDescent="0.3">
      <c r="A67" s="17">
        <v>44262</v>
      </c>
      <c r="B67" s="18" t="s">
        <v>9</v>
      </c>
      <c r="C67" s="19">
        <v>70</v>
      </c>
      <c r="D67" s="19" t="s">
        <v>51</v>
      </c>
      <c r="E67" s="28" t="s">
        <v>54</v>
      </c>
      <c r="F67" s="21">
        <v>0</v>
      </c>
      <c r="G67" s="18" t="str">
        <f>VLOOKUP(B67,'Data Produk'!$A$2:$F$40,2,FALSE)</f>
        <v>Nyam-nyam</v>
      </c>
      <c r="H67" s="18" t="str">
        <f>VLOOKUP(B67,'Data Produk'!$A$2:$F$40,3,FALSE)</f>
        <v>Makanan</v>
      </c>
      <c r="I67" s="19" t="str">
        <f>VLOOKUP(B67,'Data Produk'!$A$2:$F$40,4,FALSE)</f>
        <v>Pcs</v>
      </c>
      <c r="J67" s="27">
        <f>VLOOKUP(B67,'Data Produk'!$A$2:$F$40,5,FALSE)</f>
        <v>3550</v>
      </c>
      <c r="K67" s="27">
        <f>VLOOKUP(B67,'Data Produk'!$A$2:$F$40,6,FALSE)</f>
        <v>4800</v>
      </c>
      <c r="L67" s="23">
        <f t="shared" si="7"/>
        <v>248500</v>
      </c>
      <c r="M67" s="24">
        <f t="shared" si="8"/>
        <v>336000</v>
      </c>
      <c r="N67" s="10">
        <f t="shared" ref="N67:N130" si="9">DAY(A67)</f>
        <v>7</v>
      </c>
      <c r="O67" s="9" t="str">
        <f t="shared" ref="O67:O130" si="10">TEXT(A67,"mmm")</f>
        <v>Mar</v>
      </c>
      <c r="P67" s="16">
        <f t="shared" ref="P67:P130" si="11">YEAR(A67)</f>
        <v>2021</v>
      </c>
      <c r="R67">
        <f>'[1]Data Transaksi'!$C67+25</f>
        <v>95</v>
      </c>
    </row>
    <row r="68" spans="1:18" x14ac:dyDescent="0.3">
      <c r="A68" s="8">
        <v>44263</v>
      </c>
      <c r="B68" s="9" t="s">
        <v>18</v>
      </c>
      <c r="C68" s="10">
        <v>75</v>
      </c>
      <c r="D68" s="10" t="s">
        <v>51</v>
      </c>
      <c r="E68" s="25" t="s">
        <v>55</v>
      </c>
      <c r="F68" s="12">
        <v>0</v>
      </c>
      <c r="G68" s="9" t="str">
        <f>VLOOKUP(B68,'Data Produk'!$A$2:$F$40,2,FALSE)</f>
        <v>Buah Vita</v>
      </c>
      <c r="H68" s="9" t="str">
        <f>VLOOKUP(B68,'Data Produk'!$A$2:$F$40,3,FALSE)</f>
        <v>Minuman</v>
      </c>
      <c r="I68" s="10" t="str">
        <f>VLOOKUP(B68,'Data Produk'!$A$2:$F$40,4,FALSE)</f>
        <v>Pcs</v>
      </c>
      <c r="J68" s="26">
        <f>VLOOKUP(B68,'Data Produk'!$A$2:$F$40,5,FALSE)</f>
        <v>12850</v>
      </c>
      <c r="K68" s="26">
        <f>VLOOKUP(B68,'Data Produk'!$A$2:$F$40,6,FALSE)</f>
        <v>14250</v>
      </c>
      <c r="L68" s="14">
        <f t="shared" si="7"/>
        <v>963750</v>
      </c>
      <c r="M68" s="15">
        <f t="shared" si="8"/>
        <v>1068750</v>
      </c>
      <c r="N68" s="10">
        <f t="shared" si="9"/>
        <v>8</v>
      </c>
      <c r="O68" s="9" t="str">
        <f t="shared" si="10"/>
        <v>Mar</v>
      </c>
      <c r="P68" s="16">
        <f t="shared" si="11"/>
        <v>2021</v>
      </c>
      <c r="R68">
        <f>'[1]Data Transaksi'!$C68+25</f>
        <v>100</v>
      </c>
    </row>
    <row r="69" spans="1:18" x14ac:dyDescent="0.3">
      <c r="A69" s="17">
        <v>44264</v>
      </c>
      <c r="B69" s="18" t="s">
        <v>19</v>
      </c>
      <c r="C69" s="19">
        <v>69</v>
      </c>
      <c r="D69" s="19" t="s">
        <v>53</v>
      </c>
      <c r="E69" s="28" t="s">
        <v>54</v>
      </c>
      <c r="F69" s="21">
        <v>0</v>
      </c>
      <c r="G69" s="18" t="str">
        <f>VLOOKUP(B69,'Data Produk'!$A$2:$F$40,2,FALSE)</f>
        <v>Cimory Yogurt</v>
      </c>
      <c r="H69" s="18" t="str">
        <f>VLOOKUP(B69,'Data Produk'!$A$2:$F$40,3,FALSE)</f>
        <v>Minuman</v>
      </c>
      <c r="I69" s="19" t="str">
        <f>VLOOKUP(B69,'Data Produk'!$A$2:$F$40,4,FALSE)</f>
        <v>Pcs</v>
      </c>
      <c r="J69" s="27">
        <f>VLOOKUP(B69,'Data Produk'!$A$2:$F$40,5,FALSE)</f>
        <v>2875</v>
      </c>
      <c r="K69" s="27">
        <f>VLOOKUP(B69,'Data Produk'!$A$2:$F$40,6,FALSE)</f>
        <v>5300</v>
      </c>
      <c r="L69" s="23">
        <f t="shared" si="7"/>
        <v>198375</v>
      </c>
      <c r="M69" s="24">
        <f t="shared" si="8"/>
        <v>365700</v>
      </c>
      <c r="N69" s="10">
        <f t="shared" si="9"/>
        <v>9</v>
      </c>
      <c r="O69" s="9" t="str">
        <f t="shared" si="10"/>
        <v>Mar</v>
      </c>
      <c r="P69" s="16">
        <f t="shared" si="11"/>
        <v>2021</v>
      </c>
      <c r="R69">
        <f>'[1]Data Transaksi'!$C69+25</f>
        <v>94</v>
      </c>
    </row>
    <row r="70" spans="1:18" x14ac:dyDescent="0.3">
      <c r="A70" s="8">
        <v>44265</v>
      </c>
      <c r="B70" s="9" t="s">
        <v>20</v>
      </c>
      <c r="C70" s="10">
        <v>75</v>
      </c>
      <c r="D70" s="10" t="s">
        <v>53</v>
      </c>
      <c r="E70" s="25" t="s">
        <v>54</v>
      </c>
      <c r="F70" s="12">
        <v>0</v>
      </c>
      <c r="G70" s="9" t="str">
        <f>VLOOKUP(B70,'Data Produk'!$A$2:$F$40,2,FALSE)</f>
        <v>Yoyic Bluebery</v>
      </c>
      <c r="H70" s="9" t="str">
        <f>VLOOKUP(B70,'Data Produk'!$A$2:$F$40,3,FALSE)</f>
        <v>Minuman</v>
      </c>
      <c r="I70" s="10" t="str">
        <f>VLOOKUP(B70,'Data Produk'!$A$2:$F$40,4,FALSE)</f>
        <v>Pcs</v>
      </c>
      <c r="J70" s="26">
        <f>VLOOKUP(B70,'Data Produk'!$A$2:$F$40,5,FALSE)</f>
        <v>4775</v>
      </c>
      <c r="K70" s="26">
        <f>VLOOKUP(B70,'Data Produk'!$A$2:$F$40,6,FALSE)</f>
        <v>7700</v>
      </c>
      <c r="L70" s="14">
        <f t="shared" si="7"/>
        <v>358125</v>
      </c>
      <c r="M70" s="15">
        <f t="shared" si="8"/>
        <v>577500</v>
      </c>
      <c r="N70" s="10">
        <f t="shared" si="9"/>
        <v>10</v>
      </c>
      <c r="O70" s="9" t="str">
        <f t="shared" si="10"/>
        <v>Mar</v>
      </c>
      <c r="P70" s="16">
        <f t="shared" si="11"/>
        <v>2021</v>
      </c>
      <c r="R70">
        <f>'[1]Data Transaksi'!$C70+25</f>
        <v>100</v>
      </c>
    </row>
    <row r="71" spans="1:18" x14ac:dyDescent="0.3">
      <c r="A71" s="17">
        <v>44266</v>
      </c>
      <c r="B71" s="18" t="s">
        <v>21</v>
      </c>
      <c r="C71" s="19">
        <v>74</v>
      </c>
      <c r="D71" s="19" t="s">
        <v>53</v>
      </c>
      <c r="E71" s="20" t="s">
        <v>55</v>
      </c>
      <c r="F71" s="21">
        <v>0</v>
      </c>
      <c r="G71" s="18" t="str">
        <f>VLOOKUP(B71,'Data Produk'!$A$2:$F$40,2,FALSE)</f>
        <v>Teh Pucuk</v>
      </c>
      <c r="H71" s="18" t="str">
        <f>VLOOKUP(B71,'Data Produk'!$A$2:$F$40,3,FALSE)</f>
        <v>Minuman</v>
      </c>
      <c r="I71" s="19" t="str">
        <f>VLOOKUP(B71,'Data Produk'!$A$2:$F$40,4,FALSE)</f>
        <v>Pcs</v>
      </c>
      <c r="J71" s="27">
        <f>VLOOKUP(B71,'Data Produk'!$A$2:$F$40,5,FALSE)</f>
        <v>11500</v>
      </c>
      <c r="K71" s="27">
        <f>VLOOKUP(B71,'Data Produk'!$A$2:$F$40,6,FALSE)</f>
        <v>12550</v>
      </c>
      <c r="L71" s="23">
        <f t="shared" si="7"/>
        <v>851000</v>
      </c>
      <c r="M71" s="24">
        <f t="shared" si="8"/>
        <v>928700</v>
      </c>
      <c r="N71" s="10">
        <f t="shared" si="9"/>
        <v>11</v>
      </c>
      <c r="O71" s="9" t="str">
        <f t="shared" si="10"/>
        <v>Mar</v>
      </c>
      <c r="P71" s="16">
        <f t="shared" si="11"/>
        <v>2021</v>
      </c>
      <c r="R71">
        <f>'[1]Data Transaksi'!$C71+25</f>
        <v>99</v>
      </c>
    </row>
    <row r="72" spans="1:18" x14ac:dyDescent="0.3">
      <c r="A72" s="8">
        <v>44267</v>
      </c>
      <c r="B72" s="9" t="s">
        <v>22</v>
      </c>
      <c r="C72" s="10">
        <v>80</v>
      </c>
      <c r="D72" s="10" t="s">
        <v>53</v>
      </c>
      <c r="E72" s="25" t="s">
        <v>54</v>
      </c>
      <c r="F72" s="12">
        <v>0</v>
      </c>
      <c r="G72" s="9" t="str">
        <f>VLOOKUP(B72,'Data Produk'!$A$2:$F$40,2,FALSE)</f>
        <v>Fruit Tea Poch</v>
      </c>
      <c r="H72" s="9" t="str">
        <f>VLOOKUP(B72,'Data Produk'!$A$2:$F$40,3,FALSE)</f>
        <v>Minuman</v>
      </c>
      <c r="I72" s="10" t="str">
        <f>VLOOKUP(B72,'Data Produk'!$A$2:$F$40,4,FALSE)</f>
        <v>Pcs</v>
      </c>
      <c r="J72" s="26">
        <f>VLOOKUP(B72,'Data Produk'!$A$2:$F$40,5,FALSE)</f>
        <v>2250</v>
      </c>
      <c r="K72" s="26">
        <f>VLOOKUP(B72,'Data Produk'!$A$2:$F$40,6,FALSE)</f>
        <v>4700</v>
      </c>
      <c r="L72" s="14">
        <f t="shared" si="7"/>
        <v>180000</v>
      </c>
      <c r="M72" s="15">
        <f t="shared" si="8"/>
        <v>376000</v>
      </c>
      <c r="N72" s="10">
        <f t="shared" si="9"/>
        <v>12</v>
      </c>
      <c r="O72" s="9" t="str">
        <f t="shared" si="10"/>
        <v>Mar</v>
      </c>
      <c r="P72" s="16">
        <f t="shared" si="11"/>
        <v>2021</v>
      </c>
      <c r="R72">
        <f>'[1]Data Transaksi'!$C72+25</f>
        <v>105</v>
      </c>
    </row>
    <row r="73" spans="1:18" x14ac:dyDescent="0.3">
      <c r="A73" s="17">
        <v>44268</v>
      </c>
      <c r="B73" s="18" t="s">
        <v>28</v>
      </c>
      <c r="C73" s="19">
        <v>80</v>
      </c>
      <c r="D73" s="19" t="s">
        <v>52</v>
      </c>
      <c r="E73" s="20" t="s">
        <v>55</v>
      </c>
      <c r="F73" s="21">
        <v>0</v>
      </c>
      <c r="G73" s="18" t="str">
        <f>VLOOKUP(B73,'Data Produk'!$A$2:$F$40,2,FALSE)</f>
        <v>Zen Sabun</v>
      </c>
      <c r="H73" s="18" t="str">
        <f>VLOOKUP(B73,'Data Produk'!$A$2:$F$40,3,FALSE)</f>
        <v>Perawatan Tubuh</v>
      </c>
      <c r="I73" s="19" t="str">
        <f>VLOOKUP(B73,'Data Produk'!$A$2:$F$40,4,FALSE)</f>
        <v>Pcs</v>
      </c>
      <c r="J73" s="27">
        <f>VLOOKUP(B73,'Data Produk'!$A$2:$F$40,5,FALSE)</f>
        <v>18500</v>
      </c>
      <c r="K73" s="27">
        <f>VLOOKUP(B73,'Data Produk'!$A$2:$F$40,6,FALSE)</f>
        <v>20000</v>
      </c>
      <c r="L73" s="23">
        <f t="shared" si="7"/>
        <v>1480000</v>
      </c>
      <c r="M73" s="24">
        <f t="shared" si="8"/>
        <v>1600000</v>
      </c>
      <c r="N73" s="10">
        <f t="shared" si="9"/>
        <v>13</v>
      </c>
      <c r="O73" s="9" t="str">
        <f t="shared" si="10"/>
        <v>Mar</v>
      </c>
      <c r="P73" s="16">
        <f t="shared" si="11"/>
        <v>2021</v>
      </c>
      <c r="R73">
        <f>'[1]Data Transaksi'!$C73+25</f>
        <v>105</v>
      </c>
    </row>
    <row r="74" spans="1:18" x14ac:dyDescent="0.3">
      <c r="A74" s="8">
        <v>44269</v>
      </c>
      <c r="B74" s="9" t="s">
        <v>29</v>
      </c>
      <c r="C74" s="10">
        <v>83</v>
      </c>
      <c r="D74" s="10" t="s">
        <v>53</v>
      </c>
      <c r="E74" s="25" t="s">
        <v>54</v>
      </c>
      <c r="F74" s="12">
        <v>0</v>
      </c>
      <c r="G74" s="9" t="str">
        <f>VLOOKUP(B74,'Data Produk'!$A$2:$F$40,2,FALSE)</f>
        <v>Detol</v>
      </c>
      <c r="H74" s="9" t="str">
        <f>VLOOKUP(B74,'Data Produk'!$A$2:$F$40,3,FALSE)</f>
        <v>Perawatan Tubuh</v>
      </c>
      <c r="I74" s="10" t="str">
        <f>VLOOKUP(B74,'Data Produk'!$A$2:$F$40,4,FALSE)</f>
        <v>Pcs</v>
      </c>
      <c r="J74" s="26">
        <f>VLOOKUP(B74,'Data Produk'!$A$2:$F$40,5,FALSE)</f>
        <v>5750</v>
      </c>
      <c r="K74" s="26">
        <f>VLOOKUP(B74,'Data Produk'!$A$2:$F$40,6,FALSE)</f>
        <v>7500</v>
      </c>
      <c r="L74" s="14">
        <f t="shared" si="7"/>
        <v>477250</v>
      </c>
      <c r="M74" s="15">
        <f t="shared" si="8"/>
        <v>622500</v>
      </c>
      <c r="N74" s="10">
        <f t="shared" si="9"/>
        <v>14</v>
      </c>
      <c r="O74" s="9" t="str">
        <f t="shared" si="10"/>
        <v>Mar</v>
      </c>
      <c r="P74" s="16">
        <f t="shared" si="11"/>
        <v>2021</v>
      </c>
      <c r="R74">
        <f>'[1]Data Transaksi'!$C74+25</f>
        <v>108</v>
      </c>
    </row>
    <row r="75" spans="1:18" x14ac:dyDescent="0.3">
      <c r="A75" s="17">
        <v>44270</v>
      </c>
      <c r="B75" s="18" t="s">
        <v>30</v>
      </c>
      <c r="C75" s="19">
        <v>79</v>
      </c>
      <c r="D75" s="19" t="s">
        <v>53</v>
      </c>
      <c r="E75" s="20" t="s">
        <v>55</v>
      </c>
      <c r="F75" s="21">
        <v>0</v>
      </c>
      <c r="G75" s="18" t="str">
        <f>VLOOKUP(B75,'Data Produk'!$A$2:$F$40,2,FALSE)</f>
        <v>Lifebuoy Cair 900 Ml</v>
      </c>
      <c r="H75" s="18" t="str">
        <f>VLOOKUP(B75,'Data Produk'!$A$2:$F$40,3,FALSE)</f>
        <v>Perawatan Tubuh</v>
      </c>
      <c r="I75" s="19" t="str">
        <f>VLOOKUP(B75,'Data Produk'!$A$2:$F$40,4,FALSE)</f>
        <v>Pcs</v>
      </c>
      <c r="J75" s="27">
        <f>VLOOKUP(B75,'Data Produk'!$A$2:$F$40,5,FALSE)</f>
        <v>34550</v>
      </c>
      <c r="K75" s="27">
        <f>VLOOKUP(B75,'Data Produk'!$A$2:$F$40,6,FALSE)</f>
        <v>36000</v>
      </c>
      <c r="L75" s="23">
        <f t="shared" si="7"/>
        <v>2729450</v>
      </c>
      <c r="M75" s="24">
        <f t="shared" si="8"/>
        <v>2844000</v>
      </c>
      <c r="N75" s="10">
        <f t="shared" si="9"/>
        <v>15</v>
      </c>
      <c r="O75" s="9" t="str">
        <f t="shared" si="10"/>
        <v>Mar</v>
      </c>
      <c r="P75" s="16">
        <f t="shared" si="11"/>
        <v>2021</v>
      </c>
      <c r="R75">
        <f>'[1]Data Transaksi'!$C75+25</f>
        <v>104</v>
      </c>
    </row>
    <row r="76" spans="1:18" x14ac:dyDescent="0.3">
      <c r="A76" s="8">
        <v>44271</v>
      </c>
      <c r="B76" s="9" t="s">
        <v>31</v>
      </c>
      <c r="C76" s="10">
        <v>75</v>
      </c>
      <c r="D76" s="10" t="s">
        <v>52</v>
      </c>
      <c r="E76" s="25" t="s">
        <v>54</v>
      </c>
      <c r="F76" s="12">
        <v>0</v>
      </c>
      <c r="G76" s="9" t="str">
        <f>VLOOKUP(B76,'Data Produk'!$A$2:$F$40,2,FALSE)</f>
        <v>Ciptadent 190gr</v>
      </c>
      <c r="H76" s="9" t="str">
        <f>VLOOKUP(B76,'Data Produk'!$A$2:$F$40,3,FALSE)</f>
        <v>Perawatan Tubuh</v>
      </c>
      <c r="I76" s="10" t="str">
        <f>VLOOKUP(B76,'Data Produk'!$A$2:$F$40,4,FALSE)</f>
        <v>Pcs</v>
      </c>
      <c r="J76" s="26">
        <f>VLOOKUP(B76,'Data Produk'!$A$2:$F$40,5,FALSE)</f>
        <v>15450</v>
      </c>
      <c r="K76" s="26">
        <f>VLOOKUP(B76,'Data Produk'!$A$2:$F$40,6,FALSE)</f>
        <v>17750</v>
      </c>
      <c r="L76" s="14">
        <f t="shared" si="7"/>
        <v>1158750</v>
      </c>
      <c r="M76" s="15">
        <f t="shared" si="8"/>
        <v>1331250</v>
      </c>
      <c r="N76" s="10">
        <f t="shared" si="9"/>
        <v>16</v>
      </c>
      <c r="O76" s="9" t="str">
        <f t="shared" si="10"/>
        <v>Mar</v>
      </c>
      <c r="P76" s="16">
        <f t="shared" si="11"/>
        <v>2021</v>
      </c>
      <c r="R76">
        <f>'[1]Data Transaksi'!$C76+25</f>
        <v>100</v>
      </c>
    </row>
    <row r="77" spans="1:18" x14ac:dyDescent="0.3">
      <c r="A77" s="17">
        <v>44272</v>
      </c>
      <c r="B77" s="18" t="s">
        <v>32</v>
      </c>
      <c r="C77" s="19">
        <v>77</v>
      </c>
      <c r="D77" s="19" t="s">
        <v>53</v>
      </c>
      <c r="E77" s="20" t="s">
        <v>55</v>
      </c>
      <c r="F77" s="21">
        <v>0</v>
      </c>
      <c r="G77" s="18" t="str">
        <f>VLOOKUP(B77,'Data Produk'!$A$2:$F$40,2,FALSE)</f>
        <v>Pepsodent 120 gr</v>
      </c>
      <c r="H77" s="18" t="str">
        <f>VLOOKUP(B77,'Data Produk'!$A$2:$F$40,3,FALSE)</f>
        <v>Perawatan Tubuh</v>
      </c>
      <c r="I77" s="19" t="str">
        <f>VLOOKUP(B77,'Data Produk'!$A$2:$F$40,4,FALSE)</f>
        <v>Pcs</v>
      </c>
      <c r="J77" s="27">
        <f>VLOOKUP(B77,'Data Produk'!$A$2:$F$40,5,FALSE)</f>
        <v>5750</v>
      </c>
      <c r="K77" s="27">
        <f>VLOOKUP(B77,'Data Produk'!$A$2:$F$40,6,FALSE)</f>
        <v>10300</v>
      </c>
      <c r="L77" s="23">
        <f t="shared" si="7"/>
        <v>442750</v>
      </c>
      <c r="M77" s="24">
        <f t="shared" si="8"/>
        <v>793100</v>
      </c>
      <c r="N77" s="10">
        <f t="shared" si="9"/>
        <v>17</v>
      </c>
      <c r="O77" s="9" t="str">
        <f t="shared" si="10"/>
        <v>Mar</v>
      </c>
      <c r="P77" s="16">
        <f t="shared" si="11"/>
        <v>2021</v>
      </c>
      <c r="R77">
        <f>'[1]Data Transaksi'!$C77+25</f>
        <v>102</v>
      </c>
    </row>
    <row r="78" spans="1:18" x14ac:dyDescent="0.3">
      <c r="A78" s="8">
        <v>44273</v>
      </c>
      <c r="B78" s="9" t="s">
        <v>36</v>
      </c>
      <c r="C78" s="10">
        <v>84</v>
      </c>
      <c r="D78" s="10" t="s">
        <v>53</v>
      </c>
      <c r="E78" s="25" t="s">
        <v>54</v>
      </c>
      <c r="F78" s="12">
        <v>0</v>
      </c>
      <c r="G78" s="9" t="str">
        <f>VLOOKUP(B78,'Data Produk'!$A$2:$F$40,2,FALSE)</f>
        <v>Buku Gambar A4</v>
      </c>
      <c r="H78" s="9" t="str">
        <f>VLOOKUP(B78,'Data Produk'!$A$2:$F$40,3,FALSE)</f>
        <v>Alat Tulis</v>
      </c>
      <c r="I78" s="10" t="str">
        <f>VLOOKUP(B78,'Data Produk'!$A$2:$F$40,4,FALSE)</f>
        <v>Pcs</v>
      </c>
      <c r="J78" s="26">
        <f>VLOOKUP(B78,'Data Produk'!$A$2:$F$40,5,FALSE)</f>
        <v>8000</v>
      </c>
      <c r="K78" s="26">
        <f>VLOOKUP(B78,'Data Produk'!$A$2:$F$40,6,FALSE)</f>
        <v>10750</v>
      </c>
      <c r="L78" s="14">
        <f t="shared" si="7"/>
        <v>672000</v>
      </c>
      <c r="M78" s="15">
        <f t="shared" si="8"/>
        <v>903000</v>
      </c>
      <c r="N78" s="10">
        <f t="shared" si="9"/>
        <v>18</v>
      </c>
      <c r="O78" s="9" t="str">
        <f t="shared" si="10"/>
        <v>Mar</v>
      </c>
      <c r="P78" s="16">
        <f t="shared" si="11"/>
        <v>2021</v>
      </c>
      <c r="R78">
        <f>'[1]Data Transaksi'!$C78+25</f>
        <v>109</v>
      </c>
    </row>
    <row r="79" spans="1:18" x14ac:dyDescent="0.3">
      <c r="A79" s="17">
        <v>44274</v>
      </c>
      <c r="B79" s="18" t="s">
        <v>37</v>
      </c>
      <c r="C79" s="19">
        <v>78</v>
      </c>
      <c r="D79" s="19" t="s">
        <v>52</v>
      </c>
      <c r="E79" s="20" t="s">
        <v>55</v>
      </c>
      <c r="F79" s="21">
        <v>0</v>
      </c>
      <c r="G79" s="18" t="str">
        <f>VLOOKUP(B79,'Data Produk'!$A$2:$F$40,2,FALSE)</f>
        <v>Buku Tulis</v>
      </c>
      <c r="H79" s="18" t="str">
        <f>VLOOKUP(B79,'Data Produk'!$A$2:$F$40,3,FALSE)</f>
        <v>Alat Tulis</v>
      </c>
      <c r="I79" s="19" t="str">
        <f>VLOOKUP(B79,'Data Produk'!$A$2:$F$40,4,FALSE)</f>
        <v>Pcs</v>
      </c>
      <c r="J79" s="27">
        <f>VLOOKUP(B79,'Data Produk'!$A$2:$F$40,5,FALSE)</f>
        <v>5000</v>
      </c>
      <c r="K79" s="27">
        <f>VLOOKUP(B79,'Data Produk'!$A$2:$F$40,6,FALSE)</f>
        <v>7750</v>
      </c>
      <c r="L79" s="23">
        <f t="shared" si="7"/>
        <v>390000</v>
      </c>
      <c r="M79" s="24">
        <f t="shared" si="8"/>
        <v>604500</v>
      </c>
      <c r="N79" s="10">
        <f t="shared" si="9"/>
        <v>19</v>
      </c>
      <c r="O79" s="9" t="str">
        <f t="shared" si="10"/>
        <v>Mar</v>
      </c>
      <c r="P79" s="16">
        <f t="shared" si="11"/>
        <v>2021</v>
      </c>
      <c r="R79">
        <f>'[1]Data Transaksi'!$C79+25</f>
        <v>103</v>
      </c>
    </row>
    <row r="80" spans="1:18" x14ac:dyDescent="0.3">
      <c r="A80" s="8">
        <v>44275</v>
      </c>
      <c r="B80" s="9" t="s">
        <v>38</v>
      </c>
      <c r="C80" s="10">
        <v>84</v>
      </c>
      <c r="D80" s="10" t="s">
        <v>53</v>
      </c>
      <c r="E80" s="25" t="s">
        <v>54</v>
      </c>
      <c r="F80" s="12">
        <v>0</v>
      </c>
      <c r="G80" s="9" t="str">
        <f>VLOOKUP(B80,'Data Produk'!$A$2:$F$40,2,FALSE)</f>
        <v>Pencil Warna 12</v>
      </c>
      <c r="H80" s="9" t="str">
        <f>VLOOKUP(B80,'Data Produk'!$A$2:$F$40,3,FALSE)</f>
        <v>Alat Tulis</v>
      </c>
      <c r="I80" s="10" t="str">
        <f>VLOOKUP(B80,'Data Produk'!$A$2:$F$40,4,FALSE)</f>
        <v>Pcs</v>
      </c>
      <c r="J80" s="26">
        <f>VLOOKUP(B80,'Data Produk'!$A$2:$F$40,5,FALSE)</f>
        <v>25000</v>
      </c>
      <c r="K80" s="26">
        <f>VLOOKUP(B80,'Data Produk'!$A$2:$F$40,6,FALSE)</f>
        <v>27500</v>
      </c>
      <c r="L80" s="14">
        <f t="shared" si="7"/>
        <v>2100000</v>
      </c>
      <c r="M80" s="15">
        <f t="shared" si="8"/>
        <v>2310000</v>
      </c>
      <c r="N80" s="10">
        <f t="shared" si="9"/>
        <v>20</v>
      </c>
      <c r="O80" s="9" t="str">
        <f t="shared" si="10"/>
        <v>Mar</v>
      </c>
      <c r="P80" s="16">
        <f t="shared" si="11"/>
        <v>2021</v>
      </c>
      <c r="R80">
        <f>'[1]Data Transaksi'!$C80+25</f>
        <v>109</v>
      </c>
    </row>
    <row r="81" spans="1:18" x14ac:dyDescent="0.3">
      <c r="A81" s="17">
        <v>44276</v>
      </c>
      <c r="B81" s="18" t="s">
        <v>39</v>
      </c>
      <c r="C81" s="19">
        <v>83</v>
      </c>
      <c r="D81" s="19" t="s">
        <v>53</v>
      </c>
      <c r="E81" s="28" t="s">
        <v>54</v>
      </c>
      <c r="F81" s="21">
        <v>0</v>
      </c>
      <c r="G81" s="18" t="str">
        <f>VLOOKUP(B81,'Data Produk'!$A$2:$F$40,2,FALSE)</f>
        <v>Pencil Warna 24</v>
      </c>
      <c r="H81" s="18" t="str">
        <f>VLOOKUP(B81,'Data Produk'!$A$2:$F$40,3,FALSE)</f>
        <v>Alat Tulis</v>
      </c>
      <c r="I81" s="19" t="str">
        <f>VLOOKUP(B81,'Data Produk'!$A$2:$F$40,4,FALSE)</f>
        <v>Pcs</v>
      </c>
      <c r="J81" s="27">
        <f>VLOOKUP(B81,'Data Produk'!$A$2:$F$40,5,FALSE)</f>
        <v>50000</v>
      </c>
      <c r="K81" s="27">
        <f>VLOOKUP(B81,'Data Produk'!$A$2:$F$40,6,FALSE)</f>
        <v>55000</v>
      </c>
      <c r="L81" s="23">
        <f t="shared" si="7"/>
        <v>4150000</v>
      </c>
      <c r="M81" s="24">
        <f t="shared" si="8"/>
        <v>4565000</v>
      </c>
      <c r="N81" s="10">
        <f t="shared" si="9"/>
        <v>21</v>
      </c>
      <c r="O81" s="9" t="str">
        <f t="shared" si="10"/>
        <v>Mar</v>
      </c>
      <c r="P81" s="16">
        <f t="shared" si="11"/>
        <v>2021</v>
      </c>
      <c r="R81">
        <f>'[1]Data Transaksi'!$C81+25</f>
        <v>108</v>
      </c>
    </row>
    <row r="82" spans="1:18" x14ac:dyDescent="0.3">
      <c r="A82" s="8">
        <v>44277</v>
      </c>
      <c r="B82" s="9" t="s">
        <v>40</v>
      </c>
      <c r="C82" s="10">
        <v>90</v>
      </c>
      <c r="D82" s="10" t="s">
        <v>52</v>
      </c>
      <c r="E82" s="11" t="s">
        <v>55</v>
      </c>
      <c r="F82" s="12">
        <v>0</v>
      </c>
      <c r="G82" s="9" t="str">
        <f>VLOOKUP(B82,'Data Produk'!$A$2:$F$40,2,FALSE)</f>
        <v>Buku Gambar A3</v>
      </c>
      <c r="H82" s="9" t="str">
        <f>VLOOKUP(B82,'Data Produk'!$A$2:$F$40,3,FALSE)</f>
        <v>Alat Tulis</v>
      </c>
      <c r="I82" s="10" t="str">
        <f>VLOOKUP(B82,'Data Produk'!$A$2:$F$40,4,FALSE)</f>
        <v>Pcs</v>
      </c>
      <c r="J82" s="26">
        <f>VLOOKUP(B82,'Data Produk'!$A$2:$F$40,5,FALSE)</f>
        <v>10000</v>
      </c>
      <c r="K82" s="26">
        <f>VLOOKUP(B82,'Data Produk'!$A$2:$F$40,6,FALSE)</f>
        <v>13500</v>
      </c>
      <c r="L82" s="14">
        <f t="shared" si="7"/>
        <v>900000</v>
      </c>
      <c r="M82" s="15">
        <f t="shared" si="8"/>
        <v>1215000</v>
      </c>
      <c r="N82" s="10">
        <f t="shared" si="9"/>
        <v>22</v>
      </c>
      <c r="O82" s="9" t="str">
        <f t="shared" si="10"/>
        <v>Mar</v>
      </c>
      <c r="P82" s="16">
        <f t="shared" si="11"/>
        <v>2021</v>
      </c>
      <c r="R82">
        <f>'[1]Data Transaksi'!$C82+25</f>
        <v>115</v>
      </c>
    </row>
    <row r="83" spans="1:18" x14ac:dyDescent="0.3">
      <c r="A83" s="17">
        <v>44278</v>
      </c>
      <c r="B83" s="18" t="s">
        <v>41</v>
      </c>
      <c r="C83" s="19">
        <v>82</v>
      </c>
      <c r="D83" s="19" t="s">
        <v>53</v>
      </c>
      <c r="E83" s="28" t="s">
        <v>54</v>
      </c>
      <c r="F83" s="21">
        <v>0</v>
      </c>
      <c r="G83" s="18" t="str">
        <f>VLOOKUP(B83,'Data Produk'!$A$2:$F$40,2,FALSE)</f>
        <v>Pulpen Gel</v>
      </c>
      <c r="H83" s="18" t="str">
        <f>VLOOKUP(B83,'Data Produk'!$A$2:$F$40,3,FALSE)</f>
        <v>Alat Tulis</v>
      </c>
      <c r="I83" s="19" t="str">
        <f>VLOOKUP(B83,'Data Produk'!$A$2:$F$40,4,FALSE)</f>
        <v>Pcs</v>
      </c>
      <c r="J83" s="27">
        <f>VLOOKUP(B83,'Data Produk'!$A$2:$F$40,5,FALSE)</f>
        <v>7500</v>
      </c>
      <c r="K83" s="27">
        <f>VLOOKUP(B83,'Data Produk'!$A$2:$F$40,6,FALSE)</f>
        <v>8000</v>
      </c>
      <c r="L83" s="23">
        <f t="shared" si="7"/>
        <v>615000</v>
      </c>
      <c r="M83" s="24">
        <f t="shared" si="8"/>
        <v>656000</v>
      </c>
      <c r="N83" s="10">
        <f t="shared" si="9"/>
        <v>23</v>
      </c>
      <c r="O83" s="9" t="str">
        <f t="shared" si="10"/>
        <v>Mar</v>
      </c>
      <c r="P83" s="16">
        <f t="shared" si="11"/>
        <v>2021</v>
      </c>
      <c r="R83">
        <f>'[1]Data Transaksi'!$C83+25</f>
        <v>107</v>
      </c>
    </row>
    <row r="84" spans="1:18" x14ac:dyDescent="0.3">
      <c r="A84" s="8">
        <v>44279</v>
      </c>
      <c r="B84" s="9" t="s">
        <v>42</v>
      </c>
      <c r="C84" s="10">
        <v>95</v>
      </c>
      <c r="D84" s="10" t="s">
        <v>53</v>
      </c>
      <c r="E84" s="25" t="s">
        <v>54</v>
      </c>
      <c r="F84" s="12">
        <v>0</v>
      </c>
      <c r="G84" s="9" t="str">
        <f>VLOOKUP(B84,'Data Produk'!$A$2:$F$40,2,FALSE)</f>
        <v>Tipe X Joyko</v>
      </c>
      <c r="H84" s="9" t="str">
        <f>VLOOKUP(B84,'Data Produk'!$A$2:$F$40,3,FALSE)</f>
        <v>Alat Tulis</v>
      </c>
      <c r="I84" s="10" t="str">
        <f>VLOOKUP(B84,'Data Produk'!$A$2:$F$40,4,FALSE)</f>
        <v>Pcs</v>
      </c>
      <c r="J84" s="26">
        <f>VLOOKUP(B84,'Data Produk'!$A$2:$F$40,5,FALSE)</f>
        <v>1500</v>
      </c>
      <c r="K84" s="26">
        <f>VLOOKUP(B84,'Data Produk'!$A$2:$F$40,6,FALSE)</f>
        <v>2500</v>
      </c>
      <c r="L84" s="14">
        <f t="shared" si="7"/>
        <v>142500</v>
      </c>
      <c r="M84" s="15">
        <f t="shared" si="8"/>
        <v>237500</v>
      </c>
      <c r="N84" s="10">
        <f t="shared" si="9"/>
        <v>24</v>
      </c>
      <c r="O84" s="9" t="str">
        <f t="shared" si="10"/>
        <v>Mar</v>
      </c>
      <c r="P84" s="16">
        <f t="shared" si="11"/>
        <v>2021</v>
      </c>
      <c r="R84">
        <f>'[1]Data Transaksi'!$C84+25</f>
        <v>120</v>
      </c>
    </row>
    <row r="85" spans="1:18" x14ac:dyDescent="0.3">
      <c r="A85" s="17">
        <v>44280</v>
      </c>
      <c r="B85" s="18" t="s">
        <v>43</v>
      </c>
      <c r="C85" s="19">
        <v>80</v>
      </c>
      <c r="D85" s="19" t="s">
        <v>51</v>
      </c>
      <c r="E85" s="20" t="s">
        <v>55</v>
      </c>
      <c r="F85" s="21">
        <v>0</v>
      </c>
      <c r="G85" s="18" t="str">
        <f>VLOOKUP(B85,'Data Produk'!$A$2:$F$40,2,FALSE)</f>
        <v>Penggaris Butterfly</v>
      </c>
      <c r="H85" s="18" t="str">
        <f>VLOOKUP(B85,'Data Produk'!$A$2:$F$40,3,FALSE)</f>
        <v>Alat Tulis</v>
      </c>
      <c r="I85" s="19" t="str">
        <f>VLOOKUP(B85,'Data Produk'!$A$2:$F$40,4,FALSE)</f>
        <v>Pcs</v>
      </c>
      <c r="J85" s="27">
        <f>VLOOKUP(B85,'Data Produk'!$A$2:$F$40,5,FALSE)</f>
        <v>1750</v>
      </c>
      <c r="K85" s="27">
        <f>VLOOKUP(B85,'Data Produk'!$A$2:$F$40,6,FALSE)</f>
        <v>2750</v>
      </c>
      <c r="L85" s="23">
        <f t="shared" si="7"/>
        <v>140000</v>
      </c>
      <c r="M85" s="24">
        <f t="shared" ref="M85:M91" si="12">K85*C85*(1-F85)</f>
        <v>220000</v>
      </c>
      <c r="N85" s="10">
        <f t="shared" si="9"/>
        <v>25</v>
      </c>
      <c r="O85" s="9" t="str">
        <f t="shared" si="10"/>
        <v>Mar</v>
      </c>
      <c r="P85" s="16">
        <f t="shared" si="11"/>
        <v>2021</v>
      </c>
      <c r="R85">
        <f>'[1]Data Transaksi'!$C85+25</f>
        <v>105</v>
      </c>
    </row>
    <row r="86" spans="1:18" x14ac:dyDescent="0.3">
      <c r="A86" s="8">
        <v>44281</v>
      </c>
      <c r="B86" s="9" t="s">
        <v>44</v>
      </c>
      <c r="C86" s="10">
        <v>75</v>
      </c>
      <c r="D86" s="10" t="s">
        <v>51</v>
      </c>
      <c r="E86" s="25" t="s">
        <v>54</v>
      </c>
      <c r="F86" s="12">
        <v>0</v>
      </c>
      <c r="G86" s="9" t="str">
        <f>VLOOKUP(B86,'Data Produk'!$A$2:$F$40,2,FALSE)</f>
        <v>Penggaris Flexibble</v>
      </c>
      <c r="H86" s="9" t="str">
        <f>VLOOKUP(B86,'Data Produk'!$A$2:$F$40,3,FALSE)</f>
        <v>Alat Tulis</v>
      </c>
      <c r="I86" s="10" t="str">
        <f>VLOOKUP(B86,'Data Produk'!$A$2:$F$40,4,FALSE)</f>
        <v>Pcs</v>
      </c>
      <c r="J86" s="26">
        <f>VLOOKUP(B86,'Data Produk'!$A$2:$F$40,5,FALSE)</f>
        <v>13750</v>
      </c>
      <c r="K86" s="26">
        <f>VLOOKUP(B86,'Data Produk'!$A$2:$F$40,6,FALSE)</f>
        <v>17500</v>
      </c>
      <c r="L86" s="14">
        <f t="shared" si="7"/>
        <v>1031250</v>
      </c>
      <c r="M86" s="15">
        <f t="shared" si="12"/>
        <v>1312500</v>
      </c>
      <c r="N86" s="10">
        <f t="shared" si="9"/>
        <v>26</v>
      </c>
      <c r="O86" s="9" t="str">
        <f t="shared" si="10"/>
        <v>Mar</v>
      </c>
      <c r="P86" s="16">
        <f t="shared" si="11"/>
        <v>2021</v>
      </c>
      <c r="R86">
        <f>'[1]Data Transaksi'!$C86+25</f>
        <v>100</v>
      </c>
    </row>
    <row r="87" spans="1:18" x14ac:dyDescent="0.3">
      <c r="A87" s="17">
        <v>44282</v>
      </c>
      <c r="B87" s="18" t="s">
        <v>25</v>
      </c>
      <c r="C87" s="19">
        <v>75</v>
      </c>
      <c r="D87" s="19" t="s">
        <v>51</v>
      </c>
      <c r="E87" s="28" t="s">
        <v>54</v>
      </c>
      <c r="F87" s="21">
        <v>0</v>
      </c>
      <c r="G87" s="18" t="str">
        <f>VLOOKUP(B87,'Data Produk'!$A$2:$F$40,2,FALSE)</f>
        <v>Golda Coffee</v>
      </c>
      <c r="H87" s="18" t="str">
        <f>VLOOKUP(B87,'Data Produk'!$A$2:$F$40,3,FALSE)</f>
        <v>Minuman</v>
      </c>
      <c r="I87" s="19" t="str">
        <f>VLOOKUP(B87,'Data Produk'!$A$2:$F$40,4,FALSE)</f>
        <v>Pcs</v>
      </c>
      <c r="J87" s="27">
        <f>VLOOKUP(B87,'Data Produk'!$A$2:$F$40,5,FALSE)</f>
        <v>11950</v>
      </c>
      <c r="K87" s="27">
        <f>VLOOKUP(B87,'Data Produk'!$A$2:$F$40,6,FALSE)</f>
        <v>16200</v>
      </c>
      <c r="L87" s="23">
        <f t="shared" si="7"/>
        <v>896250</v>
      </c>
      <c r="M87" s="24">
        <f t="shared" si="12"/>
        <v>1215000</v>
      </c>
      <c r="N87" s="10">
        <f t="shared" si="9"/>
        <v>27</v>
      </c>
      <c r="O87" s="9" t="str">
        <f t="shared" si="10"/>
        <v>Mar</v>
      </c>
      <c r="P87" s="16">
        <f t="shared" si="11"/>
        <v>2021</v>
      </c>
      <c r="R87">
        <f>'[1]Data Transaksi'!$C87+25</f>
        <v>100</v>
      </c>
    </row>
    <row r="88" spans="1:18" x14ac:dyDescent="0.3">
      <c r="A88" s="8">
        <v>44283</v>
      </c>
      <c r="B88" s="9" t="s">
        <v>10</v>
      </c>
      <c r="C88" s="10">
        <v>77</v>
      </c>
      <c r="D88" s="10" t="s">
        <v>51</v>
      </c>
      <c r="E88" s="11" t="s">
        <v>55</v>
      </c>
      <c r="F88" s="12">
        <v>0</v>
      </c>
      <c r="G88" s="9" t="str">
        <f>VLOOKUP(B88,'Data Produk'!$A$2:$F$40,2,FALSE)</f>
        <v>Beng beng</v>
      </c>
      <c r="H88" s="9" t="str">
        <f>VLOOKUP(B88,'Data Produk'!$A$2:$F$40,3,FALSE)</f>
        <v>Makanan</v>
      </c>
      <c r="I88" s="10" t="str">
        <f>VLOOKUP(B88,'Data Produk'!$A$2:$F$40,4,FALSE)</f>
        <v>Pcs</v>
      </c>
      <c r="J88" s="26">
        <f>VLOOKUP(B88,'Data Produk'!$A$2:$F$40,5,FALSE)</f>
        <v>3650</v>
      </c>
      <c r="K88" s="26">
        <f>VLOOKUP(B88,'Data Produk'!$A$2:$F$40,6,FALSE)</f>
        <v>5100</v>
      </c>
      <c r="L88" s="14">
        <f t="shared" si="7"/>
        <v>281050</v>
      </c>
      <c r="M88" s="15">
        <f t="shared" si="12"/>
        <v>392700</v>
      </c>
      <c r="N88" s="10">
        <f t="shared" si="9"/>
        <v>28</v>
      </c>
      <c r="O88" s="9" t="str">
        <f t="shared" si="10"/>
        <v>Mar</v>
      </c>
      <c r="P88" s="16">
        <f t="shared" si="11"/>
        <v>2021</v>
      </c>
      <c r="R88">
        <f>'[1]Data Transaksi'!$C88+25</f>
        <v>102</v>
      </c>
    </row>
    <row r="89" spans="1:18" x14ac:dyDescent="0.3">
      <c r="A89" s="17">
        <v>44284</v>
      </c>
      <c r="B89" s="18" t="s">
        <v>10</v>
      </c>
      <c r="C89" s="19">
        <v>75</v>
      </c>
      <c r="D89" s="19" t="s">
        <v>53</v>
      </c>
      <c r="E89" s="28" t="s">
        <v>54</v>
      </c>
      <c r="F89" s="21">
        <v>0</v>
      </c>
      <c r="G89" s="18" t="str">
        <f>VLOOKUP(B89,'Data Produk'!$A$2:$F$40,2,FALSE)</f>
        <v>Beng beng</v>
      </c>
      <c r="H89" s="18" t="str">
        <f>VLOOKUP(B89,'Data Produk'!$A$2:$F$40,3,FALSE)</f>
        <v>Makanan</v>
      </c>
      <c r="I89" s="19" t="str">
        <f>VLOOKUP(B89,'Data Produk'!$A$2:$F$40,4,FALSE)</f>
        <v>Pcs</v>
      </c>
      <c r="J89" s="27">
        <f>VLOOKUP(B89,'Data Produk'!$A$2:$F$40,5,FALSE)</f>
        <v>3650</v>
      </c>
      <c r="K89" s="27">
        <f>VLOOKUP(B89,'Data Produk'!$A$2:$F$40,6,FALSE)</f>
        <v>5100</v>
      </c>
      <c r="L89" s="23">
        <f t="shared" si="7"/>
        <v>273750</v>
      </c>
      <c r="M89" s="24">
        <f t="shared" si="12"/>
        <v>382500</v>
      </c>
      <c r="N89" s="10">
        <f t="shared" si="9"/>
        <v>29</v>
      </c>
      <c r="O89" s="9" t="str">
        <f t="shared" si="10"/>
        <v>Mar</v>
      </c>
      <c r="P89" s="16">
        <f t="shared" si="11"/>
        <v>2021</v>
      </c>
      <c r="R89">
        <f>'[1]Data Transaksi'!$C89+25</f>
        <v>100</v>
      </c>
    </row>
    <row r="90" spans="1:18" x14ac:dyDescent="0.3">
      <c r="A90" s="8">
        <v>44285</v>
      </c>
      <c r="B90" s="9" t="s">
        <v>10</v>
      </c>
      <c r="C90" s="10">
        <v>82</v>
      </c>
      <c r="D90" s="10" t="s">
        <v>51</v>
      </c>
      <c r="E90" s="25" t="s">
        <v>54</v>
      </c>
      <c r="F90" s="12">
        <v>0</v>
      </c>
      <c r="G90" s="9" t="str">
        <f>VLOOKUP(B90,'Data Produk'!$A$2:$F$40,2,FALSE)</f>
        <v>Beng beng</v>
      </c>
      <c r="H90" s="9" t="str">
        <f>VLOOKUP(B90,'Data Produk'!$A$2:$F$40,3,FALSE)</f>
        <v>Makanan</v>
      </c>
      <c r="I90" s="10" t="str">
        <f>VLOOKUP(B90,'Data Produk'!$A$2:$F$40,4,FALSE)</f>
        <v>Pcs</v>
      </c>
      <c r="J90" s="26">
        <f>VLOOKUP(B90,'Data Produk'!$A$2:$F$40,5,FALSE)</f>
        <v>3650</v>
      </c>
      <c r="K90" s="26">
        <f>VLOOKUP(B90,'Data Produk'!$A$2:$F$40,6,FALSE)</f>
        <v>5100</v>
      </c>
      <c r="L90" s="14">
        <f t="shared" si="7"/>
        <v>299300</v>
      </c>
      <c r="M90" s="15">
        <f t="shared" si="12"/>
        <v>418200</v>
      </c>
      <c r="N90" s="10">
        <f t="shared" si="9"/>
        <v>30</v>
      </c>
      <c r="O90" s="9" t="str">
        <f t="shared" si="10"/>
        <v>Mar</v>
      </c>
      <c r="P90" s="16">
        <f t="shared" si="11"/>
        <v>2021</v>
      </c>
      <c r="R90">
        <f>'[1]Data Transaksi'!$C90+25</f>
        <v>107</v>
      </c>
    </row>
    <row r="91" spans="1:18" x14ac:dyDescent="0.3">
      <c r="A91" s="17">
        <v>44286</v>
      </c>
      <c r="B91" s="18" t="s">
        <v>10</v>
      </c>
      <c r="C91" s="19">
        <v>75</v>
      </c>
      <c r="D91" s="19" t="s">
        <v>51</v>
      </c>
      <c r="E91" s="28" t="s">
        <v>54</v>
      </c>
      <c r="F91" s="21">
        <v>0</v>
      </c>
      <c r="G91" s="18" t="str">
        <f>VLOOKUP(B91,'Data Produk'!$A$2:$F$40,2,FALSE)</f>
        <v>Beng beng</v>
      </c>
      <c r="H91" s="18" t="str">
        <f>VLOOKUP(B91,'Data Produk'!$A$2:$F$40,3,FALSE)</f>
        <v>Makanan</v>
      </c>
      <c r="I91" s="19" t="str">
        <f>VLOOKUP(B91,'Data Produk'!$A$2:$F$40,4,FALSE)</f>
        <v>Pcs</v>
      </c>
      <c r="J91" s="27">
        <f>VLOOKUP(B91,'Data Produk'!$A$2:$F$40,5,FALSE)</f>
        <v>3650</v>
      </c>
      <c r="K91" s="27">
        <f>VLOOKUP(B91,'Data Produk'!$A$2:$F$40,6,FALSE)</f>
        <v>5100</v>
      </c>
      <c r="L91" s="23">
        <f t="shared" si="7"/>
        <v>273750</v>
      </c>
      <c r="M91" s="24">
        <f t="shared" si="12"/>
        <v>382500</v>
      </c>
      <c r="N91" s="10">
        <f t="shared" si="9"/>
        <v>31</v>
      </c>
      <c r="O91" s="9" t="str">
        <f t="shared" si="10"/>
        <v>Mar</v>
      </c>
      <c r="P91" s="16">
        <f t="shared" si="11"/>
        <v>2021</v>
      </c>
      <c r="R91">
        <f>'[1]Data Transaksi'!$C91+25</f>
        <v>100</v>
      </c>
    </row>
    <row r="92" spans="1:18" x14ac:dyDescent="0.3">
      <c r="A92" s="8">
        <v>44287</v>
      </c>
      <c r="B92" s="9" t="s">
        <v>10</v>
      </c>
      <c r="C92" s="10">
        <v>70</v>
      </c>
      <c r="D92" s="10" t="s">
        <v>51</v>
      </c>
      <c r="E92" s="11" t="s">
        <v>55</v>
      </c>
      <c r="F92" s="12">
        <v>0</v>
      </c>
      <c r="G92" s="9" t="str">
        <f>VLOOKUP(B92,'Data Produk'!$A$2:$F$40,2,FALSE)</f>
        <v>Beng beng</v>
      </c>
      <c r="H92" s="9" t="str">
        <f>VLOOKUP(B92,'Data Produk'!$A$2:$F$40,3,FALSE)</f>
        <v>Makanan</v>
      </c>
      <c r="I92" s="10" t="str">
        <f>VLOOKUP(B92,'Data Produk'!$A$2:$F$40,4,FALSE)</f>
        <v>Pcs</v>
      </c>
      <c r="J92" s="26">
        <f>VLOOKUP(B92,'Data Produk'!$A$2:$F$40,5,FALSE)</f>
        <v>3650</v>
      </c>
      <c r="K92" s="26">
        <f>VLOOKUP(B92,'Data Produk'!$A$2:$F$40,6,FALSE)</f>
        <v>5100</v>
      </c>
      <c r="L92" s="14">
        <f>J92*C92</f>
        <v>255500</v>
      </c>
      <c r="M92" s="15">
        <f>K92*C92*(1-F92)</f>
        <v>357000</v>
      </c>
      <c r="N92" s="10">
        <f t="shared" si="9"/>
        <v>1</v>
      </c>
      <c r="O92" s="9" t="str">
        <f t="shared" si="10"/>
        <v>Apr</v>
      </c>
      <c r="P92" s="16">
        <f t="shared" si="11"/>
        <v>2021</v>
      </c>
      <c r="R92">
        <f>'[1]Data Transaksi'!$C92+25</f>
        <v>95</v>
      </c>
    </row>
    <row r="93" spans="1:18" x14ac:dyDescent="0.3">
      <c r="A93" s="17">
        <v>44288</v>
      </c>
      <c r="B93" s="18" t="s">
        <v>10</v>
      </c>
      <c r="C93" s="19">
        <v>69</v>
      </c>
      <c r="D93" s="19" t="s">
        <v>52</v>
      </c>
      <c r="E93" s="28" t="s">
        <v>55</v>
      </c>
      <c r="F93" s="21">
        <v>0</v>
      </c>
      <c r="G93" s="18" t="str">
        <f>VLOOKUP(B93,'Data Produk'!$A$2:$F$40,2,FALSE)</f>
        <v>Beng beng</v>
      </c>
      <c r="H93" s="18" t="str">
        <f>VLOOKUP(B93,'Data Produk'!$A$2:$F$40,3,FALSE)</f>
        <v>Makanan</v>
      </c>
      <c r="I93" s="19" t="str">
        <f>VLOOKUP(B93,'Data Produk'!$A$2:$F$40,4,FALSE)</f>
        <v>Pcs</v>
      </c>
      <c r="J93" s="27">
        <f>VLOOKUP(B93,'Data Produk'!$A$2:$F$40,5,FALSE)</f>
        <v>3650</v>
      </c>
      <c r="K93" s="27">
        <f>VLOOKUP(B93,'Data Produk'!$A$2:$F$40,6,FALSE)</f>
        <v>5100</v>
      </c>
      <c r="L93" s="23">
        <f t="shared" ref="L93:L121" si="13">J93*C93</f>
        <v>251850</v>
      </c>
      <c r="M93" s="24">
        <f t="shared" ref="M93:M115" si="14">K93*C93</f>
        <v>351900</v>
      </c>
      <c r="N93" s="10">
        <f t="shared" si="9"/>
        <v>2</v>
      </c>
      <c r="O93" s="9" t="str">
        <f t="shared" si="10"/>
        <v>Apr</v>
      </c>
      <c r="P93" s="16">
        <f t="shared" si="11"/>
        <v>2021</v>
      </c>
      <c r="R93">
        <f>'[1]Data Transaksi'!$C93+25</f>
        <v>94</v>
      </c>
    </row>
    <row r="94" spans="1:18" x14ac:dyDescent="0.3">
      <c r="A94" s="8">
        <v>44289</v>
      </c>
      <c r="B94" s="9" t="s">
        <v>10</v>
      </c>
      <c r="C94" s="10">
        <v>72</v>
      </c>
      <c r="D94" s="10" t="s">
        <v>52</v>
      </c>
      <c r="E94" s="25" t="s">
        <v>54</v>
      </c>
      <c r="F94" s="12">
        <v>0</v>
      </c>
      <c r="G94" s="9" t="str">
        <f>VLOOKUP(B94,'Data Produk'!$A$2:$F$40,2,FALSE)</f>
        <v>Beng beng</v>
      </c>
      <c r="H94" s="9" t="str">
        <f>VLOOKUP(B94,'Data Produk'!$A$2:$F$40,3,FALSE)</f>
        <v>Makanan</v>
      </c>
      <c r="I94" s="10" t="str">
        <f>VLOOKUP(B94,'Data Produk'!$A$2:$F$40,4,FALSE)</f>
        <v>Pcs</v>
      </c>
      <c r="J94" s="26">
        <f>VLOOKUP(B94,'Data Produk'!$A$2:$F$40,5,FALSE)</f>
        <v>3650</v>
      </c>
      <c r="K94" s="26">
        <f>VLOOKUP(B94,'Data Produk'!$A$2:$F$40,6,FALSE)</f>
        <v>5100</v>
      </c>
      <c r="L94" s="14">
        <f t="shared" si="13"/>
        <v>262800</v>
      </c>
      <c r="M94" s="15">
        <f t="shared" si="14"/>
        <v>367200</v>
      </c>
      <c r="N94" s="10">
        <f t="shared" si="9"/>
        <v>3</v>
      </c>
      <c r="O94" s="9" t="str">
        <f t="shared" si="10"/>
        <v>Apr</v>
      </c>
      <c r="P94" s="16">
        <f t="shared" si="11"/>
        <v>2021</v>
      </c>
      <c r="R94">
        <f>'[1]Data Transaksi'!$C94+25</f>
        <v>97</v>
      </c>
    </row>
    <row r="95" spans="1:18" x14ac:dyDescent="0.3">
      <c r="A95" s="17">
        <v>44290</v>
      </c>
      <c r="B95" s="18" t="s">
        <v>6</v>
      </c>
      <c r="C95" s="19">
        <v>73</v>
      </c>
      <c r="D95" s="19" t="s">
        <v>52</v>
      </c>
      <c r="E95" s="28" t="s">
        <v>54</v>
      </c>
      <c r="F95" s="21">
        <v>0</v>
      </c>
      <c r="G95" s="18" t="str">
        <f>VLOOKUP(B95,'Data Produk'!$A$2:$F$40,2,FALSE)</f>
        <v>Pocky</v>
      </c>
      <c r="H95" s="18" t="str">
        <f>VLOOKUP(B95,'Data Produk'!$A$2:$F$40,3,FALSE)</f>
        <v>Makanan</v>
      </c>
      <c r="I95" s="19" t="str">
        <f>VLOOKUP(B95,'Data Produk'!$A$2:$F$40,4,FALSE)</f>
        <v>Pcs</v>
      </c>
      <c r="J95" s="27">
        <f>VLOOKUP(B95,'Data Produk'!$A$2:$F$40,5,FALSE)</f>
        <v>7250</v>
      </c>
      <c r="K95" s="27">
        <f>VLOOKUP(B95,'Data Produk'!$A$2:$F$40,6,FALSE)</f>
        <v>8200</v>
      </c>
      <c r="L95" s="23">
        <f t="shared" si="13"/>
        <v>529250</v>
      </c>
      <c r="M95" s="24">
        <f t="shared" si="14"/>
        <v>598600</v>
      </c>
      <c r="N95" s="10">
        <f t="shared" si="9"/>
        <v>4</v>
      </c>
      <c r="O95" s="9" t="str">
        <f t="shared" si="10"/>
        <v>Apr</v>
      </c>
      <c r="P95" s="16">
        <f t="shared" si="11"/>
        <v>2021</v>
      </c>
      <c r="R95">
        <f>'[1]Data Transaksi'!$C95+25</f>
        <v>98</v>
      </c>
    </row>
    <row r="96" spans="1:18" x14ac:dyDescent="0.3">
      <c r="A96" s="8">
        <v>44291</v>
      </c>
      <c r="B96" s="9" t="s">
        <v>20</v>
      </c>
      <c r="C96" s="10">
        <v>70</v>
      </c>
      <c r="D96" s="10" t="s">
        <v>51</v>
      </c>
      <c r="E96" s="25" t="s">
        <v>54</v>
      </c>
      <c r="F96" s="12">
        <v>0</v>
      </c>
      <c r="G96" s="9" t="str">
        <f>VLOOKUP(B96,'Data Produk'!$A$2:$F$40,2,FALSE)</f>
        <v>Yoyic Bluebery</v>
      </c>
      <c r="H96" s="9" t="str">
        <f>VLOOKUP(B96,'Data Produk'!$A$2:$F$40,3,FALSE)</f>
        <v>Minuman</v>
      </c>
      <c r="I96" s="10" t="str">
        <f>VLOOKUP(B96,'Data Produk'!$A$2:$F$40,4,FALSE)</f>
        <v>Pcs</v>
      </c>
      <c r="J96" s="26">
        <f>VLOOKUP(B96,'Data Produk'!$A$2:$F$40,5,FALSE)</f>
        <v>4775</v>
      </c>
      <c r="K96" s="26">
        <f>VLOOKUP(B96,'Data Produk'!$A$2:$F$40,6,FALSE)</f>
        <v>7700</v>
      </c>
      <c r="L96" s="14">
        <f t="shared" si="13"/>
        <v>334250</v>
      </c>
      <c r="M96" s="15">
        <f t="shared" si="14"/>
        <v>539000</v>
      </c>
      <c r="N96" s="10">
        <f t="shared" si="9"/>
        <v>5</v>
      </c>
      <c r="O96" s="9" t="str">
        <f t="shared" si="10"/>
        <v>Apr</v>
      </c>
      <c r="P96" s="16">
        <f t="shared" si="11"/>
        <v>2021</v>
      </c>
      <c r="R96">
        <f>'[1]Data Transaksi'!$C96+25</f>
        <v>95</v>
      </c>
    </row>
    <row r="97" spans="1:18" x14ac:dyDescent="0.3">
      <c r="A97" s="17">
        <v>44292</v>
      </c>
      <c r="B97" s="18" t="s">
        <v>25</v>
      </c>
      <c r="C97" s="19">
        <v>80</v>
      </c>
      <c r="D97" s="19" t="s">
        <v>51</v>
      </c>
      <c r="E97" s="28" t="s">
        <v>55</v>
      </c>
      <c r="F97" s="21">
        <v>0</v>
      </c>
      <c r="G97" s="18" t="str">
        <f>VLOOKUP(B97,'Data Produk'!$A$2:$F$40,2,FALSE)</f>
        <v>Golda Coffee</v>
      </c>
      <c r="H97" s="18" t="str">
        <f>VLOOKUP(B97,'Data Produk'!$A$2:$F$40,3,FALSE)</f>
        <v>Minuman</v>
      </c>
      <c r="I97" s="19" t="str">
        <f>VLOOKUP(B97,'Data Produk'!$A$2:$F$40,4,FALSE)</f>
        <v>Pcs</v>
      </c>
      <c r="J97" s="27">
        <f>VLOOKUP(B97,'Data Produk'!$A$2:$F$40,5,FALSE)</f>
        <v>11950</v>
      </c>
      <c r="K97" s="27">
        <f>VLOOKUP(B97,'Data Produk'!$A$2:$F$40,6,FALSE)</f>
        <v>16200</v>
      </c>
      <c r="L97" s="23">
        <f t="shared" si="13"/>
        <v>956000</v>
      </c>
      <c r="M97" s="24">
        <f t="shared" si="14"/>
        <v>1296000</v>
      </c>
      <c r="N97" s="10">
        <f t="shared" si="9"/>
        <v>6</v>
      </c>
      <c r="O97" s="9" t="str">
        <f t="shared" si="10"/>
        <v>Apr</v>
      </c>
      <c r="P97" s="16">
        <f t="shared" si="11"/>
        <v>2021</v>
      </c>
      <c r="R97">
        <f>'[1]Data Transaksi'!$C97+25</f>
        <v>105</v>
      </c>
    </row>
    <row r="98" spans="1:18" x14ac:dyDescent="0.3">
      <c r="A98" s="8">
        <v>44293</v>
      </c>
      <c r="B98" s="9" t="s">
        <v>30</v>
      </c>
      <c r="C98" s="10">
        <v>70</v>
      </c>
      <c r="D98" s="10" t="s">
        <v>51</v>
      </c>
      <c r="E98" s="25" t="s">
        <v>54</v>
      </c>
      <c r="F98" s="12">
        <v>0</v>
      </c>
      <c r="G98" s="9" t="str">
        <f>VLOOKUP(B98,'Data Produk'!$A$2:$F$40,2,FALSE)</f>
        <v>Lifebuoy Cair 900 Ml</v>
      </c>
      <c r="H98" s="9" t="str">
        <f>VLOOKUP(B98,'Data Produk'!$A$2:$F$40,3,FALSE)</f>
        <v>Perawatan Tubuh</v>
      </c>
      <c r="I98" s="10" t="str">
        <f>VLOOKUP(B98,'Data Produk'!$A$2:$F$40,4,FALSE)</f>
        <v>Pcs</v>
      </c>
      <c r="J98" s="26">
        <f>VLOOKUP(B98,'Data Produk'!$A$2:$F$40,5,FALSE)</f>
        <v>34550</v>
      </c>
      <c r="K98" s="26">
        <f>VLOOKUP(B98,'Data Produk'!$A$2:$F$40,6,FALSE)</f>
        <v>36000</v>
      </c>
      <c r="L98" s="14">
        <f t="shared" si="13"/>
        <v>2418500</v>
      </c>
      <c r="M98" s="15">
        <f t="shared" si="14"/>
        <v>2520000</v>
      </c>
      <c r="N98" s="10">
        <f t="shared" si="9"/>
        <v>7</v>
      </c>
      <c r="O98" s="9" t="str">
        <f t="shared" si="10"/>
        <v>Apr</v>
      </c>
      <c r="P98" s="16">
        <f t="shared" si="11"/>
        <v>2021</v>
      </c>
      <c r="R98">
        <f>'[1]Data Transaksi'!$C98+25</f>
        <v>95</v>
      </c>
    </row>
    <row r="99" spans="1:18" x14ac:dyDescent="0.3">
      <c r="A99" s="17">
        <v>44294</v>
      </c>
      <c r="B99" s="18" t="s">
        <v>8</v>
      </c>
      <c r="C99" s="19">
        <v>75</v>
      </c>
      <c r="D99" s="19" t="s">
        <v>51</v>
      </c>
      <c r="E99" s="28" t="s">
        <v>55</v>
      </c>
      <c r="F99" s="21">
        <v>0</v>
      </c>
      <c r="G99" s="18" t="str">
        <f>VLOOKUP(B99,'Data Produk'!$A$2:$F$40,2,FALSE)</f>
        <v>Oreo Wafer Sandwich</v>
      </c>
      <c r="H99" s="18" t="str">
        <f>VLOOKUP(B99,'Data Produk'!$A$2:$F$40,3,FALSE)</f>
        <v>Makanan</v>
      </c>
      <c r="I99" s="19" t="str">
        <f>VLOOKUP(B99,'Data Produk'!$A$2:$F$40,4,FALSE)</f>
        <v>Pcs</v>
      </c>
      <c r="J99" s="27">
        <f>VLOOKUP(B99,'Data Produk'!$A$2:$F$40,5,FALSE)</f>
        <v>2350</v>
      </c>
      <c r="K99" s="27">
        <f>VLOOKUP(B99,'Data Produk'!$A$2:$F$40,6,FALSE)</f>
        <v>3500</v>
      </c>
      <c r="L99" s="23">
        <f t="shared" si="13"/>
        <v>176250</v>
      </c>
      <c r="M99" s="24">
        <f t="shared" si="14"/>
        <v>262500</v>
      </c>
      <c r="N99" s="10">
        <f t="shared" si="9"/>
        <v>8</v>
      </c>
      <c r="O99" s="9" t="str">
        <f t="shared" si="10"/>
        <v>Apr</v>
      </c>
      <c r="P99" s="16">
        <f t="shared" si="11"/>
        <v>2021</v>
      </c>
      <c r="R99">
        <f>'[1]Data Transaksi'!$C99+25</f>
        <v>100</v>
      </c>
    </row>
    <row r="100" spans="1:18" x14ac:dyDescent="0.3">
      <c r="A100" s="8">
        <v>44295</v>
      </c>
      <c r="B100" s="9" t="s">
        <v>38</v>
      </c>
      <c r="C100" s="10">
        <v>69</v>
      </c>
      <c r="D100" s="10" t="s">
        <v>53</v>
      </c>
      <c r="E100" s="25" t="s">
        <v>54</v>
      </c>
      <c r="F100" s="12">
        <v>0</v>
      </c>
      <c r="G100" s="9" t="str">
        <f>VLOOKUP(B100,'Data Produk'!$A$2:$F$40,2,FALSE)</f>
        <v>Pencil Warna 12</v>
      </c>
      <c r="H100" s="9" t="str">
        <f>VLOOKUP(B100,'Data Produk'!$A$2:$F$40,3,FALSE)</f>
        <v>Alat Tulis</v>
      </c>
      <c r="I100" s="10" t="str">
        <f>VLOOKUP(B100,'Data Produk'!$A$2:$F$40,4,FALSE)</f>
        <v>Pcs</v>
      </c>
      <c r="J100" s="26">
        <f>VLOOKUP(B100,'Data Produk'!$A$2:$F$40,5,FALSE)</f>
        <v>25000</v>
      </c>
      <c r="K100" s="26">
        <f>VLOOKUP(B100,'Data Produk'!$A$2:$F$40,6,FALSE)</f>
        <v>27500</v>
      </c>
      <c r="L100" s="14">
        <f t="shared" si="13"/>
        <v>1725000</v>
      </c>
      <c r="M100" s="15">
        <f t="shared" si="14"/>
        <v>1897500</v>
      </c>
      <c r="N100" s="10">
        <f t="shared" si="9"/>
        <v>9</v>
      </c>
      <c r="O100" s="9" t="str">
        <f t="shared" si="10"/>
        <v>Apr</v>
      </c>
      <c r="P100" s="16">
        <f t="shared" si="11"/>
        <v>2021</v>
      </c>
      <c r="R100">
        <f>'[1]Data Transaksi'!$C100+25</f>
        <v>94</v>
      </c>
    </row>
    <row r="101" spans="1:18" x14ac:dyDescent="0.3">
      <c r="A101" s="17">
        <v>44296</v>
      </c>
      <c r="B101" s="18" t="s">
        <v>38</v>
      </c>
      <c r="C101" s="19">
        <v>68</v>
      </c>
      <c r="D101" s="19" t="s">
        <v>52</v>
      </c>
      <c r="E101" s="28" t="s">
        <v>54</v>
      </c>
      <c r="F101" s="21">
        <v>0</v>
      </c>
      <c r="G101" s="18" t="str">
        <f>VLOOKUP(B101,'Data Produk'!$A$2:$F$40,2,FALSE)</f>
        <v>Pencil Warna 12</v>
      </c>
      <c r="H101" s="18" t="str">
        <f>VLOOKUP(B101,'Data Produk'!$A$2:$F$40,3,FALSE)</f>
        <v>Alat Tulis</v>
      </c>
      <c r="I101" s="19" t="str">
        <f>VLOOKUP(B101,'Data Produk'!$A$2:$F$40,4,FALSE)</f>
        <v>Pcs</v>
      </c>
      <c r="J101" s="27">
        <f>VLOOKUP(B101,'Data Produk'!$A$2:$F$40,5,FALSE)</f>
        <v>25000</v>
      </c>
      <c r="K101" s="27">
        <f>VLOOKUP(B101,'Data Produk'!$A$2:$F$40,6,FALSE)</f>
        <v>27500</v>
      </c>
      <c r="L101" s="23">
        <f t="shared" si="13"/>
        <v>1700000</v>
      </c>
      <c r="M101" s="24">
        <f t="shared" si="14"/>
        <v>1870000</v>
      </c>
      <c r="N101" s="10">
        <f t="shared" si="9"/>
        <v>10</v>
      </c>
      <c r="O101" s="9" t="str">
        <f t="shared" si="10"/>
        <v>Apr</v>
      </c>
      <c r="P101" s="16">
        <f t="shared" si="11"/>
        <v>2021</v>
      </c>
      <c r="R101">
        <f>'[1]Data Transaksi'!$C101+25</f>
        <v>93</v>
      </c>
    </row>
    <row r="102" spans="1:18" x14ac:dyDescent="0.3">
      <c r="A102" s="8">
        <v>44297</v>
      </c>
      <c r="B102" s="9" t="s">
        <v>7</v>
      </c>
      <c r="C102" s="10">
        <v>77</v>
      </c>
      <c r="D102" s="10" t="s">
        <v>53</v>
      </c>
      <c r="E102" s="25" t="s">
        <v>54</v>
      </c>
      <c r="F102" s="12">
        <v>0</v>
      </c>
      <c r="G102" s="9" t="str">
        <f>VLOOKUP(B102,'Data Produk'!$A$2:$F$40,2,FALSE)</f>
        <v>Lotte Chocopie</v>
      </c>
      <c r="H102" s="9" t="str">
        <f>VLOOKUP(B102,'Data Produk'!$A$2:$F$40,3,FALSE)</f>
        <v>Makanan</v>
      </c>
      <c r="I102" s="10" t="str">
        <f>VLOOKUP(B102,'Data Produk'!$A$2:$F$40,4,FALSE)</f>
        <v>Pcs</v>
      </c>
      <c r="J102" s="26">
        <f>VLOOKUP(B102,'Data Produk'!$A$2:$F$40,5,FALSE)</f>
        <v>4850</v>
      </c>
      <c r="K102" s="26">
        <f>VLOOKUP(B102,'Data Produk'!$A$2:$F$40,6,FALSE)</f>
        <v>6100</v>
      </c>
      <c r="L102" s="14">
        <f t="shared" si="13"/>
        <v>373450</v>
      </c>
      <c r="M102" s="15">
        <f t="shared" si="14"/>
        <v>469700</v>
      </c>
      <c r="N102" s="10">
        <f t="shared" si="9"/>
        <v>11</v>
      </c>
      <c r="O102" s="9" t="str">
        <f t="shared" si="10"/>
        <v>Apr</v>
      </c>
      <c r="P102" s="16">
        <f t="shared" si="11"/>
        <v>2021</v>
      </c>
      <c r="R102">
        <f>'[1]Data Transaksi'!$C102+25</f>
        <v>102</v>
      </c>
    </row>
    <row r="103" spans="1:18" x14ac:dyDescent="0.3">
      <c r="A103" s="17">
        <v>44298</v>
      </c>
      <c r="B103" s="18" t="s">
        <v>9</v>
      </c>
      <c r="C103" s="19">
        <v>70</v>
      </c>
      <c r="D103" s="19" t="s">
        <v>53</v>
      </c>
      <c r="E103" s="28" t="s">
        <v>54</v>
      </c>
      <c r="F103" s="21">
        <v>0</v>
      </c>
      <c r="G103" s="18" t="str">
        <f>VLOOKUP(B103,'Data Produk'!$A$2:$F$40,2,FALSE)</f>
        <v>Nyam-nyam</v>
      </c>
      <c r="H103" s="18" t="str">
        <f>VLOOKUP(B103,'Data Produk'!$A$2:$F$40,3,FALSE)</f>
        <v>Makanan</v>
      </c>
      <c r="I103" s="19" t="str">
        <f>VLOOKUP(B103,'Data Produk'!$A$2:$F$40,4,FALSE)</f>
        <v>Pcs</v>
      </c>
      <c r="J103" s="27">
        <f>VLOOKUP(B103,'Data Produk'!$A$2:$F$40,5,FALSE)</f>
        <v>3550</v>
      </c>
      <c r="K103" s="27">
        <f>VLOOKUP(B103,'Data Produk'!$A$2:$F$40,6,FALSE)</f>
        <v>4800</v>
      </c>
      <c r="L103" s="23">
        <f t="shared" si="13"/>
        <v>248500</v>
      </c>
      <c r="M103" s="24">
        <f t="shared" si="14"/>
        <v>336000</v>
      </c>
      <c r="N103" s="10">
        <f t="shared" si="9"/>
        <v>12</v>
      </c>
      <c r="O103" s="9" t="str">
        <f t="shared" si="10"/>
        <v>Apr</v>
      </c>
      <c r="P103" s="16">
        <f t="shared" si="11"/>
        <v>2021</v>
      </c>
      <c r="R103">
        <f>'[1]Data Transaksi'!$C103+25</f>
        <v>95</v>
      </c>
    </row>
    <row r="104" spans="1:18" x14ac:dyDescent="0.3">
      <c r="A104" s="8">
        <v>44299</v>
      </c>
      <c r="B104" s="9" t="s">
        <v>6</v>
      </c>
      <c r="C104" s="10">
        <v>71</v>
      </c>
      <c r="D104" s="10" t="s">
        <v>52</v>
      </c>
      <c r="E104" s="25" t="s">
        <v>54</v>
      </c>
      <c r="F104" s="12">
        <v>0</v>
      </c>
      <c r="G104" s="9" t="str">
        <f>VLOOKUP(B104,'Data Produk'!$A$2:$F$40,2,FALSE)</f>
        <v>Pocky</v>
      </c>
      <c r="H104" s="9" t="str">
        <f>VLOOKUP(B104,'Data Produk'!$A$2:$F$40,3,FALSE)</f>
        <v>Makanan</v>
      </c>
      <c r="I104" s="10" t="str">
        <f>VLOOKUP(B104,'Data Produk'!$A$2:$F$40,4,FALSE)</f>
        <v>Pcs</v>
      </c>
      <c r="J104" s="26">
        <f>VLOOKUP(B104,'Data Produk'!$A$2:$F$40,5,FALSE)</f>
        <v>7250</v>
      </c>
      <c r="K104" s="26">
        <f>VLOOKUP(B104,'Data Produk'!$A$2:$F$40,6,FALSE)</f>
        <v>8200</v>
      </c>
      <c r="L104" s="14">
        <f t="shared" si="13"/>
        <v>514750</v>
      </c>
      <c r="M104" s="15">
        <f t="shared" si="14"/>
        <v>582200</v>
      </c>
      <c r="N104" s="10">
        <f t="shared" si="9"/>
        <v>13</v>
      </c>
      <c r="O104" s="9" t="str">
        <f t="shared" si="10"/>
        <v>Apr</v>
      </c>
      <c r="P104" s="16">
        <f t="shared" si="11"/>
        <v>2021</v>
      </c>
      <c r="R104">
        <f>'[1]Data Transaksi'!$C104+25</f>
        <v>96</v>
      </c>
    </row>
    <row r="105" spans="1:18" x14ac:dyDescent="0.3">
      <c r="A105" s="17">
        <v>44300</v>
      </c>
      <c r="B105" s="18" t="s">
        <v>20</v>
      </c>
      <c r="C105" s="19">
        <v>73</v>
      </c>
      <c r="D105" s="19" t="s">
        <v>53</v>
      </c>
      <c r="E105" s="28" t="s">
        <v>54</v>
      </c>
      <c r="F105" s="21">
        <v>0</v>
      </c>
      <c r="G105" s="18" t="str">
        <f>VLOOKUP(B105,'Data Produk'!$A$2:$F$40,2,FALSE)</f>
        <v>Yoyic Bluebery</v>
      </c>
      <c r="H105" s="18" t="str">
        <f>VLOOKUP(B105,'Data Produk'!$A$2:$F$40,3,FALSE)</f>
        <v>Minuman</v>
      </c>
      <c r="I105" s="19" t="str">
        <f>VLOOKUP(B105,'Data Produk'!$A$2:$F$40,4,FALSE)</f>
        <v>Pcs</v>
      </c>
      <c r="J105" s="27">
        <f>VLOOKUP(B105,'Data Produk'!$A$2:$F$40,5,FALSE)</f>
        <v>4775</v>
      </c>
      <c r="K105" s="27">
        <f>VLOOKUP(B105,'Data Produk'!$A$2:$F$40,6,FALSE)</f>
        <v>7700</v>
      </c>
      <c r="L105" s="23">
        <f t="shared" si="13"/>
        <v>348575</v>
      </c>
      <c r="M105" s="24">
        <f t="shared" si="14"/>
        <v>562100</v>
      </c>
      <c r="N105" s="10">
        <f t="shared" si="9"/>
        <v>14</v>
      </c>
      <c r="O105" s="9" t="str">
        <f t="shared" si="10"/>
        <v>Apr</v>
      </c>
      <c r="P105" s="16">
        <f t="shared" si="11"/>
        <v>2021</v>
      </c>
      <c r="R105">
        <f>'[1]Data Transaksi'!$C105+25</f>
        <v>98</v>
      </c>
    </row>
    <row r="106" spans="1:18" x14ac:dyDescent="0.3">
      <c r="A106" s="8">
        <v>44301</v>
      </c>
      <c r="B106" s="9" t="s">
        <v>25</v>
      </c>
      <c r="C106" s="10">
        <v>69</v>
      </c>
      <c r="D106" s="10" t="s">
        <v>53</v>
      </c>
      <c r="E106" s="25" t="s">
        <v>54</v>
      </c>
      <c r="F106" s="12">
        <v>0</v>
      </c>
      <c r="G106" s="9" t="str">
        <f>VLOOKUP(B106,'Data Produk'!$A$2:$F$40,2,FALSE)</f>
        <v>Golda Coffee</v>
      </c>
      <c r="H106" s="9" t="str">
        <f>VLOOKUP(B106,'Data Produk'!$A$2:$F$40,3,FALSE)</f>
        <v>Minuman</v>
      </c>
      <c r="I106" s="10" t="str">
        <f>VLOOKUP(B106,'Data Produk'!$A$2:$F$40,4,FALSE)</f>
        <v>Pcs</v>
      </c>
      <c r="J106" s="26">
        <f>VLOOKUP(B106,'Data Produk'!$A$2:$F$40,5,FALSE)</f>
        <v>11950</v>
      </c>
      <c r="K106" s="26">
        <f>VLOOKUP(B106,'Data Produk'!$A$2:$F$40,6,FALSE)</f>
        <v>16200</v>
      </c>
      <c r="L106" s="14">
        <f t="shared" si="13"/>
        <v>824550</v>
      </c>
      <c r="M106" s="15">
        <f t="shared" si="14"/>
        <v>1117800</v>
      </c>
      <c r="N106" s="10">
        <f t="shared" si="9"/>
        <v>15</v>
      </c>
      <c r="O106" s="9" t="str">
        <f t="shared" si="10"/>
        <v>Apr</v>
      </c>
      <c r="P106" s="16">
        <f t="shared" si="11"/>
        <v>2021</v>
      </c>
      <c r="R106">
        <f>'[1]Data Transaksi'!$C106+25</f>
        <v>94</v>
      </c>
    </row>
    <row r="107" spans="1:18" x14ac:dyDescent="0.3">
      <c r="A107" s="17">
        <v>44302</v>
      </c>
      <c r="B107" s="18" t="s">
        <v>30</v>
      </c>
      <c r="C107" s="19">
        <v>70</v>
      </c>
      <c r="D107" s="19" t="s">
        <v>52</v>
      </c>
      <c r="E107" s="28" t="s">
        <v>54</v>
      </c>
      <c r="F107" s="21">
        <v>0</v>
      </c>
      <c r="G107" s="18" t="str">
        <f>VLOOKUP(B107,'Data Produk'!$A$2:$F$40,2,FALSE)</f>
        <v>Lifebuoy Cair 900 Ml</v>
      </c>
      <c r="H107" s="18" t="str">
        <f>VLOOKUP(B107,'Data Produk'!$A$2:$F$40,3,FALSE)</f>
        <v>Perawatan Tubuh</v>
      </c>
      <c r="I107" s="19" t="str">
        <f>VLOOKUP(B107,'Data Produk'!$A$2:$F$40,4,FALSE)</f>
        <v>Pcs</v>
      </c>
      <c r="J107" s="27">
        <f>VLOOKUP(B107,'Data Produk'!$A$2:$F$40,5,FALSE)</f>
        <v>34550</v>
      </c>
      <c r="K107" s="27">
        <f>VLOOKUP(B107,'Data Produk'!$A$2:$F$40,6,FALSE)</f>
        <v>36000</v>
      </c>
      <c r="L107" s="23">
        <f t="shared" si="13"/>
        <v>2418500</v>
      </c>
      <c r="M107" s="24">
        <f t="shared" si="14"/>
        <v>2520000</v>
      </c>
      <c r="N107" s="10">
        <f t="shared" si="9"/>
        <v>16</v>
      </c>
      <c r="O107" s="9" t="str">
        <f t="shared" si="10"/>
        <v>Apr</v>
      </c>
      <c r="P107" s="16">
        <f t="shared" si="11"/>
        <v>2021</v>
      </c>
      <c r="R107">
        <f>'[1]Data Transaksi'!$C107+25</f>
        <v>95</v>
      </c>
    </row>
    <row r="108" spans="1:18" x14ac:dyDescent="0.3">
      <c r="A108" s="8">
        <v>44303</v>
      </c>
      <c r="B108" s="9" t="s">
        <v>8</v>
      </c>
      <c r="C108" s="10">
        <v>67</v>
      </c>
      <c r="D108" s="10" t="s">
        <v>53</v>
      </c>
      <c r="E108" s="25" t="s">
        <v>54</v>
      </c>
      <c r="F108" s="12">
        <v>0</v>
      </c>
      <c r="G108" s="9" t="str">
        <f>VLOOKUP(B108,'Data Produk'!$A$2:$F$40,2,FALSE)</f>
        <v>Oreo Wafer Sandwich</v>
      </c>
      <c r="H108" s="9" t="str">
        <f>VLOOKUP(B108,'Data Produk'!$A$2:$F$40,3,FALSE)</f>
        <v>Makanan</v>
      </c>
      <c r="I108" s="10" t="str">
        <f>VLOOKUP(B108,'Data Produk'!$A$2:$F$40,4,FALSE)</f>
        <v>Pcs</v>
      </c>
      <c r="J108" s="26">
        <f>VLOOKUP(B108,'Data Produk'!$A$2:$F$40,5,FALSE)</f>
        <v>2350</v>
      </c>
      <c r="K108" s="26">
        <f>VLOOKUP(B108,'Data Produk'!$A$2:$F$40,6,FALSE)</f>
        <v>3500</v>
      </c>
      <c r="L108" s="14">
        <f t="shared" si="13"/>
        <v>157450</v>
      </c>
      <c r="M108" s="15">
        <f t="shared" si="14"/>
        <v>234500</v>
      </c>
      <c r="N108" s="10">
        <f t="shared" si="9"/>
        <v>17</v>
      </c>
      <c r="O108" s="9" t="str">
        <f t="shared" si="10"/>
        <v>Apr</v>
      </c>
      <c r="P108" s="16">
        <f t="shared" si="11"/>
        <v>2021</v>
      </c>
      <c r="R108">
        <f>'[1]Data Transaksi'!$C108+25</f>
        <v>92</v>
      </c>
    </row>
    <row r="109" spans="1:18" x14ac:dyDescent="0.3">
      <c r="A109" s="17">
        <v>44304</v>
      </c>
      <c r="B109" s="18" t="s">
        <v>38</v>
      </c>
      <c r="C109" s="19">
        <v>71</v>
      </c>
      <c r="D109" s="19" t="s">
        <v>53</v>
      </c>
      <c r="E109" s="28" t="s">
        <v>54</v>
      </c>
      <c r="F109" s="21">
        <v>0</v>
      </c>
      <c r="G109" s="18" t="str">
        <f>VLOOKUP(B109,'Data Produk'!$A$2:$F$40,2,FALSE)</f>
        <v>Pencil Warna 12</v>
      </c>
      <c r="H109" s="18" t="str">
        <f>VLOOKUP(B109,'Data Produk'!$A$2:$F$40,3,FALSE)</f>
        <v>Alat Tulis</v>
      </c>
      <c r="I109" s="19" t="str">
        <f>VLOOKUP(B109,'Data Produk'!$A$2:$F$40,4,FALSE)</f>
        <v>Pcs</v>
      </c>
      <c r="J109" s="27">
        <f>VLOOKUP(B109,'Data Produk'!$A$2:$F$40,5,FALSE)</f>
        <v>25000</v>
      </c>
      <c r="K109" s="27">
        <f>VLOOKUP(B109,'Data Produk'!$A$2:$F$40,6,FALSE)</f>
        <v>27500</v>
      </c>
      <c r="L109" s="23">
        <f t="shared" si="13"/>
        <v>1775000</v>
      </c>
      <c r="M109" s="24">
        <f t="shared" si="14"/>
        <v>1952500</v>
      </c>
      <c r="N109" s="10">
        <f t="shared" si="9"/>
        <v>18</v>
      </c>
      <c r="O109" s="9" t="str">
        <f t="shared" si="10"/>
        <v>Apr</v>
      </c>
      <c r="P109" s="16">
        <f t="shared" si="11"/>
        <v>2021</v>
      </c>
      <c r="R109">
        <f>'[1]Data Transaksi'!$C109+25</f>
        <v>96</v>
      </c>
    </row>
    <row r="110" spans="1:18" x14ac:dyDescent="0.3">
      <c r="A110" s="8">
        <v>44305</v>
      </c>
      <c r="B110" s="9" t="s">
        <v>38</v>
      </c>
      <c r="C110" s="10">
        <v>68</v>
      </c>
      <c r="D110" s="10" t="s">
        <v>52</v>
      </c>
      <c r="E110" s="25" t="s">
        <v>54</v>
      </c>
      <c r="F110" s="12">
        <v>0</v>
      </c>
      <c r="G110" s="9" t="str">
        <f>VLOOKUP(B110,'Data Produk'!$A$2:$F$40,2,FALSE)</f>
        <v>Pencil Warna 12</v>
      </c>
      <c r="H110" s="9" t="str">
        <f>VLOOKUP(B110,'Data Produk'!$A$2:$F$40,3,FALSE)</f>
        <v>Alat Tulis</v>
      </c>
      <c r="I110" s="10" t="str">
        <f>VLOOKUP(B110,'Data Produk'!$A$2:$F$40,4,FALSE)</f>
        <v>Pcs</v>
      </c>
      <c r="J110" s="26">
        <f>VLOOKUP(B110,'Data Produk'!$A$2:$F$40,5,FALSE)</f>
        <v>25000</v>
      </c>
      <c r="K110" s="26">
        <f>VLOOKUP(B110,'Data Produk'!$A$2:$F$40,6,FALSE)</f>
        <v>27500</v>
      </c>
      <c r="L110" s="14">
        <f t="shared" si="13"/>
        <v>1700000</v>
      </c>
      <c r="M110" s="15">
        <f t="shared" si="14"/>
        <v>1870000</v>
      </c>
      <c r="N110" s="10">
        <f t="shared" si="9"/>
        <v>19</v>
      </c>
      <c r="O110" s="9" t="str">
        <f t="shared" si="10"/>
        <v>Apr</v>
      </c>
      <c r="P110" s="16">
        <f t="shared" si="11"/>
        <v>2021</v>
      </c>
      <c r="R110">
        <f>'[1]Data Transaksi'!$C110+25</f>
        <v>93</v>
      </c>
    </row>
    <row r="111" spans="1:18" x14ac:dyDescent="0.3">
      <c r="A111" s="17">
        <v>44306</v>
      </c>
      <c r="B111" s="18" t="s">
        <v>7</v>
      </c>
      <c r="C111" s="19">
        <v>74</v>
      </c>
      <c r="D111" s="19" t="s">
        <v>53</v>
      </c>
      <c r="E111" s="28" t="s">
        <v>54</v>
      </c>
      <c r="F111" s="21">
        <v>0</v>
      </c>
      <c r="G111" s="18" t="str">
        <f>VLOOKUP(B111,'Data Produk'!$A$2:$F$40,2,FALSE)</f>
        <v>Lotte Chocopie</v>
      </c>
      <c r="H111" s="18" t="str">
        <f>VLOOKUP(B111,'Data Produk'!$A$2:$F$40,3,FALSE)</f>
        <v>Makanan</v>
      </c>
      <c r="I111" s="19" t="str">
        <f>VLOOKUP(B111,'Data Produk'!$A$2:$F$40,4,FALSE)</f>
        <v>Pcs</v>
      </c>
      <c r="J111" s="27">
        <f>VLOOKUP(B111,'Data Produk'!$A$2:$F$40,5,FALSE)</f>
        <v>4850</v>
      </c>
      <c r="K111" s="27">
        <f>VLOOKUP(B111,'Data Produk'!$A$2:$F$40,6,FALSE)</f>
        <v>6100</v>
      </c>
      <c r="L111" s="23">
        <f t="shared" si="13"/>
        <v>358900</v>
      </c>
      <c r="M111" s="24">
        <f t="shared" si="14"/>
        <v>451400</v>
      </c>
      <c r="N111" s="10">
        <f t="shared" si="9"/>
        <v>20</v>
      </c>
      <c r="O111" s="9" t="str">
        <f t="shared" si="10"/>
        <v>Apr</v>
      </c>
      <c r="P111" s="16">
        <f t="shared" si="11"/>
        <v>2021</v>
      </c>
      <c r="R111">
        <f>'[1]Data Transaksi'!$C111+25</f>
        <v>99</v>
      </c>
    </row>
    <row r="112" spans="1:18" x14ac:dyDescent="0.3">
      <c r="A112" s="8">
        <v>44307</v>
      </c>
      <c r="B112" s="9" t="s">
        <v>9</v>
      </c>
      <c r="C112" s="10">
        <v>73</v>
      </c>
      <c r="D112" s="10" t="s">
        <v>53</v>
      </c>
      <c r="E112" s="25" t="s">
        <v>54</v>
      </c>
      <c r="F112" s="12">
        <v>0</v>
      </c>
      <c r="G112" s="9" t="str">
        <f>VLOOKUP(B112,'Data Produk'!$A$2:$F$40,2,FALSE)</f>
        <v>Nyam-nyam</v>
      </c>
      <c r="H112" s="9" t="str">
        <f>VLOOKUP(B112,'Data Produk'!$A$2:$F$40,3,FALSE)</f>
        <v>Makanan</v>
      </c>
      <c r="I112" s="10" t="str">
        <f>VLOOKUP(B112,'Data Produk'!$A$2:$F$40,4,FALSE)</f>
        <v>Pcs</v>
      </c>
      <c r="J112" s="26">
        <f>VLOOKUP(B112,'Data Produk'!$A$2:$F$40,5,FALSE)</f>
        <v>3550</v>
      </c>
      <c r="K112" s="26">
        <f>VLOOKUP(B112,'Data Produk'!$A$2:$F$40,6,FALSE)</f>
        <v>4800</v>
      </c>
      <c r="L112" s="14">
        <f t="shared" si="13"/>
        <v>259150</v>
      </c>
      <c r="M112" s="15">
        <f t="shared" si="14"/>
        <v>350400</v>
      </c>
      <c r="N112" s="10">
        <f t="shared" si="9"/>
        <v>21</v>
      </c>
      <c r="O112" s="9" t="str">
        <f t="shared" si="10"/>
        <v>Apr</v>
      </c>
      <c r="P112" s="16">
        <f t="shared" si="11"/>
        <v>2021</v>
      </c>
      <c r="R112">
        <f>'[1]Data Transaksi'!$C112+25</f>
        <v>98</v>
      </c>
    </row>
    <row r="113" spans="1:18" x14ac:dyDescent="0.3">
      <c r="A113" s="17">
        <v>44308</v>
      </c>
      <c r="B113" s="18" t="s">
        <v>6</v>
      </c>
      <c r="C113" s="19">
        <v>72</v>
      </c>
      <c r="D113" s="19" t="s">
        <v>52</v>
      </c>
      <c r="E113" s="28" t="s">
        <v>54</v>
      </c>
      <c r="F113" s="21">
        <v>0</v>
      </c>
      <c r="G113" s="18" t="str">
        <f>VLOOKUP(B113,'Data Produk'!$A$2:$F$40,2,FALSE)</f>
        <v>Pocky</v>
      </c>
      <c r="H113" s="18" t="str">
        <f>VLOOKUP(B113,'Data Produk'!$A$2:$F$40,3,FALSE)</f>
        <v>Makanan</v>
      </c>
      <c r="I113" s="19" t="str">
        <f>VLOOKUP(B113,'Data Produk'!$A$2:$F$40,4,FALSE)</f>
        <v>Pcs</v>
      </c>
      <c r="J113" s="27">
        <f>VLOOKUP(B113,'Data Produk'!$A$2:$F$40,5,FALSE)</f>
        <v>7250</v>
      </c>
      <c r="K113" s="27">
        <f>VLOOKUP(B113,'Data Produk'!$A$2:$F$40,6,FALSE)</f>
        <v>8200</v>
      </c>
      <c r="L113" s="23">
        <f t="shared" si="13"/>
        <v>522000</v>
      </c>
      <c r="M113" s="24">
        <f t="shared" si="14"/>
        <v>590400</v>
      </c>
      <c r="N113" s="10">
        <f t="shared" si="9"/>
        <v>22</v>
      </c>
      <c r="O113" s="9" t="str">
        <f t="shared" si="10"/>
        <v>Apr</v>
      </c>
      <c r="P113" s="16">
        <f t="shared" si="11"/>
        <v>2021</v>
      </c>
      <c r="R113">
        <f>'[1]Data Transaksi'!$C113+25</f>
        <v>97</v>
      </c>
    </row>
    <row r="114" spans="1:18" x14ac:dyDescent="0.3">
      <c r="A114" s="8">
        <v>44309</v>
      </c>
      <c r="B114" s="9" t="s">
        <v>20</v>
      </c>
      <c r="C114" s="10">
        <v>70</v>
      </c>
      <c r="D114" s="10" t="s">
        <v>53</v>
      </c>
      <c r="E114" s="25" t="s">
        <v>54</v>
      </c>
      <c r="F114" s="12">
        <v>0</v>
      </c>
      <c r="G114" s="9" t="str">
        <f>VLOOKUP(B114,'Data Produk'!$A$2:$F$40,2,FALSE)</f>
        <v>Yoyic Bluebery</v>
      </c>
      <c r="H114" s="9" t="str">
        <f>VLOOKUP(B114,'Data Produk'!$A$2:$F$40,3,FALSE)</f>
        <v>Minuman</v>
      </c>
      <c r="I114" s="10" t="str">
        <f>VLOOKUP(B114,'Data Produk'!$A$2:$F$40,4,FALSE)</f>
        <v>Pcs</v>
      </c>
      <c r="J114" s="26">
        <f>VLOOKUP(B114,'Data Produk'!$A$2:$F$40,5,FALSE)</f>
        <v>4775</v>
      </c>
      <c r="K114" s="26">
        <f>VLOOKUP(B114,'Data Produk'!$A$2:$F$40,6,FALSE)</f>
        <v>7700</v>
      </c>
      <c r="L114" s="14">
        <f t="shared" si="13"/>
        <v>334250</v>
      </c>
      <c r="M114" s="15">
        <f t="shared" si="14"/>
        <v>539000</v>
      </c>
      <c r="N114" s="10">
        <f t="shared" si="9"/>
        <v>23</v>
      </c>
      <c r="O114" s="9" t="str">
        <f t="shared" si="10"/>
        <v>Apr</v>
      </c>
      <c r="P114" s="16">
        <f t="shared" si="11"/>
        <v>2021</v>
      </c>
      <c r="R114">
        <f>'[1]Data Transaksi'!$C114+25</f>
        <v>95</v>
      </c>
    </row>
    <row r="115" spans="1:18" x14ac:dyDescent="0.3">
      <c r="A115" s="17">
        <v>44310</v>
      </c>
      <c r="B115" s="18" t="s">
        <v>25</v>
      </c>
      <c r="C115" s="19">
        <v>70</v>
      </c>
      <c r="D115" s="19" t="s">
        <v>53</v>
      </c>
      <c r="E115" s="28" t="s">
        <v>54</v>
      </c>
      <c r="F115" s="21">
        <v>0</v>
      </c>
      <c r="G115" s="18" t="str">
        <f>VLOOKUP(B115,'Data Produk'!$A$2:$F$40,2,FALSE)</f>
        <v>Golda Coffee</v>
      </c>
      <c r="H115" s="18" t="str">
        <f>VLOOKUP(B115,'Data Produk'!$A$2:$F$40,3,FALSE)</f>
        <v>Minuman</v>
      </c>
      <c r="I115" s="19" t="str">
        <f>VLOOKUP(B115,'Data Produk'!$A$2:$F$40,4,FALSE)</f>
        <v>Pcs</v>
      </c>
      <c r="J115" s="27">
        <f>VLOOKUP(B115,'Data Produk'!$A$2:$F$40,5,FALSE)</f>
        <v>11950</v>
      </c>
      <c r="K115" s="27">
        <f>VLOOKUP(B115,'Data Produk'!$A$2:$F$40,6,FALSE)</f>
        <v>16200</v>
      </c>
      <c r="L115" s="23">
        <f t="shared" si="13"/>
        <v>836500</v>
      </c>
      <c r="M115" s="24">
        <f t="shared" si="14"/>
        <v>1134000</v>
      </c>
      <c r="N115" s="10">
        <f t="shared" si="9"/>
        <v>24</v>
      </c>
      <c r="O115" s="9" t="str">
        <f t="shared" si="10"/>
        <v>Apr</v>
      </c>
      <c r="P115" s="16">
        <f t="shared" si="11"/>
        <v>2021</v>
      </c>
      <c r="R115">
        <f>'[1]Data Transaksi'!$C115+25</f>
        <v>95</v>
      </c>
    </row>
    <row r="116" spans="1:18" x14ac:dyDescent="0.3">
      <c r="A116" s="8">
        <v>44311</v>
      </c>
      <c r="B116" s="9" t="s">
        <v>38</v>
      </c>
      <c r="C116" s="10">
        <v>72</v>
      </c>
      <c r="D116" s="10" t="s">
        <v>51</v>
      </c>
      <c r="E116" s="25" t="s">
        <v>54</v>
      </c>
      <c r="F116" s="12">
        <v>0</v>
      </c>
      <c r="G116" s="9" t="str">
        <f>VLOOKUP(B116,'Data Produk'!$A$2:$F$40,2,FALSE)</f>
        <v>Pencil Warna 12</v>
      </c>
      <c r="H116" s="9" t="str">
        <f>VLOOKUP(B116,'Data Produk'!$A$2:$F$40,3,FALSE)</f>
        <v>Alat Tulis</v>
      </c>
      <c r="I116" s="10" t="str">
        <f>VLOOKUP(B116,'Data Produk'!$A$2:$F$40,4,FALSE)</f>
        <v>Pcs</v>
      </c>
      <c r="J116" s="26">
        <f>VLOOKUP(B116,'Data Produk'!$A$2:$F$40,5,FALSE)</f>
        <v>25000</v>
      </c>
      <c r="K116" s="26">
        <f>VLOOKUP(B116,'Data Produk'!$A$2:$F$40,6,FALSE)</f>
        <v>27500</v>
      </c>
      <c r="L116" s="14">
        <f t="shared" si="13"/>
        <v>1800000</v>
      </c>
      <c r="M116" s="15">
        <f t="shared" ref="M116:M121" si="15">K116*C116*(1-F116)</f>
        <v>1980000</v>
      </c>
      <c r="N116" s="10">
        <f t="shared" si="9"/>
        <v>25</v>
      </c>
      <c r="O116" s="9" t="str">
        <f t="shared" si="10"/>
        <v>Apr</v>
      </c>
      <c r="P116" s="16">
        <f t="shared" si="11"/>
        <v>2021</v>
      </c>
      <c r="R116">
        <f>'[1]Data Transaksi'!$C116+25</f>
        <v>97</v>
      </c>
    </row>
    <row r="117" spans="1:18" x14ac:dyDescent="0.3">
      <c r="A117" s="17">
        <v>44312</v>
      </c>
      <c r="B117" s="18" t="s">
        <v>38</v>
      </c>
      <c r="C117" s="19">
        <v>75</v>
      </c>
      <c r="D117" s="19" t="s">
        <v>51</v>
      </c>
      <c r="E117" s="28" t="s">
        <v>54</v>
      </c>
      <c r="F117" s="21">
        <v>0</v>
      </c>
      <c r="G117" s="18" t="str">
        <f>VLOOKUP(B117,'Data Produk'!$A$2:$F$40,2,FALSE)</f>
        <v>Pencil Warna 12</v>
      </c>
      <c r="H117" s="18" t="str">
        <f>VLOOKUP(B117,'Data Produk'!$A$2:$F$40,3,FALSE)</f>
        <v>Alat Tulis</v>
      </c>
      <c r="I117" s="19" t="str">
        <f>VLOOKUP(B117,'Data Produk'!$A$2:$F$40,4,FALSE)</f>
        <v>Pcs</v>
      </c>
      <c r="J117" s="27">
        <f>VLOOKUP(B117,'Data Produk'!$A$2:$F$40,5,FALSE)</f>
        <v>25000</v>
      </c>
      <c r="K117" s="27">
        <f>VLOOKUP(B117,'Data Produk'!$A$2:$F$40,6,FALSE)</f>
        <v>27500</v>
      </c>
      <c r="L117" s="23">
        <f t="shared" si="13"/>
        <v>1875000</v>
      </c>
      <c r="M117" s="24">
        <f t="shared" si="15"/>
        <v>2062500</v>
      </c>
      <c r="N117" s="10">
        <f t="shared" si="9"/>
        <v>26</v>
      </c>
      <c r="O117" s="9" t="str">
        <f t="shared" si="10"/>
        <v>Apr</v>
      </c>
      <c r="P117" s="16">
        <f t="shared" si="11"/>
        <v>2021</v>
      </c>
      <c r="R117">
        <f>'[1]Data Transaksi'!$C117+25</f>
        <v>100</v>
      </c>
    </row>
    <row r="118" spans="1:18" x14ac:dyDescent="0.3">
      <c r="A118" s="8">
        <v>44313</v>
      </c>
      <c r="B118" s="9" t="s">
        <v>38</v>
      </c>
      <c r="C118" s="10">
        <v>67</v>
      </c>
      <c r="D118" s="10" t="s">
        <v>51</v>
      </c>
      <c r="E118" s="25" t="s">
        <v>54</v>
      </c>
      <c r="F118" s="12">
        <v>0</v>
      </c>
      <c r="G118" s="9" t="str">
        <f>VLOOKUP(B118,'Data Produk'!$A$2:$F$40,2,FALSE)</f>
        <v>Pencil Warna 12</v>
      </c>
      <c r="H118" s="9" t="str">
        <f>VLOOKUP(B118,'Data Produk'!$A$2:$F$40,3,FALSE)</f>
        <v>Alat Tulis</v>
      </c>
      <c r="I118" s="10" t="str">
        <f>VLOOKUP(B118,'Data Produk'!$A$2:$F$40,4,FALSE)</f>
        <v>Pcs</v>
      </c>
      <c r="J118" s="26">
        <f>VLOOKUP(B118,'Data Produk'!$A$2:$F$40,5,FALSE)</f>
        <v>25000</v>
      </c>
      <c r="K118" s="26">
        <f>VLOOKUP(B118,'Data Produk'!$A$2:$F$40,6,FALSE)</f>
        <v>27500</v>
      </c>
      <c r="L118" s="14">
        <f t="shared" si="13"/>
        <v>1675000</v>
      </c>
      <c r="M118" s="15">
        <f t="shared" si="15"/>
        <v>1842500</v>
      </c>
      <c r="N118" s="10">
        <f t="shared" si="9"/>
        <v>27</v>
      </c>
      <c r="O118" s="9" t="str">
        <f t="shared" si="10"/>
        <v>Apr</v>
      </c>
      <c r="P118" s="16">
        <f t="shared" si="11"/>
        <v>2021</v>
      </c>
      <c r="R118">
        <f>'[1]Data Transaksi'!$C118+25</f>
        <v>92</v>
      </c>
    </row>
    <row r="119" spans="1:18" x14ac:dyDescent="0.3">
      <c r="A119" s="17">
        <v>44314</v>
      </c>
      <c r="B119" s="18" t="s">
        <v>38</v>
      </c>
      <c r="C119" s="19">
        <v>72</v>
      </c>
      <c r="D119" s="19" t="s">
        <v>51</v>
      </c>
      <c r="E119" s="28" t="s">
        <v>54</v>
      </c>
      <c r="F119" s="21">
        <v>0</v>
      </c>
      <c r="G119" s="18" t="str">
        <f>VLOOKUP(B119,'Data Produk'!$A$2:$F$40,2,FALSE)</f>
        <v>Pencil Warna 12</v>
      </c>
      <c r="H119" s="18" t="str">
        <f>VLOOKUP(B119,'Data Produk'!$A$2:$F$40,3,FALSE)</f>
        <v>Alat Tulis</v>
      </c>
      <c r="I119" s="19" t="str">
        <f>VLOOKUP(B119,'Data Produk'!$A$2:$F$40,4,FALSE)</f>
        <v>Pcs</v>
      </c>
      <c r="J119" s="27">
        <f>VLOOKUP(B119,'Data Produk'!$A$2:$F$40,5,FALSE)</f>
        <v>25000</v>
      </c>
      <c r="K119" s="27">
        <f>VLOOKUP(B119,'Data Produk'!$A$2:$F$40,6,FALSE)</f>
        <v>27500</v>
      </c>
      <c r="L119" s="23">
        <f t="shared" si="13"/>
        <v>1800000</v>
      </c>
      <c r="M119" s="24">
        <f t="shared" si="15"/>
        <v>1980000</v>
      </c>
      <c r="N119" s="10">
        <f t="shared" si="9"/>
        <v>28</v>
      </c>
      <c r="O119" s="9" t="str">
        <f t="shared" si="10"/>
        <v>Apr</v>
      </c>
      <c r="P119" s="16">
        <f t="shared" si="11"/>
        <v>2021</v>
      </c>
      <c r="R119">
        <f>'[1]Data Transaksi'!$C119+25</f>
        <v>97</v>
      </c>
    </row>
    <row r="120" spans="1:18" x14ac:dyDescent="0.3">
      <c r="A120" s="8">
        <v>44315</v>
      </c>
      <c r="B120" s="9" t="s">
        <v>38</v>
      </c>
      <c r="C120" s="10">
        <v>70</v>
      </c>
      <c r="D120" s="10" t="s">
        <v>51</v>
      </c>
      <c r="E120" s="25" t="s">
        <v>54</v>
      </c>
      <c r="F120" s="12">
        <v>0</v>
      </c>
      <c r="G120" s="9" t="str">
        <f>VLOOKUP(B120,'Data Produk'!$A$2:$F$40,2,FALSE)</f>
        <v>Pencil Warna 12</v>
      </c>
      <c r="H120" s="9" t="str">
        <f>VLOOKUP(B120,'Data Produk'!$A$2:$F$40,3,FALSE)</f>
        <v>Alat Tulis</v>
      </c>
      <c r="I120" s="10" t="str">
        <f>VLOOKUP(B120,'Data Produk'!$A$2:$F$40,4,FALSE)</f>
        <v>Pcs</v>
      </c>
      <c r="J120" s="26">
        <f>VLOOKUP(B120,'Data Produk'!$A$2:$F$40,5,FALSE)</f>
        <v>25000</v>
      </c>
      <c r="K120" s="26">
        <f>VLOOKUP(B120,'Data Produk'!$A$2:$F$40,6,FALSE)</f>
        <v>27500</v>
      </c>
      <c r="L120" s="14">
        <f t="shared" si="13"/>
        <v>1750000</v>
      </c>
      <c r="M120" s="15">
        <f t="shared" si="15"/>
        <v>1925000</v>
      </c>
      <c r="N120" s="10">
        <f t="shared" si="9"/>
        <v>29</v>
      </c>
      <c r="O120" s="9" t="str">
        <f t="shared" si="10"/>
        <v>Apr</v>
      </c>
      <c r="P120" s="16">
        <f t="shared" si="11"/>
        <v>2021</v>
      </c>
      <c r="R120">
        <f>'[1]Data Transaksi'!$C120+25</f>
        <v>95</v>
      </c>
    </row>
    <row r="121" spans="1:18" x14ac:dyDescent="0.3">
      <c r="A121" s="17">
        <v>44316</v>
      </c>
      <c r="B121" s="18" t="s">
        <v>38</v>
      </c>
      <c r="C121" s="19">
        <v>77</v>
      </c>
      <c r="D121" s="19" t="s">
        <v>51</v>
      </c>
      <c r="E121" s="28" t="s">
        <v>54</v>
      </c>
      <c r="F121" s="21">
        <v>0</v>
      </c>
      <c r="G121" s="18" t="str">
        <f>VLOOKUP(B121,'Data Produk'!$A$2:$F$40,2,FALSE)</f>
        <v>Pencil Warna 12</v>
      </c>
      <c r="H121" s="18" t="str">
        <f>VLOOKUP(B121,'Data Produk'!$A$2:$F$40,3,FALSE)</f>
        <v>Alat Tulis</v>
      </c>
      <c r="I121" s="19" t="str">
        <f>VLOOKUP(B121,'Data Produk'!$A$2:$F$40,4,FALSE)</f>
        <v>Pcs</v>
      </c>
      <c r="J121" s="27">
        <f>VLOOKUP(B121,'Data Produk'!$A$2:$F$40,5,FALSE)</f>
        <v>25000</v>
      </c>
      <c r="K121" s="27">
        <f>VLOOKUP(B121,'Data Produk'!$A$2:$F$40,6,FALSE)</f>
        <v>27500</v>
      </c>
      <c r="L121" s="23">
        <f t="shared" si="13"/>
        <v>1925000</v>
      </c>
      <c r="M121" s="24">
        <f t="shared" si="15"/>
        <v>2117500</v>
      </c>
      <c r="N121" s="10">
        <f t="shared" si="9"/>
        <v>30</v>
      </c>
      <c r="O121" s="9" t="str">
        <f t="shared" si="10"/>
        <v>Apr</v>
      </c>
      <c r="P121" s="16">
        <f t="shared" si="11"/>
        <v>2021</v>
      </c>
      <c r="R121">
        <f>'[1]Data Transaksi'!$C121+25</f>
        <v>102</v>
      </c>
    </row>
    <row r="122" spans="1:18" x14ac:dyDescent="0.3">
      <c r="A122" s="8">
        <v>44317</v>
      </c>
      <c r="B122" s="9" t="s">
        <v>22</v>
      </c>
      <c r="C122" s="10">
        <v>70</v>
      </c>
      <c r="D122" s="10" t="s">
        <v>51</v>
      </c>
      <c r="E122" s="25" t="s">
        <v>54</v>
      </c>
      <c r="F122" s="12">
        <v>0</v>
      </c>
      <c r="G122" s="9" t="str">
        <f>VLOOKUP(B122,'Data Produk'!$A$2:$F$40,2,FALSE)</f>
        <v>Fruit Tea Poch</v>
      </c>
      <c r="H122" s="9" t="str">
        <f>VLOOKUP(B122,'Data Produk'!$A$2:$F$40,3,FALSE)</f>
        <v>Minuman</v>
      </c>
      <c r="I122" s="10" t="str">
        <f>VLOOKUP(B122,'Data Produk'!$A$2:$F$40,4,FALSE)</f>
        <v>Pcs</v>
      </c>
      <c r="J122" s="26">
        <f>VLOOKUP(B122,'Data Produk'!$A$2:$F$40,5,FALSE)</f>
        <v>2250</v>
      </c>
      <c r="K122" s="26">
        <f>VLOOKUP(B122,'Data Produk'!$A$2:$F$40,6,FALSE)</f>
        <v>4700</v>
      </c>
      <c r="L122" s="14">
        <f>J122*C122</f>
        <v>157500</v>
      </c>
      <c r="M122" s="15">
        <f>K122*C122*(1-F122)</f>
        <v>329000</v>
      </c>
      <c r="N122" s="10">
        <f t="shared" si="9"/>
        <v>1</v>
      </c>
      <c r="O122" s="9" t="str">
        <f t="shared" si="10"/>
        <v>May</v>
      </c>
      <c r="P122" s="16">
        <f t="shared" si="11"/>
        <v>2021</v>
      </c>
      <c r="R122">
        <f>'[1]Data Transaksi'!$C122+25</f>
        <v>95</v>
      </c>
    </row>
    <row r="123" spans="1:18" x14ac:dyDescent="0.3">
      <c r="A123" s="17">
        <v>44318</v>
      </c>
      <c r="B123" s="18" t="s">
        <v>7</v>
      </c>
      <c r="C123" s="19">
        <v>69</v>
      </c>
      <c r="D123" s="19" t="s">
        <v>52</v>
      </c>
      <c r="E123" s="28" t="s">
        <v>55</v>
      </c>
      <c r="F123" s="21">
        <v>0</v>
      </c>
      <c r="G123" s="18" t="str">
        <f>VLOOKUP(B123,'Data Produk'!$A$2:$F$40,2,FALSE)</f>
        <v>Lotte Chocopie</v>
      </c>
      <c r="H123" s="18" t="str">
        <f>VLOOKUP(B123,'Data Produk'!$A$2:$F$40,3,FALSE)</f>
        <v>Makanan</v>
      </c>
      <c r="I123" s="19" t="str">
        <f>VLOOKUP(B123,'Data Produk'!$A$2:$F$40,4,FALSE)</f>
        <v>Pcs</v>
      </c>
      <c r="J123" s="27">
        <f>VLOOKUP(B123,'Data Produk'!$A$2:$F$40,5,FALSE)</f>
        <v>4850</v>
      </c>
      <c r="K123" s="27">
        <f>VLOOKUP(B123,'Data Produk'!$A$2:$F$40,6,FALSE)</f>
        <v>6100</v>
      </c>
      <c r="L123" s="23">
        <f t="shared" ref="L123:L152" si="16">J123*C123</f>
        <v>334650</v>
      </c>
      <c r="M123" s="24">
        <f t="shared" ref="M123:M145" si="17">K123*C123</f>
        <v>420900</v>
      </c>
      <c r="N123" s="10">
        <f t="shared" si="9"/>
        <v>2</v>
      </c>
      <c r="O123" s="9" t="str">
        <f t="shared" si="10"/>
        <v>May</v>
      </c>
      <c r="P123" s="16">
        <f t="shared" si="11"/>
        <v>2021</v>
      </c>
      <c r="R123">
        <f>'[1]Data Transaksi'!$C123+25</f>
        <v>94</v>
      </c>
    </row>
    <row r="124" spans="1:18" x14ac:dyDescent="0.3">
      <c r="A124" s="8">
        <v>44319</v>
      </c>
      <c r="B124" s="9" t="s">
        <v>9</v>
      </c>
      <c r="C124" s="10">
        <v>72</v>
      </c>
      <c r="D124" s="10" t="s">
        <v>52</v>
      </c>
      <c r="E124" s="25" t="s">
        <v>54</v>
      </c>
      <c r="F124" s="12">
        <v>0</v>
      </c>
      <c r="G124" s="9" t="str">
        <f>VLOOKUP(B124,'Data Produk'!$A$2:$F$40,2,FALSE)</f>
        <v>Nyam-nyam</v>
      </c>
      <c r="H124" s="9" t="str">
        <f>VLOOKUP(B124,'Data Produk'!$A$2:$F$40,3,FALSE)</f>
        <v>Makanan</v>
      </c>
      <c r="I124" s="10" t="str">
        <f>VLOOKUP(B124,'Data Produk'!$A$2:$F$40,4,FALSE)</f>
        <v>Pcs</v>
      </c>
      <c r="J124" s="26">
        <f>VLOOKUP(B124,'Data Produk'!$A$2:$F$40,5,FALSE)</f>
        <v>3550</v>
      </c>
      <c r="K124" s="26">
        <f>VLOOKUP(B124,'Data Produk'!$A$2:$F$40,6,FALSE)</f>
        <v>4800</v>
      </c>
      <c r="L124" s="14">
        <f t="shared" si="16"/>
        <v>255600</v>
      </c>
      <c r="M124" s="15">
        <f t="shared" si="17"/>
        <v>345600</v>
      </c>
      <c r="N124" s="10">
        <f t="shared" si="9"/>
        <v>3</v>
      </c>
      <c r="O124" s="9" t="str">
        <f t="shared" si="10"/>
        <v>May</v>
      </c>
      <c r="P124" s="16">
        <f t="shared" si="11"/>
        <v>2021</v>
      </c>
      <c r="R124">
        <f>'[1]Data Transaksi'!$C124+25</f>
        <v>97</v>
      </c>
    </row>
    <row r="125" spans="1:18" x14ac:dyDescent="0.3">
      <c r="A125" s="17">
        <v>44320</v>
      </c>
      <c r="B125" s="18" t="s">
        <v>6</v>
      </c>
      <c r="C125" s="19">
        <v>73</v>
      </c>
      <c r="D125" s="19" t="s">
        <v>52</v>
      </c>
      <c r="E125" s="28" t="s">
        <v>54</v>
      </c>
      <c r="F125" s="21">
        <v>0</v>
      </c>
      <c r="G125" s="18" t="str">
        <f>VLOOKUP(B125,'Data Produk'!$A$2:$F$40,2,FALSE)</f>
        <v>Pocky</v>
      </c>
      <c r="H125" s="18" t="str">
        <f>VLOOKUP(B125,'Data Produk'!$A$2:$F$40,3,FALSE)</f>
        <v>Makanan</v>
      </c>
      <c r="I125" s="19" t="str">
        <f>VLOOKUP(B125,'Data Produk'!$A$2:$F$40,4,FALSE)</f>
        <v>Pcs</v>
      </c>
      <c r="J125" s="27">
        <f>VLOOKUP(B125,'Data Produk'!$A$2:$F$40,5,FALSE)</f>
        <v>7250</v>
      </c>
      <c r="K125" s="27">
        <f>VLOOKUP(B125,'Data Produk'!$A$2:$F$40,6,FALSE)</f>
        <v>8200</v>
      </c>
      <c r="L125" s="23">
        <f t="shared" si="16"/>
        <v>529250</v>
      </c>
      <c r="M125" s="24">
        <f t="shared" si="17"/>
        <v>598600</v>
      </c>
      <c r="N125" s="10">
        <f t="shared" si="9"/>
        <v>4</v>
      </c>
      <c r="O125" s="9" t="str">
        <f t="shared" si="10"/>
        <v>May</v>
      </c>
      <c r="P125" s="16">
        <f t="shared" si="11"/>
        <v>2021</v>
      </c>
      <c r="R125">
        <f>'[1]Data Transaksi'!$C125+25</f>
        <v>98</v>
      </c>
    </row>
    <row r="126" spans="1:18" x14ac:dyDescent="0.3">
      <c r="A126" s="8">
        <v>44321</v>
      </c>
      <c r="B126" s="9" t="s">
        <v>20</v>
      </c>
      <c r="C126" s="10">
        <v>75</v>
      </c>
      <c r="D126" s="10" t="s">
        <v>51</v>
      </c>
      <c r="E126" s="25" t="s">
        <v>54</v>
      </c>
      <c r="F126" s="12">
        <v>0</v>
      </c>
      <c r="G126" s="9" t="str">
        <f>VLOOKUP(B126,'Data Produk'!$A$2:$F$40,2,FALSE)</f>
        <v>Yoyic Bluebery</v>
      </c>
      <c r="H126" s="9" t="str">
        <f>VLOOKUP(B126,'Data Produk'!$A$2:$F$40,3,FALSE)</f>
        <v>Minuman</v>
      </c>
      <c r="I126" s="10" t="str">
        <f>VLOOKUP(B126,'Data Produk'!$A$2:$F$40,4,FALSE)</f>
        <v>Pcs</v>
      </c>
      <c r="J126" s="26">
        <f>VLOOKUP(B126,'Data Produk'!$A$2:$F$40,5,FALSE)</f>
        <v>4775</v>
      </c>
      <c r="K126" s="26">
        <f>VLOOKUP(B126,'Data Produk'!$A$2:$F$40,6,FALSE)</f>
        <v>7700</v>
      </c>
      <c r="L126" s="14">
        <f t="shared" si="16"/>
        <v>358125</v>
      </c>
      <c r="M126" s="15">
        <f t="shared" si="17"/>
        <v>577500</v>
      </c>
      <c r="N126" s="10">
        <f t="shared" si="9"/>
        <v>5</v>
      </c>
      <c r="O126" s="9" t="str">
        <f t="shared" si="10"/>
        <v>May</v>
      </c>
      <c r="P126" s="16">
        <f t="shared" si="11"/>
        <v>2021</v>
      </c>
      <c r="R126">
        <f>'[1]Data Transaksi'!$C126+25</f>
        <v>100</v>
      </c>
    </row>
    <row r="127" spans="1:18" x14ac:dyDescent="0.3">
      <c r="A127" s="17">
        <v>44322</v>
      </c>
      <c r="B127" s="18" t="s">
        <v>25</v>
      </c>
      <c r="C127" s="19">
        <v>70</v>
      </c>
      <c r="D127" s="19" t="s">
        <v>51</v>
      </c>
      <c r="E127" s="28" t="s">
        <v>55</v>
      </c>
      <c r="F127" s="21">
        <v>0</v>
      </c>
      <c r="G127" s="18" t="str">
        <f>VLOOKUP(B127,'Data Produk'!$A$2:$F$40,2,FALSE)</f>
        <v>Golda Coffee</v>
      </c>
      <c r="H127" s="18" t="str">
        <f>VLOOKUP(B127,'Data Produk'!$A$2:$F$40,3,FALSE)</f>
        <v>Minuman</v>
      </c>
      <c r="I127" s="19" t="str">
        <f>VLOOKUP(B127,'Data Produk'!$A$2:$F$40,4,FALSE)</f>
        <v>Pcs</v>
      </c>
      <c r="J127" s="27">
        <f>VLOOKUP(B127,'Data Produk'!$A$2:$F$40,5,FALSE)</f>
        <v>11950</v>
      </c>
      <c r="K127" s="27">
        <f>VLOOKUP(B127,'Data Produk'!$A$2:$F$40,6,FALSE)</f>
        <v>16200</v>
      </c>
      <c r="L127" s="23">
        <f t="shared" si="16"/>
        <v>836500</v>
      </c>
      <c r="M127" s="24">
        <f t="shared" si="17"/>
        <v>1134000</v>
      </c>
      <c r="N127" s="10">
        <f t="shared" si="9"/>
        <v>6</v>
      </c>
      <c r="O127" s="9" t="str">
        <f t="shared" si="10"/>
        <v>May</v>
      </c>
      <c r="P127" s="16">
        <f t="shared" si="11"/>
        <v>2021</v>
      </c>
      <c r="R127">
        <f>'[1]Data Transaksi'!$C127+25</f>
        <v>95</v>
      </c>
    </row>
    <row r="128" spans="1:18" x14ac:dyDescent="0.3">
      <c r="A128" s="8">
        <v>44323</v>
      </c>
      <c r="B128" s="9" t="s">
        <v>30</v>
      </c>
      <c r="C128" s="10">
        <v>80</v>
      </c>
      <c r="D128" s="10" t="s">
        <v>51</v>
      </c>
      <c r="E128" s="25" t="s">
        <v>54</v>
      </c>
      <c r="F128" s="12">
        <v>0</v>
      </c>
      <c r="G128" s="9" t="str">
        <f>VLOOKUP(B128,'Data Produk'!$A$2:$F$40,2,FALSE)</f>
        <v>Lifebuoy Cair 900 Ml</v>
      </c>
      <c r="H128" s="9" t="str">
        <f>VLOOKUP(B128,'Data Produk'!$A$2:$F$40,3,FALSE)</f>
        <v>Perawatan Tubuh</v>
      </c>
      <c r="I128" s="10" t="str">
        <f>VLOOKUP(B128,'Data Produk'!$A$2:$F$40,4,FALSE)</f>
        <v>Pcs</v>
      </c>
      <c r="J128" s="26">
        <f>VLOOKUP(B128,'Data Produk'!$A$2:$F$40,5,FALSE)</f>
        <v>34550</v>
      </c>
      <c r="K128" s="26">
        <f>VLOOKUP(B128,'Data Produk'!$A$2:$F$40,6,FALSE)</f>
        <v>36000</v>
      </c>
      <c r="L128" s="14">
        <f t="shared" si="16"/>
        <v>2764000</v>
      </c>
      <c r="M128" s="15">
        <f t="shared" si="17"/>
        <v>2880000</v>
      </c>
      <c r="N128" s="10">
        <f t="shared" si="9"/>
        <v>7</v>
      </c>
      <c r="O128" s="9" t="str">
        <f t="shared" si="10"/>
        <v>May</v>
      </c>
      <c r="P128" s="16">
        <f t="shared" si="11"/>
        <v>2021</v>
      </c>
      <c r="R128">
        <f>'[1]Data Transaksi'!$C128+25</f>
        <v>105</v>
      </c>
    </row>
    <row r="129" spans="1:18" x14ac:dyDescent="0.3">
      <c r="A129" s="17">
        <v>44324</v>
      </c>
      <c r="B129" s="18" t="s">
        <v>8</v>
      </c>
      <c r="C129" s="19">
        <v>72</v>
      </c>
      <c r="D129" s="19" t="s">
        <v>51</v>
      </c>
      <c r="E129" s="28" t="s">
        <v>55</v>
      </c>
      <c r="F129" s="21">
        <v>0</v>
      </c>
      <c r="G129" s="18" t="str">
        <f>VLOOKUP(B129,'Data Produk'!$A$2:$F$40,2,FALSE)</f>
        <v>Oreo Wafer Sandwich</v>
      </c>
      <c r="H129" s="18" t="str">
        <f>VLOOKUP(B129,'Data Produk'!$A$2:$F$40,3,FALSE)</f>
        <v>Makanan</v>
      </c>
      <c r="I129" s="19" t="str">
        <f>VLOOKUP(B129,'Data Produk'!$A$2:$F$40,4,FALSE)</f>
        <v>Pcs</v>
      </c>
      <c r="J129" s="27">
        <f>VLOOKUP(B129,'Data Produk'!$A$2:$F$40,5,FALSE)</f>
        <v>2350</v>
      </c>
      <c r="K129" s="27">
        <f>VLOOKUP(B129,'Data Produk'!$A$2:$F$40,6,FALSE)</f>
        <v>3500</v>
      </c>
      <c r="L129" s="23">
        <f t="shared" si="16"/>
        <v>169200</v>
      </c>
      <c r="M129" s="24">
        <f t="shared" si="17"/>
        <v>252000</v>
      </c>
      <c r="N129" s="10">
        <f t="shared" si="9"/>
        <v>8</v>
      </c>
      <c r="O129" s="9" t="str">
        <f t="shared" si="10"/>
        <v>May</v>
      </c>
      <c r="P129" s="16">
        <f t="shared" si="11"/>
        <v>2021</v>
      </c>
      <c r="R129">
        <f>'[1]Data Transaksi'!$C129+25</f>
        <v>97</v>
      </c>
    </row>
    <row r="130" spans="1:18" x14ac:dyDescent="0.3">
      <c r="A130" s="8">
        <v>44325</v>
      </c>
      <c r="B130" s="9" t="s">
        <v>22</v>
      </c>
      <c r="C130" s="10">
        <v>69</v>
      </c>
      <c r="D130" s="10" t="s">
        <v>53</v>
      </c>
      <c r="E130" s="25" t="s">
        <v>54</v>
      </c>
      <c r="F130" s="12">
        <v>0</v>
      </c>
      <c r="G130" s="9" t="str">
        <f>VLOOKUP(B130,'Data Produk'!$A$2:$F$40,2,FALSE)</f>
        <v>Fruit Tea Poch</v>
      </c>
      <c r="H130" s="9" t="str">
        <f>VLOOKUP(B130,'Data Produk'!$A$2:$F$40,3,FALSE)</f>
        <v>Minuman</v>
      </c>
      <c r="I130" s="10" t="str">
        <f>VLOOKUP(B130,'Data Produk'!$A$2:$F$40,4,FALSE)</f>
        <v>Pcs</v>
      </c>
      <c r="J130" s="26">
        <f>VLOOKUP(B130,'Data Produk'!$A$2:$F$40,5,FALSE)</f>
        <v>2250</v>
      </c>
      <c r="K130" s="26">
        <f>VLOOKUP(B130,'Data Produk'!$A$2:$F$40,6,FALSE)</f>
        <v>4700</v>
      </c>
      <c r="L130" s="14">
        <f t="shared" si="16"/>
        <v>155250</v>
      </c>
      <c r="M130" s="15">
        <f t="shared" si="17"/>
        <v>324300</v>
      </c>
      <c r="N130" s="10">
        <f t="shared" si="9"/>
        <v>9</v>
      </c>
      <c r="O130" s="9" t="str">
        <f t="shared" si="10"/>
        <v>May</v>
      </c>
      <c r="P130" s="16">
        <f t="shared" si="11"/>
        <v>2021</v>
      </c>
      <c r="R130">
        <f>'[1]Data Transaksi'!$C130+25</f>
        <v>94</v>
      </c>
    </row>
    <row r="131" spans="1:18" x14ac:dyDescent="0.3">
      <c r="A131" s="17">
        <v>44326</v>
      </c>
      <c r="B131" s="18" t="s">
        <v>22</v>
      </c>
      <c r="C131" s="19">
        <v>68</v>
      </c>
      <c r="D131" s="19" t="s">
        <v>52</v>
      </c>
      <c r="E131" s="28" t="s">
        <v>54</v>
      </c>
      <c r="F131" s="21">
        <v>0</v>
      </c>
      <c r="G131" s="18" t="str">
        <f>VLOOKUP(B131,'Data Produk'!$A$2:$F$40,2,FALSE)</f>
        <v>Fruit Tea Poch</v>
      </c>
      <c r="H131" s="18" t="str">
        <f>VLOOKUP(B131,'Data Produk'!$A$2:$F$40,3,FALSE)</f>
        <v>Minuman</v>
      </c>
      <c r="I131" s="19" t="str">
        <f>VLOOKUP(B131,'Data Produk'!$A$2:$F$40,4,FALSE)</f>
        <v>Pcs</v>
      </c>
      <c r="J131" s="27">
        <f>VLOOKUP(B131,'Data Produk'!$A$2:$F$40,5,FALSE)</f>
        <v>2250</v>
      </c>
      <c r="K131" s="27">
        <f>VLOOKUP(B131,'Data Produk'!$A$2:$F$40,6,FALSE)</f>
        <v>4700</v>
      </c>
      <c r="L131" s="23">
        <f t="shared" si="16"/>
        <v>153000</v>
      </c>
      <c r="M131" s="24">
        <f t="shared" si="17"/>
        <v>319600</v>
      </c>
      <c r="N131" s="10">
        <f t="shared" ref="N131:N194" si="18">DAY(A131)</f>
        <v>10</v>
      </c>
      <c r="O131" s="9" t="str">
        <f t="shared" ref="O131:O194" si="19">TEXT(A131,"mmm")</f>
        <v>May</v>
      </c>
      <c r="P131" s="16">
        <f t="shared" ref="P131:P194" si="20">YEAR(A131)</f>
        <v>2021</v>
      </c>
      <c r="R131">
        <f>'[1]Data Transaksi'!$C131+25</f>
        <v>93</v>
      </c>
    </row>
    <row r="132" spans="1:18" x14ac:dyDescent="0.3">
      <c r="A132" s="8">
        <v>44327</v>
      </c>
      <c r="B132" s="9" t="s">
        <v>7</v>
      </c>
      <c r="C132" s="10">
        <v>67</v>
      </c>
      <c r="D132" s="10" t="s">
        <v>53</v>
      </c>
      <c r="E132" s="25" t="s">
        <v>54</v>
      </c>
      <c r="F132" s="12">
        <v>0</v>
      </c>
      <c r="G132" s="9" t="str">
        <f>VLOOKUP(B132,'Data Produk'!$A$2:$F$40,2,FALSE)</f>
        <v>Lotte Chocopie</v>
      </c>
      <c r="H132" s="9" t="str">
        <f>VLOOKUP(B132,'Data Produk'!$A$2:$F$40,3,FALSE)</f>
        <v>Makanan</v>
      </c>
      <c r="I132" s="10" t="str">
        <f>VLOOKUP(B132,'Data Produk'!$A$2:$F$40,4,FALSE)</f>
        <v>Pcs</v>
      </c>
      <c r="J132" s="26">
        <f>VLOOKUP(B132,'Data Produk'!$A$2:$F$40,5,FALSE)</f>
        <v>4850</v>
      </c>
      <c r="K132" s="26">
        <f>VLOOKUP(B132,'Data Produk'!$A$2:$F$40,6,FALSE)</f>
        <v>6100</v>
      </c>
      <c r="L132" s="14">
        <f t="shared" si="16"/>
        <v>324950</v>
      </c>
      <c r="M132" s="15">
        <f t="shared" si="17"/>
        <v>408700</v>
      </c>
      <c r="N132" s="10">
        <f t="shared" si="18"/>
        <v>11</v>
      </c>
      <c r="O132" s="9" t="str">
        <f t="shared" si="19"/>
        <v>May</v>
      </c>
      <c r="P132" s="16">
        <f t="shared" si="20"/>
        <v>2021</v>
      </c>
      <c r="R132">
        <f>'[1]Data Transaksi'!$C132+25</f>
        <v>92</v>
      </c>
    </row>
    <row r="133" spans="1:18" x14ac:dyDescent="0.3">
      <c r="A133" s="17">
        <v>44328</v>
      </c>
      <c r="B133" s="18" t="s">
        <v>9</v>
      </c>
      <c r="C133" s="19">
        <v>70</v>
      </c>
      <c r="D133" s="19" t="s">
        <v>53</v>
      </c>
      <c r="E133" s="28" t="s">
        <v>54</v>
      </c>
      <c r="F133" s="21">
        <v>0</v>
      </c>
      <c r="G133" s="18" t="str">
        <f>VLOOKUP(B133,'Data Produk'!$A$2:$F$40,2,FALSE)</f>
        <v>Nyam-nyam</v>
      </c>
      <c r="H133" s="18" t="str">
        <f>VLOOKUP(B133,'Data Produk'!$A$2:$F$40,3,FALSE)</f>
        <v>Makanan</v>
      </c>
      <c r="I133" s="19" t="str">
        <f>VLOOKUP(B133,'Data Produk'!$A$2:$F$40,4,FALSE)</f>
        <v>Pcs</v>
      </c>
      <c r="J133" s="27">
        <f>VLOOKUP(B133,'Data Produk'!$A$2:$F$40,5,FALSE)</f>
        <v>3550</v>
      </c>
      <c r="K133" s="27">
        <f>VLOOKUP(B133,'Data Produk'!$A$2:$F$40,6,FALSE)</f>
        <v>4800</v>
      </c>
      <c r="L133" s="23">
        <f t="shared" si="16"/>
        <v>248500</v>
      </c>
      <c r="M133" s="24">
        <f t="shared" si="17"/>
        <v>336000</v>
      </c>
      <c r="N133" s="10">
        <f t="shared" si="18"/>
        <v>12</v>
      </c>
      <c r="O133" s="9" t="str">
        <f t="shared" si="19"/>
        <v>May</v>
      </c>
      <c r="P133" s="16">
        <f t="shared" si="20"/>
        <v>2021</v>
      </c>
      <c r="R133">
        <f>'[1]Data Transaksi'!$C133+25</f>
        <v>95</v>
      </c>
    </row>
    <row r="134" spans="1:18" x14ac:dyDescent="0.3">
      <c r="A134" s="8">
        <v>44329</v>
      </c>
      <c r="B134" s="9" t="s">
        <v>6</v>
      </c>
      <c r="C134" s="10">
        <v>71</v>
      </c>
      <c r="D134" s="10" t="s">
        <v>52</v>
      </c>
      <c r="E134" s="25" t="s">
        <v>54</v>
      </c>
      <c r="F134" s="12">
        <v>0</v>
      </c>
      <c r="G134" s="9" t="str">
        <f>VLOOKUP(B134,'Data Produk'!$A$2:$F$40,2,FALSE)</f>
        <v>Pocky</v>
      </c>
      <c r="H134" s="9" t="str">
        <f>VLOOKUP(B134,'Data Produk'!$A$2:$F$40,3,FALSE)</f>
        <v>Makanan</v>
      </c>
      <c r="I134" s="10" t="str">
        <f>VLOOKUP(B134,'Data Produk'!$A$2:$F$40,4,FALSE)</f>
        <v>Pcs</v>
      </c>
      <c r="J134" s="26">
        <f>VLOOKUP(B134,'Data Produk'!$A$2:$F$40,5,FALSE)</f>
        <v>7250</v>
      </c>
      <c r="K134" s="26">
        <f>VLOOKUP(B134,'Data Produk'!$A$2:$F$40,6,FALSE)</f>
        <v>8200</v>
      </c>
      <c r="L134" s="14">
        <f t="shared" si="16"/>
        <v>514750</v>
      </c>
      <c r="M134" s="15">
        <f t="shared" si="17"/>
        <v>582200</v>
      </c>
      <c r="N134" s="10">
        <f t="shared" si="18"/>
        <v>13</v>
      </c>
      <c r="O134" s="9" t="str">
        <f t="shared" si="19"/>
        <v>May</v>
      </c>
      <c r="P134" s="16">
        <f t="shared" si="20"/>
        <v>2021</v>
      </c>
      <c r="R134">
        <f>'[1]Data Transaksi'!$C134+25</f>
        <v>96</v>
      </c>
    </row>
    <row r="135" spans="1:18" x14ac:dyDescent="0.3">
      <c r="A135" s="17">
        <v>44330</v>
      </c>
      <c r="B135" s="18" t="s">
        <v>20</v>
      </c>
      <c r="C135" s="19">
        <v>73</v>
      </c>
      <c r="D135" s="19" t="s">
        <v>53</v>
      </c>
      <c r="E135" s="28" t="s">
        <v>54</v>
      </c>
      <c r="F135" s="21">
        <v>0</v>
      </c>
      <c r="G135" s="18" t="str">
        <f>VLOOKUP(B135,'Data Produk'!$A$2:$F$40,2,FALSE)</f>
        <v>Yoyic Bluebery</v>
      </c>
      <c r="H135" s="18" t="str">
        <f>VLOOKUP(B135,'Data Produk'!$A$2:$F$40,3,FALSE)</f>
        <v>Minuman</v>
      </c>
      <c r="I135" s="19" t="str">
        <f>VLOOKUP(B135,'Data Produk'!$A$2:$F$40,4,FALSE)</f>
        <v>Pcs</v>
      </c>
      <c r="J135" s="27">
        <f>VLOOKUP(B135,'Data Produk'!$A$2:$F$40,5,FALSE)</f>
        <v>4775</v>
      </c>
      <c r="K135" s="27">
        <f>VLOOKUP(B135,'Data Produk'!$A$2:$F$40,6,FALSE)</f>
        <v>7700</v>
      </c>
      <c r="L135" s="23">
        <f t="shared" si="16"/>
        <v>348575</v>
      </c>
      <c r="M135" s="24">
        <f t="shared" si="17"/>
        <v>562100</v>
      </c>
      <c r="N135" s="10">
        <f t="shared" si="18"/>
        <v>14</v>
      </c>
      <c r="O135" s="9" t="str">
        <f t="shared" si="19"/>
        <v>May</v>
      </c>
      <c r="P135" s="16">
        <f t="shared" si="20"/>
        <v>2021</v>
      </c>
      <c r="R135">
        <f>'[1]Data Transaksi'!$C135+25</f>
        <v>98</v>
      </c>
    </row>
    <row r="136" spans="1:18" x14ac:dyDescent="0.3">
      <c r="A136" s="8">
        <v>44331</v>
      </c>
      <c r="B136" s="9" t="s">
        <v>25</v>
      </c>
      <c r="C136" s="10">
        <v>69</v>
      </c>
      <c r="D136" s="10" t="s">
        <v>53</v>
      </c>
      <c r="E136" s="25" t="s">
        <v>54</v>
      </c>
      <c r="F136" s="12">
        <v>0</v>
      </c>
      <c r="G136" s="9" t="str">
        <f>VLOOKUP(B136,'Data Produk'!$A$2:$F$40,2,FALSE)</f>
        <v>Golda Coffee</v>
      </c>
      <c r="H136" s="9" t="str">
        <f>VLOOKUP(B136,'Data Produk'!$A$2:$F$40,3,FALSE)</f>
        <v>Minuman</v>
      </c>
      <c r="I136" s="10" t="str">
        <f>VLOOKUP(B136,'Data Produk'!$A$2:$F$40,4,FALSE)</f>
        <v>Pcs</v>
      </c>
      <c r="J136" s="26">
        <f>VLOOKUP(B136,'Data Produk'!$A$2:$F$40,5,FALSE)</f>
        <v>11950</v>
      </c>
      <c r="K136" s="26">
        <f>VLOOKUP(B136,'Data Produk'!$A$2:$F$40,6,FALSE)</f>
        <v>16200</v>
      </c>
      <c r="L136" s="14">
        <f t="shared" si="16"/>
        <v>824550</v>
      </c>
      <c r="M136" s="15">
        <f t="shared" si="17"/>
        <v>1117800</v>
      </c>
      <c r="N136" s="10">
        <f t="shared" si="18"/>
        <v>15</v>
      </c>
      <c r="O136" s="9" t="str">
        <f t="shared" si="19"/>
        <v>May</v>
      </c>
      <c r="P136" s="16">
        <f t="shared" si="20"/>
        <v>2021</v>
      </c>
      <c r="R136">
        <f>'[1]Data Transaksi'!$C136+25</f>
        <v>94</v>
      </c>
    </row>
    <row r="137" spans="1:18" x14ac:dyDescent="0.3">
      <c r="A137" s="17">
        <v>44332</v>
      </c>
      <c r="B137" s="18" t="s">
        <v>30</v>
      </c>
      <c r="C137" s="19">
        <v>70</v>
      </c>
      <c r="D137" s="19" t="s">
        <v>52</v>
      </c>
      <c r="E137" s="28" t="s">
        <v>54</v>
      </c>
      <c r="F137" s="21">
        <v>0</v>
      </c>
      <c r="G137" s="18" t="str">
        <f>VLOOKUP(B137,'Data Produk'!$A$2:$F$40,2,FALSE)</f>
        <v>Lifebuoy Cair 900 Ml</v>
      </c>
      <c r="H137" s="18" t="str">
        <f>VLOOKUP(B137,'Data Produk'!$A$2:$F$40,3,FALSE)</f>
        <v>Perawatan Tubuh</v>
      </c>
      <c r="I137" s="19" t="str">
        <f>VLOOKUP(B137,'Data Produk'!$A$2:$F$40,4,FALSE)</f>
        <v>Pcs</v>
      </c>
      <c r="J137" s="27">
        <f>VLOOKUP(B137,'Data Produk'!$A$2:$F$40,5,FALSE)</f>
        <v>34550</v>
      </c>
      <c r="K137" s="27">
        <f>VLOOKUP(B137,'Data Produk'!$A$2:$F$40,6,FALSE)</f>
        <v>36000</v>
      </c>
      <c r="L137" s="23">
        <f t="shared" si="16"/>
        <v>2418500</v>
      </c>
      <c r="M137" s="24">
        <f t="shared" si="17"/>
        <v>2520000</v>
      </c>
      <c r="N137" s="10">
        <f t="shared" si="18"/>
        <v>16</v>
      </c>
      <c r="O137" s="9" t="str">
        <f t="shared" si="19"/>
        <v>May</v>
      </c>
      <c r="P137" s="16">
        <f t="shared" si="20"/>
        <v>2021</v>
      </c>
      <c r="R137">
        <f>'[1]Data Transaksi'!$C137+25</f>
        <v>95</v>
      </c>
    </row>
    <row r="138" spans="1:18" x14ac:dyDescent="0.3">
      <c r="A138" s="8">
        <v>44333</v>
      </c>
      <c r="B138" s="9" t="s">
        <v>8</v>
      </c>
      <c r="C138" s="10">
        <v>67</v>
      </c>
      <c r="D138" s="10" t="s">
        <v>53</v>
      </c>
      <c r="E138" s="25" t="s">
        <v>54</v>
      </c>
      <c r="F138" s="12">
        <v>0</v>
      </c>
      <c r="G138" s="9" t="str">
        <f>VLOOKUP(B138,'Data Produk'!$A$2:$F$40,2,FALSE)</f>
        <v>Oreo Wafer Sandwich</v>
      </c>
      <c r="H138" s="9" t="str">
        <f>VLOOKUP(B138,'Data Produk'!$A$2:$F$40,3,FALSE)</f>
        <v>Makanan</v>
      </c>
      <c r="I138" s="10" t="str">
        <f>VLOOKUP(B138,'Data Produk'!$A$2:$F$40,4,FALSE)</f>
        <v>Pcs</v>
      </c>
      <c r="J138" s="26">
        <f>VLOOKUP(B138,'Data Produk'!$A$2:$F$40,5,FALSE)</f>
        <v>2350</v>
      </c>
      <c r="K138" s="26">
        <f>VLOOKUP(B138,'Data Produk'!$A$2:$F$40,6,FALSE)</f>
        <v>3500</v>
      </c>
      <c r="L138" s="14">
        <f t="shared" si="16"/>
        <v>157450</v>
      </c>
      <c r="M138" s="15">
        <f t="shared" si="17"/>
        <v>234500</v>
      </c>
      <c r="N138" s="10">
        <f t="shared" si="18"/>
        <v>17</v>
      </c>
      <c r="O138" s="9" t="str">
        <f t="shared" si="19"/>
        <v>May</v>
      </c>
      <c r="P138" s="16">
        <f t="shared" si="20"/>
        <v>2021</v>
      </c>
      <c r="R138">
        <f>'[1]Data Transaksi'!$C138+25</f>
        <v>92</v>
      </c>
    </row>
    <row r="139" spans="1:18" x14ac:dyDescent="0.3">
      <c r="A139" s="17">
        <v>44334</v>
      </c>
      <c r="B139" s="18" t="s">
        <v>22</v>
      </c>
      <c r="C139" s="19">
        <v>71</v>
      </c>
      <c r="D139" s="19" t="s">
        <v>53</v>
      </c>
      <c r="E139" s="28" t="s">
        <v>54</v>
      </c>
      <c r="F139" s="21">
        <v>0</v>
      </c>
      <c r="G139" s="18" t="str">
        <f>VLOOKUP(B139,'Data Produk'!$A$2:$F$40,2,FALSE)</f>
        <v>Fruit Tea Poch</v>
      </c>
      <c r="H139" s="18" t="str">
        <f>VLOOKUP(B139,'Data Produk'!$A$2:$F$40,3,FALSE)</f>
        <v>Minuman</v>
      </c>
      <c r="I139" s="19" t="str">
        <f>VLOOKUP(B139,'Data Produk'!$A$2:$F$40,4,FALSE)</f>
        <v>Pcs</v>
      </c>
      <c r="J139" s="27">
        <f>VLOOKUP(B139,'Data Produk'!$A$2:$F$40,5,FALSE)</f>
        <v>2250</v>
      </c>
      <c r="K139" s="27">
        <f>VLOOKUP(B139,'Data Produk'!$A$2:$F$40,6,FALSE)</f>
        <v>4700</v>
      </c>
      <c r="L139" s="23">
        <f t="shared" si="16"/>
        <v>159750</v>
      </c>
      <c r="M139" s="24">
        <f t="shared" si="17"/>
        <v>333700</v>
      </c>
      <c r="N139" s="10">
        <f t="shared" si="18"/>
        <v>18</v>
      </c>
      <c r="O139" s="9" t="str">
        <f t="shared" si="19"/>
        <v>May</v>
      </c>
      <c r="P139" s="16">
        <f t="shared" si="20"/>
        <v>2021</v>
      </c>
      <c r="R139">
        <f>'[1]Data Transaksi'!$C139+25</f>
        <v>96</v>
      </c>
    </row>
    <row r="140" spans="1:18" x14ac:dyDescent="0.3">
      <c r="A140" s="8">
        <v>44335</v>
      </c>
      <c r="B140" s="9" t="s">
        <v>22</v>
      </c>
      <c r="C140" s="10">
        <v>68</v>
      </c>
      <c r="D140" s="10" t="s">
        <v>52</v>
      </c>
      <c r="E140" s="25" t="s">
        <v>54</v>
      </c>
      <c r="F140" s="12">
        <v>0</v>
      </c>
      <c r="G140" s="9" t="str">
        <f>VLOOKUP(B140,'Data Produk'!$A$2:$F$40,2,FALSE)</f>
        <v>Fruit Tea Poch</v>
      </c>
      <c r="H140" s="9" t="str">
        <f>VLOOKUP(B140,'Data Produk'!$A$2:$F$40,3,FALSE)</f>
        <v>Minuman</v>
      </c>
      <c r="I140" s="10" t="str">
        <f>VLOOKUP(B140,'Data Produk'!$A$2:$F$40,4,FALSE)</f>
        <v>Pcs</v>
      </c>
      <c r="J140" s="26">
        <f>VLOOKUP(B140,'Data Produk'!$A$2:$F$40,5,FALSE)</f>
        <v>2250</v>
      </c>
      <c r="K140" s="26">
        <f>VLOOKUP(B140,'Data Produk'!$A$2:$F$40,6,FALSE)</f>
        <v>4700</v>
      </c>
      <c r="L140" s="14">
        <f t="shared" si="16"/>
        <v>153000</v>
      </c>
      <c r="M140" s="15">
        <f t="shared" si="17"/>
        <v>319600</v>
      </c>
      <c r="N140" s="10">
        <f t="shared" si="18"/>
        <v>19</v>
      </c>
      <c r="O140" s="9" t="str">
        <f t="shared" si="19"/>
        <v>May</v>
      </c>
      <c r="P140" s="16">
        <f t="shared" si="20"/>
        <v>2021</v>
      </c>
      <c r="R140">
        <f>'[1]Data Transaksi'!$C140+25</f>
        <v>93</v>
      </c>
    </row>
    <row r="141" spans="1:18" x14ac:dyDescent="0.3">
      <c r="A141" s="17">
        <v>44336</v>
      </c>
      <c r="B141" s="18" t="s">
        <v>7</v>
      </c>
      <c r="C141" s="19">
        <v>74</v>
      </c>
      <c r="D141" s="19" t="s">
        <v>53</v>
      </c>
      <c r="E141" s="28" t="s">
        <v>54</v>
      </c>
      <c r="F141" s="21">
        <v>0</v>
      </c>
      <c r="G141" s="18" t="str">
        <f>VLOOKUP(B141,'Data Produk'!$A$2:$F$40,2,FALSE)</f>
        <v>Lotte Chocopie</v>
      </c>
      <c r="H141" s="18" t="str">
        <f>VLOOKUP(B141,'Data Produk'!$A$2:$F$40,3,FALSE)</f>
        <v>Makanan</v>
      </c>
      <c r="I141" s="19" t="str">
        <f>VLOOKUP(B141,'Data Produk'!$A$2:$F$40,4,FALSE)</f>
        <v>Pcs</v>
      </c>
      <c r="J141" s="27">
        <f>VLOOKUP(B141,'Data Produk'!$A$2:$F$40,5,FALSE)</f>
        <v>4850</v>
      </c>
      <c r="K141" s="27">
        <f>VLOOKUP(B141,'Data Produk'!$A$2:$F$40,6,FALSE)</f>
        <v>6100</v>
      </c>
      <c r="L141" s="23">
        <f t="shared" si="16"/>
        <v>358900</v>
      </c>
      <c r="M141" s="24">
        <f t="shared" si="17"/>
        <v>451400</v>
      </c>
      <c r="N141" s="10">
        <f t="shared" si="18"/>
        <v>20</v>
      </c>
      <c r="O141" s="9" t="str">
        <f t="shared" si="19"/>
        <v>May</v>
      </c>
      <c r="P141" s="16">
        <f t="shared" si="20"/>
        <v>2021</v>
      </c>
      <c r="R141">
        <f>'[1]Data Transaksi'!$C141+25</f>
        <v>99</v>
      </c>
    </row>
    <row r="142" spans="1:18" x14ac:dyDescent="0.3">
      <c r="A142" s="8">
        <v>44337</v>
      </c>
      <c r="B142" s="9" t="s">
        <v>9</v>
      </c>
      <c r="C142" s="10">
        <v>73</v>
      </c>
      <c r="D142" s="10" t="s">
        <v>53</v>
      </c>
      <c r="E142" s="25" t="s">
        <v>54</v>
      </c>
      <c r="F142" s="12">
        <v>0</v>
      </c>
      <c r="G142" s="9" t="str">
        <f>VLOOKUP(B142,'Data Produk'!$A$2:$F$40,2,FALSE)</f>
        <v>Nyam-nyam</v>
      </c>
      <c r="H142" s="9" t="str">
        <f>VLOOKUP(B142,'Data Produk'!$A$2:$F$40,3,FALSE)</f>
        <v>Makanan</v>
      </c>
      <c r="I142" s="10" t="str">
        <f>VLOOKUP(B142,'Data Produk'!$A$2:$F$40,4,FALSE)</f>
        <v>Pcs</v>
      </c>
      <c r="J142" s="26">
        <f>VLOOKUP(B142,'Data Produk'!$A$2:$F$40,5,FALSE)</f>
        <v>3550</v>
      </c>
      <c r="K142" s="26">
        <f>VLOOKUP(B142,'Data Produk'!$A$2:$F$40,6,FALSE)</f>
        <v>4800</v>
      </c>
      <c r="L142" s="14">
        <f t="shared" si="16"/>
        <v>259150</v>
      </c>
      <c r="M142" s="15">
        <f t="shared" si="17"/>
        <v>350400</v>
      </c>
      <c r="N142" s="10">
        <f t="shared" si="18"/>
        <v>21</v>
      </c>
      <c r="O142" s="9" t="str">
        <f t="shared" si="19"/>
        <v>May</v>
      </c>
      <c r="P142" s="16">
        <f t="shared" si="20"/>
        <v>2021</v>
      </c>
      <c r="R142">
        <f>'[1]Data Transaksi'!$C142+25</f>
        <v>98</v>
      </c>
    </row>
    <row r="143" spans="1:18" x14ac:dyDescent="0.3">
      <c r="A143" s="17">
        <v>44338</v>
      </c>
      <c r="B143" s="18" t="s">
        <v>6</v>
      </c>
      <c r="C143" s="19">
        <v>72</v>
      </c>
      <c r="D143" s="19" t="s">
        <v>52</v>
      </c>
      <c r="E143" s="28" t="s">
        <v>54</v>
      </c>
      <c r="F143" s="21">
        <v>0</v>
      </c>
      <c r="G143" s="18" t="str">
        <f>VLOOKUP(B143,'Data Produk'!$A$2:$F$40,2,FALSE)</f>
        <v>Pocky</v>
      </c>
      <c r="H143" s="18" t="str">
        <f>VLOOKUP(B143,'Data Produk'!$A$2:$F$40,3,FALSE)</f>
        <v>Makanan</v>
      </c>
      <c r="I143" s="19" t="str">
        <f>VLOOKUP(B143,'Data Produk'!$A$2:$F$40,4,FALSE)</f>
        <v>Pcs</v>
      </c>
      <c r="J143" s="27">
        <f>VLOOKUP(B143,'Data Produk'!$A$2:$F$40,5,FALSE)</f>
        <v>7250</v>
      </c>
      <c r="K143" s="27">
        <f>VLOOKUP(B143,'Data Produk'!$A$2:$F$40,6,FALSE)</f>
        <v>8200</v>
      </c>
      <c r="L143" s="23">
        <f t="shared" si="16"/>
        <v>522000</v>
      </c>
      <c r="M143" s="24">
        <f t="shared" si="17"/>
        <v>590400</v>
      </c>
      <c r="N143" s="10">
        <f t="shared" si="18"/>
        <v>22</v>
      </c>
      <c r="O143" s="9" t="str">
        <f t="shared" si="19"/>
        <v>May</v>
      </c>
      <c r="P143" s="16">
        <f t="shared" si="20"/>
        <v>2021</v>
      </c>
      <c r="R143">
        <f>'[1]Data Transaksi'!$C143+25</f>
        <v>97</v>
      </c>
    </row>
    <row r="144" spans="1:18" x14ac:dyDescent="0.3">
      <c r="A144" s="8">
        <v>44339</v>
      </c>
      <c r="B144" s="9" t="s">
        <v>20</v>
      </c>
      <c r="C144" s="10">
        <v>67</v>
      </c>
      <c r="D144" s="10" t="s">
        <v>53</v>
      </c>
      <c r="E144" s="25" t="s">
        <v>54</v>
      </c>
      <c r="F144" s="12">
        <v>0</v>
      </c>
      <c r="G144" s="9" t="str">
        <f>VLOOKUP(B144,'Data Produk'!$A$2:$F$40,2,FALSE)</f>
        <v>Yoyic Bluebery</v>
      </c>
      <c r="H144" s="9" t="str">
        <f>VLOOKUP(B144,'Data Produk'!$A$2:$F$40,3,FALSE)</f>
        <v>Minuman</v>
      </c>
      <c r="I144" s="10" t="str">
        <f>VLOOKUP(B144,'Data Produk'!$A$2:$F$40,4,FALSE)</f>
        <v>Pcs</v>
      </c>
      <c r="J144" s="26">
        <f>VLOOKUP(B144,'Data Produk'!$A$2:$F$40,5,FALSE)</f>
        <v>4775</v>
      </c>
      <c r="K144" s="26">
        <f>VLOOKUP(B144,'Data Produk'!$A$2:$F$40,6,FALSE)</f>
        <v>7700</v>
      </c>
      <c r="L144" s="14">
        <f t="shared" si="16"/>
        <v>319925</v>
      </c>
      <c r="M144" s="15">
        <f t="shared" si="17"/>
        <v>515900</v>
      </c>
      <c r="N144" s="10">
        <f t="shared" si="18"/>
        <v>23</v>
      </c>
      <c r="O144" s="9" t="str">
        <f t="shared" si="19"/>
        <v>May</v>
      </c>
      <c r="P144" s="16">
        <f t="shared" si="20"/>
        <v>2021</v>
      </c>
      <c r="R144">
        <f>'[1]Data Transaksi'!$C144+25</f>
        <v>92</v>
      </c>
    </row>
    <row r="145" spans="1:18" x14ac:dyDescent="0.3">
      <c r="A145" s="17">
        <v>44340</v>
      </c>
      <c r="B145" s="18" t="s">
        <v>25</v>
      </c>
      <c r="C145" s="19">
        <v>70</v>
      </c>
      <c r="D145" s="19" t="s">
        <v>53</v>
      </c>
      <c r="E145" s="28" t="s">
        <v>54</v>
      </c>
      <c r="F145" s="21">
        <v>0</v>
      </c>
      <c r="G145" s="18" t="str">
        <f>VLOOKUP(B145,'Data Produk'!$A$2:$F$40,2,FALSE)</f>
        <v>Golda Coffee</v>
      </c>
      <c r="H145" s="18" t="str">
        <f>VLOOKUP(B145,'Data Produk'!$A$2:$F$40,3,FALSE)</f>
        <v>Minuman</v>
      </c>
      <c r="I145" s="19" t="str">
        <f>VLOOKUP(B145,'Data Produk'!$A$2:$F$40,4,FALSE)</f>
        <v>Pcs</v>
      </c>
      <c r="J145" s="27">
        <f>VLOOKUP(B145,'Data Produk'!$A$2:$F$40,5,FALSE)</f>
        <v>11950</v>
      </c>
      <c r="K145" s="27">
        <f>VLOOKUP(B145,'Data Produk'!$A$2:$F$40,6,FALSE)</f>
        <v>16200</v>
      </c>
      <c r="L145" s="23">
        <f t="shared" si="16"/>
        <v>836500</v>
      </c>
      <c r="M145" s="24">
        <f t="shared" si="17"/>
        <v>1134000</v>
      </c>
      <c r="N145" s="10">
        <f t="shared" si="18"/>
        <v>24</v>
      </c>
      <c r="O145" s="9" t="str">
        <f t="shared" si="19"/>
        <v>May</v>
      </c>
      <c r="P145" s="16">
        <f t="shared" si="20"/>
        <v>2021</v>
      </c>
      <c r="R145">
        <f>'[1]Data Transaksi'!$C145+25</f>
        <v>95</v>
      </c>
    </row>
    <row r="146" spans="1:18" x14ac:dyDescent="0.3">
      <c r="A146" s="8">
        <v>44341</v>
      </c>
      <c r="B146" s="9" t="s">
        <v>41</v>
      </c>
      <c r="C146" s="10">
        <v>85</v>
      </c>
      <c r="D146" s="10" t="s">
        <v>51</v>
      </c>
      <c r="E146" s="25" t="s">
        <v>54</v>
      </c>
      <c r="F146" s="12">
        <v>0</v>
      </c>
      <c r="G146" s="9" t="str">
        <f>VLOOKUP(B146,'Data Produk'!$A$2:$F$40,2,FALSE)</f>
        <v>Pulpen Gel</v>
      </c>
      <c r="H146" s="9" t="str">
        <f>VLOOKUP(B146,'Data Produk'!$A$2:$F$40,3,FALSE)</f>
        <v>Alat Tulis</v>
      </c>
      <c r="I146" s="10" t="str">
        <f>VLOOKUP(B146,'Data Produk'!$A$2:$F$40,4,FALSE)</f>
        <v>Pcs</v>
      </c>
      <c r="J146" s="26">
        <f>VLOOKUP(B146,'Data Produk'!$A$2:$F$40,5,FALSE)</f>
        <v>7500</v>
      </c>
      <c r="K146" s="26">
        <f>VLOOKUP(B146,'Data Produk'!$A$2:$F$40,6,FALSE)</f>
        <v>8000</v>
      </c>
      <c r="L146" s="14">
        <f t="shared" si="16"/>
        <v>637500</v>
      </c>
      <c r="M146" s="15">
        <f t="shared" ref="M146:M152" si="21">K146*C146*(1-F146)</f>
        <v>680000</v>
      </c>
      <c r="N146" s="10">
        <f t="shared" si="18"/>
        <v>25</v>
      </c>
      <c r="O146" s="9" t="str">
        <f t="shared" si="19"/>
        <v>May</v>
      </c>
      <c r="P146" s="16">
        <f t="shared" si="20"/>
        <v>2021</v>
      </c>
      <c r="R146">
        <f>'[1]Data Transaksi'!$C146+25</f>
        <v>110</v>
      </c>
    </row>
    <row r="147" spans="1:18" x14ac:dyDescent="0.3">
      <c r="A147" s="17">
        <v>44342</v>
      </c>
      <c r="B147" s="18" t="s">
        <v>42</v>
      </c>
      <c r="C147" s="19">
        <v>80</v>
      </c>
      <c r="D147" s="19" t="s">
        <v>51</v>
      </c>
      <c r="E147" s="28" t="s">
        <v>54</v>
      </c>
      <c r="F147" s="21">
        <v>0</v>
      </c>
      <c r="G147" s="18" t="str">
        <f>VLOOKUP(B147,'Data Produk'!$A$2:$F$40,2,FALSE)</f>
        <v>Tipe X Joyko</v>
      </c>
      <c r="H147" s="18" t="str">
        <f>VLOOKUP(B147,'Data Produk'!$A$2:$F$40,3,FALSE)</f>
        <v>Alat Tulis</v>
      </c>
      <c r="I147" s="19" t="str">
        <f>VLOOKUP(B147,'Data Produk'!$A$2:$F$40,4,FALSE)</f>
        <v>Pcs</v>
      </c>
      <c r="J147" s="27">
        <f>VLOOKUP(B147,'Data Produk'!$A$2:$F$40,5,FALSE)</f>
        <v>1500</v>
      </c>
      <c r="K147" s="27">
        <f>VLOOKUP(B147,'Data Produk'!$A$2:$F$40,6,FALSE)</f>
        <v>2500</v>
      </c>
      <c r="L147" s="23">
        <f t="shared" si="16"/>
        <v>120000</v>
      </c>
      <c r="M147" s="24">
        <f t="shared" si="21"/>
        <v>200000</v>
      </c>
      <c r="N147" s="10">
        <f t="shared" si="18"/>
        <v>26</v>
      </c>
      <c r="O147" s="9" t="str">
        <f t="shared" si="19"/>
        <v>May</v>
      </c>
      <c r="P147" s="16">
        <f t="shared" si="20"/>
        <v>2021</v>
      </c>
      <c r="R147">
        <f>'[1]Data Transaksi'!$C147+25</f>
        <v>105</v>
      </c>
    </row>
    <row r="148" spans="1:18" x14ac:dyDescent="0.3">
      <c r="A148" s="8">
        <v>44343</v>
      </c>
      <c r="B148" s="9" t="s">
        <v>22</v>
      </c>
      <c r="C148" s="10">
        <v>70</v>
      </c>
      <c r="D148" s="10" t="s">
        <v>51</v>
      </c>
      <c r="E148" s="25" t="s">
        <v>54</v>
      </c>
      <c r="F148" s="12">
        <v>0</v>
      </c>
      <c r="G148" s="9" t="str">
        <f>VLOOKUP(B148,'Data Produk'!$A$2:$F$40,2,FALSE)</f>
        <v>Fruit Tea Poch</v>
      </c>
      <c r="H148" s="9" t="str">
        <f>VLOOKUP(B148,'Data Produk'!$A$2:$F$40,3,FALSE)</f>
        <v>Minuman</v>
      </c>
      <c r="I148" s="10" t="str">
        <f>VLOOKUP(B148,'Data Produk'!$A$2:$F$40,4,FALSE)</f>
        <v>Pcs</v>
      </c>
      <c r="J148" s="26">
        <f>VLOOKUP(B148,'Data Produk'!$A$2:$F$40,5,FALSE)</f>
        <v>2250</v>
      </c>
      <c r="K148" s="26">
        <f>VLOOKUP(B148,'Data Produk'!$A$2:$F$40,6,FALSE)</f>
        <v>4700</v>
      </c>
      <c r="L148" s="14">
        <f t="shared" si="16"/>
        <v>157500</v>
      </c>
      <c r="M148" s="15">
        <f t="shared" si="21"/>
        <v>329000</v>
      </c>
      <c r="N148" s="10">
        <f t="shared" si="18"/>
        <v>27</v>
      </c>
      <c r="O148" s="9" t="str">
        <f t="shared" si="19"/>
        <v>May</v>
      </c>
      <c r="P148" s="16">
        <f t="shared" si="20"/>
        <v>2021</v>
      </c>
      <c r="R148">
        <f>'[1]Data Transaksi'!$C148+25</f>
        <v>95</v>
      </c>
    </row>
    <row r="149" spans="1:18" x14ac:dyDescent="0.3">
      <c r="A149" s="17">
        <v>44344</v>
      </c>
      <c r="B149" s="18" t="s">
        <v>22</v>
      </c>
      <c r="C149" s="19">
        <v>75</v>
      </c>
      <c r="D149" s="19" t="s">
        <v>51</v>
      </c>
      <c r="E149" s="28" t="s">
        <v>54</v>
      </c>
      <c r="F149" s="21">
        <v>0</v>
      </c>
      <c r="G149" s="18" t="str">
        <f>VLOOKUP(B149,'Data Produk'!$A$2:$F$40,2,FALSE)</f>
        <v>Fruit Tea Poch</v>
      </c>
      <c r="H149" s="18" t="str">
        <f>VLOOKUP(B149,'Data Produk'!$A$2:$F$40,3,FALSE)</f>
        <v>Minuman</v>
      </c>
      <c r="I149" s="19" t="str">
        <f>VLOOKUP(B149,'Data Produk'!$A$2:$F$40,4,FALSE)</f>
        <v>Pcs</v>
      </c>
      <c r="J149" s="27">
        <f>VLOOKUP(B149,'Data Produk'!$A$2:$F$40,5,FALSE)</f>
        <v>2250</v>
      </c>
      <c r="K149" s="27">
        <f>VLOOKUP(B149,'Data Produk'!$A$2:$F$40,6,FALSE)</f>
        <v>4700</v>
      </c>
      <c r="L149" s="23">
        <f t="shared" si="16"/>
        <v>168750</v>
      </c>
      <c r="M149" s="24">
        <f t="shared" si="21"/>
        <v>352500</v>
      </c>
      <c r="N149" s="10">
        <f t="shared" si="18"/>
        <v>28</v>
      </c>
      <c r="O149" s="9" t="str">
        <f t="shared" si="19"/>
        <v>May</v>
      </c>
      <c r="P149" s="16">
        <f t="shared" si="20"/>
        <v>2021</v>
      </c>
      <c r="R149">
        <f>'[1]Data Transaksi'!$C149+25</f>
        <v>100</v>
      </c>
    </row>
    <row r="150" spans="1:18" x14ac:dyDescent="0.3">
      <c r="A150" s="8">
        <v>44345</v>
      </c>
      <c r="B150" s="9" t="s">
        <v>22</v>
      </c>
      <c r="C150" s="10">
        <v>70</v>
      </c>
      <c r="D150" s="10" t="s">
        <v>51</v>
      </c>
      <c r="E150" s="25" t="s">
        <v>54</v>
      </c>
      <c r="F150" s="12">
        <v>0</v>
      </c>
      <c r="G150" s="9" t="str">
        <f>VLOOKUP(B150,'Data Produk'!$A$2:$F$40,2,FALSE)</f>
        <v>Fruit Tea Poch</v>
      </c>
      <c r="H150" s="9" t="str">
        <f>VLOOKUP(B150,'Data Produk'!$A$2:$F$40,3,FALSE)</f>
        <v>Minuman</v>
      </c>
      <c r="I150" s="10" t="str">
        <f>VLOOKUP(B150,'Data Produk'!$A$2:$F$40,4,FALSE)</f>
        <v>Pcs</v>
      </c>
      <c r="J150" s="26">
        <f>VLOOKUP(B150,'Data Produk'!$A$2:$F$40,5,FALSE)</f>
        <v>2250</v>
      </c>
      <c r="K150" s="26">
        <f>VLOOKUP(B150,'Data Produk'!$A$2:$F$40,6,FALSE)</f>
        <v>4700</v>
      </c>
      <c r="L150" s="14">
        <f t="shared" si="16"/>
        <v>157500</v>
      </c>
      <c r="M150" s="15">
        <f t="shared" si="21"/>
        <v>329000</v>
      </c>
      <c r="N150" s="10">
        <f t="shared" si="18"/>
        <v>29</v>
      </c>
      <c r="O150" s="9" t="str">
        <f t="shared" si="19"/>
        <v>May</v>
      </c>
      <c r="P150" s="16">
        <f t="shared" si="20"/>
        <v>2021</v>
      </c>
      <c r="R150">
        <f>'[1]Data Transaksi'!$C150+25</f>
        <v>95</v>
      </c>
    </row>
    <row r="151" spans="1:18" x14ac:dyDescent="0.3">
      <c r="A151" s="17">
        <v>44346</v>
      </c>
      <c r="B151" s="18" t="s">
        <v>22</v>
      </c>
      <c r="C151" s="19">
        <v>73</v>
      </c>
      <c r="D151" s="19" t="s">
        <v>51</v>
      </c>
      <c r="E151" s="28" t="s">
        <v>54</v>
      </c>
      <c r="F151" s="21">
        <v>0</v>
      </c>
      <c r="G151" s="18" t="str">
        <f>VLOOKUP(B151,'Data Produk'!$A$2:$F$40,2,FALSE)</f>
        <v>Fruit Tea Poch</v>
      </c>
      <c r="H151" s="18" t="str">
        <f>VLOOKUP(B151,'Data Produk'!$A$2:$F$40,3,FALSE)</f>
        <v>Minuman</v>
      </c>
      <c r="I151" s="19" t="str">
        <f>VLOOKUP(B151,'Data Produk'!$A$2:$F$40,4,FALSE)</f>
        <v>Pcs</v>
      </c>
      <c r="J151" s="27">
        <f>VLOOKUP(B151,'Data Produk'!$A$2:$F$40,5,FALSE)</f>
        <v>2250</v>
      </c>
      <c r="K151" s="27">
        <f>VLOOKUP(B151,'Data Produk'!$A$2:$F$40,6,FALSE)</f>
        <v>4700</v>
      </c>
      <c r="L151" s="23">
        <f t="shared" si="16"/>
        <v>164250</v>
      </c>
      <c r="M151" s="24">
        <f t="shared" si="21"/>
        <v>343100</v>
      </c>
      <c r="N151" s="10">
        <f t="shared" si="18"/>
        <v>30</v>
      </c>
      <c r="O151" s="9" t="str">
        <f t="shared" si="19"/>
        <v>May</v>
      </c>
      <c r="P151" s="16">
        <f t="shared" si="20"/>
        <v>2021</v>
      </c>
      <c r="R151">
        <f>'[1]Data Transaksi'!$C151+25</f>
        <v>98</v>
      </c>
    </row>
    <row r="152" spans="1:18" x14ac:dyDescent="0.3">
      <c r="A152" s="8">
        <v>44347</v>
      </c>
      <c r="B152" s="9" t="s">
        <v>22</v>
      </c>
      <c r="C152" s="10">
        <v>70</v>
      </c>
      <c r="D152" s="10" t="s">
        <v>51</v>
      </c>
      <c r="E152" s="25" t="s">
        <v>54</v>
      </c>
      <c r="F152" s="12">
        <v>0</v>
      </c>
      <c r="G152" s="9" t="str">
        <f>VLOOKUP(B152,'Data Produk'!$A$2:$F$40,2,FALSE)</f>
        <v>Fruit Tea Poch</v>
      </c>
      <c r="H152" s="9" t="str">
        <f>VLOOKUP(B152,'Data Produk'!$A$2:$F$40,3,FALSE)</f>
        <v>Minuman</v>
      </c>
      <c r="I152" s="10" t="str">
        <f>VLOOKUP(B152,'Data Produk'!$A$2:$F$40,4,FALSE)</f>
        <v>Pcs</v>
      </c>
      <c r="J152" s="26">
        <f>VLOOKUP(B152,'Data Produk'!$A$2:$F$40,5,FALSE)</f>
        <v>2250</v>
      </c>
      <c r="K152" s="26">
        <f>VLOOKUP(B152,'Data Produk'!$A$2:$F$40,6,FALSE)</f>
        <v>4700</v>
      </c>
      <c r="L152" s="14">
        <f t="shared" si="16"/>
        <v>157500</v>
      </c>
      <c r="M152" s="15">
        <f t="shared" si="21"/>
        <v>329000</v>
      </c>
      <c r="N152" s="10">
        <f t="shared" si="18"/>
        <v>31</v>
      </c>
      <c r="O152" s="9" t="str">
        <f t="shared" si="19"/>
        <v>May</v>
      </c>
      <c r="P152" s="16">
        <f t="shared" si="20"/>
        <v>2021</v>
      </c>
      <c r="R152">
        <f>'[1]Data Transaksi'!$C152+25</f>
        <v>95</v>
      </c>
    </row>
    <row r="153" spans="1:18" x14ac:dyDescent="0.3">
      <c r="A153" s="17">
        <v>44348</v>
      </c>
      <c r="B153" s="18" t="s">
        <v>20</v>
      </c>
      <c r="C153" s="19">
        <v>72</v>
      </c>
      <c r="D153" s="19" t="s">
        <v>51</v>
      </c>
      <c r="E153" s="28" t="s">
        <v>54</v>
      </c>
      <c r="F153" s="21">
        <v>0</v>
      </c>
      <c r="G153" s="18" t="str">
        <f>VLOOKUP(B153,'Data Produk'!$A$2:$F$40,2,FALSE)</f>
        <v>Yoyic Bluebery</v>
      </c>
      <c r="H153" s="18" t="str">
        <f>VLOOKUP(B153,'Data Produk'!$A$2:$F$40,3,FALSE)</f>
        <v>Minuman</v>
      </c>
      <c r="I153" s="19" t="str">
        <f>VLOOKUP(B153,'Data Produk'!$A$2:$F$40,4,FALSE)</f>
        <v>Pcs</v>
      </c>
      <c r="J153" s="27">
        <f>VLOOKUP(B153,'Data Produk'!$A$2:$F$40,5,FALSE)</f>
        <v>4775</v>
      </c>
      <c r="K153" s="27">
        <f>VLOOKUP(B153,'Data Produk'!$A$2:$F$40,6,FALSE)</f>
        <v>7700</v>
      </c>
      <c r="L153" s="23">
        <f>J153*C153</f>
        <v>343800</v>
      </c>
      <c r="M153" s="24">
        <f>K153*C153*(1-F153)</f>
        <v>554400</v>
      </c>
      <c r="N153" s="10">
        <f t="shared" si="18"/>
        <v>1</v>
      </c>
      <c r="O153" s="9" t="str">
        <f t="shared" si="19"/>
        <v>Jun</v>
      </c>
      <c r="P153" s="16">
        <f t="shared" si="20"/>
        <v>2021</v>
      </c>
      <c r="R153">
        <f>'[1]Data Transaksi'!$C153+25</f>
        <v>97</v>
      </c>
    </row>
    <row r="154" spans="1:18" x14ac:dyDescent="0.3">
      <c r="A154" s="8">
        <v>44349</v>
      </c>
      <c r="B154" s="9" t="s">
        <v>7</v>
      </c>
      <c r="C154" s="10">
        <v>69</v>
      </c>
      <c r="D154" s="10" t="s">
        <v>52</v>
      </c>
      <c r="E154" s="25" t="s">
        <v>55</v>
      </c>
      <c r="F154" s="12">
        <v>0</v>
      </c>
      <c r="G154" s="9" t="str">
        <f>VLOOKUP(B154,'Data Produk'!$A$2:$F$40,2,FALSE)</f>
        <v>Lotte Chocopie</v>
      </c>
      <c r="H154" s="9" t="str">
        <f>VLOOKUP(B154,'Data Produk'!$A$2:$F$40,3,FALSE)</f>
        <v>Makanan</v>
      </c>
      <c r="I154" s="10" t="str">
        <f>VLOOKUP(B154,'Data Produk'!$A$2:$F$40,4,FALSE)</f>
        <v>Pcs</v>
      </c>
      <c r="J154" s="26">
        <f>VLOOKUP(B154,'Data Produk'!$A$2:$F$40,5,FALSE)</f>
        <v>4850</v>
      </c>
      <c r="K154" s="26">
        <f>VLOOKUP(B154,'Data Produk'!$A$2:$F$40,6,FALSE)</f>
        <v>6100</v>
      </c>
      <c r="L154" s="14">
        <f t="shared" ref="L154:L182" si="22">J154*C154</f>
        <v>334650</v>
      </c>
      <c r="M154" s="15">
        <f t="shared" ref="M154:M176" si="23">K154*C154</f>
        <v>420900</v>
      </c>
      <c r="N154" s="10">
        <f t="shared" si="18"/>
        <v>2</v>
      </c>
      <c r="O154" s="9" t="str">
        <f t="shared" si="19"/>
        <v>Jun</v>
      </c>
      <c r="P154" s="16">
        <f t="shared" si="20"/>
        <v>2021</v>
      </c>
      <c r="R154">
        <f>'[1]Data Transaksi'!$C154+25</f>
        <v>94</v>
      </c>
    </row>
    <row r="155" spans="1:18" x14ac:dyDescent="0.3">
      <c r="A155" s="17">
        <v>44350</v>
      </c>
      <c r="B155" s="18" t="s">
        <v>9</v>
      </c>
      <c r="C155" s="19">
        <v>72</v>
      </c>
      <c r="D155" s="19" t="s">
        <v>52</v>
      </c>
      <c r="E155" s="28" t="s">
        <v>54</v>
      </c>
      <c r="F155" s="21">
        <v>0</v>
      </c>
      <c r="G155" s="18" t="str">
        <f>VLOOKUP(B155,'Data Produk'!$A$2:$F$40,2,FALSE)</f>
        <v>Nyam-nyam</v>
      </c>
      <c r="H155" s="18" t="str">
        <f>VLOOKUP(B155,'Data Produk'!$A$2:$F$40,3,FALSE)</f>
        <v>Makanan</v>
      </c>
      <c r="I155" s="19" t="str">
        <f>VLOOKUP(B155,'Data Produk'!$A$2:$F$40,4,FALSE)</f>
        <v>Pcs</v>
      </c>
      <c r="J155" s="27">
        <f>VLOOKUP(B155,'Data Produk'!$A$2:$F$40,5,FALSE)</f>
        <v>3550</v>
      </c>
      <c r="K155" s="27">
        <f>VLOOKUP(B155,'Data Produk'!$A$2:$F$40,6,FALSE)</f>
        <v>4800</v>
      </c>
      <c r="L155" s="23">
        <f t="shared" si="22"/>
        <v>255600</v>
      </c>
      <c r="M155" s="24">
        <f t="shared" si="23"/>
        <v>345600</v>
      </c>
      <c r="N155" s="10">
        <f t="shared" si="18"/>
        <v>3</v>
      </c>
      <c r="O155" s="9" t="str">
        <f t="shared" si="19"/>
        <v>Jun</v>
      </c>
      <c r="P155" s="16">
        <f t="shared" si="20"/>
        <v>2021</v>
      </c>
      <c r="R155">
        <f>'[1]Data Transaksi'!$C155+25</f>
        <v>97</v>
      </c>
    </row>
    <row r="156" spans="1:18" x14ac:dyDescent="0.3">
      <c r="A156" s="8">
        <v>44351</v>
      </c>
      <c r="B156" s="9" t="s">
        <v>6</v>
      </c>
      <c r="C156" s="10">
        <v>73</v>
      </c>
      <c r="D156" s="10" t="s">
        <v>52</v>
      </c>
      <c r="E156" s="25" t="s">
        <v>54</v>
      </c>
      <c r="F156" s="12">
        <v>0</v>
      </c>
      <c r="G156" s="9" t="str">
        <f>VLOOKUP(B156,'Data Produk'!$A$2:$F$40,2,FALSE)</f>
        <v>Pocky</v>
      </c>
      <c r="H156" s="9" t="str">
        <f>VLOOKUP(B156,'Data Produk'!$A$2:$F$40,3,FALSE)</f>
        <v>Makanan</v>
      </c>
      <c r="I156" s="10" t="str">
        <f>VLOOKUP(B156,'Data Produk'!$A$2:$F$40,4,FALSE)</f>
        <v>Pcs</v>
      </c>
      <c r="J156" s="26">
        <f>VLOOKUP(B156,'Data Produk'!$A$2:$F$40,5,FALSE)</f>
        <v>7250</v>
      </c>
      <c r="K156" s="26">
        <f>VLOOKUP(B156,'Data Produk'!$A$2:$F$40,6,FALSE)</f>
        <v>8200</v>
      </c>
      <c r="L156" s="14">
        <f t="shared" si="22"/>
        <v>529250</v>
      </c>
      <c r="M156" s="15">
        <f t="shared" si="23"/>
        <v>598600</v>
      </c>
      <c r="N156" s="10">
        <f t="shared" si="18"/>
        <v>4</v>
      </c>
      <c r="O156" s="9" t="str">
        <f t="shared" si="19"/>
        <v>Jun</v>
      </c>
      <c r="P156" s="16">
        <f t="shared" si="20"/>
        <v>2021</v>
      </c>
      <c r="R156">
        <f>'[1]Data Transaksi'!$C156+25</f>
        <v>98</v>
      </c>
    </row>
    <row r="157" spans="1:18" x14ac:dyDescent="0.3">
      <c r="A157" s="17">
        <v>44352</v>
      </c>
      <c r="B157" s="18" t="s">
        <v>20</v>
      </c>
      <c r="C157" s="19">
        <v>75</v>
      </c>
      <c r="D157" s="19" t="s">
        <v>51</v>
      </c>
      <c r="E157" s="28" t="s">
        <v>54</v>
      </c>
      <c r="F157" s="21">
        <v>0</v>
      </c>
      <c r="G157" s="18" t="str">
        <f>VLOOKUP(B157,'Data Produk'!$A$2:$F$40,2,FALSE)</f>
        <v>Yoyic Bluebery</v>
      </c>
      <c r="H157" s="18" t="str">
        <f>VLOOKUP(B157,'Data Produk'!$A$2:$F$40,3,FALSE)</f>
        <v>Minuman</v>
      </c>
      <c r="I157" s="19" t="str">
        <f>VLOOKUP(B157,'Data Produk'!$A$2:$F$40,4,FALSE)</f>
        <v>Pcs</v>
      </c>
      <c r="J157" s="27">
        <f>VLOOKUP(B157,'Data Produk'!$A$2:$F$40,5,FALSE)</f>
        <v>4775</v>
      </c>
      <c r="K157" s="27">
        <f>VLOOKUP(B157,'Data Produk'!$A$2:$F$40,6,FALSE)</f>
        <v>7700</v>
      </c>
      <c r="L157" s="23">
        <f t="shared" si="22"/>
        <v>358125</v>
      </c>
      <c r="M157" s="24">
        <f t="shared" si="23"/>
        <v>577500</v>
      </c>
      <c r="N157" s="10">
        <f t="shared" si="18"/>
        <v>5</v>
      </c>
      <c r="O157" s="9" t="str">
        <f t="shared" si="19"/>
        <v>Jun</v>
      </c>
      <c r="P157" s="16">
        <f t="shared" si="20"/>
        <v>2021</v>
      </c>
      <c r="R157">
        <f>'[1]Data Transaksi'!$C157+25</f>
        <v>100</v>
      </c>
    </row>
    <row r="158" spans="1:18" x14ac:dyDescent="0.3">
      <c r="A158" s="8">
        <v>44353</v>
      </c>
      <c r="B158" s="9" t="s">
        <v>25</v>
      </c>
      <c r="C158" s="10">
        <v>70</v>
      </c>
      <c r="D158" s="10" t="s">
        <v>51</v>
      </c>
      <c r="E158" s="25" t="s">
        <v>55</v>
      </c>
      <c r="F158" s="12">
        <v>0</v>
      </c>
      <c r="G158" s="9" t="str">
        <f>VLOOKUP(B158,'Data Produk'!$A$2:$F$40,2,FALSE)</f>
        <v>Golda Coffee</v>
      </c>
      <c r="H158" s="9" t="str">
        <f>VLOOKUP(B158,'Data Produk'!$A$2:$F$40,3,FALSE)</f>
        <v>Minuman</v>
      </c>
      <c r="I158" s="10" t="str">
        <f>VLOOKUP(B158,'Data Produk'!$A$2:$F$40,4,FALSE)</f>
        <v>Pcs</v>
      </c>
      <c r="J158" s="26">
        <f>VLOOKUP(B158,'Data Produk'!$A$2:$F$40,5,FALSE)</f>
        <v>11950</v>
      </c>
      <c r="K158" s="26">
        <f>VLOOKUP(B158,'Data Produk'!$A$2:$F$40,6,FALSE)</f>
        <v>16200</v>
      </c>
      <c r="L158" s="14">
        <f t="shared" si="22"/>
        <v>836500</v>
      </c>
      <c r="M158" s="15">
        <f t="shared" si="23"/>
        <v>1134000</v>
      </c>
      <c r="N158" s="10">
        <f t="shared" si="18"/>
        <v>6</v>
      </c>
      <c r="O158" s="9" t="str">
        <f t="shared" si="19"/>
        <v>Jun</v>
      </c>
      <c r="P158" s="16">
        <f t="shared" si="20"/>
        <v>2021</v>
      </c>
      <c r="R158">
        <f>'[1]Data Transaksi'!$C158+25</f>
        <v>95</v>
      </c>
    </row>
    <row r="159" spans="1:18" x14ac:dyDescent="0.3">
      <c r="A159" s="17">
        <v>44354</v>
      </c>
      <c r="B159" s="18" t="s">
        <v>30</v>
      </c>
      <c r="C159" s="19">
        <v>80</v>
      </c>
      <c r="D159" s="19" t="s">
        <v>51</v>
      </c>
      <c r="E159" s="28" t="s">
        <v>54</v>
      </c>
      <c r="F159" s="21">
        <v>0</v>
      </c>
      <c r="G159" s="18" t="str">
        <f>VLOOKUP(B159,'Data Produk'!$A$2:$F$40,2,FALSE)</f>
        <v>Lifebuoy Cair 900 Ml</v>
      </c>
      <c r="H159" s="18" t="str">
        <f>VLOOKUP(B159,'Data Produk'!$A$2:$F$40,3,FALSE)</f>
        <v>Perawatan Tubuh</v>
      </c>
      <c r="I159" s="19" t="str">
        <f>VLOOKUP(B159,'Data Produk'!$A$2:$F$40,4,FALSE)</f>
        <v>Pcs</v>
      </c>
      <c r="J159" s="27">
        <f>VLOOKUP(B159,'Data Produk'!$A$2:$F$40,5,FALSE)</f>
        <v>34550</v>
      </c>
      <c r="K159" s="27">
        <f>VLOOKUP(B159,'Data Produk'!$A$2:$F$40,6,FALSE)</f>
        <v>36000</v>
      </c>
      <c r="L159" s="23">
        <f t="shared" si="22"/>
        <v>2764000</v>
      </c>
      <c r="M159" s="24">
        <f t="shared" si="23"/>
        <v>2880000</v>
      </c>
      <c r="N159" s="10">
        <f t="shared" si="18"/>
        <v>7</v>
      </c>
      <c r="O159" s="9" t="str">
        <f t="shared" si="19"/>
        <v>Jun</v>
      </c>
      <c r="P159" s="16">
        <f t="shared" si="20"/>
        <v>2021</v>
      </c>
      <c r="R159">
        <f>'[1]Data Transaksi'!$C159+25</f>
        <v>105</v>
      </c>
    </row>
    <row r="160" spans="1:18" x14ac:dyDescent="0.3">
      <c r="A160" s="8">
        <v>44355</v>
      </c>
      <c r="B160" s="9" t="s">
        <v>8</v>
      </c>
      <c r="C160" s="10">
        <v>72</v>
      </c>
      <c r="D160" s="10" t="s">
        <v>51</v>
      </c>
      <c r="E160" s="25" t="s">
        <v>55</v>
      </c>
      <c r="F160" s="12">
        <v>0</v>
      </c>
      <c r="G160" s="9" t="str">
        <f>VLOOKUP(B160,'Data Produk'!$A$2:$F$40,2,FALSE)</f>
        <v>Oreo Wafer Sandwich</v>
      </c>
      <c r="H160" s="9" t="str">
        <f>VLOOKUP(B160,'Data Produk'!$A$2:$F$40,3,FALSE)</f>
        <v>Makanan</v>
      </c>
      <c r="I160" s="10" t="str">
        <f>VLOOKUP(B160,'Data Produk'!$A$2:$F$40,4,FALSE)</f>
        <v>Pcs</v>
      </c>
      <c r="J160" s="26">
        <f>VLOOKUP(B160,'Data Produk'!$A$2:$F$40,5,FALSE)</f>
        <v>2350</v>
      </c>
      <c r="K160" s="26">
        <f>VLOOKUP(B160,'Data Produk'!$A$2:$F$40,6,FALSE)</f>
        <v>3500</v>
      </c>
      <c r="L160" s="14">
        <f t="shared" si="22"/>
        <v>169200</v>
      </c>
      <c r="M160" s="15">
        <f t="shared" si="23"/>
        <v>252000</v>
      </c>
      <c r="N160" s="10">
        <f t="shared" si="18"/>
        <v>8</v>
      </c>
      <c r="O160" s="9" t="str">
        <f t="shared" si="19"/>
        <v>Jun</v>
      </c>
      <c r="P160" s="16">
        <f t="shared" si="20"/>
        <v>2021</v>
      </c>
      <c r="R160">
        <f>'[1]Data Transaksi'!$C160+25</f>
        <v>97</v>
      </c>
    </row>
    <row r="161" spans="1:18" x14ac:dyDescent="0.3">
      <c r="A161" s="17">
        <v>44356</v>
      </c>
      <c r="B161" s="18" t="s">
        <v>20</v>
      </c>
      <c r="C161" s="19">
        <v>69</v>
      </c>
      <c r="D161" s="19" t="s">
        <v>53</v>
      </c>
      <c r="E161" s="28" t="s">
        <v>54</v>
      </c>
      <c r="F161" s="21">
        <v>0</v>
      </c>
      <c r="G161" s="18" t="str">
        <f>VLOOKUP(B161,'Data Produk'!$A$2:$F$40,2,FALSE)</f>
        <v>Yoyic Bluebery</v>
      </c>
      <c r="H161" s="18" t="str">
        <f>VLOOKUP(B161,'Data Produk'!$A$2:$F$40,3,FALSE)</f>
        <v>Minuman</v>
      </c>
      <c r="I161" s="19" t="str">
        <f>VLOOKUP(B161,'Data Produk'!$A$2:$F$40,4,FALSE)</f>
        <v>Pcs</v>
      </c>
      <c r="J161" s="27">
        <f>VLOOKUP(B161,'Data Produk'!$A$2:$F$40,5,FALSE)</f>
        <v>4775</v>
      </c>
      <c r="K161" s="27">
        <f>VLOOKUP(B161,'Data Produk'!$A$2:$F$40,6,FALSE)</f>
        <v>7700</v>
      </c>
      <c r="L161" s="23">
        <f t="shared" si="22"/>
        <v>329475</v>
      </c>
      <c r="M161" s="24">
        <f t="shared" si="23"/>
        <v>531300</v>
      </c>
      <c r="N161" s="10">
        <f t="shared" si="18"/>
        <v>9</v>
      </c>
      <c r="O161" s="9" t="str">
        <f t="shared" si="19"/>
        <v>Jun</v>
      </c>
      <c r="P161" s="16">
        <f t="shared" si="20"/>
        <v>2021</v>
      </c>
      <c r="R161">
        <f>'[1]Data Transaksi'!$C161+25</f>
        <v>94</v>
      </c>
    </row>
    <row r="162" spans="1:18" x14ac:dyDescent="0.3">
      <c r="A162" s="8">
        <v>44357</v>
      </c>
      <c r="B162" s="9" t="s">
        <v>41</v>
      </c>
      <c r="C162" s="10">
        <v>68</v>
      </c>
      <c r="D162" s="10" t="s">
        <v>52</v>
      </c>
      <c r="E162" s="25" t="s">
        <v>54</v>
      </c>
      <c r="F162" s="12">
        <v>0</v>
      </c>
      <c r="G162" s="9" t="str">
        <f>VLOOKUP(B162,'Data Produk'!$A$2:$F$40,2,FALSE)</f>
        <v>Pulpen Gel</v>
      </c>
      <c r="H162" s="9" t="str">
        <f>VLOOKUP(B162,'Data Produk'!$A$2:$F$40,3,FALSE)</f>
        <v>Alat Tulis</v>
      </c>
      <c r="I162" s="10" t="str">
        <f>VLOOKUP(B162,'Data Produk'!$A$2:$F$40,4,FALSE)</f>
        <v>Pcs</v>
      </c>
      <c r="J162" s="26">
        <f>VLOOKUP(B162,'Data Produk'!$A$2:$F$40,5,FALSE)</f>
        <v>7500</v>
      </c>
      <c r="K162" s="26">
        <f>VLOOKUP(B162,'Data Produk'!$A$2:$F$40,6,FALSE)</f>
        <v>8000</v>
      </c>
      <c r="L162" s="14">
        <f t="shared" si="22"/>
        <v>510000</v>
      </c>
      <c r="M162" s="15">
        <f t="shared" si="23"/>
        <v>544000</v>
      </c>
      <c r="N162" s="10">
        <f t="shared" si="18"/>
        <v>10</v>
      </c>
      <c r="O162" s="9" t="str">
        <f t="shared" si="19"/>
        <v>Jun</v>
      </c>
      <c r="P162" s="16">
        <f t="shared" si="20"/>
        <v>2021</v>
      </c>
      <c r="R162">
        <f>'[1]Data Transaksi'!$C162+25</f>
        <v>93</v>
      </c>
    </row>
    <row r="163" spans="1:18" x14ac:dyDescent="0.3">
      <c r="A163" s="17">
        <v>44358</v>
      </c>
      <c r="B163" s="18" t="s">
        <v>42</v>
      </c>
      <c r="C163" s="19">
        <v>69</v>
      </c>
      <c r="D163" s="19" t="s">
        <v>53</v>
      </c>
      <c r="E163" s="28" t="s">
        <v>54</v>
      </c>
      <c r="F163" s="21">
        <v>0</v>
      </c>
      <c r="G163" s="18" t="str">
        <f>VLOOKUP(B163,'Data Produk'!$A$2:$F$40,2,FALSE)</f>
        <v>Tipe X Joyko</v>
      </c>
      <c r="H163" s="18" t="str">
        <f>VLOOKUP(B163,'Data Produk'!$A$2:$F$40,3,FALSE)</f>
        <v>Alat Tulis</v>
      </c>
      <c r="I163" s="19" t="str">
        <f>VLOOKUP(B163,'Data Produk'!$A$2:$F$40,4,FALSE)</f>
        <v>Pcs</v>
      </c>
      <c r="J163" s="27">
        <f>VLOOKUP(B163,'Data Produk'!$A$2:$F$40,5,FALSE)</f>
        <v>1500</v>
      </c>
      <c r="K163" s="27">
        <f>VLOOKUP(B163,'Data Produk'!$A$2:$F$40,6,FALSE)</f>
        <v>2500</v>
      </c>
      <c r="L163" s="23">
        <f t="shared" si="22"/>
        <v>103500</v>
      </c>
      <c r="M163" s="24">
        <f t="shared" si="23"/>
        <v>172500</v>
      </c>
      <c r="N163" s="10">
        <f t="shared" si="18"/>
        <v>11</v>
      </c>
      <c r="O163" s="9" t="str">
        <f t="shared" si="19"/>
        <v>Jun</v>
      </c>
      <c r="P163" s="16">
        <f t="shared" si="20"/>
        <v>2021</v>
      </c>
      <c r="R163">
        <f>'[1]Data Transaksi'!$C163+25</f>
        <v>94</v>
      </c>
    </row>
    <row r="164" spans="1:18" x14ac:dyDescent="0.3">
      <c r="A164" s="8">
        <v>44359</v>
      </c>
      <c r="B164" s="9" t="s">
        <v>9</v>
      </c>
      <c r="C164" s="10">
        <v>70</v>
      </c>
      <c r="D164" s="10" t="s">
        <v>53</v>
      </c>
      <c r="E164" s="25" t="s">
        <v>54</v>
      </c>
      <c r="F164" s="12">
        <v>0</v>
      </c>
      <c r="G164" s="9" t="str">
        <f>VLOOKUP(B164,'Data Produk'!$A$2:$F$40,2,FALSE)</f>
        <v>Nyam-nyam</v>
      </c>
      <c r="H164" s="9" t="str">
        <f>VLOOKUP(B164,'Data Produk'!$A$2:$F$40,3,FALSE)</f>
        <v>Makanan</v>
      </c>
      <c r="I164" s="10" t="str">
        <f>VLOOKUP(B164,'Data Produk'!$A$2:$F$40,4,FALSE)</f>
        <v>Pcs</v>
      </c>
      <c r="J164" s="26">
        <f>VLOOKUP(B164,'Data Produk'!$A$2:$F$40,5,FALSE)</f>
        <v>3550</v>
      </c>
      <c r="K164" s="26">
        <f>VLOOKUP(B164,'Data Produk'!$A$2:$F$40,6,FALSE)</f>
        <v>4800</v>
      </c>
      <c r="L164" s="14">
        <f t="shared" si="22"/>
        <v>248500</v>
      </c>
      <c r="M164" s="15">
        <f t="shared" si="23"/>
        <v>336000</v>
      </c>
      <c r="N164" s="10">
        <f t="shared" si="18"/>
        <v>12</v>
      </c>
      <c r="O164" s="9" t="str">
        <f t="shared" si="19"/>
        <v>Jun</v>
      </c>
      <c r="P164" s="16">
        <f t="shared" si="20"/>
        <v>2021</v>
      </c>
      <c r="R164">
        <f>'[1]Data Transaksi'!$C164+25</f>
        <v>95</v>
      </c>
    </row>
    <row r="165" spans="1:18" x14ac:dyDescent="0.3">
      <c r="A165" s="17">
        <v>44360</v>
      </c>
      <c r="B165" s="18" t="s">
        <v>6</v>
      </c>
      <c r="C165" s="19">
        <v>71</v>
      </c>
      <c r="D165" s="19" t="s">
        <v>52</v>
      </c>
      <c r="E165" s="28" t="s">
        <v>54</v>
      </c>
      <c r="F165" s="21">
        <v>0</v>
      </c>
      <c r="G165" s="18" t="str">
        <f>VLOOKUP(B165,'Data Produk'!$A$2:$F$40,2,FALSE)</f>
        <v>Pocky</v>
      </c>
      <c r="H165" s="18" t="str">
        <f>VLOOKUP(B165,'Data Produk'!$A$2:$F$40,3,FALSE)</f>
        <v>Makanan</v>
      </c>
      <c r="I165" s="19" t="str">
        <f>VLOOKUP(B165,'Data Produk'!$A$2:$F$40,4,FALSE)</f>
        <v>Pcs</v>
      </c>
      <c r="J165" s="27">
        <f>VLOOKUP(B165,'Data Produk'!$A$2:$F$40,5,FALSE)</f>
        <v>7250</v>
      </c>
      <c r="K165" s="27">
        <f>VLOOKUP(B165,'Data Produk'!$A$2:$F$40,6,FALSE)</f>
        <v>8200</v>
      </c>
      <c r="L165" s="23">
        <f t="shared" si="22"/>
        <v>514750</v>
      </c>
      <c r="M165" s="24">
        <f t="shared" si="23"/>
        <v>582200</v>
      </c>
      <c r="N165" s="10">
        <f t="shared" si="18"/>
        <v>13</v>
      </c>
      <c r="O165" s="9" t="str">
        <f t="shared" si="19"/>
        <v>Jun</v>
      </c>
      <c r="P165" s="16">
        <f t="shared" si="20"/>
        <v>2021</v>
      </c>
      <c r="R165">
        <f>'[1]Data Transaksi'!$C165+25</f>
        <v>96</v>
      </c>
    </row>
    <row r="166" spans="1:18" x14ac:dyDescent="0.3">
      <c r="A166" s="8">
        <v>44361</v>
      </c>
      <c r="B166" s="9" t="s">
        <v>20</v>
      </c>
      <c r="C166" s="10">
        <v>73</v>
      </c>
      <c r="D166" s="10" t="s">
        <v>53</v>
      </c>
      <c r="E166" s="25" t="s">
        <v>54</v>
      </c>
      <c r="F166" s="12">
        <v>0</v>
      </c>
      <c r="G166" s="9" t="str">
        <f>VLOOKUP(B166,'Data Produk'!$A$2:$F$40,2,FALSE)</f>
        <v>Yoyic Bluebery</v>
      </c>
      <c r="H166" s="9" t="str">
        <f>VLOOKUP(B166,'Data Produk'!$A$2:$F$40,3,FALSE)</f>
        <v>Minuman</v>
      </c>
      <c r="I166" s="10" t="str">
        <f>VLOOKUP(B166,'Data Produk'!$A$2:$F$40,4,FALSE)</f>
        <v>Pcs</v>
      </c>
      <c r="J166" s="26">
        <f>VLOOKUP(B166,'Data Produk'!$A$2:$F$40,5,FALSE)</f>
        <v>4775</v>
      </c>
      <c r="K166" s="26">
        <f>VLOOKUP(B166,'Data Produk'!$A$2:$F$40,6,FALSE)</f>
        <v>7700</v>
      </c>
      <c r="L166" s="14">
        <f t="shared" si="22"/>
        <v>348575</v>
      </c>
      <c r="M166" s="15">
        <f t="shared" si="23"/>
        <v>562100</v>
      </c>
      <c r="N166" s="10">
        <f t="shared" si="18"/>
        <v>14</v>
      </c>
      <c r="O166" s="9" t="str">
        <f t="shared" si="19"/>
        <v>Jun</v>
      </c>
      <c r="P166" s="16">
        <f t="shared" si="20"/>
        <v>2021</v>
      </c>
      <c r="R166">
        <f>'[1]Data Transaksi'!$C166+25</f>
        <v>98</v>
      </c>
    </row>
    <row r="167" spans="1:18" x14ac:dyDescent="0.3">
      <c r="A167" s="17">
        <v>44362</v>
      </c>
      <c r="B167" s="18" t="s">
        <v>25</v>
      </c>
      <c r="C167" s="19">
        <v>75</v>
      </c>
      <c r="D167" s="19" t="s">
        <v>53</v>
      </c>
      <c r="E167" s="28" t="s">
        <v>54</v>
      </c>
      <c r="F167" s="21">
        <v>0</v>
      </c>
      <c r="G167" s="18" t="str">
        <f>VLOOKUP(B167,'Data Produk'!$A$2:$F$40,2,FALSE)</f>
        <v>Golda Coffee</v>
      </c>
      <c r="H167" s="18" t="str">
        <f>VLOOKUP(B167,'Data Produk'!$A$2:$F$40,3,FALSE)</f>
        <v>Minuman</v>
      </c>
      <c r="I167" s="19" t="str">
        <f>VLOOKUP(B167,'Data Produk'!$A$2:$F$40,4,FALSE)</f>
        <v>Pcs</v>
      </c>
      <c r="J167" s="27">
        <f>VLOOKUP(B167,'Data Produk'!$A$2:$F$40,5,FALSE)</f>
        <v>11950</v>
      </c>
      <c r="K167" s="27">
        <f>VLOOKUP(B167,'Data Produk'!$A$2:$F$40,6,FALSE)</f>
        <v>16200</v>
      </c>
      <c r="L167" s="23">
        <f t="shared" si="22"/>
        <v>896250</v>
      </c>
      <c r="M167" s="24">
        <f t="shared" si="23"/>
        <v>1215000</v>
      </c>
      <c r="N167" s="10">
        <f t="shared" si="18"/>
        <v>15</v>
      </c>
      <c r="O167" s="9" t="str">
        <f t="shared" si="19"/>
        <v>Jun</v>
      </c>
      <c r="P167" s="16">
        <f t="shared" si="20"/>
        <v>2021</v>
      </c>
      <c r="R167">
        <f>'[1]Data Transaksi'!$C167+25</f>
        <v>100</v>
      </c>
    </row>
    <row r="168" spans="1:18" x14ac:dyDescent="0.3">
      <c r="A168" s="8">
        <v>44363</v>
      </c>
      <c r="B168" s="9" t="s">
        <v>30</v>
      </c>
      <c r="C168" s="10">
        <v>70</v>
      </c>
      <c r="D168" s="10" t="s">
        <v>52</v>
      </c>
      <c r="E168" s="25" t="s">
        <v>54</v>
      </c>
      <c r="F168" s="12">
        <v>0</v>
      </c>
      <c r="G168" s="9" t="str">
        <f>VLOOKUP(B168,'Data Produk'!$A$2:$F$40,2,FALSE)</f>
        <v>Lifebuoy Cair 900 Ml</v>
      </c>
      <c r="H168" s="9" t="str">
        <f>VLOOKUP(B168,'Data Produk'!$A$2:$F$40,3,FALSE)</f>
        <v>Perawatan Tubuh</v>
      </c>
      <c r="I168" s="10" t="str">
        <f>VLOOKUP(B168,'Data Produk'!$A$2:$F$40,4,FALSE)</f>
        <v>Pcs</v>
      </c>
      <c r="J168" s="26">
        <f>VLOOKUP(B168,'Data Produk'!$A$2:$F$40,5,FALSE)</f>
        <v>34550</v>
      </c>
      <c r="K168" s="26">
        <f>VLOOKUP(B168,'Data Produk'!$A$2:$F$40,6,FALSE)</f>
        <v>36000</v>
      </c>
      <c r="L168" s="14">
        <f t="shared" si="22"/>
        <v>2418500</v>
      </c>
      <c r="M168" s="15">
        <f t="shared" si="23"/>
        <v>2520000</v>
      </c>
      <c r="N168" s="10">
        <f t="shared" si="18"/>
        <v>16</v>
      </c>
      <c r="O168" s="9" t="str">
        <f t="shared" si="19"/>
        <v>Jun</v>
      </c>
      <c r="P168" s="16">
        <f t="shared" si="20"/>
        <v>2021</v>
      </c>
      <c r="R168">
        <f>'[1]Data Transaksi'!$C168+25</f>
        <v>95</v>
      </c>
    </row>
    <row r="169" spans="1:18" x14ac:dyDescent="0.3">
      <c r="A169" s="17">
        <v>44364</v>
      </c>
      <c r="B169" s="18" t="s">
        <v>8</v>
      </c>
      <c r="C169" s="19">
        <v>67</v>
      </c>
      <c r="D169" s="19" t="s">
        <v>53</v>
      </c>
      <c r="E169" s="28" t="s">
        <v>54</v>
      </c>
      <c r="F169" s="21">
        <v>0</v>
      </c>
      <c r="G169" s="18" t="str">
        <f>VLOOKUP(B169,'Data Produk'!$A$2:$F$40,2,FALSE)</f>
        <v>Oreo Wafer Sandwich</v>
      </c>
      <c r="H169" s="18" t="str">
        <f>VLOOKUP(B169,'Data Produk'!$A$2:$F$40,3,FALSE)</f>
        <v>Makanan</v>
      </c>
      <c r="I169" s="19" t="str">
        <f>VLOOKUP(B169,'Data Produk'!$A$2:$F$40,4,FALSE)</f>
        <v>Pcs</v>
      </c>
      <c r="J169" s="27">
        <f>VLOOKUP(B169,'Data Produk'!$A$2:$F$40,5,FALSE)</f>
        <v>2350</v>
      </c>
      <c r="K169" s="27">
        <f>VLOOKUP(B169,'Data Produk'!$A$2:$F$40,6,FALSE)</f>
        <v>3500</v>
      </c>
      <c r="L169" s="23">
        <f t="shared" si="22"/>
        <v>157450</v>
      </c>
      <c r="M169" s="24">
        <f t="shared" si="23"/>
        <v>234500</v>
      </c>
      <c r="N169" s="10">
        <f t="shared" si="18"/>
        <v>17</v>
      </c>
      <c r="O169" s="9" t="str">
        <f t="shared" si="19"/>
        <v>Jun</v>
      </c>
      <c r="P169" s="16">
        <f t="shared" si="20"/>
        <v>2021</v>
      </c>
      <c r="R169">
        <f>'[1]Data Transaksi'!$C169+25</f>
        <v>92</v>
      </c>
    </row>
    <row r="170" spans="1:18" x14ac:dyDescent="0.3">
      <c r="A170" s="8">
        <v>44365</v>
      </c>
      <c r="B170" s="9" t="s">
        <v>20</v>
      </c>
      <c r="C170" s="10">
        <v>71</v>
      </c>
      <c r="D170" s="10" t="s">
        <v>53</v>
      </c>
      <c r="E170" s="25" t="s">
        <v>54</v>
      </c>
      <c r="F170" s="12">
        <v>0</v>
      </c>
      <c r="G170" s="9" t="str">
        <f>VLOOKUP(B170,'Data Produk'!$A$2:$F$40,2,FALSE)</f>
        <v>Yoyic Bluebery</v>
      </c>
      <c r="H170" s="9" t="str">
        <f>VLOOKUP(B170,'Data Produk'!$A$2:$F$40,3,FALSE)</f>
        <v>Minuman</v>
      </c>
      <c r="I170" s="10" t="str">
        <f>VLOOKUP(B170,'Data Produk'!$A$2:$F$40,4,FALSE)</f>
        <v>Pcs</v>
      </c>
      <c r="J170" s="26">
        <f>VLOOKUP(B170,'Data Produk'!$A$2:$F$40,5,FALSE)</f>
        <v>4775</v>
      </c>
      <c r="K170" s="26">
        <f>VLOOKUP(B170,'Data Produk'!$A$2:$F$40,6,FALSE)</f>
        <v>7700</v>
      </c>
      <c r="L170" s="14">
        <f t="shared" si="22"/>
        <v>339025</v>
      </c>
      <c r="M170" s="15">
        <f t="shared" si="23"/>
        <v>546700</v>
      </c>
      <c r="N170" s="10">
        <f t="shared" si="18"/>
        <v>18</v>
      </c>
      <c r="O170" s="9" t="str">
        <f t="shared" si="19"/>
        <v>Jun</v>
      </c>
      <c r="P170" s="16">
        <f t="shared" si="20"/>
        <v>2021</v>
      </c>
      <c r="R170">
        <f>'[1]Data Transaksi'!$C170+25</f>
        <v>96</v>
      </c>
    </row>
    <row r="171" spans="1:18" x14ac:dyDescent="0.3">
      <c r="A171" s="17">
        <v>44366</v>
      </c>
      <c r="B171" s="18" t="s">
        <v>20</v>
      </c>
      <c r="C171" s="19">
        <v>68</v>
      </c>
      <c r="D171" s="19" t="s">
        <v>52</v>
      </c>
      <c r="E171" s="28" t="s">
        <v>54</v>
      </c>
      <c r="F171" s="21">
        <v>0</v>
      </c>
      <c r="G171" s="18" t="str">
        <f>VLOOKUP(B171,'Data Produk'!$A$2:$F$40,2,FALSE)</f>
        <v>Yoyic Bluebery</v>
      </c>
      <c r="H171" s="18" t="str">
        <f>VLOOKUP(B171,'Data Produk'!$A$2:$F$40,3,FALSE)</f>
        <v>Minuman</v>
      </c>
      <c r="I171" s="19" t="str">
        <f>VLOOKUP(B171,'Data Produk'!$A$2:$F$40,4,FALSE)</f>
        <v>Pcs</v>
      </c>
      <c r="J171" s="27">
        <f>VLOOKUP(B171,'Data Produk'!$A$2:$F$40,5,FALSE)</f>
        <v>4775</v>
      </c>
      <c r="K171" s="27">
        <f>VLOOKUP(B171,'Data Produk'!$A$2:$F$40,6,FALSE)</f>
        <v>7700</v>
      </c>
      <c r="L171" s="23">
        <f t="shared" si="22"/>
        <v>324700</v>
      </c>
      <c r="M171" s="24">
        <f t="shared" si="23"/>
        <v>523600</v>
      </c>
      <c r="N171" s="10">
        <f t="shared" si="18"/>
        <v>19</v>
      </c>
      <c r="O171" s="9" t="str">
        <f t="shared" si="19"/>
        <v>Jun</v>
      </c>
      <c r="P171" s="16">
        <f t="shared" si="20"/>
        <v>2021</v>
      </c>
      <c r="R171">
        <f>'[1]Data Transaksi'!$C171+25</f>
        <v>93</v>
      </c>
    </row>
    <row r="172" spans="1:18" x14ac:dyDescent="0.3">
      <c r="A172" s="8">
        <v>44367</v>
      </c>
      <c r="B172" s="9" t="s">
        <v>7</v>
      </c>
      <c r="C172" s="10">
        <v>74</v>
      </c>
      <c r="D172" s="10" t="s">
        <v>53</v>
      </c>
      <c r="E172" s="25" t="s">
        <v>54</v>
      </c>
      <c r="F172" s="12">
        <v>0</v>
      </c>
      <c r="G172" s="9" t="str">
        <f>VLOOKUP(B172,'Data Produk'!$A$2:$F$40,2,FALSE)</f>
        <v>Lotte Chocopie</v>
      </c>
      <c r="H172" s="9" t="str">
        <f>VLOOKUP(B172,'Data Produk'!$A$2:$F$40,3,FALSE)</f>
        <v>Makanan</v>
      </c>
      <c r="I172" s="10" t="str">
        <f>VLOOKUP(B172,'Data Produk'!$A$2:$F$40,4,FALSE)</f>
        <v>Pcs</v>
      </c>
      <c r="J172" s="26">
        <f>VLOOKUP(B172,'Data Produk'!$A$2:$F$40,5,FALSE)</f>
        <v>4850</v>
      </c>
      <c r="K172" s="26">
        <f>VLOOKUP(B172,'Data Produk'!$A$2:$F$40,6,FALSE)</f>
        <v>6100</v>
      </c>
      <c r="L172" s="14">
        <f t="shared" si="22"/>
        <v>358900</v>
      </c>
      <c r="M172" s="15">
        <f t="shared" si="23"/>
        <v>451400</v>
      </c>
      <c r="N172" s="10">
        <f t="shared" si="18"/>
        <v>20</v>
      </c>
      <c r="O172" s="9" t="str">
        <f t="shared" si="19"/>
        <v>Jun</v>
      </c>
      <c r="P172" s="16">
        <f t="shared" si="20"/>
        <v>2021</v>
      </c>
      <c r="R172">
        <f>'[1]Data Transaksi'!$C172+25</f>
        <v>99</v>
      </c>
    </row>
    <row r="173" spans="1:18" x14ac:dyDescent="0.3">
      <c r="A173" s="17">
        <v>44368</v>
      </c>
      <c r="B173" s="18" t="s">
        <v>9</v>
      </c>
      <c r="C173" s="19">
        <v>73</v>
      </c>
      <c r="D173" s="19" t="s">
        <v>53</v>
      </c>
      <c r="E173" s="28" t="s">
        <v>54</v>
      </c>
      <c r="F173" s="21">
        <v>0</v>
      </c>
      <c r="G173" s="18" t="str">
        <f>VLOOKUP(B173,'Data Produk'!$A$2:$F$40,2,FALSE)</f>
        <v>Nyam-nyam</v>
      </c>
      <c r="H173" s="18" t="str">
        <f>VLOOKUP(B173,'Data Produk'!$A$2:$F$40,3,FALSE)</f>
        <v>Makanan</v>
      </c>
      <c r="I173" s="19" t="str">
        <f>VLOOKUP(B173,'Data Produk'!$A$2:$F$40,4,FALSE)</f>
        <v>Pcs</v>
      </c>
      <c r="J173" s="27">
        <f>VLOOKUP(B173,'Data Produk'!$A$2:$F$40,5,FALSE)</f>
        <v>3550</v>
      </c>
      <c r="K173" s="27">
        <f>VLOOKUP(B173,'Data Produk'!$A$2:$F$40,6,FALSE)</f>
        <v>4800</v>
      </c>
      <c r="L173" s="23">
        <f t="shared" si="22"/>
        <v>259150</v>
      </c>
      <c r="M173" s="24">
        <f t="shared" si="23"/>
        <v>350400</v>
      </c>
      <c r="N173" s="10">
        <f t="shared" si="18"/>
        <v>21</v>
      </c>
      <c r="O173" s="9" t="str">
        <f t="shared" si="19"/>
        <v>Jun</v>
      </c>
      <c r="P173" s="16">
        <f t="shared" si="20"/>
        <v>2021</v>
      </c>
      <c r="R173">
        <f>'[1]Data Transaksi'!$C173+25</f>
        <v>98</v>
      </c>
    </row>
    <row r="174" spans="1:18" x14ac:dyDescent="0.3">
      <c r="A174" s="8">
        <v>44369</v>
      </c>
      <c r="B174" s="9" t="s">
        <v>6</v>
      </c>
      <c r="C174" s="10">
        <v>72</v>
      </c>
      <c r="D174" s="10" t="s">
        <v>52</v>
      </c>
      <c r="E174" s="25" t="s">
        <v>54</v>
      </c>
      <c r="F174" s="12">
        <v>0</v>
      </c>
      <c r="G174" s="9" t="str">
        <f>VLOOKUP(B174,'Data Produk'!$A$2:$F$40,2,FALSE)</f>
        <v>Pocky</v>
      </c>
      <c r="H174" s="9" t="str">
        <f>VLOOKUP(B174,'Data Produk'!$A$2:$F$40,3,FALSE)</f>
        <v>Makanan</v>
      </c>
      <c r="I174" s="10" t="str">
        <f>VLOOKUP(B174,'Data Produk'!$A$2:$F$40,4,FALSE)</f>
        <v>Pcs</v>
      </c>
      <c r="J174" s="26">
        <f>VLOOKUP(B174,'Data Produk'!$A$2:$F$40,5,FALSE)</f>
        <v>7250</v>
      </c>
      <c r="K174" s="26">
        <f>VLOOKUP(B174,'Data Produk'!$A$2:$F$40,6,FALSE)</f>
        <v>8200</v>
      </c>
      <c r="L174" s="14">
        <f t="shared" si="22"/>
        <v>522000</v>
      </c>
      <c r="M174" s="15">
        <f t="shared" si="23"/>
        <v>590400</v>
      </c>
      <c r="N174" s="10">
        <f t="shared" si="18"/>
        <v>22</v>
      </c>
      <c r="O174" s="9" t="str">
        <f t="shared" si="19"/>
        <v>Jun</v>
      </c>
      <c r="P174" s="16">
        <f t="shared" si="20"/>
        <v>2021</v>
      </c>
      <c r="R174">
        <f>'[1]Data Transaksi'!$C174+25</f>
        <v>97</v>
      </c>
    </row>
    <row r="175" spans="1:18" x14ac:dyDescent="0.3">
      <c r="A175" s="17">
        <v>44370</v>
      </c>
      <c r="B175" s="18" t="s">
        <v>20</v>
      </c>
      <c r="C175" s="19">
        <v>70</v>
      </c>
      <c r="D175" s="19" t="s">
        <v>53</v>
      </c>
      <c r="E175" s="28" t="s">
        <v>54</v>
      </c>
      <c r="F175" s="21">
        <v>0</v>
      </c>
      <c r="G175" s="18" t="str">
        <f>VLOOKUP(B175,'Data Produk'!$A$2:$F$40,2,FALSE)</f>
        <v>Yoyic Bluebery</v>
      </c>
      <c r="H175" s="18" t="str">
        <f>VLOOKUP(B175,'Data Produk'!$A$2:$F$40,3,FALSE)</f>
        <v>Minuman</v>
      </c>
      <c r="I175" s="19" t="str">
        <f>VLOOKUP(B175,'Data Produk'!$A$2:$F$40,4,FALSE)</f>
        <v>Pcs</v>
      </c>
      <c r="J175" s="27">
        <f>VLOOKUP(B175,'Data Produk'!$A$2:$F$40,5,FALSE)</f>
        <v>4775</v>
      </c>
      <c r="K175" s="27">
        <f>VLOOKUP(B175,'Data Produk'!$A$2:$F$40,6,FALSE)</f>
        <v>7700</v>
      </c>
      <c r="L175" s="23">
        <f t="shared" si="22"/>
        <v>334250</v>
      </c>
      <c r="M175" s="24">
        <f t="shared" si="23"/>
        <v>539000</v>
      </c>
      <c r="N175" s="10">
        <f t="shared" si="18"/>
        <v>23</v>
      </c>
      <c r="O175" s="9" t="str">
        <f t="shared" si="19"/>
        <v>Jun</v>
      </c>
      <c r="P175" s="16">
        <f t="shared" si="20"/>
        <v>2021</v>
      </c>
      <c r="R175">
        <f>'[1]Data Transaksi'!$C175+25</f>
        <v>95</v>
      </c>
    </row>
    <row r="176" spans="1:18" x14ac:dyDescent="0.3">
      <c r="A176" s="8">
        <v>44371</v>
      </c>
      <c r="B176" s="9" t="s">
        <v>25</v>
      </c>
      <c r="C176" s="10">
        <v>72</v>
      </c>
      <c r="D176" s="10" t="s">
        <v>53</v>
      </c>
      <c r="E176" s="25" t="s">
        <v>54</v>
      </c>
      <c r="F176" s="12">
        <v>0</v>
      </c>
      <c r="G176" s="9" t="str">
        <f>VLOOKUP(B176,'Data Produk'!$A$2:$F$40,2,FALSE)</f>
        <v>Golda Coffee</v>
      </c>
      <c r="H176" s="9" t="str">
        <f>VLOOKUP(B176,'Data Produk'!$A$2:$F$40,3,FALSE)</f>
        <v>Minuman</v>
      </c>
      <c r="I176" s="10" t="str">
        <f>VLOOKUP(B176,'Data Produk'!$A$2:$F$40,4,FALSE)</f>
        <v>Pcs</v>
      </c>
      <c r="J176" s="26">
        <f>VLOOKUP(B176,'Data Produk'!$A$2:$F$40,5,FALSE)</f>
        <v>11950</v>
      </c>
      <c r="K176" s="26">
        <f>VLOOKUP(B176,'Data Produk'!$A$2:$F$40,6,FALSE)</f>
        <v>16200</v>
      </c>
      <c r="L176" s="14">
        <f t="shared" si="22"/>
        <v>860400</v>
      </c>
      <c r="M176" s="15">
        <f t="shared" si="23"/>
        <v>1166400</v>
      </c>
      <c r="N176" s="10">
        <f t="shared" si="18"/>
        <v>24</v>
      </c>
      <c r="O176" s="9" t="str">
        <f t="shared" si="19"/>
        <v>Jun</v>
      </c>
      <c r="P176" s="16">
        <f t="shared" si="20"/>
        <v>2021</v>
      </c>
      <c r="R176">
        <f>'[1]Data Transaksi'!$C176+25</f>
        <v>97</v>
      </c>
    </row>
    <row r="177" spans="1:18" x14ac:dyDescent="0.3">
      <c r="A177" s="17">
        <v>44372</v>
      </c>
      <c r="B177" s="18" t="s">
        <v>20</v>
      </c>
      <c r="C177" s="19">
        <v>69</v>
      </c>
      <c r="D177" s="19" t="s">
        <v>51</v>
      </c>
      <c r="E177" s="28" t="s">
        <v>54</v>
      </c>
      <c r="F177" s="21">
        <v>0</v>
      </c>
      <c r="G177" s="18" t="str">
        <f>VLOOKUP(B177,'Data Produk'!$A$2:$F$40,2,FALSE)</f>
        <v>Yoyic Bluebery</v>
      </c>
      <c r="H177" s="18" t="str">
        <f>VLOOKUP(B177,'Data Produk'!$A$2:$F$40,3,FALSE)</f>
        <v>Minuman</v>
      </c>
      <c r="I177" s="19" t="str">
        <f>VLOOKUP(B177,'Data Produk'!$A$2:$F$40,4,FALSE)</f>
        <v>Pcs</v>
      </c>
      <c r="J177" s="27">
        <f>VLOOKUP(B177,'Data Produk'!$A$2:$F$40,5,FALSE)</f>
        <v>4775</v>
      </c>
      <c r="K177" s="27">
        <f>VLOOKUP(B177,'Data Produk'!$A$2:$F$40,6,FALSE)</f>
        <v>7700</v>
      </c>
      <c r="L177" s="23">
        <f t="shared" si="22"/>
        <v>329475</v>
      </c>
      <c r="M177" s="24">
        <f t="shared" ref="M177:M182" si="24">K177*C177*(1-F177)</f>
        <v>531300</v>
      </c>
      <c r="N177" s="10">
        <f t="shared" si="18"/>
        <v>25</v>
      </c>
      <c r="O177" s="9" t="str">
        <f t="shared" si="19"/>
        <v>Jun</v>
      </c>
      <c r="P177" s="16">
        <f t="shared" si="20"/>
        <v>2021</v>
      </c>
      <c r="R177">
        <f>'[1]Data Transaksi'!$C177+25</f>
        <v>94</v>
      </c>
    </row>
    <row r="178" spans="1:18" x14ac:dyDescent="0.3">
      <c r="A178" s="8">
        <v>44373</v>
      </c>
      <c r="B178" s="9" t="s">
        <v>20</v>
      </c>
      <c r="C178" s="10">
        <v>68</v>
      </c>
      <c r="D178" s="10" t="s">
        <v>51</v>
      </c>
      <c r="E178" s="25" t="s">
        <v>54</v>
      </c>
      <c r="F178" s="12">
        <v>0</v>
      </c>
      <c r="G178" s="9" t="str">
        <f>VLOOKUP(B178,'Data Produk'!$A$2:$F$40,2,FALSE)</f>
        <v>Yoyic Bluebery</v>
      </c>
      <c r="H178" s="9" t="str">
        <f>VLOOKUP(B178,'Data Produk'!$A$2:$F$40,3,FALSE)</f>
        <v>Minuman</v>
      </c>
      <c r="I178" s="10" t="str">
        <f>VLOOKUP(B178,'Data Produk'!$A$2:$F$40,4,FALSE)</f>
        <v>Pcs</v>
      </c>
      <c r="J178" s="26">
        <f>VLOOKUP(B178,'Data Produk'!$A$2:$F$40,5,FALSE)</f>
        <v>4775</v>
      </c>
      <c r="K178" s="26">
        <f>VLOOKUP(B178,'Data Produk'!$A$2:$F$40,6,FALSE)</f>
        <v>7700</v>
      </c>
      <c r="L178" s="14">
        <f t="shared" si="22"/>
        <v>324700</v>
      </c>
      <c r="M178" s="15">
        <f t="shared" si="24"/>
        <v>523600</v>
      </c>
      <c r="N178" s="10">
        <f t="shared" si="18"/>
        <v>26</v>
      </c>
      <c r="O178" s="9" t="str">
        <f t="shared" si="19"/>
        <v>Jun</v>
      </c>
      <c r="P178" s="16">
        <f t="shared" si="20"/>
        <v>2021</v>
      </c>
      <c r="R178">
        <f>'[1]Data Transaksi'!$C178+25</f>
        <v>93</v>
      </c>
    </row>
    <row r="179" spans="1:18" x14ac:dyDescent="0.3">
      <c r="A179" s="17">
        <v>44374</v>
      </c>
      <c r="B179" s="18" t="s">
        <v>20</v>
      </c>
      <c r="C179" s="19">
        <v>85</v>
      </c>
      <c r="D179" s="19" t="s">
        <v>51</v>
      </c>
      <c r="E179" s="28" t="s">
        <v>54</v>
      </c>
      <c r="F179" s="21">
        <v>0</v>
      </c>
      <c r="G179" s="18" t="str">
        <f>VLOOKUP(B179,'Data Produk'!$A$2:$F$40,2,FALSE)</f>
        <v>Yoyic Bluebery</v>
      </c>
      <c r="H179" s="18" t="str">
        <f>VLOOKUP(B179,'Data Produk'!$A$2:$F$40,3,FALSE)</f>
        <v>Minuman</v>
      </c>
      <c r="I179" s="19" t="str">
        <f>VLOOKUP(B179,'Data Produk'!$A$2:$F$40,4,FALSE)</f>
        <v>Pcs</v>
      </c>
      <c r="J179" s="27">
        <f>VLOOKUP(B179,'Data Produk'!$A$2:$F$40,5,FALSE)</f>
        <v>4775</v>
      </c>
      <c r="K179" s="27">
        <f>VLOOKUP(B179,'Data Produk'!$A$2:$F$40,6,FALSE)</f>
        <v>7700</v>
      </c>
      <c r="L179" s="23">
        <f t="shared" si="22"/>
        <v>405875</v>
      </c>
      <c r="M179" s="24">
        <f t="shared" si="24"/>
        <v>654500</v>
      </c>
      <c r="N179" s="10">
        <f t="shared" si="18"/>
        <v>27</v>
      </c>
      <c r="O179" s="9" t="str">
        <f t="shared" si="19"/>
        <v>Jun</v>
      </c>
      <c r="P179" s="16">
        <f t="shared" si="20"/>
        <v>2021</v>
      </c>
      <c r="R179">
        <f>'[1]Data Transaksi'!$C179+25</f>
        <v>110</v>
      </c>
    </row>
    <row r="180" spans="1:18" x14ac:dyDescent="0.3">
      <c r="A180" s="8">
        <v>44375</v>
      </c>
      <c r="B180" s="9" t="s">
        <v>20</v>
      </c>
      <c r="C180" s="10">
        <v>80</v>
      </c>
      <c r="D180" s="10" t="s">
        <v>51</v>
      </c>
      <c r="E180" s="25" t="s">
        <v>54</v>
      </c>
      <c r="F180" s="12">
        <v>0</v>
      </c>
      <c r="G180" s="9" t="str">
        <f>VLOOKUP(B180,'Data Produk'!$A$2:$F$40,2,FALSE)</f>
        <v>Yoyic Bluebery</v>
      </c>
      <c r="H180" s="9" t="str">
        <f>VLOOKUP(B180,'Data Produk'!$A$2:$F$40,3,FALSE)</f>
        <v>Minuman</v>
      </c>
      <c r="I180" s="10" t="str">
        <f>VLOOKUP(B180,'Data Produk'!$A$2:$F$40,4,FALSE)</f>
        <v>Pcs</v>
      </c>
      <c r="J180" s="26">
        <f>VLOOKUP(B180,'Data Produk'!$A$2:$F$40,5,FALSE)</f>
        <v>4775</v>
      </c>
      <c r="K180" s="26">
        <f>VLOOKUP(B180,'Data Produk'!$A$2:$F$40,6,FALSE)</f>
        <v>7700</v>
      </c>
      <c r="L180" s="14">
        <f t="shared" si="22"/>
        <v>382000</v>
      </c>
      <c r="M180" s="15">
        <f t="shared" si="24"/>
        <v>616000</v>
      </c>
      <c r="N180" s="10">
        <f t="shared" si="18"/>
        <v>28</v>
      </c>
      <c r="O180" s="9" t="str">
        <f t="shared" si="19"/>
        <v>Jun</v>
      </c>
      <c r="P180" s="16">
        <f t="shared" si="20"/>
        <v>2021</v>
      </c>
      <c r="R180">
        <f>'[1]Data Transaksi'!$C180+25</f>
        <v>105</v>
      </c>
    </row>
    <row r="181" spans="1:18" x14ac:dyDescent="0.3">
      <c r="A181" s="17">
        <v>44376</v>
      </c>
      <c r="B181" s="18" t="s">
        <v>20</v>
      </c>
      <c r="C181" s="19">
        <v>75</v>
      </c>
      <c r="D181" s="19" t="s">
        <v>51</v>
      </c>
      <c r="E181" s="28" t="s">
        <v>54</v>
      </c>
      <c r="F181" s="21">
        <v>0</v>
      </c>
      <c r="G181" s="18" t="str">
        <f>VLOOKUP(B181,'Data Produk'!$A$2:$F$40,2,FALSE)</f>
        <v>Yoyic Bluebery</v>
      </c>
      <c r="H181" s="18" t="str">
        <f>VLOOKUP(B181,'Data Produk'!$A$2:$F$40,3,FALSE)</f>
        <v>Minuman</v>
      </c>
      <c r="I181" s="19" t="str">
        <f>VLOOKUP(B181,'Data Produk'!$A$2:$F$40,4,FALSE)</f>
        <v>Pcs</v>
      </c>
      <c r="J181" s="27">
        <f>VLOOKUP(B181,'Data Produk'!$A$2:$F$40,5,FALSE)</f>
        <v>4775</v>
      </c>
      <c r="K181" s="27">
        <f>VLOOKUP(B181,'Data Produk'!$A$2:$F$40,6,FALSE)</f>
        <v>7700</v>
      </c>
      <c r="L181" s="23">
        <f t="shared" si="22"/>
        <v>358125</v>
      </c>
      <c r="M181" s="24">
        <f t="shared" si="24"/>
        <v>577500</v>
      </c>
      <c r="N181" s="10">
        <f t="shared" si="18"/>
        <v>29</v>
      </c>
      <c r="O181" s="9" t="str">
        <f t="shared" si="19"/>
        <v>Jun</v>
      </c>
      <c r="P181" s="16">
        <f t="shared" si="20"/>
        <v>2021</v>
      </c>
      <c r="R181">
        <f>'[1]Data Transaksi'!$C181+25</f>
        <v>100</v>
      </c>
    </row>
    <row r="182" spans="1:18" x14ac:dyDescent="0.3">
      <c r="A182" s="8">
        <v>44377</v>
      </c>
      <c r="B182" s="9" t="s">
        <v>20</v>
      </c>
      <c r="C182" s="10">
        <v>67</v>
      </c>
      <c r="D182" s="10" t="s">
        <v>51</v>
      </c>
      <c r="E182" s="25" t="s">
        <v>54</v>
      </c>
      <c r="F182" s="12">
        <v>0</v>
      </c>
      <c r="G182" s="9" t="str">
        <f>VLOOKUP(B182,'Data Produk'!$A$2:$F$40,2,FALSE)</f>
        <v>Yoyic Bluebery</v>
      </c>
      <c r="H182" s="9" t="str">
        <f>VLOOKUP(B182,'Data Produk'!$A$2:$F$40,3,FALSE)</f>
        <v>Minuman</v>
      </c>
      <c r="I182" s="10" t="str">
        <f>VLOOKUP(B182,'Data Produk'!$A$2:$F$40,4,FALSE)</f>
        <v>Pcs</v>
      </c>
      <c r="J182" s="26">
        <f>VLOOKUP(B182,'Data Produk'!$A$2:$F$40,5,FALSE)</f>
        <v>4775</v>
      </c>
      <c r="K182" s="26">
        <f>VLOOKUP(B182,'Data Produk'!$A$2:$F$40,6,FALSE)</f>
        <v>7700</v>
      </c>
      <c r="L182" s="14">
        <f t="shared" si="22"/>
        <v>319925</v>
      </c>
      <c r="M182" s="15">
        <f t="shared" si="24"/>
        <v>515900</v>
      </c>
      <c r="N182" s="10">
        <f t="shared" si="18"/>
        <v>30</v>
      </c>
      <c r="O182" s="9" t="str">
        <f t="shared" si="19"/>
        <v>Jun</v>
      </c>
      <c r="P182" s="16">
        <f t="shared" si="20"/>
        <v>2021</v>
      </c>
      <c r="R182">
        <f>'[1]Data Transaksi'!$C182+25</f>
        <v>92</v>
      </c>
    </row>
    <row r="183" spans="1:18" x14ac:dyDescent="0.3">
      <c r="A183" s="17">
        <v>44378</v>
      </c>
      <c r="B183" s="18" t="s">
        <v>26</v>
      </c>
      <c r="C183" s="19">
        <v>70</v>
      </c>
      <c r="D183" s="19" t="s">
        <v>51</v>
      </c>
      <c r="E183" s="28" t="s">
        <v>54</v>
      </c>
      <c r="F183" s="21">
        <v>0</v>
      </c>
      <c r="G183" s="18" t="str">
        <f>VLOOKUP(B183,'Data Produk'!$A$2:$F$40,2,FALSE)</f>
        <v>Milku Cokelat</v>
      </c>
      <c r="H183" s="18" t="str">
        <f>VLOOKUP(B183,'Data Produk'!$A$2:$F$40,3,FALSE)</f>
        <v>Minuman</v>
      </c>
      <c r="I183" s="19" t="str">
        <f>VLOOKUP(B183,'Data Produk'!$A$2:$F$40,4,FALSE)</f>
        <v>Pcs</v>
      </c>
      <c r="J183" s="27">
        <f>VLOOKUP(B183,'Data Produk'!$A$2:$F$40,5,FALSE)</f>
        <v>2500</v>
      </c>
      <c r="K183" s="27">
        <f>VLOOKUP(B183,'Data Produk'!$A$2:$F$40,6,FALSE)</f>
        <v>5400</v>
      </c>
      <c r="L183" s="23">
        <f>J183*C183</f>
        <v>175000</v>
      </c>
      <c r="M183" s="24">
        <f>K183*C183*(1-F183)</f>
        <v>378000</v>
      </c>
      <c r="N183" s="10">
        <f t="shared" si="18"/>
        <v>1</v>
      </c>
      <c r="O183" s="9" t="str">
        <f t="shared" si="19"/>
        <v>Jul</v>
      </c>
      <c r="P183" s="16">
        <f t="shared" si="20"/>
        <v>2021</v>
      </c>
      <c r="R183">
        <f>'[1]Data Transaksi'!$C183+25</f>
        <v>95</v>
      </c>
    </row>
    <row r="184" spans="1:18" x14ac:dyDescent="0.3">
      <c r="A184" s="8">
        <v>44379</v>
      </c>
      <c r="B184" s="9" t="s">
        <v>41</v>
      </c>
      <c r="C184" s="10">
        <v>69</v>
      </c>
      <c r="D184" s="10" t="s">
        <v>52</v>
      </c>
      <c r="E184" s="25" t="s">
        <v>55</v>
      </c>
      <c r="F184" s="12">
        <v>0</v>
      </c>
      <c r="G184" s="9" t="str">
        <f>VLOOKUP(B184,'Data Produk'!$A$2:$F$40,2,FALSE)</f>
        <v>Pulpen Gel</v>
      </c>
      <c r="H184" s="9" t="str">
        <f>VLOOKUP(B184,'Data Produk'!$A$2:$F$40,3,FALSE)</f>
        <v>Alat Tulis</v>
      </c>
      <c r="I184" s="10" t="str">
        <f>VLOOKUP(B184,'Data Produk'!$A$2:$F$40,4,FALSE)</f>
        <v>Pcs</v>
      </c>
      <c r="J184" s="26">
        <f>VLOOKUP(B184,'Data Produk'!$A$2:$F$40,5,FALSE)</f>
        <v>7500</v>
      </c>
      <c r="K184" s="26">
        <f>VLOOKUP(B184,'Data Produk'!$A$2:$F$40,6,FALSE)</f>
        <v>8000</v>
      </c>
      <c r="L184" s="14">
        <f t="shared" ref="L184:L213" si="25">J184*C184</f>
        <v>517500</v>
      </c>
      <c r="M184" s="15">
        <f t="shared" ref="M184:M206" si="26">K184*C184</f>
        <v>552000</v>
      </c>
      <c r="N184" s="10">
        <f t="shared" si="18"/>
        <v>2</v>
      </c>
      <c r="O184" s="9" t="str">
        <f t="shared" si="19"/>
        <v>Jul</v>
      </c>
      <c r="P184" s="16">
        <f t="shared" si="20"/>
        <v>2021</v>
      </c>
      <c r="R184">
        <f>'[1]Data Transaksi'!$C184+25</f>
        <v>94</v>
      </c>
    </row>
    <row r="185" spans="1:18" x14ac:dyDescent="0.3">
      <c r="A185" s="17">
        <v>44380</v>
      </c>
      <c r="B185" s="18" t="s">
        <v>42</v>
      </c>
      <c r="C185" s="19">
        <v>72</v>
      </c>
      <c r="D185" s="19" t="s">
        <v>52</v>
      </c>
      <c r="E185" s="28" t="s">
        <v>54</v>
      </c>
      <c r="F185" s="21">
        <v>0</v>
      </c>
      <c r="G185" s="18" t="str">
        <f>VLOOKUP(B185,'Data Produk'!$A$2:$F$40,2,FALSE)</f>
        <v>Tipe X Joyko</v>
      </c>
      <c r="H185" s="18" t="str">
        <f>VLOOKUP(B185,'Data Produk'!$A$2:$F$40,3,FALSE)</f>
        <v>Alat Tulis</v>
      </c>
      <c r="I185" s="19" t="str">
        <f>VLOOKUP(B185,'Data Produk'!$A$2:$F$40,4,FALSE)</f>
        <v>Pcs</v>
      </c>
      <c r="J185" s="27">
        <f>VLOOKUP(B185,'Data Produk'!$A$2:$F$40,5,FALSE)</f>
        <v>1500</v>
      </c>
      <c r="K185" s="27">
        <f>VLOOKUP(B185,'Data Produk'!$A$2:$F$40,6,FALSE)</f>
        <v>2500</v>
      </c>
      <c r="L185" s="23">
        <f t="shared" si="25"/>
        <v>108000</v>
      </c>
      <c r="M185" s="24">
        <f t="shared" si="26"/>
        <v>180000</v>
      </c>
      <c r="N185" s="10">
        <f t="shared" si="18"/>
        <v>3</v>
      </c>
      <c r="O185" s="9" t="str">
        <f t="shared" si="19"/>
        <v>Jul</v>
      </c>
      <c r="P185" s="16">
        <f t="shared" si="20"/>
        <v>2021</v>
      </c>
      <c r="R185">
        <f>'[1]Data Transaksi'!$C185+25</f>
        <v>97</v>
      </c>
    </row>
    <row r="186" spans="1:18" x14ac:dyDescent="0.3">
      <c r="A186" s="8">
        <v>44381</v>
      </c>
      <c r="B186" s="9" t="s">
        <v>6</v>
      </c>
      <c r="C186" s="10">
        <v>73</v>
      </c>
      <c r="D186" s="10" t="s">
        <v>52</v>
      </c>
      <c r="E186" s="25" t="s">
        <v>54</v>
      </c>
      <c r="F186" s="12">
        <v>0</v>
      </c>
      <c r="G186" s="9" t="str">
        <f>VLOOKUP(B186,'Data Produk'!$A$2:$F$40,2,FALSE)</f>
        <v>Pocky</v>
      </c>
      <c r="H186" s="9" t="str">
        <f>VLOOKUP(B186,'Data Produk'!$A$2:$F$40,3,FALSE)</f>
        <v>Makanan</v>
      </c>
      <c r="I186" s="10" t="str">
        <f>VLOOKUP(B186,'Data Produk'!$A$2:$F$40,4,FALSE)</f>
        <v>Pcs</v>
      </c>
      <c r="J186" s="26">
        <f>VLOOKUP(B186,'Data Produk'!$A$2:$F$40,5,FALSE)</f>
        <v>7250</v>
      </c>
      <c r="K186" s="26">
        <f>VLOOKUP(B186,'Data Produk'!$A$2:$F$40,6,FALSE)</f>
        <v>8200</v>
      </c>
      <c r="L186" s="14">
        <f t="shared" si="25"/>
        <v>529250</v>
      </c>
      <c r="M186" s="15">
        <f t="shared" si="26"/>
        <v>598600</v>
      </c>
      <c r="N186" s="10">
        <f t="shared" si="18"/>
        <v>4</v>
      </c>
      <c r="O186" s="9" t="str">
        <f t="shared" si="19"/>
        <v>Jul</v>
      </c>
      <c r="P186" s="16">
        <f t="shared" si="20"/>
        <v>2021</v>
      </c>
      <c r="R186">
        <f>'[1]Data Transaksi'!$C186+25</f>
        <v>98</v>
      </c>
    </row>
    <row r="187" spans="1:18" x14ac:dyDescent="0.3">
      <c r="A187" s="17">
        <v>44382</v>
      </c>
      <c r="B187" s="18" t="s">
        <v>20</v>
      </c>
      <c r="C187" s="19">
        <v>72</v>
      </c>
      <c r="D187" s="19" t="s">
        <v>51</v>
      </c>
      <c r="E187" s="28" t="s">
        <v>54</v>
      </c>
      <c r="F187" s="21">
        <v>0</v>
      </c>
      <c r="G187" s="18" t="str">
        <f>VLOOKUP(B187,'Data Produk'!$A$2:$F$40,2,FALSE)</f>
        <v>Yoyic Bluebery</v>
      </c>
      <c r="H187" s="18" t="str">
        <f>VLOOKUP(B187,'Data Produk'!$A$2:$F$40,3,FALSE)</f>
        <v>Minuman</v>
      </c>
      <c r="I187" s="19" t="str">
        <f>VLOOKUP(B187,'Data Produk'!$A$2:$F$40,4,FALSE)</f>
        <v>Pcs</v>
      </c>
      <c r="J187" s="27">
        <f>VLOOKUP(B187,'Data Produk'!$A$2:$F$40,5,FALSE)</f>
        <v>4775</v>
      </c>
      <c r="K187" s="27">
        <f>VLOOKUP(B187,'Data Produk'!$A$2:$F$40,6,FALSE)</f>
        <v>7700</v>
      </c>
      <c r="L187" s="23">
        <f t="shared" si="25"/>
        <v>343800</v>
      </c>
      <c r="M187" s="24">
        <f t="shared" si="26"/>
        <v>554400</v>
      </c>
      <c r="N187" s="10">
        <f t="shared" si="18"/>
        <v>5</v>
      </c>
      <c r="O187" s="9" t="str">
        <f t="shared" si="19"/>
        <v>Jul</v>
      </c>
      <c r="P187" s="16">
        <f t="shared" si="20"/>
        <v>2021</v>
      </c>
      <c r="R187">
        <f>'[1]Data Transaksi'!$C187+25</f>
        <v>97</v>
      </c>
    </row>
    <row r="188" spans="1:18" x14ac:dyDescent="0.3">
      <c r="A188" s="8">
        <v>44383</v>
      </c>
      <c r="B188" s="9" t="s">
        <v>25</v>
      </c>
      <c r="C188" s="10">
        <v>77</v>
      </c>
      <c r="D188" s="10" t="s">
        <v>51</v>
      </c>
      <c r="E188" s="25" t="s">
        <v>55</v>
      </c>
      <c r="F188" s="12">
        <v>0</v>
      </c>
      <c r="G188" s="9" t="str">
        <f>VLOOKUP(B188,'Data Produk'!$A$2:$F$40,2,FALSE)</f>
        <v>Golda Coffee</v>
      </c>
      <c r="H188" s="9" t="str">
        <f>VLOOKUP(B188,'Data Produk'!$A$2:$F$40,3,FALSE)</f>
        <v>Minuman</v>
      </c>
      <c r="I188" s="10" t="str">
        <f>VLOOKUP(B188,'Data Produk'!$A$2:$F$40,4,FALSE)</f>
        <v>Pcs</v>
      </c>
      <c r="J188" s="26">
        <f>VLOOKUP(B188,'Data Produk'!$A$2:$F$40,5,FALSE)</f>
        <v>11950</v>
      </c>
      <c r="K188" s="26">
        <f>VLOOKUP(B188,'Data Produk'!$A$2:$F$40,6,FALSE)</f>
        <v>16200</v>
      </c>
      <c r="L188" s="14">
        <f t="shared" si="25"/>
        <v>920150</v>
      </c>
      <c r="M188" s="15">
        <f t="shared" si="26"/>
        <v>1247400</v>
      </c>
      <c r="N188" s="10">
        <f t="shared" si="18"/>
        <v>6</v>
      </c>
      <c r="O188" s="9" t="str">
        <f t="shared" si="19"/>
        <v>Jul</v>
      </c>
      <c r="P188" s="16">
        <f t="shared" si="20"/>
        <v>2021</v>
      </c>
      <c r="R188">
        <f>'[1]Data Transaksi'!$C188+25</f>
        <v>102</v>
      </c>
    </row>
    <row r="189" spans="1:18" x14ac:dyDescent="0.3">
      <c r="A189" s="17">
        <v>44384</v>
      </c>
      <c r="B189" s="18" t="s">
        <v>30</v>
      </c>
      <c r="C189" s="19">
        <v>70</v>
      </c>
      <c r="D189" s="19" t="s">
        <v>51</v>
      </c>
      <c r="E189" s="28" t="s">
        <v>54</v>
      </c>
      <c r="F189" s="21">
        <v>0</v>
      </c>
      <c r="G189" s="18" t="str">
        <f>VLOOKUP(B189,'Data Produk'!$A$2:$F$40,2,FALSE)</f>
        <v>Lifebuoy Cair 900 Ml</v>
      </c>
      <c r="H189" s="18" t="str">
        <f>VLOOKUP(B189,'Data Produk'!$A$2:$F$40,3,FALSE)</f>
        <v>Perawatan Tubuh</v>
      </c>
      <c r="I189" s="19" t="str">
        <f>VLOOKUP(B189,'Data Produk'!$A$2:$F$40,4,FALSE)</f>
        <v>Pcs</v>
      </c>
      <c r="J189" s="27">
        <f>VLOOKUP(B189,'Data Produk'!$A$2:$F$40,5,FALSE)</f>
        <v>34550</v>
      </c>
      <c r="K189" s="27">
        <f>VLOOKUP(B189,'Data Produk'!$A$2:$F$40,6,FALSE)</f>
        <v>36000</v>
      </c>
      <c r="L189" s="23">
        <f t="shared" si="25"/>
        <v>2418500</v>
      </c>
      <c r="M189" s="24">
        <f t="shared" si="26"/>
        <v>2520000</v>
      </c>
      <c r="N189" s="10">
        <f t="shared" si="18"/>
        <v>7</v>
      </c>
      <c r="O189" s="9" t="str">
        <f t="shared" si="19"/>
        <v>Jul</v>
      </c>
      <c r="P189" s="16">
        <f t="shared" si="20"/>
        <v>2021</v>
      </c>
      <c r="R189">
        <f>'[1]Data Transaksi'!$C189+25</f>
        <v>95</v>
      </c>
    </row>
    <row r="190" spans="1:18" x14ac:dyDescent="0.3">
      <c r="A190" s="8">
        <v>44385</v>
      </c>
      <c r="B190" s="9" t="s">
        <v>8</v>
      </c>
      <c r="C190" s="10">
        <v>67</v>
      </c>
      <c r="D190" s="10" t="s">
        <v>51</v>
      </c>
      <c r="E190" s="25" t="s">
        <v>55</v>
      </c>
      <c r="F190" s="12">
        <v>0</v>
      </c>
      <c r="G190" s="9" t="str">
        <f>VLOOKUP(B190,'Data Produk'!$A$2:$F$40,2,FALSE)</f>
        <v>Oreo Wafer Sandwich</v>
      </c>
      <c r="H190" s="9" t="str">
        <f>VLOOKUP(B190,'Data Produk'!$A$2:$F$40,3,FALSE)</f>
        <v>Makanan</v>
      </c>
      <c r="I190" s="10" t="str">
        <f>VLOOKUP(B190,'Data Produk'!$A$2:$F$40,4,FALSE)</f>
        <v>Pcs</v>
      </c>
      <c r="J190" s="26">
        <f>VLOOKUP(B190,'Data Produk'!$A$2:$F$40,5,FALSE)</f>
        <v>2350</v>
      </c>
      <c r="K190" s="26">
        <f>VLOOKUP(B190,'Data Produk'!$A$2:$F$40,6,FALSE)</f>
        <v>3500</v>
      </c>
      <c r="L190" s="14">
        <f t="shared" si="25"/>
        <v>157450</v>
      </c>
      <c r="M190" s="15">
        <f t="shared" si="26"/>
        <v>234500</v>
      </c>
      <c r="N190" s="10">
        <f t="shared" si="18"/>
        <v>8</v>
      </c>
      <c r="O190" s="9" t="str">
        <f t="shared" si="19"/>
        <v>Jul</v>
      </c>
      <c r="P190" s="16">
        <f t="shared" si="20"/>
        <v>2021</v>
      </c>
      <c r="R190">
        <f>'[1]Data Transaksi'!$C190+25</f>
        <v>92</v>
      </c>
    </row>
    <row r="191" spans="1:18" x14ac:dyDescent="0.3">
      <c r="A191" s="17">
        <v>44386</v>
      </c>
      <c r="B191" s="18" t="s">
        <v>26</v>
      </c>
      <c r="C191" s="19">
        <v>69</v>
      </c>
      <c r="D191" s="19" t="s">
        <v>53</v>
      </c>
      <c r="E191" s="28" t="s">
        <v>54</v>
      </c>
      <c r="F191" s="21">
        <v>0</v>
      </c>
      <c r="G191" s="18" t="str">
        <f>VLOOKUP(B191,'Data Produk'!$A$2:$F$40,2,FALSE)</f>
        <v>Milku Cokelat</v>
      </c>
      <c r="H191" s="18" t="str">
        <f>VLOOKUP(B191,'Data Produk'!$A$2:$F$40,3,FALSE)</f>
        <v>Minuman</v>
      </c>
      <c r="I191" s="19" t="str">
        <f>VLOOKUP(B191,'Data Produk'!$A$2:$F$40,4,FALSE)</f>
        <v>Pcs</v>
      </c>
      <c r="J191" s="27">
        <f>VLOOKUP(B191,'Data Produk'!$A$2:$F$40,5,FALSE)</f>
        <v>2500</v>
      </c>
      <c r="K191" s="27">
        <f>VLOOKUP(B191,'Data Produk'!$A$2:$F$40,6,FALSE)</f>
        <v>5400</v>
      </c>
      <c r="L191" s="23">
        <f t="shared" si="25"/>
        <v>172500</v>
      </c>
      <c r="M191" s="24">
        <f t="shared" si="26"/>
        <v>372600</v>
      </c>
      <c r="N191" s="10">
        <f t="shared" si="18"/>
        <v>9</v>
      </c>
      <c r="O191" s="9" t="str">
        <f t="shared" si="19"/>
        <v>Jul</v>
      </c>
      <c r="P191" s="16">
        <f t="shared" si="20"/>
        <v>2021</v>
      </c>
      <c r="R191">
        <f>'[1]Data Transaksi'!$C191+25</f>
        <v>94</v>
      </c>
    </row>
    <row r="192" spans="1:18" x14ac:dyDescent="0.3">
      <c r="A192" s="8">
        <v>44387</v>
      </c>
      <c r="B192" s="9" t="s">
        <v>26</v>
      </c>
      <c r="C192" s="10">
        <v>68</v>
      </c>
      <c r="D192" s="10" t="s">
        <v>52</v>
      </c>
      <c r="E192" s="25" t="s">
        <v>54</v>
      </c>
      <c r="F192" s="12">
        <v>0</v>
      </c>
      <c r="G192" s="9" t="str">
        <f>VLOOKUP(B192,'Data Produk'!$A$2:$F$40,2,FALSE)</f>
        <v>Milku Cokelat</v>
      </c>
      <c r="H192" s="9" t="str">
        <f>VLOOKUP(B192,'Data Produk'!$A$2:$F$40,3,FALSE)</f>
        <v>Minuman</v>
      </c>
      <c r="I192" s="10" t="str">
        <f>VLOOKUP(B192,'Data Produk'!$A$2:$F$40,4,FALSE)</f>
        <v>Pcs</v>
      </c>
      <c r="J192" s="26">
        <f>VLOOKUP(B192,'Data Produk'!$A$2:$F$40,5,FALSE)</f>
        <v>2500</v>
      </c>
      <c r="K192" s="26">
        <f>VLOOKUP(B192,'Data Produk'!$A$2:$F$40,6,FALSE)</f>
        <v>5400</v>
      </c>
      <c r="L192" s="14">
        <f t="shared" si="25"/>
        <v>170000</v>
      </c>
      <c r="M192" s="15">
        <f t="shared" si="26"/>
        <v>367200</v>
      </c>
      <c r="N192" s="10">
        <f t="shared" si="18"/>
        <v>10</v>
      </c>
      <c r="O192" s="9" t="str">
        <f t="shared" si="19"/>
        <v>Jul</v>
      </c>
      <c r="P192" s="16">
        <f t="shared" si="20"/>
        <v>2021</v>
      </c>
      <c r="R192">
        <f>'[1]Data Transaksi'!$C192+25</f>
        <v>93</v>
      </c>
    </row>
    <row r="193" spans="1:18" x14ac:dyDescent="0.3">
      <c r="A193" s="17">
        <v>44388</v>
      </c>
      <c r="B193" s="18" t="s">
        <v>7</v>
      </c>
      <c r="C193" s="19">
        <v>67</v>
      </c>
      <c r="D193" s="19" t="s">
        <v>53</v>
      </c>
      <c r="E193" s="28" t="s">
        <v>54</v>
      </c>
      <c r="F193" s="21">
        <v>0</v>
      </c>
      <c r="G193" s="18" t="str">
        <f>VLOOKUP(B193,'Data Produk'!$A$2:$F$40,2,FALSE)</f>
        <v>Lotte Chocopie</v>
      </c>
      <c r="H193" s="18" t="str">
        <f>VLOOKUP(B193,'Data Produk'!$A$2:$F$40,3,FALSE)</f>
        <v>Makanan</v>
      </c>
      <c r="I193" s="19" t="str">
        <f>VLOOKUP(B193,'Data Produk'!$A$2:$F$40,4,FALSE)</f>
        <v>Pcs</v>
      </c>
      <c r="J193" s="27">
        <f>VLOOKUP(B193,'Data Produk'!$A$2:$F$40,5,FALSE)</f>
        <v>4850</v>
      </c>
      <c r="K193" s="27">
        <f>VLOOKUP(B193,'Data Produk'!$A$2:$F$40,6,FALSE)</f>
        <v>6100</v>
      </c>
      <c r="L193" s="23">
        <f t="shared" si="25"/>
        <v>324950</v>
      </c>
      <c r="M193" s="24">
        <f t="shared" si="26"/>
        <v>408700</v>
      </c>
      <c r="N193" s="10">
        <f t="shared" si="18"/>
        <v>11</v>
      </c>
      <c r="O193" s="9" t="str">
        <f t="shared" si="19"/>
        <v>Jul</v>
      </c>
      <c r="P193" s="16">
        <f t="shared" si="20"/>
        <v>2021</v>
      </c>
      <c r="R193">
        <f>'[1]Data Transaksi'!$C193+25</f>
        <v>92</v>
      </c>
    </row>
    <row r="194" spans="1:18" x14ac:dyDescent="0.3">
      <c r="A194" s="8">
        <v>44389</v>
      </c>
      <c r="B194" s="9" t="s">
        <v>9</v>
      </c>
      <c r="C194" s="10">
        <v>70</v>
      </c>
      <c r="D194" s="10" t="s">
        <v>53</v>
      </c>
      <c r="E194" s="25" t="s">
        <v>54</v>
      </c>
      <c r="F194" s="12">
        <v>0</v>
      </c>
      <c r="G194" s="9" t="str">
        <f>VLOOKUP(B194,'Data Produk'!$A$2:$F$40,2,FALSE)</f>
        <v>Nyam-nyam</v>
      </c>
      <c r="H194" s="9" t="str">
        <f>VLOOKUP(B194,'Data Produk'!$A$2:$F$40,3,FALSE)</f>
        <v>Makanan</v>
      </c>
      <c r="I194" s="10" t="str">
        <f>VLOOKUP(B194,'Data Produk'!$A$2:$F$40,4,FALSE)</f>
        <v>Pcs</v>
      </c>
      <c r="J194" s="26">
        <f>VLOOKUP(B194,'Data Produk'!$A$2:$F$40,5,FALSE)</f>
        <v>3550</v>
      </c>
      <c r="K194" s="26">
        <f>VLOOKUP(B194,'Data Produk'!$A$2:$F$40,6,FALSE)</f>
        <v>4800</v>
      </c>
      <c r="L194" s="14">
        <f t="shared" si="25"/>
        <v>248500</v>
      </c>
      <c r="M194" s="15">
        <f t="shared" si="26"/>
        <v>336000</v>
      </c>
      <c r="N194" s="10">
        <f t="shared" si="18"/>
        <v>12</v>
      </c>
      <c r="O194" s="9" t="str">
        <f t="shared" si="19"/>
        <v>Jul</v>
      </c>
      <c r="P194" s="16">
        <f t="shared" si="20"/>
        <v>2021</v>
      </c>
      <c r="R194">
        <f>'[1]Data Transaksi'!$C194+25</f>
        <v>95</v>
      </c>
    </row>
    <row r="195" spans="1:18" x14ac:dyDescent="0.3">
      <c r="A195" s="17">
        <v>44390</v>
      </c>
      <c r="B195" s="18" t="s">
        <v>6</v>
      </c>
      <c r="C195" s="19">
        <v>71</v>
      </c>
      <c r="D195" s="19" t="s">
        <v>52</v>
      </c>
      <c r="E195" s="28" t="s">
        <v>54</v>
      </c>
      <c r="F195" s="21">
        <v>0</v>
      </c>
      <c r="G195" s="18" t="str">
        <f>VLOOKUP(B195,'Data Produk'!$A$2:$F$40,2,FALSE)</f>
        <v>Pocky</v>
      </c>
      <c r="H195" s="18" t="str">
        <f>VLOOKUP(B195,'Data Produk'!$A$2:$F$40,3,FALSE)</f>
        <v>Makanan</v>
      </c>
      <c r="I195" s="19" t="str">
        <f>VLOOKUP(B195,'Data Produk'!$A$2:$F$40,4,FALSE)</f>
        <v>Pcs</v>
      </c>
      <c r="J195" s="27">
        <f>VLOOKUP(B195,'Data Produk'!$A$2:$F$40,5,FALSE)</f>
        <v>7250</v>
      </c>
      <c r="K195" s="27">
        <f>VLOOKUP(B195,'Data Produk'!$A$2:$F$40,6,FALSE)</f>
        <v>8200</v>
      </c>
      <c r="L195" s="23">
        <f t="shared" si="25"/>
        <v>514750</v>
      </c>
      <c r="M195" s="24">
        <f t="shared" si="26"/>
        <v>582200</v>
      </c>
      <c r="N195" s="10">
        <f t="shared" ref="N195:N258" si="27">DAY(A195)</f>
        <v>13</v>
      </c>
      <c r="O195" s="9" t="str">
        <f t="shared" ref="O195:O258" si="28">TEXT(A195,"mmm")</f>
        <v>Jul</v>
      </c>
      <c r="P195" s="16">
        <f t="shared" ref="P195:P258" si="29">YEAR(A195)</f>
        <v>2021</v>
      </c>
      <c r="R195">
        <f>'[1]Data Transaksi'!$C195+25</f>
        <v>96</v>
      </c>
    </row>
    <row r="196" spans="1:18" x14ac:dyDescent="0.3">
      <c r="A196" s="8">
        <v>44391</v>
      </c>
      <c r="B196" s="9" t="s">
        <v>20</v>
      </c>
      <c r="C196" s="10">
        <v>73</v>
      </c>
      <c r="D196" s="10" t="s">
        <v>53</v>
      </c>
      <c r="E196" s="25" t="s">
        <v>54</v>
      </c>
      <c r="F196" s="12">
        <v>0</v>
      </c>
      <c r="G196" s="9" t="str">
        <f>VLOOKUP(B196,'Data Produk'!$A$2:$F$40,2,FALSE)</f>
        <v>Yoyic Bluebery</v>
      </c>
      <c r="H196" s="9" t="str">
        <f>VLOOKUP(B196,'Data Produk'!$A$2:$F$40,3,FALSE)</f>
        <v>Minuman</v>
      </c>
      <c r="I196" s="10" t="str">
        <f>VLOOKUP(B196,'Data Produk'!$A$2:$F$40,4,FALSE)</f>
        <v>Pcs</v>
      </c>
      <c r="J196" s="26">
        <f>VLOOKUP(B196,'Data Produk'!$A$2:$F$40,5,FALSE)</f>
        <v>4775</v>
      </c>
      <c r="K196" s="26">
        <f>VLOOKUP(B196,'Data Produk'!$A$2:$F$40,6,FALSE)</f>
        <v>7700</v>
      </c>
      <c r="L196" s="14">
        <f t="shared" si="25"/>
        <v>348575</v>
      </c>
      <c r="M196" s="15">
        <f t="shared" si="26"/>
        <v>562100</v>
      </c>
      <c r="N196" s="10">
        <f t="shared" si="27"/>
        <v>14</v>
      </c>
      <c r="O196" s="9" t="str">
        <f t="shared" si="28"/>
        <v>Jul</v>
      </c>
      <c r="P196" s="16">
        <f t="shared" si="29"/>
        <v>2021</v>
      </c>
      <c r="R196">
        <f>'[1]Data Transaksi'!$C196+25</f>
        <v>98</v>
      </c>
    </row>
    <row r="197" spans="1:18" x14ac:dyDescent="0.3">
      <c r="A197" s="17">
        <v>44392</v>
      </c>
      <c r="B197" s="18" t="s">
        <v>25</v>
      </c>
      <c r="C197" s="19">
        <v>69</v>
      </c>
      <c r="D197" s="19" t="s">
        <v>53</v>
      </c>
      <c r="E197" s="28" t="s">
        <v>54</v>
      </c>
      <c r="F197" s="21">
        <v>0</v>
      </c>
      <c r="G197" s="18" t="str">
        <f>VLOOKUP(B197,'Data Produk'!$A$2:$F$40,2,FALSE)</f>
        <v>Golda Coffee</v>
      </c>
      <c r="H197" s="18" t="str">
        <f>VLOOKUP(B197,'Data Produk'!$A$2:$F$40,3,FALSE)</f>
        <v>Minuman</v>
      </c>
      <c r="I197" s="19" t="str">
        <f>VLOOKUP(B197,'Data Produk'!$A$2:$F$40,4,FALSE)</f>
        <v>Pcs</v>
      </c>
      <c r="J197" s="27">
        <f>VLOOKUP(B197,'Data Produk'!$A$2:$F$40,5,FALSE)</f>
        <v>11950</v>
      </c>
      <c r="K197" s="27">
        <f>VLOOKUP(B197,'Data Produk'!$A$2:$F$40,6,FALSE)</f>
        <v>16200</v>
      </c>
      <c r="L197" s="23">
        <f t="shared" si="25"/>
        <v>824550</v>
      </c>
      <c r="M197" s="24">
        <f t="shared" si="26"/>
        <v>1117800</v>
      </c>
      <c r="N197" s="10">
        <f t="shared" si="27"/>
        <v>15</v>
      </c>
      <c r="O197" s="9" t="str">
        <f t="shared" si="28"/>
        <v>Jul</v>
      </c>
      <c r="P197" s="16">
        <f t="shared" si="29"/>
        <v>2021</v>
      </c>
      <c r="R197">
        <f>'[1]Data Transaksi'!$C197+25</f>
        <v>94</v>
      </c>
    </row>
    <row r="198" spans="1:18" x14ac:dyDescent="0.3">
      <c r="A198" s="8">
        <v>44393</v>
      </c>
      <c r="B198" s="9" t="s">
        <v>30</v>
      </c>
      <c r="C198" s="10">
        <v>70</v>
      </c>
      <c r="D198" s="10" t="s">
        <v>52</v>
      </c>
      <c r="E198" s="25" t="s">
        <v>54</v>
      </c>
      <c r="F198" s="12">
        <v>0</v>
      </c>
      <c r="G198" s="9" t="str">
        <f>VLOOKUP(B198,'Data Produk'!$A$2:$F$40,2,FALSE)</f>
        <v>Lifebuoy Cair 900 Ml</v>
      </c>
      <c r="H198" s="9" t="str">
        <f>VLOOKUP(B198,'Data Produk'!$A$2:$F$40,3,FALSE)</f>
        <v>Perawatan Tubuh</v>
      </c>
      <c r="I198" s="10" t="str">
        <f>VLOOKUP(B198,'Data Produk'!$A$2:$F$40,4,FALSE)</f>
        <v>Pcs</v>
      </c>
      <c r="J198" s="26">
        <f>VLOOKUP(B198,'Data Produk'!$A$2:$F$40,5,FALSE)</f>
        <v>34550</v>
      </c>
      <c r="K198" s="26">
        <f>VLOOKUP(B198,'Data Produk'!$A$2:$F$40,6,FALSE)</f>
        <v>36000</v>
      </c>
      <c r="L198" s="14">
        <f t="shared" si="25"/>
        <v>2418500</v>
      </c>
      <c r="M198" s="15">
        <f t="shared" si="26"/>
        <v>2520000</v>
      </c>
      <c r="N198" s="10">
        <f t="shared" si="27"/>
        <v>16</v>
      </c>
      <c r="O198" s="9" t="str">
        <f t="shared" si="28"/>
        <v>Jul</v>
      </c>
      <c r="P198" s="16">
        <f t="shared" si="29"/>
        <v>2021</v>
      </c>
      <c r="R198">
        <f>'[1]Data Transaksi'!$C198+25</f>
        <v>95</v>
      </c>
    </row>
    <row r="199" spans="1:18" x14ac:dyDescent="0.3">
      <c r="A199" s="17">
        <v>44394</v>
      </c>
      <c r="B199" s="18" t="s">
        <v>8</v>
      </c>
      <c r="C199" s="19">
        <v>67</v>
      </c>
      <c r="D199" s="19" t="s">
        <v>53</v>
      </c>
      <c r="E199" s="28" t="s">
        <v>54</v>
      </c>
      <c r="F199" s="21">
        <v>0</v>
      </c>
      <c r="G199" s="18" t="str">
        <f>VLOOKUP(B199,'Data Produk'!$A$2:$F$40,2,FALSE)</f>
        <v>Oreo Wafer Sandwich</v>
      </c>
      <c r="H199" s="18" t="str">
        <f>VLOOKUP(B199,'Data Produk'!$A$2:$F$40,3,FALSE)</f>
        <v>Makanan</v>
      </c>
      <c r="I199" s="19" t="str">
        <f>VLOOKUP(B199,'Data Produk'!$A$2:$F$40,4,FALSE)</f>
        <v>Pcs</v>
      </c>
      <c r="J199" s="27">
        <f>VLOOKUP(B199,'Data Produk'!$A$2:$F$40,5,FALSE)</f>
        <v>2350</v>
      </c>
      <c r="K199" s="27">
        <f>VLOOKUP(B199,'Data Produk'!$A$2:$F$40,6,FALSE)</f>
        <v>3500</v>
      </c>
      <c r="L199" s="23">
        <f t="shared" si="25"/>
        <v>157450</v>
      </c>
      <c r="M199" s="24">
        <f t="shared" si="26"/>
        <v>234500</v>
      </c>
      <c r="N199" s="10">
        <f t="shared" si="27"/>
        <v>17</v>
      </c>
      <c r="O199" s="9" t="str">
        <f t="shared" si="28"/>
        <v>Jul</v>
      </c>
      <c r="P199" s="16">
        <f t="shared" si="29"/>
        <v>2021</v>
      </c>
      <c r="R199">
        <f>'[1]Data Transaksi'!$C199+25</f>
        <v>92</v>
      </c>
    </row>
    <row r="200" spans="1:18" x14ac:dyDescent="0.3">
      <c r="A200" s="8">
        <v>44395</v>
      </c>
      <c r="B200" s="9" t="s">
        <v>26</v>
      </c>
      <c r="C200" s="10">
        <v>71</v>
      </c>
      <c r="D200" s="10" t="s">
        <v>53</v>
      </c>
      <c r="E200" s="25" t="s">
        <v>54</v>
      </c>
      <c r="F200" s="12">
        <v>0</v>
      </c>
      <c r="G200" s="9" t="str">
        <f>VLOOKUP(B200,'Data Produk'!$A$2:$F$40,2,FALSE)</f>
        <v>Milku Cokelat</v>
      </c>
      <c r="H200" s="9" t="str">
        <f>VLOOKUP(B200,'Data Produk'!$A$2:$F$40,3,FALSE)</f>
        <v>Minuman</v>
      </c>
      <c r="I200" s="10" t="str">
        <f>VLOOKUP(B200,'Data Produk'!$A$2:$F$40,4,FALSE)</f>
        <v>Pcs</v>
      </c>
      <c r="J200" s="26">
        <f>VLOOKUP(B200,'Data Produk'!$A$2:$F$40,5,FALSE)</f>
        <v>2500</v>
      </c>
      <c r="K200" s="26">
        <f>VLOOKUP(B200,'Data Produk'!$A$2:$F$40,6,FALSE)</f>
        <v>5400</v>
      </c>
      <c r="L200" s="14">
        <f t="shared" si="25"/>
        <v>177500</v>
      </c>
      <c r="M200" s="15">
        <f t="shared" si="26"/>
        <v>383400</v>
      </c>
      <c r="N200" s="10">
        <f t="shared" si="27"/>
        <v>18</v>
      </c>
      <c r="O200" s="9" t="str">
        <f t="shared" si="28"/>
        <v>Jul</v>
      </c>
      <c r="P200" s="16">
        <f t="shared" si="29"/>
        <v>2021</v>
      </c>
      <c r="R200">
        <f>'[1]Data Transaksi'!$C200+25</f>
        <v>96</v>
      </c>
    </row>
    <row r="201" spans="1:18" x14ac:dyDescent="0.3">
      <c r="A201" s="17">
        <v>44396</v>
      </c>
      <c r="B201" s="18" t="s">
        <v>26</v>
      </c>
      <c r="C201" s="19">
        <v>68</v>
      </c>
      <c r="D201" s="19" t="s">
        <v>52</v>
      </c>
      <c r="E201" s="28" t="s">
        <v>54</v>
      </c>
      <c r="F201" s="21">
        <v>0</v>
      </c>
      <c r="G201" s="18" t="str">
        <f>VLOOKUP(B201,'Data Produk'!$A$2:$F$40,2,FALSE)</f>
        <v>Milku Cokelat</v>
      </c>
      <c r="H201" s="18" t="str">
        <f>VLOOKUP(B201,'Data Produk'!$A$2:$F$40,3,FALSE)</f>
        <v>Minuman</v>
      </c>
      <c r="I201" s="19" t="str">
        <f>VLOOKUP(B201,'Data Produk'!$A$2:$F$40,4,FALSE)</f>
        <v>Pcs</v>
      </c>
      <c r="J201" s="27">
        <f>VLOOKUP(B201,'Data Produk'!$A$2:$F$40,5,FALSE)</f>
        <v>2500</v>
      </c>
      <c r="K201" s="27">
        <f>VLOOKUP(B201,'Data Produk'!$A$2:$F$40,6,FALSE)</f>
        <v>5400</v>
      </c>
      <c r="L201" s="23">
        <f t="shared" si="25"/>
        <v>170000</v>
      </c>
      <c r="M201" s="24">
        <f t="shared" si="26"/>
        <v>367200</v>
      </c>
      <c r="N201" s="10">
        <f t="shared" si="27"/>
        <v>19</v>
      </c>
      <c r="O201" s="9" t="str">
        <f t="shared" si="28"/>
        <v>Jul</v>
      </c>
      <c r="P201" s="16">
        <f t="shared" si="29"/>
        <v>2021</v>
      </c>
      <c r="R201">
        <f>'[1]Data Transaksi'!$C201+25</f>
        <v>93</v>
      </c>
    </row>
    <row r="202" spans="1:18" x14ac:dyDescent="0.3">
      <c r="A202" s="8">
        <v>44397</v>
      </c>
      <c r="B202" s="9" t="s">
        <v>7</v>
      </c>
      <c r="C202" s="10">
        <v>74</v>
      </c>
      <c r="D202" s="10" t="s">
        <v>53</v>
      </c>
      <c r="E202" s="25" t="s">
        <v>54</v>
      </c>
      <c r="F202" s="12">
        <v>0</v>
      </c>
      <c r="G202" s="9" t="str">
        <f>VLOOKUP(B202,'Data Produk'!$A$2:$F$40,2,FALSE)</f>
        <v>Lotte Chocopie</v>
      </c>
      <c r="H202" s="9" t="str">
        <f>VLOOKUP(B202,'Data Produk'!$A$2:$F$40,3,FALSE)</f>
        <v>Makanan</v>
      </c>
      <c r="I202" s="10" t="str">
        <f>VLOOKUP(B202,'Data Produk'!$A$2:$F$40,4,FALSE)</f>
        <v>Pcs</v>
      </c>
      <c r="J202" s="26">
        <f>VLOOKUP(B202,'Data Produk'!$A$2:$F$40,5,FALSE)</f>
        <v>4850</v>
      </c>
      <c r="K202" s="26">
        <f>VLOOKUP(B202,'Data Produk'!$A$2:$F$40,6,FALSE)</f>
        <v>6100</v>
      </c>
      <c r="L202" s="14">
        <f t="shared" si="25"/>
        <v>358900</v>
      </c>
      <c r="M202" s="15">
        <f t="shared" si="26"/>
        <v>451400</v>
      </c>
      <c r="N202" s="10">
        <f t="shared" si="27"/>
        <v>20</v>
      </c>
      <c r="O202" s="9" t="str">
        <f t="shared" si="28"/>
        <v>Jul</v>
      </c>
      <c r="P202" s="16">
        <f t="shared" si="29"/>
        <v>2021</v>
      </c>
      <c r="R202">
        <f>'[1]Data Transaksi'!$C202+25</f>
        <v>99</v>
      </c>
    </row>
    <row r="203" spans="1:18" x14ac:dyDescent="0.3">
      <c r="A203" s="17">
        <v>44398</v>
      </c>
      <c r="B203" s="18" t="s">
        <v>9</v>
      </c>
      <c r="C203" s="19">
        <v>73</v>
      </c>
      <c r="D203" s="19" t="s">
        <v>53</v>
      </c>
      <c r="E203" s="28" t="s">
        <v>54</v>
      </c>
      <c r="F203" s="21">
        <v>0</v>
      </c>
      <c r="G203" s="18" t="str">
        <f>VLOOKUP(B203,'Data Produk'!$A$2:$F$40,2,FALSE)</f>
        <v>Nyam-nyam</v>
      </c>
      <c r="H203" s="18" t="str">
        <f>VLOOKUP(B203,'Data Produk'!$A$2:$F$40,3,FALSE)</f>
        <v>Makanan</v>
      </c>
      <c r="I203" s="19" t="str">
        <f>VLOOKUP(B203,'Data Produk'!$A$2:$F$40,4,FALSE)</f>
        <v>Pcs</v>
      </c>
      <c r="J203" s="27">
        <f>VLOOKUP(B203,'Data Produk'!$A$2:$F$40,5,FALSE)</f>
        <v>3550</v>
      </c>
      <c r="K203" s="27">
        <f>VLOOKUP(B203,'Data Produk'!$A$2:$F$40,6,FALSE)</f>
        <v>4800</v>
      </c>
      <c r="L203" s="23">
        <f t="shared" si="25"/>
        <v>259150</v>
      </c>
      <c r="M203" s="24">
        <f t="shared" si="26"/>
        <v>350400</v>
      </c>
      <c r="N203" s="10">
        <f t="shared" si="27"/>
        <v>21</v>
      </c>
      <c r="O203" s="9" t="str">
        <f t="shared" si="28"/>
        <v>Jul</v>
      </c>
      <c r="P203" s="16">
        <f t="shared" si="29"/>
        <v>2021</v>
      </c>
      <c r="R203">
        <f>'[1]Data Transaksi'!$C203+25</f>
        <v>98</v>
      </c>
    </row>
    <row r="204" spans="1:18" x14ac:dyDescent="0.3">
      <c r="A204" s="8">
        <v>44399</v>
      </c>
      <c r="B204" s="9" t="s">
        <v>6</v>
      </c>
      <c r="C204" s="10">
        <v>72</v>
      </c>
      <c r="D204" s="10" t="s">
        <v>52</v>
      </c>
      <c r="E204" s="25" t="s">
        <v>54</v>
      </c>
      <c r="F204" s="12">
        <v>0</v>
      </c>
      <c r="G204" s="9" t="str">
        <f>VLOOKUP(B204,'Data Produk'!$A$2:$F$40,2,FALSE)</f>
        <v>Pocky</v>
      </c>
      <c r="H204" s="9" t="str">
        <f>VLOOKUP(B204,'Data Produk'!$A$2:$F$40,3,FALSE)</f>
        <v>Makanan</v>
      </c>
      <c r="I204" s="10" t="str">
        <f>VLOOKUP(B204,'Data Produk'!$A$2:$F$40,4,FALSE)</f>
        <v>Pcs</v>
      </c>
      <c r="J204" s="26">
        <f>VLOOKUP(B204,'Data Produk'!$A$2:$F$40,5,FALSE)</f>
        <v>7250</v>
      </c>
      <c r="K204" s="26">
        <f>VLOOKUP(B204,'Data Produk'!$A$2:$F$40,6,FALSE)</f>
        <v>8200</v>
      </c>
      <c r="L204" s="14">
        <f t="shared" si="25"/>
        <v>522000</v>
      </c>
      <c r="M204" s="15">
        <f t="shared" si="26"/>
        <v>590400</v>
      </c>
      <c r="N204" s="10">
        <f t="shared" si="27"/>
        <v>22</v>
      </c>
      <c r="O204" s="9" t="str">
        <f t="shared" si="28"/>
        <v>Jul</v>
      </c>
      <c r="P204" s="16">
        <f t="shared" si="29"/>
        <v>2021</v>
      </c>
      <c r="R204">
        <f>'[1]Data Transaksi'!$C204+25</f>
        <v>97</v>
      </c>
    </row>
    <row r="205" spans="1:18" x14ac:dyDescent="0.3">
      <c r="A205" s="17">
        <v>44400</v>
      </c>
      <c r="B205" s="18" t="s">
        <v>20</v>
      </c>
      <c r="C205" s="19">
        <v>70</v>
      </c>
      <c r="D205" s="19" t="s">
        <v>53</v>
      </c>
      <c r="E205" s="28" t="s">
        <v>54</v>
      </c>
      <c r="F205" s="21">
        <v>0</v>
      </c>
      <c r="G205" s="18" t="str">
        <f>VLOOKUP(B205,'Data Produk'!$A$2:$F$40,2,FALSE)</f>
        <v>Yoyic Bluebery</v>
      </c>
      <c r="H205" s="18" t="str">
        <f>VLOOKUP(B205,'Data Produk'!$A$2:$F$40,3,FALSE)</f>
        <v>Minuman</v>
      </c>
      <c r="I205" s="19" t="str">
        <f>VLOOKUP(B205,'Data Produk'!$A$2:$F$40,4,FALSE)</f>
        <v>Pcs</v>
      </c>
      <c r="J205" s="27">
        <f>VLOOKUP(B205,'Data Produk'!$A$2:$F$40,5,FALSE)</f>
        <v>4775</v>
      </c>
      <c r="K205" s="27">
        <f>VLOOKUP(B205,'Data Produk'!$A$2:$F$40,6,FALSE)</f>
        <v>7700</v>
      </c>
      <c r="L205" s="23">
        <f t="shared" si="25"/>
        <v>334250</v>
      </c>
      <c r="M205" s="24">
        <f t="shared" si="26"/>
        <v>539000</v>
      </c>
      <c r="N205" s="10">
        <f t="shared" si="27"/>
        <v>23</v>
      </c>
      <c r="O205" s="9" t="str">
        <f t="shared" si="28"/>
        <v>Jul</v>
      </c>
      <c r="P205" s="16">
        <f t="shared" si="29"/>
        <v>2021</v>
      </c>
      <c r="R205">
        <f>'[1]Data Transaksi'!$C205+25</f>
        <v>95</v>
      </c>
    </row>
    <row r="206" spans="1:18" x14ac:dyDescent="0.3">
      <c r="A206" s="8">
        <v>44401</v>
      </c>
      <c r="B206" s="9" t="s">
        <v>25</v>
      </c>
      <c r="C206" s="10">
        <v>74</v>
      </c>
      <c r="D206" s="10" t="s">
        <v>53</v>
      </c>
      <c r="E206" s="25" t="s">
        <v>54</v>
      </c>
      <c r="F206" s="12">
        <v>0</v>
      </c>
      <c r="G206" s="9" t="str">
        <f>VLOOKUP(B206,'Data Produk'!$A$2:$F$40,2,FALSE)</f>
        <v>Golda Coffee</v>
      </c>
      <c r="H206" s="9" t="str">
        <f>VLOOKUP(B206,'Data Produk'!$A$2:$F$40,3,FALSE)</f>
        <v>Minuman</v>
      </c>
      <c r="I206" s="10" t="str">
        <f>VLOOKUP(B206,'Data Produk'!$A$2:$F$40,4,FALSE)</f>
        <v>Pcs</v>
      </c>
      <c r="J206" s="26">
        <f>VLOOKUP(B206,'Data Produk'!$A$2:$F$40,5,FALSE)</f>
        <v>11950</v>
      </c>
      <c r="K206" s="26">
        <f>VLOOKUP(B206,'Data Produk'!$A$2:$F$40,6,FALSE)</f>
        <v>16200</v>
      </c>
      <c r="L206" s="14">
        <f t="shared" si="25"/>
        <v>884300</v>
      </c>
      <c r="M206" s="15">
        <f t="shared" si="26"/>
        <v>1198800</v>
      </c>
      <c r="N206" s="10">
        <f t="shared" si="27"/>
        <v>24</v>
      </c>
      <c r="O206" s="9" t="str">
        <f t="shared" si="28"/>
        <v>Jul</v>
      </c>
      <c r="P206" s="16">
        <f t="shared" si="29"/>
        <v>2021</v>
      </c>
      <c r="R206">
        <f>'[1]Data Transaksi'!$C206+25</f>
        <v>99</v>
      </c>
    </row>
    <row r="207" spans="1:18" x14ac:dyDescent="0.3">
      <c r="A207" s="17">
        <v>44402</v>
      </c>
      <c r="B207" s="18" t="s">
        <v>26</v>
      </c>
      <c r="C207" s="19">
        <v>70</v>
      </c>
      <c r="D207" s="19" t="s">
        <v>51</v>
      </c>
      <c r="E207" s="28" t="s">
        <v>54</v>
      </c>
      <c r="F207" s="21">
        <v>0</v>
      </c>
      <c r="G207" s="18" t="str">
        <f>VLOOKUP(B207,'Data Produk'!$A$2:$F$40,2,FALSE)</f>
        <v>Milku Cokelat</v>
      </c>
      <c r="H207" s="18" t="str">
        <f>VLOOKUP(B207,'Data Produk'!$A$2:$F$40,3,FALSE)</f>
        <v>Minuman</v>
      </c>
      <c r="I207" s="19" t="str">
        <f>VLOOKUP(B207,'Data Produk'!$A$2:$F$40,4,FALSE)</f>
        <v>Pcs</v>
      </c>
      <c r="J207" s="27">
        <f>VLOOKUP(B207,'Data Produk'!$A$2:$F$40,5,FALSE)</f>
        <v>2500</v>
      </c>
      <c r="K207" s="27">
        <f>VLOOKUP(B207,'Data Produk'!$A$2:$F$40,6,FALSE)</f>
        <v>5400</v>
      </c>
      <c r="L207" s="23">
        <f t="shared" si="25"/>
        <v>175000</v>
      </c>
      <c r="M207" s="24">
        <f t="shared" ref="M207:M213" si="30">K207*C207*(1-F207)</f>
        <v>378000</v>
      </c>
      <c r="N207" s="10">
        <f t="shared" si="27"/>
        <v>25</v>
      </c>
      <c r="O207" s="9" t="str">
        <f t="shared" si="28"/>
        <v>Jul</v>
      </c>
      <c r="P207" s="16">
        <f t="shared" si="29"/>
        <v>2021</v>
      </c>
      <c r="R207">
        <f>'[1]Data Transaksi'!$C207+25</f>
        <v>95</v>
      </c>
    </row>
    <row r="208" spans="1:18" x14ac:dyDescent="0.3">
      <c r="A208" s="8">
        <v>44403</v>
      </c>
      <c r="B208" s="9" t="s">
        <v>26</v>
      </c>
      <c r="C208" s="10">
        <v>67</v>
      </c>
      <c r="D208" s="10" t="s">
        <v>51</v>
      </c>
      <c r="E208" s="25" t="s">
        <v>54</v>
      </c>
      <c r="F208" s="12">
        <v>0</v>
      </c>
      <c r="G208" s="9" t="str">
        <f>VLOOKUP(B208,'Data Produk'!$A$2:$F$40,2,FALSE)</f>
        <v>Milku Cokelat</v>
      </c>
      <c r="H208" s="9" t="str">
        <f>VLOOKUP(B208,'Data Produk'!$A$2:$F$40,3,FALSE)</f>
        <v>Minuman</v>
      </c>
      <c r="I208" s="10" t="str">
        <f>VLOOKUP(B208,'Data Produk'!$A$2:$F$40,4,FALSE)</f>
        <v>Pcs</v>
      </c>
      <c r="J208" s="26">
        <f>VLOOKUP(B208,'Data Produk'!$A$2:$F$40,5,FALSE)</f>
        <v>2500</v>
      </c>
      <c r="K208" s="26">
        <f>VLOOKUP(B208,'Data Produk'!$A$2:$F$40,6,FALSE)</f>
        <v>5400</v>
      </c>
      <c r="L208" s="14">
        <f t="shared" si="25"/>
        <v>167500</v>
      </c>
      <c r="M208" s="15">
        <f t="shared" si="30"/>
        <v>361800</v>
      </c>
      <c r="N208" s="10">
        <f t="shared" si="27"/>
        <v>26</v>
      </c>
      <c r="O208" s="9" t="str">
        <f t="shared" si="28"/>
        <v>Jul</v>
      </c>
      <c r="P208" s="16">
        <f t="shared" si="29"/>
        <v>2021</v>
      </c>
      <c r="R208">
        <f>'[1]Data Transaksi'!$C208+25</f>
        <v>92</v>
      </c>
    </row>
    <row r="209" spans="1:18" x14ac:dyDescent="0.3">
      <c r="A209" s="17">
        <v>44404</v>
      </c>
      <c r="B209" s="18" t="s">
        <v>26</v>
      </c>
      <c r="C209" s="19">
        <v>72</v>
      </c>
      <c r="D209" s="19" t="s">
        <v>51</v>
      </c>
      <c r="E209" s="28" t="s">
        <v>54</v>
      </c>
      <c r="F209" s="21">
        <v>0</v>
      </c>
      <c r="G209" s="18" t="str">
        <f>VLOOKUP(B209,'Data Produk'!$A$2:$F$40,2,FALSE)</f>
        <v>Milku Cokelat</v>
      </c>
      <c r="H209" s="18" t="str">
        <f>VLOOKUP(B209,'Data Produk'!$A$2:$F$40,3,FALSE)</f>
        <v>Minuman</v>
      </c>
      <c r="I209" s="19" t="str">
        <f>VLOOKUP(B209,'Data Produk'!$A$2:$F$40,4,FALSE)</f>
        <v>Pcs</v>
      </c>
      <c r="J209" s="27">
        <f>VLOOKUP(B209,'Data Produk'!$A$2:$F$40,5,FALSE)</f>
        <v>2500</v>
      </c>
      <c r="K209" s="27">
        <f>VLOOKUP(B209,'Data Produk'!$A$2:$F$40,6,FALSE)</f>
        <v>5400</v>
      </c>
      <c r="L209" s="23">
        <f t="shared" si="25"/>
        <v>180000</v>
      </c>
      <c r="M209" s="24">
        <f t="shared" si="30"/>
        <v>388800</v>
      </c>
      <c r="N209" s="10">
        <f t="shared" si="27"/>
        <v>27</v>
      </c>
      <c r="O209" s="9" t="str">
        <f t="shared" si="28"/>
        <v>Jul</v>
      </c>
      <c r="P209" s="16">
        <f t="shared" si="29"/>
        <v>2021</v>
      </c>
      <c r="R209">
        <f>'[1]Data Transaksi'!$C209+25</f>
        <v>97</v>
      </c>
    </row>
    <row r="210" spans="1:18" x14ac:dyDescent="0.3">
      <c r="A210" s="8">
        <v>44405</v>
      </c>
      <c r="B210" s="9" t="s">
        <v>26</v>
      </c>
      <c r="C210" s="10">
        <v>75</v>
      </c>
      <c r="D210" s="10" t="s">
        <v>51</v>
      </c>
      <c r="E210" s="25" t="s">
        <v>54</v>
      </c>
      <c r="F210" s="12">
        <v>0</v>
      </c>
      <c r="G210" s="9" t="str">
        <f>VLOOKUP(B210,'Data Produk'!$A$2:$F$40,2,FALSE)</f>
        <v>Milku Cokelat</v>
      </c>
      <c r="H210" s="9" t="str">
        <f>VLOOKUP(B210,'Data Produk'!$A$2:$F$40,3,FALSE)</f>
        <v>Minuman</v>
      </c>
      <c r="I210" s="10" t="str">
        <f>VLOOKUP(B210,'Data Produk'!$A$2:$F$40,4,FALSE)</f>
        <v>Pcs</v>
      </c>
      <c r="J210" s="26">
        <f>VLOOKUP(B210,'Data Produk'!$A$2:$F$40,5,FALSE)</f>
        <v>2500</v>
      </c>
      <c r="K210" s="26">
        <f>VLOOKUP(B210,'Data Produk'!$A$2:$F$40,6,FALSE)</f>
        <v>5400</v>
      </c>
      <c r="L210" s="14">
        <f t="shared" si="25"/>
        <v>187500</v>
      </c>
      <c r="M210" s="15">
        <f t="shared" si="30"/>
        <v>405000</v>
      </c>
      <c r="N210" s="10">
        <f t="shared" si="27"/>
        <v>28</v>
      </c>
      <c r="O210" s="9" t="str">
        <f t="shared" si="28"/>
        <v>Jul</v>
      </c>
      <c r="P210" s="16">
        <f t="shared" si="29"/>
        <v>2021</v>
      </c>
      <c r="R210">
        <f>'[1]Data Transaksi'!$C210+25</f>
        <v>100</v>
      </c>
    </row>
    <row r="211" spans="1:18" x14ac:dyDescent="0.3">
      <c r="A211" s="17">
        <v>44406</v>
      </c>
      <c r="B211" s="18" t="s">
        <v>26</v>
      </c>
      <c r="C211" s="19">
        <v>67</v>
      </c>
      <c r="D211" s="19" t="s">
        <v>51</v>
      </c>
      <c r="E211" s="28" t="s">
        <v>54</v>
      </c>
      <c r="F211" s="21">
        <v>0</v>
      </c>
      <c r="G211" s="18" t="str">
        <f>VLOOKUP(B211,'Data Produk'!$A$2:$F$40,2,FALSE)</f>
        <v>Milku Cokelat</v>
      </c>
      <c r="H211" s="18" t="str">
        <f>VLOOKUP(B211,'Data Produk'!$A$2:$F$40,3,FALSE)</f>
        <v>Minuman</v>
      </c>
      <c r="I211" s="19" t="str">
        <f>VLOOKUP(B211,'Data Produk'!$A$2:$F$40,4,FALSE)</f>
        <v>Pcs</v>
      </c>
      <c r="J211" s="27">
        <f>VLOOKUP(B211,'Data Produk'!$A$2:$F$40,5,FALSE)</f>
        <v>2500</v>
      </c>
      <c r="K211" s="27">
        <f>VLOOKUP(B211,'Data Produk'!$A$2:$F$40,6,FALSE)</f>
        <v>5400</v>
      </c>
      <c r="L211" s="23">
        <f t="shared" si="25"/>
        <v>167500</v>
      </c>
      <c r="M211" s="24">
        <f t="shared" si="30"/>
        <v>361800</v>
      </c>
      <c r="N211" s="10">
        <f t="shared" si="27"/>
        <v>29</v>
      </c>
      <c r="O211" s="9" t="str">
        <f t="shared" si="28"/>
        <v>Jul</v>
      </c>
      <c r="P211" s="16">
        <f t="shared" si="29"/>
        <v>2021</v>
      </c>
      <c r="R211">
        <f>'[1]Data Transaksi'!$C211+25</f>
        <v>92</v>
      </c>
    </row>
    <row r="212" spans="1:18" x14ac:dyDescent="0.3">
      <c r="A212" s="8">
        <v>44407</v>
      </c>
      <c r="B212" s="9" t="s">
        <v>26</v>
      </c>
      <c r="C212" s="10">
        <v>83</v>
      </c>
      <c r="D212" s="10" t="s">
        <v>51</v>
      </c>
      <c r="E212" s="25" t="s">
        <v>54</v>
      </c>
      <c r="F212" s="12">
        <v>0</v>
      </c>
      <c r="G212" s="9" t="str">
        <f>VLOOKUP(B212,'Data Produk'!$A$2:$F$40,2,FALSE)</f>
        <v>Milku Cokelat</v>
      </c>
      <c r="H212" s="9" t="str">
        <f>VLOOKUP(B212,'Data Produk'!$A$2:$F$40,3,FALSE)</f>
        <v>Minuman</v>
      </c>
      <c r="I212" s="10" t="str">
        <f>VLOOKUP(B212,'Data Produk'!$A$2:$F$40,4,FALSE)</f>
        <v>Pcs</v>
      </c>
      <c r="J212" s="26">
        <f>VLOOKUP(B212,'Data Produk'!$A$2:$F$40,5,FALSE)</f>
        <v>2500</v>
      </c>
      <c r="K212" s="26">
        <f>VLOOKUP(B212,'Data Produk'!$A$2:$F$40,6,FALSE)</f>
        <v>5400</v>
      </c>
      <c r="L212" s="14">
        <f t="shared" si="25"/>
        <v>207500</v>
      </c>
      <c r="M212" s="15">
        <f t="shared" si="30"/>
        <v>448200</v>
      </c>
      <c r="N212" s="10">
        <f t="shared" si="27"/>
        <v>30</v>
      </c>
      <c r="O212" s="9" t="str">
        <f t="shared" si="28"/>
        <v>Jul</v>
      </c>
      <c r="P212" s="16">
        <f t="shared" si="29"/>
        <v>2021</v>
      </c>
      <c r="R212">
        <f>'[1]Data Transaksi'!$C212+25</f>
        <v>108</v>
      </c>
    </row>
    <row r="213" spans="1:18" x14ac:dyDescent="0.3">
      <c r="A213" s="17">
        <v>44408</v>
      </c>
      <c r="B213" s="18" t="s">
        <v>26</v>
      </c>
      <c r="C213" s="19">
        <v>72</v>
      </c>
      <c r="D213" s="19" t="s">
        <v>51</v>
      </c>
      <c r="E213" s="28" t="s">
        <v>54</v>
      </c>
      <c r="F213" s="21">
        <v>0</v>
      </c>
      <c r="G213" s="18" t="str">
        <f>VLOOKUP(B213,'Data Produk'!$A$2:$F$40,2,FALSE)</f>
        <v>Milku Cokelat</v>
      </c>
      <c r="H213" s="18" t="str">
        <f>VLOOKUP(B213,'Data Produk'!$A$2:$F$40,3,FALSE)</f>
        <v>Minuman</v>
      </c>
      <c r="I213" s="19" t="str">
        <f>VLOOKUP(B213,'Data Produk'!$A$2:$F$40,4,FALSE)</f>
        <v>Pcs</v>
      </c>
      <c r="J213" s="27">
        <f>VLOOKUP(B213,'Data Produk'!$A$2:$F$40,5,FALSE)</f>
        <v>2500</v>
      </c>
      <c r="K213" s="27">
        <f>VLOOKUP(B213,'Data Produk'!$A$2:$F$40,6,FALSE)</f>
        <v>5400</v>
      </c>
      <c r="L213" s="23">
        <f t="shared" si="25"/>
        <v>180000</v>
      </c>
      <c r="M213" s="24">
        <f t="shared" si="30"/>
        <v>388800</v>
      </c>
      <c r="N213" s="10">
        <f t="shared" si="27"/>
        <v>31</v>
      </c>
      <c r="O213" s="9" t="str">
        <f t="shared" si="28"/>
        <v>Jul</v>
      </c>
      <c r="P213" s="16">
        <f t="shared" si="29"/>
        <v>2021</v>
      </c>
      <c r="R213">
        <f>'[1]Data Transaksi'!$C213+25</f>
        <v>97</v>
      </c>
    </row>
    <row r="214" spans="1:18" x14ac:dyDescent="0.3">
      <c r="A214" s="8">
        <v>44409</v>
      </c>
      <c r="B214" s="9" t="s">
        <v>32</v>
      </c>
      <c r="C214" s="10">
        <v>80</v>
      </c>
      <c r="D214" s="10" t="s">
        <v>51</v>
      </c>
      <c r="E214" s="25" t="s">
        <v>54</v>
      </c>
      <c r="F214" s="12">
        <v>0</v>
      </c>
      <c r="G214" s="9" t="str">
        <f>VLOOKUP(B214,'Data Produk'!$A$2:$F$40,2,FALSE)</f>
        <v>Pepsodent 120 gr</v>
      </c>
      <c r="H214" s="9" t="str">
        <f>VLOOKUP(B214,'Data Produk'!$A$2:$F$40,3,FALSE)</f>
        <v>Perawatan Tubuh</v>
      </c>
      <c r="I214" s="10" t="str">
        <f>VLOOKUP(B214,'Data Produk'!$A$2:$F$40,4,FALSE)</f>
        <v>Pcs</v>
      </c>
      <c r="J214" s="26">
        <f>VLOOKUP(B214,'Data Produk'!$A$2:$F$40,5,FALSE)</f>
        <v>5750</v>
      </c>
      <c r="K214" s="26">
        <f>VLOOKUP(B214,'Data Produk'!$A$2:$F$40,6,FALSE)</f>
        <v>10300</v>
      </c>
      <c r="L214" s="14">
        <f>J214*C214</f>
        <v>460000</v>
      </c>
      <c r="M214" s="15">
        <f>K214*C214*(1-F214)</f>
        <v>824000</v>
      </c>
      <c r="N214" s="10">
        <f t="shared" si="27"/>
        <v>1</v>
      </c>
      <c r="O214" s="9" t="str">
        <f t="shared" si="28"/>
        <v>Aug</v>
      </c>
      <c r="P214" s="16">
        <f t="shared" si="29"/>
        <v>2021</v>
      </c>
      <c r="R214">
        <f>'[1]Data Transaksi'!$C214+25</f>
        <v>105</v>
      </c>
    </row>
    <row r="215" spans="1:18" x14ac:dyDescent="0.3">
      <c r="A215" s="17">
        <v>44410</v>
      </c>
      <c r="B215" s="18" t="s">
        <v>7</v>
      </c>
      <c r="C215" s="19">
        <v>69</v>
      </c>
      <c r="D215" s="19" t="s">
        <v>52</v>
      </c>
      <c r="E215" s="28" t="s">
        <v>55</v>
      </c>
      <c r="F215" s="21">
        <v>0</v>
      </c>
      <c r="G215" s="18" t="str">
        <f>VLOOKUP(B215,'Data Produk'!$A$2:$F$40,2,FALSE)</f>
        <v>Lotte Chocopie</v>
      </c>
      <c r="H215" s="18" t="str">
        <f>VLOOKUP(B215,'Data Produk'!$A$2:$F$40,3,FALSE)</f>
        <v>Makanan</v>
      </c>
      <c r="I215" s="19" t="str">
        <f>VLOOKUP(B215,'Data Produk'!$A$2:$F$40,4,FALSE)</f>
        <v>Pcs</v>
      </c>
      <c r="J215" s="27">
        <f>VLOOKUP(B215,'Data Produk'!$A$2:$F$40,5,FALSE)</f>
        <v>4850</v>
      </c>
      <c r="K215" s="27">
        <f>VLOOKUP(B215,'Data Produk'!$A$2:$F$40,6,FALSE)</f>
        <v>6100</v>
      </c>
      <c r="L215" s="23">
        <f t="shared" ref="L215:L244" si="31">J215*C215</f>
        <v>334650</v>
      </c>
      <c r="M215" s="24">
        <f t="shared" ref="M215:M237" si="32">K215*C215</f>
        <v>420900</v>
      </c>
      <c r="N215" s="10">
        <f t="shared" si="27"/>
        <v>2</v>
      </c>
      <c r="O215" s="9" t="str">
        <f t="shared" si="28"/>
        <v>Aug</v>
      </c>
      <c r="P215" s="16">
        <f t="shared" si="29"/>
        <v>2021</v>
      </c>
      <c r="R215">
        <f>'[1]Data Transaksi'!$C215+25</f>
        <v>94</v>
      </c>
    </row>
    <row r="216" spans="1:18" x14ac:dyDescent="0.3">
      <c r="A216" s="8">
        <v>44411</v>
      </c>
      <c r="B216" s="9" t="s">
        <v>9</v>
      </c>
      <c r="C216" s="10">
        <v>72</v>
      </c>
      <c r="D216" s="10" t="s">
        <v>52</v>
      </c>
      <c r="E216" s="25" t="s">
        <v>54</v>
      </c>
      <c r="F216" s="12">
        <v>0</v>
      </c>
      <c r="G216" s="9" t="str">
        <f>VLOOKUP(B216,'Data Produk'!$A$2:$F$40,2,FALSE)</f>
        <v>Nyam-nyam</v>
      </c>
      <c r="H216" s="9" t="str">
        <f>VLOOKUP(B216,'Data Produk'!$A$2:$F$40,3,FALSE)</f>
        <v>Makanan</v>
      </c>
      <c r="I216" s="10" t="str">
        <f>VLOOKUP(B216,'Data Produk'!$A$2:$F$40,4,FALSE)</f>
        <v>Pcs</v>
      </c>
      <c r="J216" s="26">
        <f>VLOOKUP(B216,'Data Produk'!$A$2:$F$40,5,FALSE)</f>
        <v>3550</v>
      </c>
      <c r="K216" s="26">
        <f>VLOOKUP(B216,'Data Produk'!$A$2:$F$40,6,FALSE)</f>
        <v>4800</v>
      </c>
      <c r="L216" s="14">
        <f t="shared" si="31"/>
        <v>255600</v>
      </c>
      <c r="M216" s="15">
        <f t="shared" si="32"/>
        <v>345600</v>
      </c>
      <c r="N216" s="10">
        <f t="shared" si="27"/>
        <v>3</v>
      </c>
      <c r="O216" s="9" t="str">
        <f t="shared" si="28"/>
        <v>Aug</v>
      </c>
      <c r="P216" s="16">
        <f t="shared" si="29"/>
        <v>2021</v>
      </c>
      <c r="R216">
        <f>'[1]Data Transaksi'!$C216+25</f>
        <v>97</v>
      </c>
    </row>
    <row r="217" spans="1:18" x14ac:dyDescent="0.3">
      <c r="A217" s="17">
        <v>44412</v>
      </c>
      <c r="B217" s="18" t="s">
        <v>6</v>
      </c>
      <c r="C217" s="19">
        <v>73</v>
      </c>
      <c r="D217" s="19" t="s">
        <v>52</v>
      </c>
      <c r="E217" s="28" t="s">
        <v>54</v>
      </c>
      <c r="F217" s="21">
        <v>0</v>
      </c>
      <c r="G217" s="18" t="str">
        <f>VLOOKUP(B217,'Data Produk'!$A$2:$F$40,2,FALSE)</f>
        <v>Pocky</v>
      </c>
      <c r="H217" s="18" t="str">
        <f>VLOOKUP(B217,'Data Produk'!$A$2:$F$40,3,FALSE)</f>
        <v>Makanan</v>
      </c>
      <c r="I217" s="19" t="str">
        <f>VLOOKUP(B217,'Data Produk'!$A$2:$F$40,4,FALSE)</f>
        <v>Pcs</v>
      </c>
      <c r="J217" s="27">
        <f>VLOOKUP(B217,'Data Produk'!$A$2:$F$40,5,FALSE)</f>
        <v>7250</v>
      </c>
      <c r="K217" s="27">
        <f>VLOOKUP(B217,'Data Produk'!$A$2:$F$40,6,FALSE)</f>
        <v>8200</v>
      </c>
      <c r="L217" s="23">
        <f t="shared" si="31"/>
        <v>529250</v>
      </c>
      <c r="M217" s="24">
        <f t="shared" si="32"/>
        <v>598600</v>
      </c>
      <c r="N217" s="10">
        <f t="shared" si="27"/>
        <v>4</v>
      </c>
      <c r="O217" s="9" t="str">
        <f t="shared" si="28"/>
        <v>Aug</v>
      </c>
      <c r="P217" s="16">
        <f t="shared" si="29"/>
        <v>2021</v>
      </c>
      <c r="R217">
        <f>'[1]Data Transaksi'!$C217+25</f>
        <v>98</v>
      </c>
    </row>
    <row r="218" spans="1:18" x14ac:dyDescent="0.3">
      <c r="A218" s="8">
        <v>44413</v>
      </c>
      <c r="B218" s="9" t="s">
        <v>41</v>
      </c>
      <c r="C218" s="10">
        <v>73</v>
      </c>
      <c r="D218" s="10" t="s">
        <v>51</v>
      </c>
      <c r="E218" s="25" t="s">
        <v>54</v>
      </c>
      <c r="F218" s="12">
        <v>0</v>
      </c>
      <c r="G218" s="9" t="str">
        <f>VLOOKUP(B218,'Data Produk'!$A$2:$F$40,2,FALSE)</f>
        <v>Pulpen Gel</v>
      </c>
      <c r="H218" s="9" t="str">
        <f>VLOOKUP(B218,'Data Produk'!$A$2:$F$40,3,FALSE)</f>
        <v>Alat Tulis</v>
      </c>
      <c r="I218" s="10" t="str">
        <f>VLOOKUP(B218,'Data Produk'!$A$2:$F$40,4,FALSE)</f>
        <v>Pcs</v>
      </c>
      <c r="J218" s="26">
        <f>VLOOKUP(B218,'Data Produk'!$A$2:$F$40,5,FALSE)</f>
        <v>7500</v>
      </c>
      <c r="K218" s="26">
        <f>VLOOKUP(B218,'Data Produk'!$A$2:$F$40,6,FALSE)</f>
        <v>8000</v>
      </c>
      <c r="L218" s="14">
        <f t="shared" si="31"/>
        <v>547500</v>
      </c>
      <c r="M218" s="15">
        <f t="shared" si="32"/>
        <v>584000</v>
      </c>
      <c r="N218" s="10">
        <f t="shared" si="27"/>
        <v>5</v>
      </c>
      <c r="O218" s="9" t="str">
        <f t="shared" si="28"/>
        <v>Aug</v>
      </c>
      <c r="P218" s="16">
        <f t="shared" si="29"/>
        <v>2021</v>
      </c>
      <c r="R218">
        <f>'[1]Data Transaksi'!$C218+25</f>
        <v>98</v>
      </c>
    </row>
    <row r="219" spans="1:18" x14ac:dyDescent="0.3">
      <c r="A219" s="17">
        <v>44414</v>
      </c>
      <c r="B219" s="18" t="s">
        <v>42</v>
      </c>
      <c r="C219" s="19">
        <v>75</v>
      </c>
      <c r="D219" s="19" t="s">
        <v>51</v>
      </c>
      <c r="E219" s="28" t="s">
        <v>55</v>
      </c>
      <c r="F219" s="21">
        <v>0</v>
      </c>
      <c r="G219" s="18" t="str">
        <f>VLOOKUP(B219,'Data Produk'!$A$2:$F$40,2,FALSE)</f>
        <v>Tipe X Joyko</v>
      </c>
      <c r="H219" s="18" t="str">
        <f>VLOOKUP(B219,'Data Produk'!$A$2:$F$40,3,FALSE)</f>
        <v>Alat Tulis</v>
      </c>
      <c r="I219" s="19" t="str">
        <f>VLOOKUP(B219,'Data Produk'!$A$2:$F$40,4,FALSE)</f>
        <v>Pcs</v>
      </c>
      <c r="J219" s="27">
        <f>VLOOKUP(B219,'Data Produk'!$A$2:$F$40,5,FALSE)</f>
        <v>1500</v>
      </c>
      <c r="K219" s="27">
        <f>VLOOKUP(B219,'Data Produk'!$A$2:$F$40,6,FALSE)</f>
        <v>2500</v>
      </c>
      <c r="L219" s="23">
        <f t="shared" si="31"/>
        <v>112500</v>
      </c>
      <c r="M219" s="24">
        <f t="shared" si="32"/>
        <v>187500</v>
      </c>
      <c r="N219" s="10">
        <f t="shared" si="27"/>
        <v>6</v>
      </c>
      <c r="O219" s="9" t="str">
        <f t="shared" si="28"/>
        <v>Aug</v>
      </c>
      <c r="P219" s="16">
        <f t="shared" si="29"/>
        <v>2021</v>
      </c>
      <c r="R219">
        <f>'[1]Data Transaksi'!$C219+25</f>
        <v>100</v>
      </c>
    </row>
    <row r="220" spans="1:18" x14ac:dyDescent="0.3">
      <c r="A220" s="8">
        <v>44415</v>
      </c>
      <c r="B220" s="9" t="s">
        <v>30</v>
      </c>
      <c r="C220" s="10">
        <v>72</v>
      </c>
      <c r="D220" s="10" t="s">
        <v>51</v>
      </c>
      <c r="E220" s="25" t="s">
        <v>54</v>
      </c>
      <c r="F220" s="12">
        <v>0</v>
      </c>
      <c r="G220" s="9" t="str">
        <f>VLOOKUP(B220,'Data Produk'!$A$2:$F$40,2,FALSE)</f>
        <v>Lifebuoy Cair 900 Ml</v>
      </c>
      <c r="H220" s="9" t="str">
        <f>VLOOKUP(B220,'Data Produk'!$A$2:$F$40,3,FALSE)</f>
        <v>Perawatan Tubuh</v>
      </c>
      <c r="I220" s="10" t="str">
        <f>VLOOKUP(B220,'Data Produk'!$A$2:$F$40,4,FALSE)</f>
        <v>Pcs</v>
      </c>
      <c r="J220" s="26">
        <f>VLOOKUP(B220,'Data Produk'!$A$2:$F$40,5,FALSE)</f>
        <v>34550</v>
      </c>
      <c r="K220" s="26">
        <f>VLOOKUP(B220,'Data Produk'!$A$2:$F$40,6,FALSE)</f>
        <v>36000</v>
      </c>
      <c r="L220" s="14">
        <f t="shared" si="31"/>
        <v>2487600</v>
      </c>
      <c r="M220" s="15">
        <f t="shared" si="32"/>
        <v>2592000</v>
      </c>
      <c r="N220" s="10">
        <f t="shared" si="27"/>
        <v>7</v>
      </c>
      <c r="O220" s="9" t="str">
        <f t="shared" si="28"/>
        <v>Aug</v>
      </c>
      <c r="P220" s="16">
        <f t="shared" si="29"/>
        <v>2021</v>
      </c>
      <c r="R220">
        <f>'[1]Data Transaksi'!$C220+25</f>
        <v>97</v>
      </c>
    </row>
    <row r="221" spans="1:18" x14ac:dyDescent="0.3">
      <c r="A221" s="17">
        <v>44416</v>
      </c>
      <c r="B221" s="18" t="s">
        <v>8</v>
      </c>
      <c r="C221" s="19">
        <v>68</v>
      </c>
      <c r="D221" s="19" t="s">
        <v>51</v>
      </c>
      <c r="E221" s="28" t="s">
        <v>55</v>
      </c>
      <c r="F221" s="21">
        <v>0</v>
      </c>
      <c r="G221" s="18" t="str">
        <f>VLOOKUP(B221,'Data Produk'!$A$2:$F$40,2,FALSE)</f>
        <v>Oreo Wafer Sandwich</v>
      </c>
      <c r="H221" s="18" t="str">
        <f>VLOOKUP(B221,'Data Produk'!$A$2:$F$40,3,FALSE)</f>
        <v>Makanan</v>
      </c>
      <c r="I221" s="19" t="str">
        <f>VLOOKUP(B221,'Data Produk'!$A$2:$F$40,4,FALSE)</f>
        <v>Pcs</v>
      </c>
      <c r="J221" s="27">
        <f>VLOOKUP(B221,'Data Produk'!$A$2:$F$40,5,FALSE)</f>
        <v>2350</v>
      </c>
      <c r="K221" s="27">
        <f>VLOOKUP(B221,'Data Produk'!$A$2:$F$40,6,FALSE)</f>
        <v>3500</v>
      </c>
      <c r="L221" s="23">
        <f t="shared" si="31"/>
        <v>159800</v>
      </c>
      <c r="M221" s="24">
        <f t="shared" si="32"/>
        <v>238000</v>
      </c>
      <c r="N221" s="10">
        <f t="shared" si="27"/>
        <v>8</v>
      </c>
      <c r="O221" s="9" t="str">
        <f t="shared" si="28"/>
        <v>Aug</v>
      </c>
      <c r="P221" s="16">
        <f t="shared" si="29"/>
        <v>2021</v>
      </c>
      <c r="R221">
        <f>'[1]Data Transaksi'!$C221+25</f>
        <v>93</v>
      </c>
    </row>
    <row r="222" spans="1:18" x14ac:dyDescent="0.3">
      <c r="A222" s="8">
        <v>44417</v>
      </c>
      <c r="B222" s="9" t="s">
        <v>32</v>
      </c>
      <c r="C222" s="10">
        <v>69</v>
      </c>
      <c r="D222" s="10" t="s">
        <v>53</v>
      </c>
      <c r="E222" s="25" t="s">
        <v>54</v>
      </c>
      <c r="F222" s="12">
        <v>0</v>
      </c>
      <c r="G222" s="9" t="str">
        <f>VLOOKUP(B222,'Data Produk'!$A$2:$F$40,2,FALSE)</f>
        <v>Pepsodent 120 gr</v>
      </c>
      <c r="H222" s="9" t="str">
        <f>VLOOKUP(B222,'Data Produk'!$A$2:$F$40,3,FALSE)</f>
        <v>Perawatan Tubuh</v>
      </c>
      <c r="I222" s="10" t="str">
        <f>VLOOKUP(B222,'Data Produk'!$A$2:$F$40,4,FALSE)</f>
        <v>Pcs</v>
      </c>
      <c r="J222" s="26">
        <f>VLOOKUP(B222,'Data Produk'!$A$2:$F$40,5,FALSE)</f>
        <v>5750</v>
      </c>
      <c r="K222" s="26">
        <f>VLOOKUP(B222,'Data Produk'!$A$2:$F$40,6,FALSE)</f>
        <v>10300</v>
      </c>
      <c r="L222" s="14">
        <f t="shared" si="31"/>
        <v>396750</v>
      </c>
      <c r="M222" s="15">
        <f t="shared" si="32"/>
        <v>710700</v>
      </c>
      <c r="N222" s="10">
        <f t="shared" si="27"/>
        <v>9</v>
      </c>
      <c r="O222" s="9" t="str">
        <f t="shared" si="28"/>
        <v>Aug</v>
      </c>
      <c r="P222" s="16">
        <f t="shared" si="29"/>
        <v>2021</v>
      </c>
      <c r="R222">
        <f>'[1]Data Transaksi'!$C222+25</f>
        <v>94</v>
      </c>
    </row>
    <row r="223" spans="1:18" x14ac:dyDescent="0.3">
      <c r="A223" s="17">
        <v>44418</v>
      </c>
      <c r="B223" s="18" t="s">
        <v>32</v>
      </c>
      <c r="C223" s="19">
        <v>68</v>
      </c>
      <c r="D223" s="19" t="s">
        <v>52</v>
      </c>
      <c r="E223" s="28" t="s">
        <v>54</v>
      </c>
      <c r="F223" s="21">
        <v>0</v>
      </c>
      <c r="G223" s="18" t="str">
        <f>VLOOKUP(B223,'Data Produk'!$A$2:$F$40,2,FALSE)</f>
        <v>Pepsodent 120 gr</v>
      </c>
      <c r="H223" s="18" t="str">
        <f>VLOOKUP(B223,'Data Produk'!$A$2:$F$40,3,FALSE)</f>
        <v>Perawatan Tubuh</v>
      </c>
      <c r="I223" s="19" t="str">
        <f>VLOOKUP(B223,'Data Produk'!$A$2:$F$40,4,FALSE)</f>
        <v>Pcs</v>
      </c>
      <c r="J223" s="27">
        <f>VLOOKUP(B223,'Data Produk'!$A$2:$F$40,5,FALSE)</f>
        <v>5750</v>
      </c>
      <c r="K223" s="27">
        <f>VLOOKUP(B223,'Data Produk'!$A$2:$F$40,6,FALSE)</f>
        <v>10300</v>
      </c>
      <c r="L223" s="23">
        <f t="shared" si="31"/>
        <v>391000</v>
      </c>
      <c r="M223" s="24">
        <f t="shared" si="32"/>
        <v>700400</v>
      </c>
      <c r="N223" s="10">
        <f t="shared" si="27"/>
        <v>10</v>
      </c>
      <c r="O223" s="9" t="str">
        <f t="shared" si="28"/>
        <v>Aug</v>
      </c>
      <c r="P223" s="16">
        <f t="shared" si="29"/>
        <v>2021</v>
      </c>
      <c r="R223">
        <f>'[1]Data Transaksi'!$C223+25</f>
        <v>93</v>
      </c>
    </row>
    <row r="224" spans="1:18" x14ac:dyDescent="0.3">
      <c r="A224" s="8">
        <v>44419</v>
      </c>
      <c r="B224" s="9" t="s">
        <v>7</v>
      </c>
      <c r="C224" s="10">
        <v>67</v>
      </c>
      <c r="D224" s="10" t="s">
        <v>53</v>
      </c>
      <c r="E224" s="25" t="s">
        <v>54</v>
      </c>
      <c r="F224" s="12">
        <v>0</v>
      </c>
      <c r="G224" s="9" t="str">
        <f>VLOOKUP(B224,'Data Produk'!$A$2:$F$40,2,FALSE)</f>
        <v>Lotte Chocopie</v>
      </c>
      <c r="H224" s="9" t="str">
        <f>VLOOKUP(B224,'Data Produk'!$A$2:$F$40,3,FALSE)</f>
        <v>Makanan</v>
      </c>
      <c r="I224" s="10" t="str">
        <f>VLOOKUP(B224,'Data Produk'!$A$2:$F$40,4,FALSE)</f>
        <v>Pcs</v>
      </c>
      <c r="J224" s="26">
        <f>VLOOKUP(B224,'Data Produk'!$A$2:$F$40,5,FALSE)</f>
        <v>4850</v>
      </c>
      <c r="K224" s="26">
        <f>VLOOKUP(B224,'Data Produk'!$A$2:$F$40,6,FALSE)</f>
        <v>6100</v>
      </c>
      <c r="L224" s="14">
        <f t="shared" si="31"/>
        <v>324950</v>
      </c>
      <c r="M224" s="15">
        <f t="shared" si="32"/>
        <v>408700</v>
      </c>
      <c r="N224" s="10">
        <f t="shared" si="27"/>
        <v>11</v>
      </c>
      <c r="O224" s="9" t="str">
        <f t="shared" si="28"/>
        <v>Aug</v>
      </c>
      <c r="P224" s="16">
        <f t="shared" si="29"/>
        <v>2021</v>
      </c>
      <c r="R224">
        <f>'[1]Data Transaksi'!$C224+25</f>
        <v>92</v>
      </c>
    </row>
    <row r="225" spans="1:18" x14ac:dyDescent="0.3">
      <c r="A225" s="17">
        <v>44420</v>
      </c>
      <c r="B225" s="18" t="s">
        <v>9</v>
      </c>
      <c r="C225" s="19">
        <v>70</v>
      </c>
      <c r="D225" s="19" t="s">
        <v>53</v>
      </c>
      <c r="E225" s="28" t="s">
        <v>54</v>
      </c>
      <c r="F225" s="21">
        <v>0</v>
      </c>
      <c r="G225" s="18" t="str">
        <f>VLOOKUP(B225,'Data Produk'!$A$2:$F$40,2,FALSE)</f>
        <v>Nyam-nyam</v>
      </c>
      <c r="H225" s="18" t="str">
        <f>VLOOKUP(B225,'Data Produk'!$A$2:$F$40,3,FALSE)</f>
        <v>Makanan</v>
      </c>
      <c r="I225" s="19" t="str">
        <f>VLOOKUP(B225,'Data Produk'!$A$2:$F$40,4,FALSE)</f>
        <v>Pcs</v>
      </c>
      <c r="J225" s="27">
        <f>VLOOKUP(B225,'Data Produk'!$A$2:$F$40,5,FALSE)</f>
        <v>3550</v>
      </c>
      <c r="K225" s="27">
        <f>VLOOKUP(B225,'Data Produk'!$A$2:$F$40,6,FALSE)</f>
        <v>4800</v>
      </c>
      <c r="L225" s="23">
        <f t="shared" si="31"/>
        <v>248500</v>
      </c>
      <c r="M225" s="24">
        <f t="shared" si="32"/>
        <v>336000</v>
      </c>
      <c r="N225" s="10">
        <f t="shared" si="27"/>
        <v>12</v>
      </c>
      <c r="O225" s="9" t="str">
        <f t="shared" si="28"/>
        <v>Aug</v>
      </c>
      <c r="P225" s="16">
        <f t="shared" si="29"/>
        <v>2021</v>
      </c>
      <c r="R225">
        <f>'[1]Data Transaksi'!$C225+25</f>
        <v>95</v>
      </c>
    </row>
    <row r="226" spans="1:18" x14ac:dyDescent="0.3">
      <c r="A226" s="8">
        <v>44421</v>
      </c>
      <c r="B226" s="9" t="s">
        <v>6</v>
      </c>
      <c r="C226" s="10">
        <v>71</v>
      </c>
      <c r="D226" s="10" t="s">
        <v>52</v>
      </c>
      <c r="E226" s="25" t="s">
        <v>54</v>
      </c>
      <c r="F226" s="12">
        <v>0</v>
      </c>
      <c r="G226" s="9" t="str">
        <f>VLOOKUP(B226,'Data Produk'!$A$2:$F$40,2,FALSE)</f>
        <v>Pocky</v>
      </c>
      <c r="H226" s="9" t="str">
        <f>VLOOKUP(B226,'Data Produk'!$A$2:$F$40,3,FALSE)</f>
        <v>Makanan</v>
      </c>
      <c r="I226" s="10" t="str">
        <f>VLOOKUP(B226,'Data Produk'!$A$2:$F$40,4,FALSE)</f>
        <v>Pcs</v>
      </c>
      <c r="J226" s="26">
        <f>VLOOKUP(B226,'Data Produk'!$A$2:$F$40,5,FALSE)</f>
        <v>7250</v>
      </c>
      <c r="K226" s="26">
        <f>VLOOKUP(B226,'Data Produk'!$A$2:$F$40,6,FALSE)</f>
        <v>8200</v>
      </c>
      <c r="L226" s="14">
        <f t="shared" si="31"/>
        <v>514750</v>
      </c>
      <c r="M226" s="15">
        <f t="shared" si="32"/>
        <v>582200</v>
      </c>
      <c r="N226" s="10">
        <f t="shared" si="27"/>
        <v>13</v>
      </c>
      <c r="O226" s="9" t="str">
        <f t="shared" si="28"/>
        <v>Aug</v>
      </c>
      <c r="P226" s="16">
        <f t="shared" si="29"/>
        <v>2021</v>
      </c>
      <c r="R226">
        <f>'[1]Data Transaksi'!$C226+25</f>
        <v>96</v>
      </c>
    </row>
    <row r="227" spans="1:18" x14ac:dyDescent="0.3">
      <c r="A227" s="17">
        <v>44422</v>
      </c>
      <c r="B227" s="18" t="s">
        <v>20</v>
      </c>
      <c r="C227" s="19">
        <v>73</v>
      </c>
      <c r="D227" s="19" t="s">
        <v>53</v>
      </c>
      <c r="E227" s="28" t="s">
        <v>54</v>
      </c>
      <c r="F227" s="21">
        <v>0</v>
      </c>
      <c r="G227" s="18" t="str">
        <f>VLOOKUP(B227,'Data Produk'!$A$2:$F$40,2,FALSE)</f>
        <v>Yoyic Bluebery</v>
      </c>
      <c r="H227" s="18" t="str">
        <f>VLOOKUP(B227,'Data Produk'!$A$2:$F$40,3,FALSE)</f>
        <v>Minuman</v>
      </c>
      <c r="I227" s="19" t="str">
        <f>VLOOKUP(B227,'Data Produk'!$A$2:$F$40,4,FALSE)</f>
        <v>Pcs</v>
      </c>
      <c r="J227" s="27">
        <f>VLOOKUP(B227,'Data Produk'!$A$2:$F$40,5,FALSE)</f>
        <v>4775</v>
      </c>
      <c r="K227" s="27">
        <f>VLOOKUP(B227,'Data Produk'!$A$2:$F$40,6,FALSE)</f>
        <v>7700</v>
      </c>
      <c r="L227" s="23">
        <f t="shared" si="31"/>
        <v>348575</v>
      </c>
      <c r="M227" s="24">
        <f t="shared" si="32"/>
        <v>562100</v>
      </c>
      <c r="N227" s="10">
        <f t="shared" si="27"/>
        <v>14</v>
      </c>
      <c r="O227" s="9" t="str">
        <f t="shared" si="28"/>
        <v>Aug</v>
      </c>
      <c r="P227" s="16">
        <f t="shared" si="29"/>
        <v>2021</v>
      </c>
      <c r="R227">
        <f>'[1]Data Transaksi'!$C227+25</f>
        <v>98</v>
      </c>
    </row>
    <row r="228" spans="1:18" x14ac:dyDescent="0.3">
      <c r="A228" s="8">
        <v>44423</v>
      </c>
      <c r="B228" s="9" t="s">
        <v>25</v>
      </c>
      <c r="C228" s="10">
        <v>69</v>
      </c>
      <c r="D228" s="10" t="s">
        <v>53</v>
      </c>
      <c r="E228" s="25" t="s">
        <v>54</v>
      </c>
      <c r="F228" s="12">
        <v>0</v>
      </c>
      <c r="G228" s="9" t="str">
        <f>VLOOKUP(B228,'Data Produk'!$A$2:$F$40,2,FALSE)</f>
        <v>Golda Coffee</v>
      </c>
      <c r="H228" s="9" t="str">
        <f>VLOOKUP(B228,'Data Produk'!$A$2:$F$40,3,FALSE)</f>
        <v>Minuman</v>
      </c>
      <c r="I228" s="10" t="str">
        <f>VLOOKUP(B228,'Data Produk'!$A$2:$F$40,4,FALSE)</f>
        <v>Pcs</v>
      </c>
      <c r="J228" s="26">
        <f>VLOOKUP(B228,'Data Produk'!$A$2:$F$40,5,FALSE)</f>
        <v>11950</v>
      </c>
      <c r="K228" s="26">
        <f>VLOOKUP(B228,'Data Produk'!$A$2:$F$40,6,FALSE)</f>
        <v>16200</v>
      </c>
      <c r="L228" s="14">
        <f t="shared" si="31"/>
        <v>824550</v>
      </c>
      <c r="M228" s="15">
        <f t="shared" si="32"/>
        <v>1117800</v>
      </c>
      <c r="N228" s="10">
        <f t="shared" si="27"/>
        <v>15</v>
      </c>
      <c r="O228" s="9" t="str">
        <f t="shared" si="28"/>
        <v>Aug</v>
      </c>
      <c r="P228" s="16">
        <f t="shared" si="29"/>
        <v>2021</v>
      </c>
      <c r="R228">
        <f>'[1]Data Transaksi'!$C228+25</f>
        <v>94</v>
      </c>
    </row>
    <row r="229" spans="1:18" x14ac:dyDescent="0.3">
      <c r="A229" s="17">
        <v>44424</v>
      </c>
      <c r="B229" s="18" t="s">
        <v>30</v>
      </c>
      <c r="C229" s="19">
        <v>70</v>
      </c>
      <c r="D229" s="19" t="s">
        <v>52</v>
      </c>
      <c r="E229" s="28" t="s">
        <v>54</v>
      </c>
      <c r="F229" s="21">
        <v>0</v>
      </c>
      <c r="G229" s="18" t="str">
        <f>VLOOKUP(B229,'Data Produk'!$A$2:$F$40,2,FALSE)</f>
        <v>Lifebuoy Cair 900 Ml</v>
      </c>
      <c r="H229" s="18" t="str">
        <f>VLOOKUP(B229,'Data Produk'!$A$2:$F$40,3,FALSE)</f>
        <v>Perawatan Tubuh</v>
      </c>
      <c r="I229" s="19" t="str">
        <f>VLOOKUP(B229,'Data Produk'!$A$2:$F$40,4,FALSE)</f>
        <v>Pcs</v>
      </c>
      <c r="J229" s="27">
        <f>VLOOKUP(B229,'Data Produk'!$A$2:$F$40,5,FALSE)</f>
        <v>34550</v>
      </c>
      <c r="K229" s="27">
        <f>VLOOKUP(B229,'Data Produk'!$A$2:$F$40,6,FALSE)</f>
        <v>36000</v>
      </c>
      <c r="L229" s="23">
        <f t="shared" si="31"/>
        <v>2418500</v>
      </c>
      <c r="M229" s="24">
        <f t="shared" si="32"/>
        <v>2520000</v>
      </c>
      <c r="N229" s="10">
        <f t="shared" si="27"/>
        <v>16</v>
      </c>
      <c r="O229" s="9" t="str">
        <f t="shared" si="28"/>
        <v>Aug</v>
      </c>
      <c r="P229" s="16">
        <f t="shared" si="29"/>
        <v>2021</v>
      </c>
      <c r="R229">
        <f>'[1]Data Transaksi'!$C229+25</f>
        <v>95</v>
      </c>
    </row>
    <row r="230" spans="1:18" x14ac:dyDescent="0.3">
      <c r="A230" s="8">
        <v>44425</v>
      </c>
      <c r="B230" s="9" t="s">
        <v>8</v>
      </c>
      <c r="C230" s="10">
        <v>67</v>
      </c>
      <c r="D230" s="10" t="s">
        <v>53</v>
      </c>
      <c r="E230" s="25" t="s">
        <v>54</v>
      </c>
      <c r="F230" s="12">
        <v>0</v>
      </c>
      <c r="G230" s="9" t="str">
        <f>VLOOKUP(B230,'Data Produk'!$A$2:$F$40,2,FALSE)</f>
        <v>Oreo Wafer Sandwich</v>
      </c>
      <c r="H230" s="9" t="str">
        <f>VLOOKUP(B230,'Data Produk'!$A$2:$F$40,3,FALSE)</f>
        <v>Makanan</v>
      </c>
      <c r="I230" s="10" t="str">
        <f>VLOOKUP(B230,'Data Produk'!$A$2:$F$40,4,FALSE)</f>
        <v>Pcs</v>
      </c>
      <c r="J230" s="26">
        <f>VLOOKUP(B230,'Data Produk'!$A$2:$F$40,5,FALSE)</f>
        <v>2350</v>
      </c>
      <c r="K230" s="26">
        <f>VLOOKUP(B230,'Data Produk'!$A$2:$F$40,6,FALSE)</f>
        <v>3500</v>
      </c>
      <c r="L230" s="14">
        <f t="shared" si="31"/>
        <v>157450</v>
      </c>
      <c r="M230" s="15">
        <f t="shared" si="32"/>
        <v>234500</v>
      </c>
      <c r="N230" s="10">
        <f t="shared" si="27"/>
        <v>17</v>
      </c>
      <c r="O230" s="9" t="str">
        <f t="shared" si="28"/>
        <v>Aug</v>
      </c>
      <c r="P230" s="16">
        <f t="shared" si="29"/>
        <v>2021</v>
      </c>
      <c r="R230">
        <f>'[1]Data Transaksi'!$C230+25</f>
        <v>92</v>
      </c>
    </row>
    <row r="231" spans="1:18" x14ac:dyDescent="0.3">
      <c r="A231" s="17">
        <v>44426</v>
      </c>
      <c r="B231" s="18" t="s">
        <v>32</v>
      </c>
      <c r="C231" s="19">
        <v>71</v>
      </c>
      <c r="D231" s="19" t="s">
        <v>53</v>
      </c>
      <c r="E231" s="28" t="s">
        <v>54</v>
      </c>
      <c r="F231" s="21">
        <v>0</v>
      </c>
      <c r="G231" s="18" t="str">
        <f>VLOOKUP(B231,'Data Produk'!$A$2:$F$40,2,FALSE)</f>
        <v>Pepsodent 120 gr</v>
      </c>
      <c r="H231" s="18" t="str">
        <f>VLOOKUP(B231,'Data Produk'!$A$2:$F$40,3,FALSE)</f>
        <v>Perawatan Tubuh</v>
      </c>
      <c r="I231" s="19" t="str">
        <f>VLOOKUP(B231,'Data Produk'!$A$2:$F$40,4,FALSE)</f>
        <v>Pcs</v>
      </c>
      <c r="J231" s="27">
        <f>VLOOKUP(B231,'Data Produk'!$A$2:$F$40,5,FALSE)</f>
        <v>5750</v>
      </c>
      <c r="K231" s="27">
        <f>VLOOKUP(B231,'Data Produk'!$A$2:$F$40,6,FALSE)</f>
        <v>10300</v>
      </c>
      <c r="L231" s="23">
        <f t="shared" si="31"/>
        <v>408250</v>
      </c>
      <c r="M231" s="24">
        <f t="shared" si="32"/>
        <v>731300</v>
      </c>
      <c r="N231" s="10">
        <f t="shared" si="27"/>
        <v>18</v>
      </c>
      <c r="O231" s="9" t="str">
        <f t="shared" si="28"/>
        <v>Aug</v>
      </c>
      <c r="P231" s="16">
        <f t="shared" si="29"/>
        <v>2021</v>
      </c>
      <c r="R231">
        <f>'[1]Data Transaksi'!$C231+25</f>
        <v>96</v>
      </c>
    </row>
    <row r="232" spans="1:18" x14ac:dyDescent="0.3">
      <c r="A232" s="8">
        <v>44427</v>
      </c>
      <c r="B232" s="9" t="s">
        <v>32</v>
      </c>
      <c r="C232" s="10">
        <v>68</v>
      </c>
      <c r="D232" s="10" t="s">
        <v>52</v>
      </c>
      <c r="E232" s="25" t="s">
        <v>54</v>
      </c>
      <c r="F232" s="12">
        <v>0</v>
      </c>
      <c r="G232" s="9" t="str">
        <f>VLOOKUP(B232,'Data Produk'!$A$2:$F$40,2,FALSE)</f>
        <v>Pepsodent 120 gr</v>
      </c>
      <c r="H232" s="9" t="str">
        <f>VLOOKUP(B232,'Data Produk'!$A$2:$F$40,3,FALSE)</f>
        <v>Perawatan Tubuh</v>
      </c>
      <c r="I232" s="10" t="str">
        <f>VLOOKUP(B232,'Data Produk'!$A$2:$F$40,4,FALSE)</f>
        <v>Pcs</v>
      </c>
      <c r="J232" s="26">
        <f>VLOOKUP(B232,'Data Produk'!$A$2:$F$40,5,FALSE)</f>
        <v>5750</v>
      </c>
      <c r="K232" s="26">
        <f>VLOOKUP(B232,'Data Produk'!$A$2:$F$40,6,FALSE)</f>
        <v>10300</v>
      </c>
      <c r="L232" s="14">
        <f t="shared" si="31"/>
        <v>391000</v>
      </c>
      <c r="M232" s="15">
        <f t="shared" si="32"/>
        <v>700400</v>
      </c>
      <c r="N232" s="10">
        <f t="shared" si="27"/>
        <v>19</v>
      </c>
      <c r="O232" s="9" t="str">
        <f t="shared" si="28"/>
        <v>Aug</v>
      </c>
      <c r="P232" s="16">
        <f t="shared" si="29"/>
        <v>2021</v>
      </c>
      <c r="R232">
        <f>'[1]Data Transaksi'!$C232+25</f>
        <v>93</v>
      </c>
    </row>
    <row r="233" spans="1:18" x14ac:dyDescent="0.3">
      <c r="A233" s="17">
        <v>44428</v>
      </c>
      <c r="B233" s="18" t="s">
        <v>7</v>
      </c>
      <c r="C233" s="19">
        <v>74</v>
      </c>
      <c r="D233" s="19" t="s">
        <v>53</v>
      </c>
      <c r="E233" s="28" t="s">
        <v>54</v>
      </c>
      <c r="F233" s="21">
        <v>0</v>
      </c>
      <c r="G233" s="18" t="str">
        <f>VLOOKUP(B233,'Data Produk'!$A$2:$F$40,2,FALSE)</f>
        <v>Lotte Chocopie</v>
      </c>
      <c r="H233" s="18" t="str">
        <f>VLOOKUP(B233,'Data Produk'!$A$2:$F$40,3,FALSE)</f>
        <v>Makanan</v>
      </c>
      <c r="I233" s="19" t="str">
        <f>VLOOKUP(B233,'Data Produk'!$A$2:$F$40,4,FALSE)</f>
        <v>Pcs</v>
      </c>
      <c r="J233" s="27">
        <f>VLOOKUP(B233,'Data Produk'!$A$2:$F$40,5,FALSE)</f>
        <v>4850</v>
      </c>
      <c r="K233" s="27">
        <f>VLOOKUP(B233,'Data Produk'!$A$2:$F$40,6,FALSE)</f>
        <v>6100</v>
      </c>
      <c r="L233" s="23">
        <f t="shared" si="31"/>
        <v>358900</v>
      </c>
      <c r="M233" s="24">
        <f t="shared" si="32"/>
        <v>451400</v>
      </c>
      <c r="N233" s="10">
        <f t="shared" si="27"/>
        <v>20</v>
      </c>
      <c r="O233" s="9" t="str">
        <f t="shared" si="28"/>
        <v>Aug</v>
      </c>
      <c r="P233" s="16">
        <f t="shared" si="29"/>
        <v>2021</v>
      </c>
      <c r="R233">
        <f>'[1]Data Transaksi'!$C233+25</f>
        <v>99</v>
      </c>
    </row>
    <row r="234" spans="1:18" x14ac:dyDescent="0.3">
      <c r="A234" s="8">
        <v>44429</v>
      </c>
      <c r="B234" s="9" t="s">
        <v>9</v>
      </c>
      <c r="C234" s="10">
        <v>73</v>
      </c>
      <c r="D234" s="10" t="s">
        <v>53</v>
      </c>
      <c r="E234" s="25" t="s">
        <v>54</v>
      </c>
      <c r="F234" s="12">
        <v>0</v>
      </c>
      <c r="G234" s="9" t="str">
        <f>VLOOKUP(B234,'Data Produk'!$A$2:$F$40,2,FALSE)</f>
        <v>Nyam-nyam</v>
      </c>
      <c r="H234" s="9" t="str">
        <f>VLOOKUP(B234,'Data Produk'!$A$2:$F$40,3,FALSE)</f>
        <v>Makanan</v>
      </c>
      <c r="I234" s="10" t="str">
        <f>VLOOKUP(B234,'Data Produk'!$A$2:$F$40,4,FALSE)</f>
        <v>Pcs</v>
      </c>
      <c r="J234" s="26">
        <f>VLOOKUP(B234,'Data Produk'!$A$2:$F$40,5,FALSE)</f>
        <v>3550</v>
      </c>
      <c r="K234" s="26">
        <f>VLOOKUP(B234,'Data Produk'!$A$2:$F$40,6,FALSE)</f>
        <v>4800</v>
      </c>
      <c r="L234" s="14">
        <f t="shared" si="31"/>
        <v>259150</v>
      </c>
      <c r="M234" s="15">
        <f t="shared" si="32"/>
        <v>350400</v>
      </c>
      <c r="N234" s="10">
        <f t="shared" si="27"/>
        <v>21</v>
      </c>
      <c r="O234" s="9" t="str">
        <f t="shared" si="28"/>
        <v>Aug</v>
      </c>
      <c r="P234" s="16">
        <f t="shared" si="29"/>
        <v>2021</v>
      </c>
      <c r="R234">
        <f>'[1]Data Transaksi'!$C234+25</f>
        <v>98</v>
      </c>
    </row>
    <row r="235" spans="1:18" x14ac:dyDescent="0.3">
      <c r="A235" s="17">
        <v>44430</v>
      </c>
      <c r="B235" s="18" t="s">
        <v>6</v>
      </c>
      <c r="C235" s="19">
        <v>72</v>
      </c>
      <c r="D235" s="19" t="s">
        <v>52</v>
      </c>
      <c r="E235" s="28" t="s">
        <v>54</v>
      </c>
      <c r="F235" s="21">
        <v>0</v>
      </c>
      <c r="G235" s="18" t="str">
        <f>VLOOKUP(B235,'Data Produk'!$A$2:$F$40,2,FALSE)</f>
        <v>Pocky</v>
      </c>
      <c r="H235" s="18" t="str">
        <f>VLOOKUP(B235,'Data Produk'!$A$2:$F$40,3,FALSE)</f>
        <v>Makanan</v>
      </c>
      <c r="I235" s="19" t="str">
        <f>VLOOKUP(B235,'Data Produk'!$A$2:$F$40,4,FALSE)</f>
        <v>Pcs</v>
      </c>
      <c r="J235" s="27">
        <f>VLOOKUP(B235,'Data Produk'!$A$2:$F$40,5,FALSE)</f>
        <v>7250</v>
      </c>
      <c r="K235" s="27">
        <f>VLOOKUP(B235,'Data Produk'!$A$2:$F$40,6,FALSE)</f>
        <v>8200</v>
      </c>
      <c r="L235" s="23">
        <f t="shared" si="31"/>
        <v>522000</v>
      </c>
      <c r="M235" s="24">
        <f t="shared" si="32"/>
        <v>590400</v>
      </c>
      <c r="N235" s="10">
        <f t="shared" si="27"/>
        <v>22</v>
      </c>
      <c r="O235" s="9" t="str">
        <f t="shared" si="28"/>
        <v>Aug</v>
      </c>
      <c r="P235" s="16">
        <f t="shared" si="29"/>
        <v>2021</v>
      </c>
      <c r="R235">
        <f>'[1]Data Transaksi'!$C235+25</f>
        <v>97</v>
      </c>
    </row>
    <row r="236" spans="1:18" x14ac:dyDescent="0.3">
      <c r="A236" s="8">
        <v>44431</v>
      </c>
      <c r="B236" s="9" t="s">
        <v>20</v>
      </c>
      <c r="C236" s="10">
        <v>67</v>
      </c>
      <c r="D236" s="10" t="s">
        <v>53</v>
      </c>
      <c r="E236" s="25" t="s">
        <v>54</v>
      </c>
      <c r="F236" s="12">
        <v>0</v>
      </c>
      <c r="G236" s="9" t="str">
        <f>VLOOKUP(B236,'Data Produk'!$A$2:$F$40,2,FALSE)</f>
        <v>Yoyic Bluebery</v>
      </c>
      <c r="H236" s="9" t="str">
        <f>VLOOKUP(B236,'Data Produk'!$A$2:$F$40,3,FALSE)</f>
        <v>Minuman</v>
      </c>
      <c r="I236" s="10" t="str">
        <f>VLOOKUP(B236,'Data Produk'!$A$2:$F$40,4,FALSE)</f>
        <v>Pcs</v>
      </c>
      <c r="J236" s="26">
        <f>VLOOKUP(B236,'Data Produk'!$A$2:$F$40,5,FALSE)</f>
        <v>4775</v>
      </c>
      <c r="K236" s="26">
        <f>VLOOKUP(B236,'Data Produk'!$A$2:$F$40,6,FALSE)</f>
        <v>7700</v>
      </c>
      <c r="L236" s="14">
        <f t="shared" si="31"/>
        <v>319925</v>
      </c>
      <c r="M236" s="15">
        <f t="shared" si="32"/>
        <v>515900</v>
      </c>
      <c r="N236" s="10">
        <f t="shared" si="27"/>
        <v>23</v>
      </c>
      <c r="O236" s="9" t="str">
        <f t="shared" si="28"/>
        <v>Aug</v>
      </c>
      <c r="P236" s="16">
        <f t="shared" si="29"/>
        <v>2021</v>
      </c>
      <c r="R236">
        <f>'[1]Data Transaksi'!$C236+25</f>
        <v>92</v>
      </c>
    </row>
    <row r="237" spans="1:18" x14ac:dyDescent="0.3">
      <c r="A237" s="17">
        <v>44432</v>
      </c>
      <c r="B237" s="18" t="s">
        <v>25</v>
      </c>
      <c r="C237" s="19">
        <v>70</v>
      </c>
      <c r="D237" s="19" t="s">
        <v>53</v>
      </c>
      <c r="E237" s="28" t="s">
        <v>54</v>
      </c>
      <c r="F237" s="21">
        <v>0</v>
      </c>
      <c r="G237" s="18" t="str">
        <f>VLOOKUP(B237,'Data Produk'!$A$2:$F$40,2,FALSE)</f>
        <v>Golda Coffee</v>
      </c>
      <c r="H237" s="18" t="str">
        <f>VLOOKUP(B237,'Data Produk'!$A$2:$F$40,3,FALSE)</f>
        <v>Minuman</v>
      </c>
      <c r="I237" s="19" t="str">
        <f>VLOOKUP(B237,'Data Produk'!$A$2:$F$40,4,FALSE)</f>
        <v>Pcs</v>
      </c>
      <c r="J237" s="27">
        <f>VLOOKUP(B237,'Data Produk'!$A$2:$F$40,5,FALSE)</f>
        <v>11950</v>
      </c>
      <c r="K237" s="27">
        <f>VLOOKUP(B237,'Data Produk'!$A$2:$F$40,6,FALSE)</f>
        <v>16200</v>
      </c>
      <c r="L237" s="23">
        <f t="shared" si="31"/>
        <v>836500</v>
      </c>
      <c r="M237" s="24">
        <f t="shared" si="32"/>
        <v>1134000</v>
      </c>
      <c r="N237" s="10">
        <f t="shared" si="27"/>
        <v>24</v>
      </c>
      <c r="O237" s="9" t="str">
        <f t="shared" si="28"/>
        <v>Aug</v>
      </c>
      <c r="P237" s="16">
        <f t="shared" si="29"/>
        <v>2021</v>
      </c>
      <c r="R237">
        <f>'[1]Data Transaksi'!$C237+25</f>
        <v>95</v>
      </c>
    </row>
    <row r="238" spans="1:18" x14ac:dyDescent="0.3">
      <c r="A238" s="8">
        <v>44433</v>
      </c>
      <c r="B238" s="9" t="s">
        <v>32</v>
      </c>
      <c r="C238" s="10">
        <v>68</v>
      </c>
      <c r="D238" s="10" t="s">
        <v>51</v>
      </c>
      <c r="E238" s="25" t="s">
        <v>54</v>
      </c>
      <c r="F238" s="12">
        <v>0</v>
      </c>
      <c r="G238" s="9" t="str">
        <f>VLOOKUP(B238,'Data Produk'!$A$2:$F$40,2,FALSE)</f>
        <v>Pepsodent 120 gr</v>
      </c>
      <c r="H238" s="9" t="str">
        <f>VLOOKUP(B238,'Data Produk'!$A$2:$F$40,3,FALSE)</f>
        <v>Perawatan Tubuh</v>
      </c>
      <c r="I238" s="10" t="str">
        <f>VLOOKUP(B238,'Data Produk'!$A$2:$F$40,4,FALSE)</f>
        <v>Pcs</v>
      </c>
      <c r="J238" s="26">
        <f>VLOOKUP(B238,'Data Produk'!$A$2:$F$40,5,FALSE)</f>
        <v>5750</v>
      </c>
      <c r="K238" s="26">
        <f>VLOOKUP(B238,'Data Produk'!$A$2:$F$40,6,FALSE)</f>
        <v>10300</v>
      </c>
      <c r="L238" s="14">
        <f t="shared" si="31"/>
        <v>391000</v>
      </c>
      <c r="M238" s="15">
        <f t="shared" ref="M238:M244" si="33">K238*C238*(1-F238)</f>
        <v>700400</v>
      </c>
      <c r="N238" s="10">
        <f t="shared" si="27"/>
        <v>25</v>
      </c>
      <c r="O238" s="9" t="str">
        <f t="shared" si="28"/>
        <v>Aug</v>
      </c>
      <c r="P238" s="16">
        <f t="shared" si="29"/>
        <v>2021</v>
      </c>
      <c r="R238">
        <f>'[1]Data Transaksi'!$C238+25</f>
        <v>93</v>
      </c>
    </row>
    <row r="239" spans="1:18" x14ac:dyDescent="0.3">
      <c r="A239" s="17">
        <v>44434</v>
      </c>
      <c r="B239" s="18" t="s">
        <v>32</v>
      </c>
      <c r="C239" s="19">
        <v>72</v>
      </c>
      <c r="D239" s="19" t="s">
        <v>51</v>
      </c>
      <c r="E239" s="28" t="s">
        <v>54</v>
      </c>
      <c r="F239" s="21">
        <v>0</v>
      </c>
      <c r="G239" s="18" t="str">
        <f>VLOOKUP(B239,'Data Produk'!$A$2:$F$40,2,FALSE)</f>
        <v>Pepsodent 120 gr</v>
      </c>
      <c r="H239" s="18" t="str">
        <f>VLOOKUP(B239,'Data Produk'!$A$2:$F$40,3,FALSE)</f>
        <v>Perawatan Tubuh</v>
      </c>
      <c r="I239" s="19" t="str">
        <f>VLOOKUP(B239,'Data Produk'!$A$2:$F$40,4,FALSE)</f>
        <v>Pcs</v>
      </c>
      <c r="J239" s="27">
        <f>VLOOKUP(B239,'Data Produk'!$A$2:$F$40,5,FALSE)</f>
        <v>5750</v>
      </c>
      <c r="K239" s="27">
        <f>VLOOKUP(B239,'Data Produk'!$A$2:$F$40,6,FALSE)</f>
        <v>10300</v>
      </c>
      <c r="L239" s="23">
        <f t="shared" si="31"/>
        <v>414000</v>
      </c>
      <c r="M239" s="24">
        <f t="shared" si="33"/>
        <v>741600</v>
      </c>
      <c r="N239" s="10">
        <f t="shared" si="27"/>
        <v>26</v>
      </c>
      <c r="O239" s="9" t="str">
        <f t="shared" si="28"/>
        <v>Aug</v>
      </c>
      <c r="P239" s="16">
        <f t="shared" si="29"/>
        <v>2021</v>
      </c>
      <c r="R239">
        <f>'[1]Data Transaksi'!$C239+25</f>
        <v>97</v>
      </c>
    </row>
    <row r="240" spans="1:18" x14ac:dyDescent="0.3">
      <c r="A240" s="8">
        <v>44435</v>
      </c>
      <c r="B240" s="9" t="s">
        <v>32</v>
      </c>
      <c r="C240" s="10">
        <v>70</v>
      </c>
      <c r="D240" s="10" t="s">
        <v>51</v>
      </c>
      <c r="E240" s="25" t="s">
        <v>54</v>
      </c>
      <c r="F240" s="12">
        <v>0</v>
      </c>
      <c r="G240" s="9" t="str">
        <f>VLOOKUP(B240,'Data Produk'!$A$2:$F$40,2,FALSE)</f>
        <v>Pepsodent 120 gr</v>
      </c>
      <c r="H240" s="9" t="str">
        <f>VLOOKUP(B240,'Data Produk'!$A$2:$F$40,3,FALSE)</f>
        <v>Perawatan Tubuh</v>
      </c>
      <c r="I240" s="10" t="str">
        <f>VLOOKUP(B240,'Data Produk'!$A$2:$F$40,4,FALSE)</f>
        <v>Pcs</v>
      </c>
      <c r="J240" s="26">
        <f>VLOOKUP(B240,'Data Produk'!$A$2:$F$40,5,FALSE)</f>
        <v>5750</v>
      </c>
      <c r="K240" s="26">
        <f>VLOOKUP(B240,'Data Produk'!$A$2:$F$40,6,FALSE)</f>
        <v>10300</v>
      </c>
      <c r="L240" s="14">
        <f t="shared" si="31"/>
        <v>402500</v>
      </c>
      <c r="M240" s="15">
        <f t="shared" si="33"/>
        <v>721000</v>
      </c>
      <c r="N240" s="10">
        <f t="shared" si="27"/>
        <v>27</v>
      </c>
      <c r="O240" s="9" t="str">
        <f t="shared" si="28"/>
        <v>Aug</v>
      </c>
      <c r="P240" s="16">
        <f t="shared" si="29"/>
        <v>2021</v>
      </c>
      <c r="R240">
        <f>'[1]Data Transaksi'!$C240+25</f>
        <v>95</v>
      </c>
    </row>
    <row r="241" spans="1:18" x14ac:dyDescent="0.3">
      <c r="A241" s="17">
        <v>44436</v>
      </c>
      <c r="B241" s="18" t="s">
        <v>32</v>
      </c>
      <c r="C241" s="19">
        <v>67</v>
      </c>
      <c r="D241" s="19" t="s">
        <v>51</v>
      </c>
      <c r="E241" s="28" t="s">
        <v>54</v>
      </c>
      <c r="F241" s="21">
        <v>0</v>
      </c>
      <c r="G241" s="18" t="str">
        <f>VLOOKUP(B241,'Data Produk'!$A$2:$F$40,2,FALSE)</f>
        <v>Pepsodent 120 gr</v>
      </c>
      <c r="H241" s="18" t="str">
        <f>VLOOKUP(B241,'Data Produk'!$A$2:$F$40,3,FALSE)</f>
        <v>Perawatan Tubuh</v>
      </c>
      <c r="I241" s="19" t="str">
        <f>VLOOKUP(B241,'Data Produk'!$A$2:$F$40,4,FALSE)</f>
        <v>Pcs</v>
      </c>
      <c r="J241" s="27">
        <f>VLOOKUP(B241,'Data Produk'!$A$2:$F$40,5,FALSE)</f>
        <v>5750</v>
      </c>
      <c r="K241" s="27">
        <f>VLOOKUP(B241,'Data Produk'!$A$2:$F$40,6,FALSE)</f>
        <v>10300</v>
      </c>
      <c r="L241" s="23">
        <f t="shared" si="31"/>
        <v>385250</v>
      </c>
      <c r="M241" s="24">
        <f t="shared" si="33"/>
        <v>690100</v>
      </c>
      <c r="N241" s="10">
        <f t="shared" si="27"/>
        <v>28</v>
      </c>
      <c r="O241" s="9" t="str">
        <f t="shared" si="28"/>
        <v>Aug</v>
      </c>
      <c r="P241" s="16">
        <f t="shared" si="29"/>
        <v>2021</v>
      </c>
      <c r="R241">
        <f>'[1]Data Transaksi'!$C241+25</f>
        <v>92</v>
      </c>
    </row>
    <row r="242" spans="1:18" x14ac:dyDescent="0.3">
      <c r="A242" s="8">
        <v>44437</v>
      </c>
      <c r="B242" s="9" t="s">
        <v>32</v>
      </c>
      <c r="C242" s="10">
        <v>77</v>
      </c>
      <c r="D242" s="10" t="s">
        <v>51</v>
      </c>
      <c r="E242" s="25" t="s">
        <v>54</v>
      </c>
      <c r="F242" s="12">
        <v>0</v>
      </c>
      <c r="G242" s="9" t="str">
        <f>VLOOKUP(B242,'Data Produk'!$A$2:$F$40,2,FALSE)</f>
        <v>Pepsodent 120 gr</v>
      </c>
      <c r="H242" s="9" t="str">
        <f>VLOOKUP(B242,'Data Produk'!$A$2:$F$40,3,FALSE)</f>
        <v>Perawatan Tubuh</v>
      </c>
      <c r="I242" s="10" t="str">
        <f>VLOOKUP(B242,'Data Produk'!$A$2:$F$40,4,FALSE)</f>
        <v>Pcs</v>
      </c>
      <c r="J242" s="26">
        <f>VLOOKUP(B242,'Data Produk'!$A$2:$F$40,5,FALSE)</f>
        <v>5750</v>
      </c>
      <c r="K242" s="26">
        <f>VLOOKUP(B242,'Data Produk'!$A$2:$F$40,6,FALSE)</f>
        <v>10300</v>
      </c>
      <c r="L242" s="14">
        <f t="shared" si="31"/>
        <v>442750</v>
      </c>
      <c r="M242" s="15">
        <f t="shared" si="33"/>
        <v>793100</v>
      </c>
      <c r="N242" s="10">
        <f t="shared" si="27"/>
        <v>29</v>
      </c>
      <c r="O242" s="9" t="str">
        <f t="shared" si="28"/>
        <v>Aug</v>
      </c>
      <c r="P242" s="16">
        <f t="shared" si="29"/>
        <v>2021</v>
      </c>
      <c r="R242">
        <f>'[1]Data Transaksi'!$C242+25</f>
        <v>102</v>
      </c>
    </row>
    <row r="243" spans="1:18" x14ac:dyDescent="0.3">
      <c r="A243" s="17">
        <v>44438</v>
      </c>
      <c r="B243" s="18" t="s">
        <v>32</v>
      </c>
      <c r="C243" s="19">
        <v>75</v>
      </c>
      <c r="D243" s="19" t="s">
        <v>51</v>
      </c>
      <c r="E243" s="28" t="s">
        <v>54</v>
      </c>
      <c r="F243" s="21">
        <v>0</v>
      </c>
      <c r="G243" s="18" t="str">
        <f>VLOOKUP(B243,'Data Produk'!$A$2:$F$40,2,FALSE)</f>
        <v>Pepsodent 120 gr</v>
      </c>
      <c r="H243" s="18" t="str">
        <f>VLOOKUP(B243,'Data Produk'!$A$2:$F$40,3,FALSE)</f>
        <v>Perawatan Tubuh</v>
      </c>
      <c r="I243" s="19" t="str">
        <f>VLOOKUP(B243,'Data Produk'!$A$2:$F$40,4,FALSE)</f>
        <v>Pcs</v>
      </c>
      <c r="J243" s="27">
        <f>VLOOKUP(B243,'Data Produk'!$A$2:$F$40,5,FALSE)</f>
        <v>5750</v>
      </c>
      <c r="K243" s="27">
        <f>VLOOKUP(B243,'Data Produk'!$A$2:$F$40,6,FALSE)</f>
        <v>10300</v>
      </c>
      <c r="L243" s="23">
        <f t="shared" si="31"/>
        <v>431250</v>
      </c>
      <c r="M243" s="24">
        <f t="shared" si="33"/>
        <v>772500</v>
      </c>
      <c r="N243" s="10">
        <f t="shared" si="27"/>
        <v>30</v>
      </c>
      <c r="O243" s="9" t="str">
        <f t="shared" si="28"/>
        <v>Aug</v>
      </c>
      <c r="P243" s="16">
        <f t="shared" si="29"/>
        <v>2021</v>
      </c>
      <c r="R243">
        <f>'[1]Data Transaksi'!$C243+25</f>
        <v>100</v>
      </c>
    </row>
    <row r="244" spans="1:18" x14ac:dyDescent="0.3">
      <c r="A244" s="8">
        <v>44439</v>
      </c>
      <c r="B244" s="9" t="s">
        <v>32</v>
      </c>
      <c r="C244" s="10">
        <v>70</v>
      </c>
      <c r="D244" s="10" t="s">
        <v>51</v>
      </c>
      <c r="E244" s="25" t="s">
        <v>54</v>
      </c>
      <c r="F244" s="12">
        <v>0</v>
      </c>
      <c r="G244" s="9" t="str">
        <f>VLOOKUP(B244,'Data Produk'!$A$2:$F$40,2,FALSE)</f>
        <v>Pepsodent 120 gr</v>
      </c>
      <c r="H244" s="9" t="str">
        <f>VLOOKUP(B244,'Data Produk'!$A$2:$F$40,3,FALSE)</f>
        <v>Perawatan Tubuh</v>
      </c>
      <c r="I244" s="10" t="str">
        <f>VLOOKUP(B244,'Data Produk'!$A$2:$F$40,4,FALSE)</f>
        <v>Pcs</v>
      </c>
      <c r="J244" s="26">
        <f>VLOOKUP(B244,'Data Produk'!$A$2:$F$40,5,FALSE)</f>
        <v>5750</v>
      </c>
      <c r="K244" s="26">
        <f>VLOOKUP(B244,'Data Produk'!$A$2:$F$40,6,FALSE)</f>
        <v>10300</v>
      </c>
      <c r="L244" s="14">
        <f t="shared" si="31"/>
        <v>402500</v>
      </c>
      <c r="M244" s="15">
        <f t="shared" si="33"/>
        <v>721000</v>
      </c>
      <c r="N244" s="10">
        <f t="shared" si="27"/>
        <v>31</v>
      </c>
      <c r="O244" s="9" t="str">
        <f t="shared" si="28"/>
        <v>Aug</v>
      </c>
      <c r="P244" s="16">
        <f t="shared" si="29"/>
        <v>2021</v>
      </c>
      <c r="R244">
        <f>'[1]Data Transaksi'!$C244+25</f>
        <v>95</v>
      </c>
    </row>
    <row r="245" spans="1:18" x14ac:dyDescent="0.3">
      <c r="A245" s="17">
        <v>44440</v>
      </c>
      <c r="B245" s="18" t="s">
        <v>34</v>
      </c>
      <c r="C245" s="19">
        <v>70</v>
      </c>
      <c r="D245" s="19" t="s">
        <v>51</v>
      </c>
      <c r="E245" s="28" t="s">
        <v>54</v>
      </c>
      <c r="F245" s="21">
        <v>0</v>
      </c>
      <c r="G245" s="18" t="str">
        <f>VLOOKUP(B245,'Data Produk'!$A$2:$F$40,2,FALSE)</f>
        <v>Pond's Bright Beauty</v>
      </c>
      <c r="H245" s="18" t="str">
        <f>VLOOKUP(B245,'Data Produk'!$A$2:$F$40,3,FALSE)</f>
        <v>Perawatan Tubuh</v>
      </c>
      <c r="I245" s="19" t="str">
        <f>VLOOKUP(B245,'Data Produk'!$A$2:$F$40,4,FALSE)</f>
        <v>Pcs</v>
      </c>
      <c r="J245" s="27">
        <f>VLOOKUP(B245,'Data Produk'!$A$2:$F$40,5,FALSE)</f>
        <v>17750</v>
      </c>
      <c r="K245" s="27">
        <f>VLOOKUP(B245,'Data Produk'!$A$2:$F$40,6,FALSE)</f>
        <v>21000</v>
      </c>
      <c r="L245" s="23">
        <f>J245*C245</f>
        <v>1242500</v>
      </c>
      <c r="M245" s="24">
        <f>K245*C245*(1-F245)</f>
        <v>1470000</v>
      </c>
      <c r="N245" s="10">
        <f t="shared" si="27"/>
        <v>1</v>
      </c>
      <c r="O245" s="9" t="str">
        <f t="shared" si="28"/>
        <v>Sep</v>
      </c>
      <c r="P245" s="16">
        <f t="shared" si="29"/>
        <v>2021</v>
      </c>
      <c r="R245">
        <f>'[1]Data Transaksi'!$C245+25</f>
        <v>95</v>
      </c>
    </row>
    <row r="246" spans="1:18" x14ac:dyDescent="0.3">
      <c r="A246" s="8">
        <v>44441</v>
      </c>
      <c r="B246" s="9" t="s">
        <v>7</v>
      </c>
      <c r="C246" s="10">
        <v>69</v>
      </c>
      <c r="D246" s="10" t="s">
        <v>52</v>
      </c>
      <c r="E246" s="25" t="s">
        <v>55</v>
      </c>
      <c r="F246" s="12">
        <v>0</v>
      </c>
      <c r="G246" s="9" t="str">
        <f>VLOOKUP(B246,'Data Produk'!$A$2:$F$40,2,FALSE)</f>
        <v>Lotte Chocopie</v>
      </c>
      <c r="H246" s="9" t="str">
        <f>VLOOKUP(B246,'Data Produk'!$A$2:$F$40,3,FALSE)</f>
        <v>Makanan</v>
      </c>
      <c r="I246" s="10" t="str">
        <f>VLOOKUP(B246,'Data Produk'!$A$2:$F$40,4,FALSE)</f>
        <v>Pcs</v>
      </c>
      <c r="J246" s="26">
        <f>VLOOKUP(B246,'Data Produk'!$A$2:$F$40,5,FALSE)</f>
        <v>4850</v>
      </c>
      <c r="K246" s="26">
        <f>VLOOKUP(B246,'Data Produk'!$A$2:$F$40,6,FALSE)</f>
        <v>6100</v>
      </c>
      <c r="L246" s="14">
        <f t="shared" ref="L246:L274" si="34">J246*C246</f>
        <v>334650</v>
      </c>
      <c r="M246" s="15">
        <f t="shared" ref="M246:M268" si="35">K246*C246</f>
        <v>420900</v>
      </c>
      <c r="N246" s="10">
        <f t="shared" si="27"/>
        <v>2</v>
      </c>
      <c r="O246" s="9" t="str">
        <f t="shared" si="28"/>
        <v>Sep</v>
      </c>
      <c r="P246" s="16">
        <f t="shared" si="29"/>
        <v>2021</v>
      </c>
      <c r="R246">
        <f>'[1]Data Transaksi'!$C246+25</f>
        <v>94</v>
      </c>
    </row>
    <row r="247" spans="1:18" x14ac:dyDescent="0.3">
      <c r="A247" s="17">
        <v>44442</v>
      </c>
      <c r="B247" s="18" t="s">
        <v>9</v>
      </c>
      <c r="C247" s="19">
        <v>72</v>
      </c>
      <c r="D247" s="19" t="s">
        <v>52</v>
      </c>
      <c r="E247" s="28" t="s">
        <v>54</v>
      </c>
      <c r="F247" s="21">
        <v>0</v>
      </c>
      <c r="G247" s="18" t="str">
        <f>VLOOKUP(B247,'Data Produk'!$A$2:$F$40,2,FALSE)</f>
        <v>Nyam-nyam</v>
      </c>
      <c r="H247" s="18" t="str">
        <f>VLOOKUP(B247,'Data Produk'!$A$2:$F$40,3,FALSE)</f>
        <v>Makanan</v>
      </c>
      <c r="I247" s="19" t="str">
        <f>VLOOKUP(B247,'Data Produk'!$A$2:$F$40,4,FALSE)</f>
        <v>Pcs</v>
      </c>
      <c r="J247" s="27">
        <f>VLOOKUP(B247,'Data Produk'!$A$2:$F$40,5,FALSE)</f>
        <v>3550</v>
      </c>
      <c r="K247" s="27">
        <f>VLOOKUP(B247,'Data Produk'!$A$2:$F$40,6,FALSE)</f>
        <v>4800</v>
      </c>
      <c r="L247" s="23">
        <f t="shared" si="34"/>
        <v>255600</v>
      </c>
      <c r="M247" s="24">
        <f t="shared" si="35"/>
        <v>345600</v>
      </c>
      <c r="N247" s="10">
        <f t="shared" si="27"/>
        <v>3</v>
      </c>
      <c r="O247" s="9" t="str">
        <f t="shared" si="28"/>
        <v>Sep</v>
      </c>
      <c r="P247" s="16">
        <f t="shared" si="29"/>
        <v>2021</v>
      </c>
      <c r="R247">
        <f>'[1]Data Transaksi'!$C247+25</f>
        <v>97</v>
      </c>
    </row>
    <row r="248" spans="1:18" x14ac:dyDescent="0.3">
      <c r="A248" s="8">
        <v>44443</v>
      </c>
      <c r="B248" s="9" t="s">
        <v>41</v>
      </c>
      <c r="C248" s="10">
        <v>73</v>
      </c>
      <c r="D248" s="10" t="s">
        <v>52</v>
      </c>
      <c r="E248" s="25" t="s">
        <v>54</v>
      </c>
      <c r="F248" s="12">
        <v>0</v>
      </c>
      <c r="G248" s="9" t="str">
        <f>VLOOKUP(B248,'Data Produk'!$A$2:$F$40,2,FALSE)</f>
        <v>Pulpen Gel</v>
      </c>
      <c r="H248" s="9" t="str">
        <f>VLOOKUP(B248,'Data Produk'!$A$2:$F$40,3,FALSE)</f>
        <v>Alat Tulis</v>
      </c>
      <c r="I248" s="10" t="str">
        <f>VLOOKUP(B248,'Data Produk'!$A$2:$F$40,4,FALSE)</f>
        <v>Pcs</v>
      </c>
      <c r="J248" s="26">
        <f>VLOOKUP(B248,'Data Produk'!$A$2:$F$40,5,FALSE)</f>
        <v>7500</v>
      </c>
      <c r="K248" s="26">
        <f>VLOOKUP(B248,'Data Produk'!$A$2:$F$40,6,FALSE)</f>
        <v>8000</v>
      </c>
      <c r="L248" s="14">
        <f t="shared" si="34"/>
        <v>547500</v>
      </c>
      <c r="M248" s="15">
        <f t="shared" si="35"/>
        <v>584000</v>
      </c>
      <c r="N248" s="10">
        <f t="shared" si="27"/>
        <v>4</v>
      </c>
      <c r="O248" s="9" t="str">
        <f t="shared" si="28"/>
        <v>Sep</v>
      </c>
      <c r="P248" s="16">
        <f t="shared" si="29"/>
        <v>2021</v>
      </c>
      <c r="R248">
        <f>'[1]Data Transaksi'!$C248+25</f>
        <v>98</v>
      </c>
    </row>
    <row r="249" spans="1:18" x14ac:dyDescent="0.3">
      <c r="A249" s="17">
        <v>44444</v>
      </c>
      <c r="B249" s="18" t="s">
        <v>42</v>
      </c>
      <c r="C249" s="19">
        <v>75</v>
      </c>
      <c r="D249" s="19" t="s">
        <v>51</v>
      </c>
      <c r="E249" s="28" t="s">
        <v>54</v>
      </c>
      <c r="F249" s="21">
        <v>0</v>
      </c>
      <c r="G249" s="18" t="str">
        <f>VLOOKUP(B249,'Data Produk'!$A$2:$F$40,2,FALSE)</f>
        <v>Tipe X Joyko</v>
      </c>
      <c r="H249" s="18" t="str">
        <f>VLOOKUP(B249,'Data Produk'!$A$2:$F$40,3,FALSE)</f>
        <v>Alat Tulis</v>
      </c>
      <c r="I249" s="19" t="str">
        <f>VLOOKUP(B249,'Data Produk'!$A$2:$F$40,4,FALSE)</f>
        <v>Pcs</v>
      </c>
      <c r="J249" s="27">
        <f>VLOOKUP(B249,'Data Produk'!$A$2:$F$40,5,FALSE)</f>
        <v>1500</v>
      </c>
      <c r="K249" s="27">
        <f>VLOOKUP(B249,'Data Produk'!$A$2:$F$40,6,FALSE)</f>
        <v>2500</v>
      </c>
      <c r="L249" s="23">
        <f t="shared" si="34"/>
        <v>112500</v>
      </c>
      <c r="M249" s="24">
        <f t="shared" si="35"/>
        <v>187500</v>
      </c>
      <c r="N249" s="10">
        <f t="shared" si="27"/>
        <v>5</v>
      </c>
      <c r="O249" s="9" t="str">
        <f t="shared" si="28"/>
        <v>Sep</v>
      </c>
      <c r="P249" s="16">
        <f t="shared" si="29"/>
        <v>2021</v>
      </c>
      <c r="R249">
        <f>'[1]Data Transaksi'!$C249+25</f>
        <v>100</v>
      </c>
    </row>
    <row r="250" spans="1:18" x14ac:dyDescent="0.3">
      <c r="A250" s="8">
        <v>44445</v>
      </c>
      <c r="B250" s="9" t="s">
        <v>25</v>
      </c>
      <c r="C250" s="10">
        <v>70</v>
      </c>
      <c r="D250" s="10" t="s">
        <v>51</v>
      </c>
      <c r="E250" s="25" t="s">
        <v>55</v>
      </c>
      <c r="F250" s="12">
        <v>0</v>
      </c>
      <c r="G250" s="9" t="str">
        <f>VLOOKUP(B250,'Data Produk'!$A$2:$F$40,2,FALSE)</f>
        <v>Golda Coffee</v>
      </c>
      <c r="H250" s="9" t="str">
        <f>VLOOKUP(B250,'Data Produk'!$A$2:$F$40,3,FALSE)</f>
        <v>Minuman</v>
      </c>
      <c r="I250" s="10" t="str">
        <f>VLOOKUP(B250,'Data Produk'!$A$2:$F$40,4,FALSE)</f>
        <v>Pcs</v>
      </c>
      <c r="J250" s="26">
        <f>VLOOKUP(B250,'Data Produk'!$A$2:$F$40,5,FALSE)</f>
        <v>11950</v>
      </c>
      <c r="K250" s="26">
        <f>VLOOKUP(B250,'Data Produk'!$A$2:$F$40,6,FALSE)</f>
        <v>16200</v>
      </c>
      <c r="L250" s="14">
        <f t="shared" si="34"/>
        <v>836500</v>
      </c>
      <c r="M250" s="15">
        <f t="shared" si="35"/>
        <v>1134000</v>
      </c>
      <c r="N250" s="10">
        <f t="shared" si="27"/>
        <v>6</v>
      </c>
      <c r="O250" s="9" t="str">
        <f t="shared" si="28"/>
        <v>Sep</v>
      </c>
      <c r="P250" s="16">
        <f t="shared" si="29"/>
        <v>2021</v>
      </c>
      <c r="R250">
        <f>'[1]Data Transaksi'!$C250+25</f>
        <v>95</v>
      </c>
    </row>
    <row r="251" spans="1:18" x14ac:dyDescent="0.3">
      <c r="A251" s="17">
        <v>44446</v>
      </c>
      <c r="B251" s="18" t="s">
        <v>30</v>
      </c>
      <c r="C251" s="19">
        <v>75</v>
      </c>
      <c r="D251" s="19" t="s">
        <v>51</v>
      </c>
      <c r="E251" s="28" t="s">
        <v>54</v>
      </c>
      <c r="F251" s="21">
        <v>0</v>
      </c>
      <c r="G251" s="18" t="str">
        <f>VLOOKUP(B251,'Data Produk'!$A$2:$F$40,2,FALSE)</f>
        <v>Lifebuoy Cair 900 Ml</v>
      </c>
      <c r="H251" s="18" t="str">
        <f>VLOOKUP(B251,'Data Produk'!$A$2:$F$40,3,FALSE)</f>
        <v>Perawatan Tubuh</v>
      </c>
      <c r="I251" s="19" t="str">
        <f>VLOOKUP(B251,'Data Produk'!$A$2:$F$40,4,FALSE)</f>
        <v>Pcs</v>
      </c>
      <c r="J251" s="27">
        <f>VLOOKUP(B251,'Data Produk'!$A$2:$F$40,5,FALSE)</f>
        <v>34550</v>
      </c>
      <c r="K251" s="27">
        <f>VLOOKUP(B251,'Data Produk'!$A$2:$F$40,6,FALSE)</f>
        <v>36000</v>
      </c>
      <c r="L251" s="23">
        <f t="shared" si="34"/>
        <v>2591250</v>
      </c>
      <c r="M251" s="24">
        <f t="shared" si="35"/>
        <v>2700000</v>
      </c>
      <c r="N251" s="10">
        <f t="shared" si="27"/>
        <v>7</v>
      </c>
      <c r="O251" s="9" t="str">
        <f t="shared" si="28"/>
        <v>Sep</v>
      </c>
      <c r="P251" s="16">
        <f t="shared" si="29"/>
        <v>2021</v>
      </c>
      <c r="R251">
        <f>'[1]Data Transaksi'!$C251+25</f>
        <v>100</v>
      </c>
    </row>
    <row r="252" spans="1:18" x14ac:dyDescent="0.3">
      <c r="A252" s="8">
        <v>44447</v>
      </c>
      <c r="B252" s="9" t="s">
        <v>8</v>
      </c>
      <c r="C252" s="10">
        <v>70</v>
      </c>
      <c r="D252" s="10" t="s">
        <v>51</v>
      </c>
      <c r="E252" s="25" t="s">
        <v>55</v>
      </c>
      <c r="F252" s="12">
        <v>0</v>
      </c>
      <c r="G252" s="9" t="str">
        <f>VLOOKUP(B252,'Data Produk'!$A$2:$F$40,2,FALSE)</f>
        <v>Oreo Wafer Sandwich</v>
      </c>
      <c r="H252" s="9" t="str">
        <f>VLOOKUP(B252,'Data Produk'!$A$2:$F$40,3,FALSE)</f>
        <v>Makanan</v>
      </c>
      <c r="I252" s="10" t="str">
        <f>VLOOKUP(B252,'Data Produk'!$A$2:$F$40,4,FALSE)</f>
        <v>Pcs</v>
      </c>
      <c r="J252" s="26">
        <f>VLOOKUP(B252,'Data Produk'!$A$2:$F$40,5,FALSE)</f>
        <v>2350</v>
      </c>
      <c r="K252" s="26">
        <f>VLOOKUP(B252,'Data Produk'!$A$2:$F$40,6,FALSE)</f>
        <v>3500</v>
      </c>
      <c r="L252" s="14">
        <f t="shared" si="34"/>
        <v>164500</v>
      </c>
      <c r="M252" s="15">
        <f t="shared" si="35"/>
        <v>245000</v>
      </c>
      <c r="N252" s="10">
        <f t="shared" si="27"/>
        <v>8</v>
      </c>
      <c r="O252" s="9" t="str">
        <f t="shared" si="28"/>
        <v>Sep</v>
      </c>
      <c r="P252" s="16">
        <f t="shared" si="29"/>
        <v>2021</v>
      </c>
      <c r="R252">
        <f>'[1]Data Transaksi'!$C252+25</f>
        <v>95</v>
      </c>
    </row>
    <row r="253" spans="1:18" x14ac:dyDescent="0.3">
      <c r="A253" s="17">
        <v>44448</v>
      </c>
      <c r="B253" s="18" t="s">
        <v>34</v>
      </c>
      <c r="C253" s="19">
        <v>69</v>
      </c>
      <c r="D253" s="19" t="s">
        <v>53</v>
      </c>
      <c r="E253" s="28" t="s">
        <v>54</v>
      </c>
      <c r="F253" s="21">
        <v>0</v>
      </c>
      <c r="G253" s="18" t="str">
        <f>VLOOKUP(B253,'Data Produk'!$A$2:$F$40,2,FALSE)</f>
        <v>Pond's Bright Beauty</v>
      </c>
      <c r="H253" s="18" t="str">
        <f>VLOOKUP(B253,'Data Produk'!$A$2:$F$40,3,FALSE)</f>
        <v>Perawatan Tubuh</v>
      </c>
      <c r="I253" s="19" t="str">
        <f>VLOOKUP(B253,'Data Produk'!$A$2:$F$40,4,FALSE)</f>
        <v>Pcs</v>
      </c>
      <c r="J253" s="27">
        <f>VLOOKUP(B253,'Data Produk'!$A$2:$F$40,5,FALSE)</f>
        <v>17750</v>
      </c>
      <c r="K253" s="27">
        <f>VLOOKUP(B253,'Data Produk'!$A$2:$F$40,6,FALSE)</f>
        <v>21000</v>
      </c>
      <c r="L253" s="23">
        <f t="shared" si="34"/>
        <v>1224750</v>
      </c>
      <c r="M253" s="24">
        <f t="shared" si="35"/>
        <v>1449000</v>
      </c>
      <c r="N253" s="10">
        <f t="shared" si="27"/>
        <v>9</v>
      </c>
      <c r="O253" s="9" t="str">
        <f t="shared" si="28"/>
        <v>Sep</v>
      </c>
      <c r="P253" s="16">
        <f t="shared" si="29"/>
        <v>2021</v>
      </c>
      <c r="R253">
        <f>'[1]Data Transaksi'!$C253+25</f>
        <v>94</v>
      </c>
    </row>
    <row r="254" spans="1:18" x14ac:dyDescent="0.3">
      <c r="A254" s="8">
        <v>44449</v>
      </c>
      <c r="B254" s="9" t="s">
        <v>34</v>
      </c>
      <c r="C254" s="10">
        <v>68</v>
      </c>
      <c r="D254" s="10" t="s">
        <v>52</v>
      </c>
      <c r="E254" s="25" t="s">
        <v>54</v>
      </c>
      <c r="F254" s="12">
        <v>0</v>
      </c>
      <c r="G254" s="9" t="str">
        <f>VLOOKUP(B254,'Data Produk'!$A$2:$F$40,2,FALSE)</f>
        <v>Pond's Bright Beauty</v>
      </c>
      <c r="H254" s="9" t="str">
        <f>VLOOKUP(B254,'Data Produk'!$A$2:$F$40,3,FALSE)</f>
        <v>Perawatan Tubuh</v>
      </c>
      <c r="I254" s="10" t="str">
        <f>VLOOKUP(B254,'Data Produk'!$A$2:$F$40,4,FALSE)</f>
        <v>Pcs</v>
      </c>
      <c r="J254" s="26">
        <f>VLOOKUP(B254,'Data Produk'!$A$2:$F$40,5,FALSE)</f>
        <v>17750</v>
      </c>
      <c r="K254" s="26">
        <f>VLOOKUP(B254,'Data Produk'!$A$2:$F$40,6,FALSE)</f>
        <v>21000</v>
      </c>
      <c r="L254" s="14">
        <f t="shared" si="34"/>
        <v>1207000</v>
      </c>
      <c r="M254" s="15">
        <f t="shared" si="35"/>
        <v>1428000</v>
      </c>
      <c r="N254" s="10">
        <f t="shared" si="27"/>
        <v>10</v>
      </c>
      <c r="O254" s="9" t="str">
        <f t="shared" si="28"/>
        <v>Sep</v>
      </c>
      <c r="P254" s="16">
        <f t="shared" si="29"/>
        <v>2021</v>
      </c>
      <c r="R254">
        <f>'[1]Data Transaksi'!$C254+25</f>
        <v>93</v>
      </c>
    </row>
    <row r="255" spans="1:18" x14ac:dyDescent="0.3">
      <c r="A255" s="17">
        <v>44450</v>
      </c>
      <c r="B255" s="18" t="s">
        <v>7</v>
      </c>
      <c r="C255" s="19">
        <v>67</v>
      </c>
      <c r="D255" s="19" t="s">
        <v>53</v>
      </c>
      <c r="E255" s="28" t="s">
        <v>54</v>
      </c>
      <c r="F255" s="21">
        <v>0</v>
      </c>
      <c r="G255" s="18" t="str">
        <f>VLOOKUP(B255,'Data Produk'!$A$2:$F$40,2,FALSE)</f>
        <v>Lotte Chocopie</v>
      </c>
      <c r="H255" s="18" t="str">
        <f>VLOOKUP(B255,'Data Produk'!$A$2:$F$40,3,FALSE)</f>
        <v>Makanan</v>
      </c>
      <c r="I255" s="19" t="str">
        <f>VLOOKUP(B255,'Data Produk'!$A$2:$F$40,4,FALSE)</f>
        <v>Pcs</v>
      </c>
      <c r="J255" s="27">
        <f>VLOOKUP(B255,'Data Produk'!$A$2:$F$40,5,FALSE)</f>
        <v>4850</v>
      </c>
      <c r="K255" s="27">
        <f>VLOOKUP(B255,'Data Produk'!$A$2:$F$40,6,FALSE)</f>
        <v>6100</v>
      </c>
      <c r="L255" s="23">
        <f t="shared" si="34"/>
        <v>324950</v>
      </c>
      <c r="M255" s="24">
        <f t="shared" si="35"/>
        <v>408700</v>
      </c>
      <c r="N255" s="10">
        <f t="shared" si="27"/>
        <v>11</v>
      </c>
      <c r="O255" s="9" t="str">
        <f t="shared" si="28"/>
        <v>Sep</v>
      </c>
      <c r="P255" s="16">
        <f t="shared" si="29"/>
        <v>2021</v>
      </c>
      <c r="R255">
        <f>'[1]Data Transaksi'!$C255+25</f>
        <v>92</v>
      </c>
    </row>
    <row r="256" spans="1:18" x14ac:dyDescent="0.3">
      <c r="A256" s="8">
        <v>44451</v>
      </c>
      <c r="B256" s="9" t="s">
        <v>9</v>
      </c>
      <c r="C256" s="10">
        <v>70</v>
      </c>
      <c r="D256" s="10" t="s">
        <v>53</v>
      </c>
      <c r="E256" s="25" t="s">
        <v>54</v>
      </c>
      <c r="F256" s="12">
        <v>0</v>
      </c>
      <c r="G256" s="9" t="str">
        <f>VLOOKUP(B256,'Data Produk'!$A$2:$F$40,2,FALSE)</f>
        <v>Nyam-nyam</v>
      </c>
      <c r="H256" s="9" t="str">
        <f>VLOOKUP(B256,'Data Produk'!$A$2:$F$40,3,FALSE)</f>
        <v>Makanan</v>
      </c>
      <c r="I256" s="10" t="str">
        <f>VLOOKUP(B256,'Data Produk'!$A$2:$F$40,4,FALSE)</f>
        <v>Pcs</v>
      </c>
      <c r="J256" s="26">
        <f>VLOOKUP(B256,'Data Produk'!$A$2:$F$40,5,FALSE)</f>
        <v>3550</v>
      </c>
      <c r="K256" s="26">
        <f>VLOOKUP(B256,'Data Produk'!$A$2:$F$40,6,FALSE)</f>
        <v>4800</v>
      </c>
      <c r="L256" s="14">
        <f t="shared" si="34"/>
        <v>248500</v>
      </c>
      <c r="M256" s="15">
        <f t="shared" si="35"/>
        <v>336000</v>
      </c>
      <c r="N256" s="10">
        <f t="shared" si="27"/>
        <v>12</v>
      </c>
      <c r="O256" s="9" t="str">
        <f t="shared" si="28"/>
        <v>Sep</v>
      </c>
      <c r="P256" s="16">
        <f t="shared" si="29"/>
        <v>2021</v>
      </c>
      <c r="R256">
        <f>'[1]Data Transaksi'!$C256+25</f>
        <v>95</v>
      </c>
    </row>
    <row r="257" spans="1:18" x14ac:dyDescent="0.3">
      <c r="A257" s="17">
        <v>44452</v>
      </c>
      <c r="B257" s="18" t="s">
        <v>6</v>
      </c>
      <c r="C257" s="19">
        <v>71</v>
      </c>
      <c r="D257" s="19" t="s">
        <v>52</v>
      </c>
      <c r="E257" s="28" t="s">
        <v>54</v>
      </c>
      <c r="F257" s="21">
        <v>0</v>
      </c>
      <c r="G257" s="18" t="str">
        <f>VLOOKUP(B257,'Data Produk'!$A$2:$F$40,2,FALSE)</f>
        <v>Pocky</v>
      </c>
      <c r="H257" s="18" t="str">
        <f>VLOOKUP(B257,'Data Produk'!$A$2:$F$40,3,FALSE)</f>
        <v>Makanan</v>
      </c>
      <c r="I257" s="19" t="str">
        <f>VLOOKUP(B257,'Data Produk'!$A$2:$F$40,4,FALSE)</f>
        <v>Pcs</v>
      </c>
      <c r="J257" s="27">
        <f>VLOOKUP(B257,'Data Produk'!$A$2:$F$40,5,FALSE)</f>
        <v>7250</v>
      </c>
      <c r="K257" s="27">
        <f>VLOOKUP(B257,'Data Produk'!$A$2:$F$40,6,FALSE)</f>
        <v>8200</v>
      </c>
      <c r="L257" s="23">
        <f t="shared" si="34"/>
        <v>514750</v>
      </c>
      <c r="M257" s="24">
        <f t="shared" si="35"/>
        <v>582200</v>
      </c>
      <c r="N257" s="10">
        <f t="shared" si="27"/>
        <v>13</v>
      </c>
      <c r="O257" s="9" t="str">
        <f t="shared" si="28"/>
        <v>Sep</v>
      </c>
      <c r="P257" s="16">
        <f t="shared" si="29"/>
        <v>2021</v>
      </c>
      <c r="R257">
        <f>'[1]Data Transaksi'!$C257+25</f>
        <v>96</v>
      </c>
    </row>
    <row r="258" spans="1:18" x14ac:dyDescent="0.3">
      <c r="A258" s="8">
        <v>44453</v>
      </c>
      <c r="B258" s="9" t="s">
        <v>20</v>
      </c>
      <c r="C258" s="10">
        <v>73</v>
      </c>
      <c r="D258" s="10" t="s">
        <v>53</v>
      </c>
      <c r="E258" s="25" t="s">
        <v>54</v>
      </c>
      <c r="F258" s="12">
        <v>0</v>
      </c>
      <c r="G258" s="9" t="str">
        <f>VLOOKUP(B258,'Data Produk'!$A$2:$F$40,2,FALSE)</f>
        <v>Yoyic Bluebery</v>
      </c>
      <c r="H258" s="9" t="str">
        <f>VLOOKUP(B258,'Data Produk'!$A$2:$F$40,3,FALSE)</f>
        <v>Minuman</v>
      </c>
      <c r="I258" s="10" t="str">
        <f>VLOOKUP(B258,'Data Produk'!$A$2:$F$40,4,FALSE)</f>
        <v>Pcs</v>
      </c>
      <c r="J258" s="26">
        <f>VLOOKUP(B258,'Data Produk'!$A$2:$F$40,5,FALSE)</f>
        <v>4775</v>
      </c>
      <c r="K258" s="26">
        <f>VLOOKUP(B258,'Data Produk'!$A$2:$F$40,6,FALSE)</f>
        <v>7700</v>
      </c>
      <c r="L258" s="14">
        <f t="shared" si="34"/>
        <v>348575</v>
      </c>
      <c r="M258" s="15">
        <f t="shared" si="35"/>
        <v>562100</v>
      </c>
      <c r="N258" s="10">
        <f t="shared" si="27"/>
        <v>14</v>
      </c>
      <c r="O258" s="9" t="str">
        <f t="shared" si="28"/>
        <v>Sep</v>
      </c>
      <c r="P258" s="16">
        <f t="shared" si="29"/>
        <v>2021</v>
      </c>
      <c r="R258">
        <f>'[1]Data Transaksi'!$C258+25</f>
        <v>98</v>
      </c>
    </row>
    <row r="259" spans="1:18" x14ac:dyDescent="0.3">
      <c r="A259" s="17">
        <v>44454</v>
      </c>
      <c r="B259" s="18" t="s">
        <v>25</v>
      </c>
      <c r="C259" s="19">
        <v>69</v>
      </c>
      <c r="D259" s="19" t="s">
        <v>53</v>
      </c>
      <c r="E259" s="28" t="s">
        <v>54</v>
      </c>
      <c r="F259" s="21">
        <v>0</v>
      </c>
      <c r="G259" s="18" t="str">
        <f>VLOOKUP(B259,'Data Produk'!$A$2:$F$40,2,FALSE)</f>
        <v>Golda Coffee</v>
      </c>
      <c r="H259" s="18" t="str">
        <f>VLOOKUP(B259,'Data Produk'!$A$2:$F$40,3,FALSE)</f>
        <v>Minuman</v>
      </c>
      <c r="I259" s="19" t="str">
        <f>VLOOKUP(B259,'Data Produk'!$A$2:$F$40,4,FALSE)</f>
        <v>Pcs</v>
      </c>
      <c r="J259" s="27">
        <f>VLOOKUP(B259,'Data Produk'!$A$2:$F$40,5,FALSE)</f>
        <v>11950</v>
      </c>
      <c r="K259" s="27">
        <f>VLOOKUP(B259,'Data Produk'!$A$2:$F$40,6,FALSE)</f>
        <v>16200</v>
      </c>
      <c r="L259" s="23">
        <f t="shared" si="34"/>
        <v>824550</v>
      </c>
      <c r="M259" s="24">
        <f t="shared" si="35"/>
        <v>1117800</v>
      </c>
      <c r="N259" s="10">
        <f t="shared" ref="N259:N322" si="36">DAY(A259)</f>
        <v>15</v>
      </c>
      <c r="O259" s="9" t="str">
        <f t="shared" ref="O259:O322" si="37">TEXT(A259,"mmm")</f>
        <v>Sep</v>
      </c>
      <c r="P259" s="16">
        <f t="shared" ref="P259:P322" si="38">YEAR(A259)</f>
        <v>2021</v>
      </c>
      <c r="R259">
        <f>'[1]Data Transaksi'!$C259+25</f>
        <v>94</v>
      </c>
    </row>
    <row r="260" spans="1:18" x14ac:dyDescent="0.3">
      <c r="A260" s="8">
        <v>44455</v>
      </c>
      <c r="B260" s="9" t="s">
        <v>30</v>
      </c>
      <c r="C260" s="10">
        <v>70</v>
      </c>
      <c r="D260" s="10" t="s">
        <v>52</v>
      </c>
      <c r="E260" s="25" t="s">
        <v>54</v>
      </c>
      <c r="F260" s="12">
        <v>0</v>
      </c>
      <c r="G260" s="9" t="str">
        <f>VLOOKUP(B260,'Data Produk'!$A$2:$F$40,2,FALSE)</f>
        <v>Lifebuoy Cair 900 Ml</v>
      </c>
      <c r="H260" s="9" t="str">
        <f>VLOOKUP(B260,'Data Produk'!$A$2:$F$40,3,FALSE)</f>
        <v>Perawatan Tubuh</v>
      </c>
      <c r="I260" s="10" t="str">
        <f>VLOOKUP(B260,'Data Produk'!$A$2:$F$40,4,FALSE)</f>
        <v>Pcs</v>
      </c>
      <c r="J260" s="26">
        <f>VLOOKUP(B260,'Data Produk'!$A$2:$F$40,5,FALSE)</f>
        <v>34550</v>
      </c>
      <c r="K260" s="26">
        <f>VLOOKUP(B260,'Data Produk'!$A$2:$F$40,6,FALSE)</f>
        <v>36000</v>
      </c>
      <c r="L260" s="14">
        <f t="shared" si="34"/>
        <v>2418500</v>
      </c>
      <c r="M260" s="15">
        <f t="shared" si="35"/>
        <v>2520000</v>
      </c>
      <c r="N260" s="10">
        <f t="shared" si="36"/>
        <v>16</v>
      </c>
      <c r="O260" s="9" t="str">
        <f t="shared" si="37"/>
        <v>Sep</v>
      </c>
      <c r="P260" s="16">
        <f t="shared" si="38"/>
        <v>2021</v>
      </c>
      <c r="R260">
        <f>'[1]Data Transaksi'!$C260+25</f>
        <v>95</v>
      </c>
    </row>
    <row r="261" spans="1:18" x14ac:dyDescent="0.3">
      <c r="A261" s="17">
        <v>44456</v>
      </c>
      <c r="B261" s="18" t="s">
        <v>8</v>
      </c>
      <c r="C261" s="19">
        <v>67</v>
      </c>
      <c r="D261" s="19" t="s">
        <v>53</v>
      </c>
      <c r="E261" s="28" t="s">
        <v>54</v>
      </c>
      <c r="F261" s="21">
        <v>0</v>
      </c>
      <c r="G261" s="18" t="str">
        <f>VLOOKUP(B261,'Data Produk'!$A$2:$F$40,2,FALSE)</f>
        <v>Oreo Wafer Sandwich</v>
      </c>
      <c r="H261" s="18" t="str">
        <f>VLOOKUP(B261,'Data Produk'!$A$2:$F$40,3,FALSE)</f>
        <v>Makanan</v>
      </c>
      <c r="I261" s="19" t="str">
        <f>VLOOKUP(B261,'Data Produk'!$A$2:$F$40,4,FALSE)</f>
        <v>Pcs</v>
      </c>
      <c r="J261" s="27">
        <f>VLOOKUP(B261,'Data Produk'!$A$2:$F$40,5,FALSE)</f>
        <v>2350</v>
      </c>
      <c r="K261" s="27">
        <f>VLOOKUP(B261,'Data Produk'!$A$2:$F$40,6,FALSE)</f>
        <v>3500</v>
      </c>
      <c r="L261" s="23">
        <f t="shared" si="34"/>
        <v>157450</v>
      </c>
      <c r="M261" s="24">
        <f t="shared" si="35"/>
        <v>234500</v>
      </c>
      <c r="N261" s="10">
        <f t="shared" si="36"/>
        <v>17</v>
      </c>
      <c r="O261" s="9" t="str">
        <f t="shared" si="37"/>
        <v>Sep</v>
      </c>
      <c r="P261" s="16">
        <f t="shared" si="38"/>
        <v>2021</v>
      </c>
      <c r="R261">
        <f>'[1]Data Transaksi'!$C261+25</f>
        <v>92</v>
      </c>
    </row>
    <row r="262" spans="1:18" x14ac:dyDescent="0.3">
      <c r="A262" s="8">
        <v>44457</v>
      </c>
      <c r="B262" s="9" t="s">
        <v>34</v>
      </c>
      <c r="C262" s="10">
        <v>71</v>
      </c>
      <c r="D262" s="10" t="s">
        <v>53</v>
      </c>
      <c r="E262" s="25" t="s">
        <v>54</v>
      </c>
      <c r="F262" s="12">
        <v>0</v>
      </c>
      <c r="G262" s="9" t="str">
        <f>VLOOKUP(B262,'Data Produk'!$A$2:$F$40,2,FALSE)</f>
        <v>Pond's Bright Beauty</v>
      </c>
      <c r="H262" s="9" t="str">
        <f>VLOOKUP(B262,'Data Produk'!$A$2:$F$40,3,FALSE)</f>
        <v>Perawatan Tubuh</v>
      </c>
      <c r="I262" s="10" t="str">
        <f>VLOOKUP(B262,'Data Produk'!$A$2:$F$40,4,FALSE)</f>
        <v>Pcs</v>
      </c>
      <c r="J262" s="26">
        <f>VLOOKUP(B262,'Data Produk'!$A$2:$F$40,5,FALSE)</f>
        <v>17750</v>
      </c>
      <c r="K262" s="26">
        <f>VLOOKUP(B262,'Data Produk'!$A$2:$F$40,6,FALSE)</f>
        <v>21000</v>
      </c>
      <c r="L262" s="14">
        <f t="shared" si="34"/>
        <v>1260250</v>
      </c>
      <c r="M262" s="15">
        <f t="shared" si="35"/>
        <v>1491000</v>
      </c>
      <c r="N262" s="10">
        <f t="shared" si="36"/>
        <v>18</v>
      </c>
      <c r="O262" s="9" t="str">
        <f t="shared" si="37"/>
        <v>Sep</v>
      </c>
      <c r="P262" s="16">
        <f t="shared" si="38"/>
        <v>2021</v>
      </c>
      <c r="R262">
        <f>'[1]Data Transaksi'!$C262+25</f>
        <v>96</v>
      </c>
    </row>
    <row r="263" spans="1:18" x14ac:dyDescent="0.3">
      <c r="A263" s="17">
        <v>44458</v>
      </c>
      <c r="B263" s="18" t="s">
        <v>34</v>
      </c>
      <c r="C263" s="19">
        <v>68</v>
      </c>
      <c r="D263" s="19" t="s">
        <v>52</v>
      </c>
      <c r="E263" s="28" t="s">
        <v>54</v>
      </c>
      <c r="F263" s="21">
        <v>0</v>
      </c>
      <c r="G263" s="18" t="str">
        <f>VLOOKUP(B263,'Data Produk'!$A$2:$F$40,2,FALSE)</f>
        <v>Pond's Bright Beauty</v>
      </c>
      <c r="H263" s="18" t="str">
        <f>VLOOKUP(B263,'Data Produk'!$A$2:$F$40,3,FALSE)</f>
        <v>Perawatan Tubuh</v>
      </c>
      <c r="I263" s="19" t="str">
        <f>VLOOKUP(B263,'Data Produk'!$A$2:$F$40,4,FALSE)</f>
        <v>Pcs</v>
      </c>
      <c r="J263" s="27">
        <f>VLOOKUP(B263,'Data Produk'!$A$2:$F$40,5,FALSE)</f>
        <v>17750</v>
      </c>
      <c r="K263" s="27">
        <f>VLOOKUP(B263,'Data Produk'!$A$2:$F$40,6,FALSE)</f>
        <v>21000</v>
      </c>
      <c r="L263" s="23">
        <f t="shared" si="34"/>
        <v>1207000</v>
      </c>
      <c r="M263" s="24">
        <f t="shared" si="35"/>
        <v>1428000</v>
      </c>
      <c r="N263" s="10">
        <f t="shared" si="36"/>
        <v>19</v>
      </c>
      <c r="O263" s="9" t="str">
        <f t="shared" si="37"/>
        <v>Sep</v>
      </c>
      <c r="P263" s="16">
        <f t="shared" si="38"/>
        <v>2021</v>
      </c>
      <c r="R263">
        <f>'[1]Data Transaksi'!$C263+25</f>
        <v>93</v>
      </c>
    </row>
    <row r="264" spans="1:18" x14ac:dyDescent="0.3">
      <c r="A264" s="8">
        <v>44459</v>
      </c>
      <c r="B264" s="9" t="s">
        <v>7</v>
      </c>
      <c r="C264" s="10">
        <v>74</v>
      </c>
      <c r="D264" s="10" t="s">
        <v>53</v>
      </c>
      <c r="E264" s="25" t="s">
        <v>54</v>
      </c>
      <c r="F264" s="12">
        <v>0</v>
      </c>
      <c r="G264" s="9" t="str">
        <f>VLOOKUP(B264,'Data Produk'!$A$2:$F$40,2,FALSE)</f>
        <v>Lotte Chocopie</v>
      </c>
      <c r="H264" s="9" t="str">
        <f>VLOOKUP(B264,'Data Produk'!$A$2:$F$40,3,FALSE)</f>
        <v>Makanan</v>
      </c>
      <c r="I264" s="10" t="str">
        <f>VLOOKUP(B264,'Data Produk'!$A$2:$F$40,4,FALSE)</f>
        <v>Pcs</v>
      </c>
      <c r="J264" s="26">
        <f>VLOOKUP(B264,'Data Produk'!$A$2:$F$40,5,FALSE)</f>
        <v>4850</v>
      </c>
      <c r="K264" s="26">
        <f>VLOOKUP(B264,'Data Produk'!$A$2:$F$40,6,FALSE)</f>
        <v>6100</v>
      </c>
      <c r="L264" s="14">
        <f t="shared" si="34"/>
        <v>358900</v>
      </c>
      <c r="M264" s="15">
        <f t="shared" si="35"/>
        <v>451400</v>
      </c>
      <c r="N264" s="10">
        <f t="shared" si="36"/>
        <v>20</v>
      </c>
      <c r="O264" s="9" t="str">
        <f t="shared" si="37"/>
        <v>Sep</v>
      </c>
      <c r="P264" s="16">
        <f t="shared" si="38"/>
        <v>2021</v>
      </c>
      <c r="R264">
        <f>'[1]Data Transaksi'!$C264+25</f>
        <v>99</v>
      </c>
    </row>
    <row r="265" spans="1:18" x14ac:dyDescent="0.3">
      <c r="A265" s="17">
        <v>44460</v>
      </c>
      <c r="B265" s="18" t="s">
        <v>9</v>
      </c>
      <c r="C265" s="19">
        <v>73</v>
      </c>
      <c r="D265" s="19" t="s">
        <v>53</v>
      </c>
      <c r="E265" s="28" t="s">
        <v>54</v>
      </c>
      <c r="F265" s="21">
        <v>0</v>
      </c>
      <c r="G265" s="18" t="str">
        <f>VLOOKUP(B265,'Data Produk'!$A$2:$F$40,2,FALSE)</f>
        <v>Nyam-nyam</v>
      </c>
      <c r="H265" s="18" t="str">
        <f>VLOOKUP(B265,'Data Produk'!$A$2:$F$40,3,FALSE)</f>
        <v>Makanan</v>
      </c>
      <c r="I265" s="19" t="str">
        <f>VLOOKUP(B265,'Data Produk'!$A$2:$F$40,4,FALSE)</f>
        <v>Pcs</v>
      </c>
      <c r="J265" s="27">
        <f>VLOOKUP(B265,'Data Produk'!$A$2:$F$40,5,FALSE)</f>
        <v>3550</v>
      </c>
      <c r="K265" s="27">
        <f>VLOOKUP(B265,'Data Produk'!$A$2:$F$40,6,FALSE)</f>
        <v>4800</v>
      </c>
      <c r="L265" s="23">
        <f t="shared" si="34"/>
        <v>259150</v>
      </c>
      <c r="M265" s="24">
        <f t="shared" si="35"/>
        <v>350400</v>
      </c>
      <c r="N265" s="10">
        <f t="shared" si="36"/>
        <v>21</v>
      </c>
      <c r="O265" s="9" t="str">
        <f t="shared" si="37"/>
        <v>Sep</v>
      </c>
      <c r="P265" s="16">
        <f t="shared" si="38"/>
        <v>2021</v>
      </c>
      <c r="R265">
        <f>'[1]Data Transaksi'!$C265+25</f>
        <v>98</v>
      </c>
    </row>
    <row r="266" spans="1:18" x14ac:dyDescent="0.3">
      <c r="A266" s="8">
        <v>44461</v>
      </c>
      <c r="B266" s="9" t="s">
        <v>6</v>
      </c>
      <c r="C266" s="10">
        <v>72</v>
      </c>
      <c r="D266" s="10" t="s">
        <v>52</v>
      </c>
      <c r="E266" s="25" t="s">
        <v>54</v>
      </c>
      <c r="F266" s="12">
        <v>0</v>
      </c>
      <c r="G266" s="9" t="str">
        <f>VLOOKUP(B266,'Data Produk'!$A$2:$F$40,2,FALSE)</f>
        <v>Pocky</v>
      </c>
      <c r="H266" s="9" t="str">
        <f>VLOOKUP(B266,'Data Produk'!$A$2:$F$40,3,FALSE)</f>
        <v>Makanan</v>
      </c>
      <c r="I266" s="10" t="str">
        <f>VLOOKUP(B266,'Data Produk'!$A$2:$F$40,4,FALSE)</f>
        <v>Pcs</v>
      </c>
      <c r="J266" s="26">
        <f>VLOOKUP(B266,'Data Produk'!$A$2:$F$40,5,FALSE)</f>
        <v>7250</v>
      </c>
      <c r="K266" s="26">
        <f>VLOOKUP(B266,'Data Produk'!$A$2:$F$40,6,FALSE)</f>
        <v>8200</v>
      </c>
      <c r="L266" s="14">
        <f t="shared" si="34"/>
        <v>522000</v>
      </c>
      <c r="M266" s="15">
        <f t="shared" si="35"/>
        <v>590400</v>
      </c>
      <c r="N266" s="10">
        <f t="shared" si="36"/>
        <v>22</v>
      </c>
      <c r="O266" s="9" t="str">
        <f t="shared" si="37"/>
        <v>Sep</v>
      </c>
      <c r="P266" s="16">
        <f t="shared" si="38"/>
        <v>2021</v>
      </c>
      <c r="R266">
        <f>'[1]Data Transaksi'!$C266+25</f>
        <v>97</v>
      </c>
    </row>
    <row r="267" spans="1:18" x14ac:dyDescent="0.3">
      <c r="A267" s="17">
        <v>44462</v>
      </c>
      <c r="B267" s="18" t="s">
        <v>20</v>
      </c>
      <c r="C267" s="19">
        <v>69</v>
      </c>
      <c r="D267" s="19" t="s">
        <v>53</v>
      </c>
      <c r="E267" s="28" t="s">
        <v>54</v>
      </c>
      <c r="F267" s="21">
        <v>0</v>
      </c>
      <c r="G267" s="18" t="str">
        <f>VLOOKUP(B267,'Data Produk'!$A$2:$F$40,2,FALSE)</f>
        <v>Yoyic Bluebery</v>
      </c>
      <c r="H267" s="18" t="str">
        <f>VLOOKUP(B267,'Data Produk'!$A$2:$F$40,3,FALSE)</f>
        <v>Minuman</v>
      </c>
      <c r="I267" s="19" t="str">
        <f>VLOOKUP(B267,'Data Produk'!$A$2:$F$40,4,FALSE)</f>
        <v>Pcs</v>
      </c>
      <c r="J267" s="27">
        <f>VLOOKUP(B267,'Data Produk'!$A$2:$F$40,5,FALSE)</f>
        <v>4775</v>
      </c>
      <c r="K267" s="27">
        <f>VLOOKUP(B267,'Data Produk'!$A$2:$F$40,6,FALSE)</f>
        <v>7700</v>
      </c>
      <c r="L267" s="23">
        <f t="shared" si="34"/>
        <v>329475</v>
      </c>
      <c r="M267" s="24">
        <f t="shared" si="35"/>
        <v>531300</v>
      </c>
      <c r="N267" s="10">
        <f t="shared" si="36"/>
        <v>23</v>
      </c>
      <c r="O267" s="9" t="str">
        <f t="shared" si="37"/>
        <v>Sep</v>
      </c>
      <c r="P267" s="16">
        <f t="shared" si="38"/>
        <v>2021</v>
      </c>
      <c r="R267">
        <f>'[1]Data Transaksi'!$C267+25</f>
        <v>94</v>
      </c>
    </row>
    <row r="268" spans="1:18" x14ac:dyDescent="0.3">
      <c r="A268" s="8">
        <v>44463</v>
      </c>
      <c r="B268" s="9" t="s">
        <v>25</v>
      </c>
      <c r="C268" s="10">
        <v>68</v>
      </c>
      <c r="D268" s="10" t="s">
        <v>53</v>
      </c>
      <c r="E268" s="25" t="s">
        <v>54</v>
      </c>
      <c r="F268" s="12">
        <v>0</v>
      </c>
      <c r="G268" s="9" t="str">
        <f>VLOOKUP(B268,'Data Produk'!$A$2:$F$40,2,FALSE)</f>
        <v>Golda Coffee</v>
      </c>
      <c r="H268" s="9" t="str">
        <f>VLOOKUP(B268,'Data Produk'!$A$2:$F$40,3,FALSE)</f>
        <v>Minuman</v>
      </c>
      <c r="I268" s="10" t="str">
        <f>VLOOKUP(B268,'Data Produk'!$A$2:$F$40,4,FALSE)</f>
        <v>Pcs</v>
      </c>
      <c r="J268" s="26">
        <f>VLOOKUP(B268,'Data Produk'!$A$2:$F$40,5,FALSE)</f>
        <v>11950</v>
      </c>
      <c r="K268" s="26">
        <f>VLOOKUP(B268,'Data Produk'!$A$2:$F$40,6,FALSE)</f>
        <v>16200</v>
      </c>
      <c r="L268" s="14">
        <f t="shared" si="34"/>
        <v>812600</v>
      </c>
      <c r="M268" s="15">
        <f t="shared" si="35"/>
        <v>1101600</v>
      </c>
      <c r="N268" s="10">
        <f t="shared" si="36"/>
        <v>24</v>
      </c>
      <c r="O268" s="9" t="str">
        <f t="shared" si="37"/>
        <v>Sep</v>
      </c>
      <c r="P268" s="16">
        <f t="shared" si="38"/>
        <v>2021</v>
      </c>
      <c r="R268">
        <f>'[1]Data Transaksi'!$C268+25</f>
        <v>93</v>
      </c>
    </row>
    <row r="269" spans="1:18" x14ac:dyDescent="0.3">
      <c r="A269" s="17">
        <v>44464</v>
      </c>
      <c r="B269" s="18" t="s">
        <v>34</v>
      </c>
      <c r="C269" s="19">
        <v>77</v>
      </c>
      <c r="D269" s="19" t="s">
        <v>51</v>
      </c>
      <c r="E269" s="28" t="s">
        <v>54</v>
      </c>
      <c r="F269" s="21">
        <v>0</v>
      </c>
      <c r="G269" s="18" t="str">
        <f>VLOOKUP(B269,'Data Produk'!$A$2:$F$40,2,FALSE)</f>
        <v>Pond's Bright Beauty</v>
      </c>
      <c r="H269" s="18" t="str">
        <f>VLOOKUP(B269,'Data Produk'!$A$2:$F$40,3,FALSE)</f>
        <v>Perawatan Tubuh</v>
      </c>
      <c r="I269" s="19" t="str">
        <f>VLOOKUP(B269,'Data Produk'!$A$2:$F$40,4,FALSE)</f>
        <v>Pcs</v>
      </c>
      <c r="J269" s="27">
        <f>VLOOKUP(B269,'Data Produk'!$A$2:$F$40,5,FALSE)</f>
        <v>17750</v>
      </c>
      <c r="K269" s="27">
        <f>VLOOKUP(B269,'Data Produk'!$A$2:$F$40,6,FALSE)</f>
        <v>21000</v>
      </c>
      <c r="L269" s="23">
        <f t="shared" si="34"/>
        <v>1366750</v>
      </c>
      <c r="M269" s="24">
        <f t="shared" ref="M269:M274" si="39">K269*C269*(1-F269)</f>
        <v>1617000</v>
      </c>
      <c r="N269" s="10">
        <f t="shared" si="36"/>
        <v>25</v>
      </c>
      <c r="O269" s="9" t="str">
        <f t="shared" si="37"/>
        <v>Sep</v>
      </c>
      <c r="P269" s="16">
        <f t="shared" si="38"/>
        <v>2021</v>
      </c>
      <c r="R269">
        <f>'[1]Data Transaksi'!$C269+25</f>
        <v>102</v>
      </c>
    </row>
    <row r="270" spans="1:18" x14ac:dyDescent="0.3">
      <c r="A270" s="8">
        <v>44465</v>
      </c>
      <c r="B270" s="9" t="s">
        <v>34</v>
      </c>
      <c r="C270" s="10">
        <v>75</v>
      </c>
      <c r="D270" s="10" t="s">
        <v>51</v>
      </c>
      <c r="E270" s="25" t="s">
        <v>54</v>
      </c>
      <c r="F270" s="12">
        <v>0</v>
      </c>
      <c r="G270" s="9" t="str">
        <f>VLOOKUP(B270,'Data Produk'!$A$2:$F$40,2,FALSE)</f>
        <v>Pond's Bright Beauty</v>
      </c>
      <c r="H270" s="9" t="str">
        <f>VLOOKUP(B270,'Data Produk'!$A$2:$F$40,3,FALSE)</f>
        <v>Perawatan Tubuh</v>
      </c>
      <c r="I270" s="10" t="str">
        <f>VLOOKUP(B270,'Data Produk'!$A$2:$F$40,4,FALSE)</f>
        <v>Pcs</v>
      </c>
      <c r="J270" s="26">
        <f>VLOOKUP(B270,'Data Produk'!$A$2:$F$40,5,FALSE)</f>
        <v>17750</v>
      </c>
      <c r="K270" s="26">
        <f>VLOOKUP(B270,'Data Produk'!$A$2:$F$40,6,FALSE)</f>
        <v>21000</v>
      </c>
      <c r="L270" s="14">
        <f t="shared" si="34"/>
        <v>1331250</v>
      </c>
      <c r="M270" s="15">
        <f t="shared" si="39"/>
        <v>1575000</v>
      </c>
      <c r="N270" s="10">
        <f t="shared" si="36"/>
        <v>26</v>
      </c>
      <c r="O270" s="9" t="str">
        <f t="shared" si="37"/>
        <v>Sep</v>
      </c>
      <c r="P270" s="16">
        <f t="shared" si="38"/>
        <v>2021</v>
      </c>
      <c r="R270">
        <f>'[1]Data Transaksi'!$C270+25</f>
        <v>100</v>
      </c>
    </row>
    <row r="271" spans="1:18" x14ac:dyDescent="0.3">
      <c r="A271" s="17">
        <v>44466</v>
      </c>
      <c r="B271" s="18" t="s">
        <v>34</v>
      </c>
      <c r="C271" s="19">
        <v>73</v>
      </c>
      <c r="D271" s="19" t="s">
        <v>51</v>
      </c>
      <c r="E271" s="28" t="s">
        <v>54</v>
      </c>
      <c r="F271" s="21">
        <v>0</v>
      </c>
      <c r="G271" s="18" t="str">
        <f>VLOOKUP(B271,'Data Produk'!$A$2:$F$40,2,FALSE)</f>
        <v>Pond's Bright Beauty</v>
      </c>
      <c r="H271" s="18" t="str">
        <f>VLOOKUP(B271,'Data Produk'!$A$2:$F$40,3,FALSE)</f>
        <v>Perawatan Tubuh</v>
      </c>
      <c r="I271" s="19" t="str">
        <f>VLOOKUP(B271,'Data Produk'!$A$2:$F$40,4,FALSE)</f>
        <v>Pcs</v>
      </c>
      <c r="J271" s="27">
        <f>VLOOKUP(B271,'Data Produk'!$A$2:$F$40,5,FALSE)</f>
        <v>17750</v>
      </c>
      <c r="K271" s="27">
        <f>VLOOKUP(B271,'Data Produk'!$A$2:$F$40,6,FALSE)</f>
        <v>21000</v>
      </c>
      <c r="L271" s="23">
        <f t="shared" si="34"/>
        <v>1295750</v>
      </c>
      <c r="M271" s="24">
        <f t="shared" si="39"/>
        <v>1533000</v>
      </c>
      <c r="N271" s="10">
        <f t="shared" si="36"/>
        <v>27</v>
      </c>
      <c r="O271" s="9" t="str">
        <f t="shared" si="37"/>
        <v>Sep</v>
      </c>
      <c r="P271" s="16">
        <f t="shared" si="38"/>
        <v>2021</v>
      </c>
      <c r="R271">
        <f>'[1]Data Transaksi'!$C271+25</f>
        <v>98</v>
      </c>
    </row>
    <row r="272" spans="1:18" x14ac:dyDescent="0.3">
      <c r="A272" s="8">
        <v>44467</v>
      </c>
      <c r="B272" s="9" t="s">
        <v>34</v>
      </c>
      <c r="C272" s="10">
        <v>72</v>
      </c>
      <c r="D272" s="10" t="s">
        <v>51</v>
      </c>
      <c r="E272" s="25" t="s">
        <v>54</v>
      </c>
      <c r="F272" s="12">
        <v>0</v>
      </c>
      <c r="G272" s="9" t="str">
        <f>VLOOKUP(B272,'Data Produk'!$A$2:$F$40,2,FALSE)</f>
        <v>Pond's Bright Beauty</v>
      </c>
      <c r="H272" s="9" t="str">
        <f>VLOOKUP(B272,'Data Produk'!$A$2:$F$40,3,FALSE)</f>
        <v>Perawatan Tubuh</v>
      </c>
      <c r="I272" s="10" t="str">
        <f>VLOOKUP(B272,'Data Produk'!$A$2:$F$40,4,FALSE)</f>
        <v>Pcs</v>
      </c>
      <c r="J272" s="26">
        <f>VLOOKUP(B272,'Data Produk'!$A$2:$F$40,5,FALSE)</f>
        <v>17750</v>
      </c>
      <c r="K272" s="26">
        <f>VLOOKUP(B272,'Data Produk'!$A$2:$F$40,6,FALSE)</f>
        <v>21000</v>
      </c>
      <c r="L272" s="14">
        <f t="shared" si="34"/>
        <v>1278000</v>
      </c>
      <c r="M272" s="15">
        <f t="shared" si="39"/>
        <v>1512000</v>
      </c>
      <c r="N272" s="10">
        <f t="shared" si="36"/>
        <v>28</v>
      </c>
      <c r="O272" s="9" t="str">
        <f t="shared" si="37"/>
        <v>Sep</v>
      </c>
      <c r="P272" s="16">
        <f t="shared" si="38"/>
        <v>2021</v>
      </c>
      <c r="R272">
        <f>'[1]Data Transaksi'!$C272+25</f>
        <v>97</v>
      </c>
    </row>
    <row r="273" spans="1:18" x14ac:dyDescent="0.3">
      <c r="A273" s="17">
        <v>44468</v>
      </c>
      <c r="B273" s="18" t="s">
        <v>34</v>
      </c>
      <c r="C273" s="19">
        <v>85</v>
      </c>
      <c r="D273" s="19" t="s">
        <v>51</v>
      </c>
      <c r="E273" s="28" t="s">
        <v>54</v>
      </c>
      <c r="F273" s="21">
        <v>0</v>
      </c>
      <c r="G273" s="18" t="str">
        <f>VLOOKUP(B273,'Data Produk'!$A$2:$F$40,2,FALSE)</f>
        <v>Pond's Bright Beauty</v>
      </c>
      <c r="H273" s="18" t="str">
        <f>VLOOKUP(B273,'Data Produk'!$A$2:$F$40,3,FALSE)</f>
        <v>Perawatan Tubuh</v>
      </c>
      <c r="I273" s="19" t="str">
        <f>VLOOKUP(B273,'Data Produk'!$A$2:$F$40,4,FALSE)</f>
        <v>Pcs</v>
      </c>
      <c r="J273" s="27">
        <f>VLOOKUP(B273,'Data Produk'!$A$2:$F$40,5,FALSE)</f>
        <v>17750</v>
      </c>
      <c r="K273" s="27">
        <f>VLOOKUP(B273,'Data Produk'!$A$2:$F$40,6,FALSE)</f>
        <v>21000</v>
      </c>
      <c r="L273" s="23">
        <f t="shared" si="34"/>
        <v>1508750</v>
      </c>
      <c r="M273" s="24">
        <f t="shared" si="39"/>
        <v>1785000</v>
      </c>
      <c r="N273" s="10">
        <f t="shared" si="36"/>
        <v>29</v>
      </c>
      <c r="O273" s="9" t="str">
        <f t="shared" si="37"/>
        <v>Sep</v>
      </c>
      <c r="P273" s="16">
        <f t="shared" si="38"/>
        <v>2021</v>
      </c>
      <c r="R273">
        <f>'[1]Data Transaksi'!$C273+25</f>
        <v>110</v>
      </c>
    </row>
    <row r="274" spans="1:18" x14ac:dyDescent="0.3">
      <c r="A274" s="8">
        <v>44469</v>
      </c>
      <c r="B274" s="9" t="s">
        <v>34</v>
      </c>
      <c r="C274" s="10">
        <v>70</v>
      </c>
      <c r="D274" s="10" t="s">
        <v>51</v>
      </c>
      <c r="E274" s="25" t="s">
        <v>54</v>
      </c>
      <c r="F274" s="12">
        <v>0</v>
      </c>
      <c r="G274" s="9" t="str">
        <f>VLOOKUP(B274,'Data Produk'!$A$2:$F$40,2,FALSE)</f>
        <v>Pond's Bright Beauty</v>
      </c>
      <c r="H274" s="9" t="str">
        <f>VLOOKUP(B274,'Data Produk'!$A$2:$F$40,3,FALSE)</f>
        <v>Perawatan Tubuh</v>
      </c>
      <c r="I274" s="10" t="str">
        <f>VLOOKUP(B274,'Data Produk'!$A$2:$F$40,4,FALSE)</f>
        <v>Pcs</v>
      </c>
      <c r="J274" s="26">
        <f>VLOOKUP(B274,'Data Produk'!$A$2:$F$40,5,FALSE)</f>
        <v>17750</v>
      </c>
      <c r="K274" s="26">
        <f>VLOOKUP(B274,'Data Produk'!$A$2:$F$40,6,FALSE)</f>
        <v>21000</v>
      </c>
      <c r="L274" s="14">
        <f t="shared" si="34"/>
        <v>1242500</v>
      </c>
      <c r="M274" s="15">
        <f t="shared" si="39"/>
        <v>1470000</v>
      </c>
      <c r="N274" s="10">
        <f t="shared" si="36"/>
        <v>30</v>
      </c>
      <c r="O274" s="9" t="str">
        <f t="shared" si="37"/>
        <v>Sep</v>
      </c>
      <c r="P274" s="16">
        <f t="shared" si="38"/>
        <v>2021</v>
      </c>
      <c r="R274">
        <f>'[1]Data Transaksi'!$C274+25</f>
        <v>95</v>
      </c>
    </row>
    <row r="275" spans="1:18" x14ac:dyDescent="0.3">
      <c r="A275" s="17">
        <v>44470</v>
      </c>
      <c r="B275" s="18" t="s">
        <v>35</v>
      </c>
      <c r="C275" s="19">
        <v>70</v>
      </c>
      <c r="D275" s="19" t="s">
        <v>51</v>
      </c>
      <c r="E275" s="28" t="s">
        <v>54</v>
      </c>
      <c r="F275" s="21">
        <v>0</v>
      </c>
      <c r="G275" s="18" t="str">
        <f>VLOOKUP(B275,'Data Produk'!$A$2:$F$40,2,FALSE)</f>
        <v>Pond's Men Facial</v>
      </c>
      <c r="H275" s="18" t="str">
        <f>VLOOKUP(B275,'Data Produk'!$A$2:$F$40,3,FALSE)</f>
        <v>Perawatan Tubuh</v>
      </c>
      <c r="I275" s="19" t="str">
        <f>VLOOKUP(B275,'Data Produk'!$A$2:$F$40,4,FALSE)</f>
        <v>Pcs</v>
      </c>
      <c r="J275" s="27">
        <f>VLOOKUP(B275,'Data Produk'!$A$2:$F$40,5,FALSE)</f>
        <v>15000</v>
      </c>
      <c r="K275" s="27">
        <f>VLOOKUP(B275,'Data Produk'!$A$2:$F$40,6,FALSE)</f>
        <v>18550</v>
      </c>
      <c r="L275" s="23">
        <f>J275*C275</f>
        <v>1050000</v>
      </c>
      <c r="M275" s="24">
        <f>K275*C275*(1-F275)</f>
        <v>1298500</v>
      </c>
      <c r="N275" s="10">
        <f t="shared" si="36"/>
        <v>1</v>
      </c>
      <c r="O275" s="9" t="str">
        <f t="shared" si="37"/>
        <v>Oct</v>
      </c>
      <c r="P275" s="16">
        <f t="shared" si="38"/>
        <v>2021</v>
      </c>
      <c r="R275">
        <f>'[1]Data Transaksi'!$C275+25</f>
        <v>95</v>
      </c>
    </row>
    <row r="276" spans="1:18" x14ac:dyDescent="0.3">
      <c r="A276" s="8">
        <v>44471</v>
      </c>
      <c r="B276" s="9" t="s">
        <v>7</v>
      </c>
      <c r="C276" s="10">
        <v>69</v>
      </c>
      <c r="D276" s="10" t="s">
        <v>52</v>
      </c>
      <c r="E276" s="25" t="s">
        <v>55</v>
      </c>
      <c r="F276" s="12">
        <v>0</v>
      </c>
      <c r="G276" s="9" t="str">
        <f>VLOOKUP(B276,'Data Produk'!$A$2:$F$40,2,FALSE)</f>
        <v>Lotte Chocopie</v>
      </c>
      <c r="H276" s="9" t="str">
        <f>VLOOKUP(B276,'Data Produk'!$A$2:$F$40,3,FALSE)</f>
        <v>Makanan</v>
      </c>
      <c r="I276" s="10" t="str">
        <f>VLOOKUP(B276,'Data Produk'!$A$2:$F$40,4,FALSE)</f>
        <v>Pcs</v>
      </c>
      <c r="J276" s="26">
        <f>VLOOKUP(B276,'Data Produk'!$A$2:$F$40,5,FALSE)</f>
        <v>4850</v>
      </c>
      <c r="K276" s="26">
        <f>VLOOKUP(B276,'Data Produk'!$A$2:$F$40,6,FALSE)</f>
        <v>6100</v>
      </c>
      <c r="L276" s="14">
        <f t="shared" ref="L276:L305" si="40">J276*C276</f>
        <v>334650</v>
      </c>
      <c r="M276" s="15">
        <f t="shared" ref="M276:M298" si="41">K276*C276</f>
        <v>420900</v>
      </c>
      <c r="N276" s="10">
        <f t="shared" si="36"/>
        <v>2</v>
      </c>
      <c r="O276" s="9" t="str">
        <f t="shared" si="37"/>
        <v>Oct</v>
      </c>
      <c r="P276" s="16">
        <f t="shared" si="38"/>
        <v>2021</v>
      </c>
      <c r="R276">
        <f>'[1]Data Transaksi'!$C276+25</f>
        <v>94</v>
      </c>
    </row>
    <row r="277" spans="1:18" x14ac:dyDescent="0.3">
      <c r="A277" s="17">
        <v>44472</v>
      </c>
      <c r="B277" s="18" t="s">
        <v>9</v>
      </c>
      <c r="C277" s="19">
        <v>72</v>
      </c>
      <c r="D277" s="19" t="s">
        <v>52</v>
      </c>
      <c r="E277" s="28" t="s">
        <v>54</v>
      </c>
      <c r="F277" s="21">
        <v>0</v>
      </c>
      <c r="G277" s="18" t="str">
        <f>VLOOKUP(B277,'Data Produk'!$A$2:$F$40,2,FALSE)</f>
        <v>Nyam-nyam</v>
      </c>
      <c r="H277" s="18" t="str">
        <f>VLOOKUP(B277,'Data Produk'!$A$2:$F$40,3,FALSE)</f>
        <v>Makanan</v>
      </c>
      <c r="I277" s="19" t="str">
        <f>VLOOKUP(B277,'Data Produk'!$A$2:$F$40,4,FALSE)</f>
        <v>Pcs</v>
      </c>
      <c r="J277" s="27">
        <f>VLOOKUP(B277,'Data Produk'!$A$2:$F$40,5,FALSE)</f>
        <v>3550</v>
      </c>
      <c r="K277" s="27">
        <f>VLOOKUP(B277,'Data Produk'!$A$2:$F$40,6,FALSE)</f>
        <v>4800</v>
      </c>
      <c r="L277" s="23">
        <f t="shared" si="40"/>
        <v>255600</v>
      </c>
      <c r="M277" s="24">
        <f t="shared" si="41"/>
        <v>345600</v>
      </c>
      <c r="N277" s="10">
        <f t="shared" si="36"/>
        <v>3</v>
      </c>
      <c r="O277" s="9" t="str">
        <f t="shared" si="37"/>
        <v>Oct</v>
      </c>
      <c r="P277" s="16">
        <f t="shared" si="38"/>
        <v>2021</v>
      </c>
      <c r="R277">
        <f>'[1]Data Transaksi'!$C277+25</f>
        <v>97</v>
      </c>
    </row>
    <row r="278" spans="1:18" x14ac:dyDescent="0.3">
      <c r="A278" s="8">
        <v>44473</v>
      </c>
      <c r="B278" s="9" t="s">
        <v>6</v>
      </c>
      <c r="C278" s="10">
        <v>73</v>
      </c>
      <c r="D278" s="10" t="s">
        <v>52</v>
      </c>
      <c r="E278" s="25" t="s">
        <v>54</v>
      </c>
      <c r="F278" s="12">
        <v>0</v>
      </c>
      <c r="G278" s="9" t="str">
        <f>VLOOKUP(B278,'Data Produk'!$A$2:$F$40,2,FALSE)</f>
        <v>Pocky</v>
      </c>
      <c r="H278" s="9" t="str">
        <f>VLOOKUP(B278,'Data Produk'!$A$2:$F$40,3,FALSE)</f>
        <v>Makanan</v>
      </c>
      <c r="I278" s="10" t="str">
        <f>VLOOKUP(B278,'Data Produk'!$A$2:$F$40,4,FALSE)</f>
        <v>Pcs</v>
      </c>
      <c r="J278" s="26">
        <f>VLOOKUP(B278,'Data Produk'!$A$2:$F$40,5,FALSE)</f>
        <v>7250</v>
      </c>
      <c r="K278" s="26">
        <f>VLOOKUP(B278,'Data Produk'!$A$2:$F$40,6,FALSE)</f>
        <v>8200</v>
      </c>
      <c r="L278" s="14">
        <f t="shared" si="40"/>
        <v>529250</v>
      </c>
      <c r="M278" s="15">
        <f t="shared" si="41"/>
        <v>598600</v>
      </c>
      <c r="N278" s="10">
        <f t="shared" si="36"/>
        <v>4</v>
      </c>
      <c r="O278" s="9" t="str">
        <f t="shared" si="37"/>
        <v>Oct</v>
      </c>
      <c r="P278" s="16">
        <f t="shared" si="38"/>
        <v>2021</v>
      </c>
      <c r="R278">
        <f>'[1]Data Transaksi'!$C278+25</f>
        <v>98</v>
      </c>
    </row>
    <row r="279" spans="1:18" x14ac:dyDescent="0.3">
      <c r="A279" s="17">
        <v>44474</v>
      </c>
      <c r="B279" s="18" t="s">
        <v>20</v>
      </c>
      <c r="C279" s="19">
        <v>67</v>
      </c>
      <c r="D279" s="19" t="s">
        <v>51</v>
      </c>
      <c r="E279" s="28" t="s">
        <v>54</v>
      </c>
      <c r="F279" s="21">
        <v>0</v>
      </c>
      <c r="G279" s="18" t="str">
        <f>VLOOKUP(B279,'Data Produk'!$A$2:$F$40,2,FALSE)</f>
        <v>Yoyic Bluebery</v>
      </c>
      <c r="H279" s="18" t="str">
        <f>VLOOKUP(B279,'Data Produk'!$A$2:$F$40,3,FALSE)</f>
        <v>Minuman</v>
      </c>
      <c r="I279" s="19" t="str">
        <f>VLOOKUP(B279,'Data Produk'!$A$2:$F$40,4,FALSE)</f>
        <v>Pcs</v>
      </c>
      <c r="J279" s="27">
        <f>VLOOKUP(B279,'Data Produk'!$A$2:$F$40,5,FALSE)</f>
        <v>4775</v>
      </c>
      <c r="K279" s="27">
        <f>VLOOKUP(B279,'Data Produk'!$A$2:$F$40,6,FALSE)</f>
        <v>7700</v>
      </c>
      <c r="L279" s="23">
        <f t="shared" si="40"/>
        <v>319925</v>
      </c>
      <c r="M279" s="24">
        <f t="shared" si="41"/>
        <v>515900</v>
      </c>
      <c r="N279" s="10">
        <f t="shared" si="36"/>
        <v>5</v>
      </c>
      <c r="O279" s="9" t="str">
        <f t="shared" si="37"/>
        <v>Oct</v>
      </c>
      <c r="P279" s="16">
        <f t="shared" si="38"/>
        <v>2021</v>
      </c>
      <c r="R279">
        <f>'[1]Data Transaksi'!$C279+25</f>
        <v>92</v>
      </c>
    </row>
    <row r="280" spans="1:18" x14ac:dyDescent="0.3">
      <c r="A280" s="8">
        <v>44475</v>
      </c>
      <c r="B280" s="9" t="s">
        <v>25</v>
      </c>
      <c r="C280" s="10">
        <v>70</v>
      </c>
      <c r="D280" s="10" t="s">
        <v>51</v>
      </c>
      <c r="E280" s="25" t="s">
        <v>55</v>
      </c>
      <c r="F280" s="12">
        <v>0</v>
      </c>
      <c r="G280" s="9" t="str">
        <f>VLOOKUP(B280,'Data Produk'!$A$2:$F$40,2,FALSE)</f>
        <v>Golda Coffee</v>
      </c>
      <c r="H280" s="9" t="str">
        <f>VLOOKUP(B280,'Data Produk'!$A$2:$F$40,3,FALSE)</f>
        <v>Minuman</v>
      </c>
      <c r="I280" s="10" t="str">
        <f>VLOOKUP(B280,'Data Produk'!$A$2:$F$40,4,FALSE)</f>
        <v>Pcs</v>
      </c>
      <c r="J280" s="26">
        <f>VLOOKUP(B280,'Data Produk'!$A$2:$F$40,5,FALSE)</f>
        <v>11950</v>
      </c>
      <c r="K280" s="26">
        <f>VLOOKUP(B280,'Data Produk'!$A$2:$F$40,6,FALSE)</f>
        <v>16200</v>
      </c>
      <c r="L280" s="14">
        <f t="shared" si="40"/>
        <v>836500</v>
      </c>
      <c r="M280" s="15">
        <f t="shared" si="41"/>
        <v>1134000</v>
      </c>
      <c r="N280" s="10">
        <f t="shared" si="36"/>
        <v>6</v>
      </c>
      <c r="O280" s="9" t="str">
        <f t="shared" si="37"/>
        <v>Oct</v>
      </c>
      <c r="P280" s="16">
        <f t="shared" si="38"/>
        <v>2021</v>
      </c>
      <c r="R280">
        <f>'[1]Data Transaksi'!$C280+25</f>
        <v>95</v>
      </c>
    </row>
    <row r="281" spans="1:18" x14ac:dyDescent="0.3">
      <c r="A281" s="17">
        <v>44476</v>
      </c>
      <c r="B281" s="18" t="s">
        <v>30</v>
      </c>
      <c r="C281" s="19">
        <v>74</v>
      </c>
      <c r="D281" s="19" t="s">
        <v>51</v>
      </c>
      <c r="E281" s="28" t="s">
        <v>54</v>
      </c>
      <c r="F281" s="21">
        <v>0</v>
      </c>
      <c r="G281" s="18" t="str">
        <f>VLOOKUP(B281,'Data Produk'!$A$2:$F$40,2,FALSE)</f>
        <v>Lifebuoy Cair 900 Ml</v>
      </c>
      <c r="H281" s="18" t="str">
        <f>VLOOKUP(B281,'Data Produk'!$A$2:$F$40,3,FALSE)</f>
        <v>Perawatan Tubuh</v>
      </c>
      <c r="I281" s="19" t="str">
        <f>VLOOKUP(B281,'Data Produk'!$A$2:$F$40,4,FALSE)</f>
        <v>Pcs</v>
      </c>
      <c r="J281" s="27">
        <f>VLOOKUP(B281,'Data Produk'!$A$2:$F$40,5,FALSE)</f>
        <v>34550</v>
      </c>
      <c r="K281" s="27">
        <f>VLOOKUP(B281,'Data Produk'!$A$2:$F$40,6,FALSE)</f>
        <v>36000</v>
      </c>
      <c r="L281" s="23">
        <f t="shared" si="40"/>
        <v>2556700</v>
      </c>
      <c r="M281" s="24">
        <f t="shared" si="41"/>
        <v>2664000</v>
      </c>
      <c r="N281" s="10">
        <f t="shared" si="36"/>
        <v>7</v>
      </c>
      <c r="O281" s="9" t="str">
        <f t="shared" si="37"/>
        <v>Oct</v>
      </c>
      <c r="P281" s="16">
        <f t="shared" si="38"/>
        <v>2021</v>
      </c>
      <c r="R281">
        <f>'[1]Data Transaksi'!$C281+25</f>
        <v>99</v>
      </c>
    </row>
    <row r="282" spans="1:18" x14ac:dyDescent="0.3">
      <c r="A282" s="8">
        <v>44477</v>
      </c>
      <c r="B282" s="9" t="s">
        <v>8</v>
      </c>
      <c r="C282" s="10">
        <v>67</v>
      </c>
      <c r="D282" s="10" t="s">
        <v>51</v>
      </c>
      <c r="E282" s="25" t="s">
        <v>55</v>
      </c>
      <c r="F282" s="12">
        <v>0</v>
      </c>
      <c r="G282" s="9" t="str">
        <f>VLOOKUP(B282,'Data Produk'!$A$2:$F$40,2,FALSE)</f>
        <v>Oreo Wafer Sandwich</v>
      </c>
      <c r="H282" s="9" t="str">
        <f>VLOOKUP(B282,'Data Produk'!$A$2:$F$40,3,FALSE)</f>
        <v>Makanan</v>
      </c>
      <c r="I282" s="10" t="str">
        <f>VLOOKUP(B282,'Data Produk'!$A$2:$F$40,4,FALSE)</f>
        <v>Pcs</v>
      </c>
      <c r="J282" s="26">
        <f>VLOOKUP(B282,'Data Produk'!$A$2:$F$40,5,FALSE)</f>
        <v>2350</v>
      </c>
      <c r="K282" s="26">
        <f>VLOOKUP(B282,'Data Produk'!$A$2:$F$40,6,FALSE)</f>
        <v>3500</v>
      </c>
      <c r="L282" s="14">
        <f t="shared" si="40"/>
        <v>157450</v>
      </c>
      <c r="M282" s="15">
        <f t="shared" si="41"/>
        <v>234500</v>
      </c>
      <c r="N282" s="10">
        <f t="shared" si="36"/>
        <v>8</v>
      </c>
      <c r="O282" s="9" t="str">
        <f t="shared" si="37"/>
        <v>Oct</v>
      </c>
      <c r="P282" s="16">
        <f t="shared" si="38"/>
        <v>2021</v>
      </c>
      <c r="R282">
        <f>'[1]Data Transaksi'!$C282+25</f>
        <v>92</v>
      </c>
    </row>
    <row r="283" spans="1:18" x14ac:dyDescent="0.3">
      <c r="A283" s="17">
        <v>44478</v>
      </c>
      <c r="B283" s="18" t="s">
        <v>35</v>
      </c>
      <c r="C283" s="19">
        <v>69</v>
      </c>
      <c r="D283" s="19" t="s">
        <v>53</v>
      </c>
      <c r="E283" s="28" t="s">
        <v>54</v>
      </c>
      <c r="F283" s="21">
        <v>0</v>
      </c>
      <c r="G283" s="18" t="str">
        <f>VLOOKUP(B283,'Data Produk'!$A$2:$F$40,2,FALSE)</f>
        <v>Pond's Men Facial</v>
      </c>
      <c r="H283" s="18" t="str">
        <f>VLOOKUP(B283,'Data Produk'!$A$2:$F$40,3,FALSE)</f>
        <v>Perawatan Tubuh</v>
      </c>
      <c r="I283" s="19" t="str">
        <f>VLOOKUP(B283,'Data Produk'!$A$2:$F$40,4,FALSE)</f>
        <v>Pcs</v>
      </c>
      <c r="J283" s="27">
        <f>VLOOKUP(B283,'Data Produk'!$A$2:$F$40,5,FALSE)</f>
        <v>15000</v>
      </c>
      <c r="K283" s="27">
        <f>VLOOKUP(B283,'Data Produk'!$A$2:$F$40,6,FALSE)</f>
        <v>18550</v>
      </c>
      <c r="L283" s="23">
        <f t="shared" si="40"/>
        <v>1035000</v>
      </c>
      <c r="M283" s="24">
        <f t="shared" si="41"/>
        <v>1279950</v>
      </c>
      <c r="N283" s="10">
        <f t="shared" si="36"/>
        <v>9</v>
      </c>
      <c r="O283" s="9" t="str">
        <f t="shared" si="37"/>
        <v>Oct</v>
      </c>
      <c r="P283" s="16">
        <f t="shared" si="38"/>
        <v>2021</v>
      </c>
      <c r="R283">
        <f>'[1]Data Transaksi'!$C283+25</f>
        <v>94</v>
      </c>
    </row>
    <row r="284" spans="1:18" x14ac:dyDescent="0.3">
      <c r="A284" s="8">
        <v>44479</v>
      </c>
      <c r="B284" s="9" t="s">
        <v>42</v>
      </c>
      <c r="C284" s="10">
        <v>68</v>
      </c>
      <c r="D284" s="10" t="s">
        <v>52</v>
      </c>
      <c r="E284" s="25" t="s">
        <v>54</v>
      </c>
      <c r="F284" s="12">
        <v>0</v>
      </c>
      <c r="G284" s="9" t="str">
        <f>VLOOKUP(B284,'Data Produk'!$A$2:$F$40,2,FALSE)</f>
        <v>Tipe X Joyko</v>
      </c>
      <c r="H284" s="9" t="str">
        <f>VLOOKUP(B284,'Data Produk'!$A$2:$F$40,3,FALSE)</f>
        <v>Alat Tulis</v>
      </c>
      <c r="I284" s="10" t="str">
        <f>VLOOKUP(B284,'Data Produk'!$A$2:$F$40,4,FALSE)</f>
        <v>Pcs</v>
      </c>
      <c r="J284" s="26">
        <f>VLOOKUP(B284,'Data Produk'!$A$2:$F$40,5,FALSE)</f>
        <v>1500</v>
      </c>
      <c r="K284" s="26">
        <f>VLOOKUP(B284,'Data Produk'!$A$2:$F$40,6,FALSE)</f>
        <v>2500</v>
      </c>
      <c r="L284" s="14">
        <f t="shared" si="40"/>
        <v>102000</v>
      </c>
      <c r="M284" s="15">
        <f t="shared" si="41"/>
        <v>170000</v>
      </c>
      <c r="N284" s="10">
        <f t="shared" si="36"/>
        <v>10</v>
      </c>
      <c r="O284" s="9" t="str">
        <f t="shared" si="37"/>
        <v>Oct</v>
      </c>
      <c r="P284" s="16">
        <f t="shared" si="38"/>
        <v>2021</v>
      </c>
      <c r="R284">
        <f>'[1]Data Transaksi'!$C284+25</f>
        <v>93</v>
      </c>
    </row>
    <row r="285" spans="1:18" x14ac:dyDescent="0.3">
      <c r="A285" s="17">
        <v>44480</v>
      </c>
      <c r="B285" s="18" t="s">
        <v>43</v>
      </c>
      <c r="C285" s="19">
        <v>67</v>
      </c>
      <c r="D285" s="19" t="s">
        <v>53</v>
      </c>
      <c r="E285" s="28" t="s">
        <v>54</v>
      </c>
      <c r="F285" s="21">
        <v>0</v>
      </c>
      <c r="G285" s="18" t="str">
        <f>VLOOKUP(B285,'Data Produk'!$A$2:$F$40,2,FALSE)</f>
        <v>Penggaris Butterfly</v>
      </c>
      <c r="H285" s="18" t="str">
        <f>VLOOKUP(B285,'Data Produk'!$A$2:$F$40,3,FALSE)</f>
        <v>Alat Tulis</v>
      </c>
      <c r="I285" s="19" t="str">
        <f>VLOOKUP(B285,'Data Produk'!$A$2:$F$40,4,FALSE)</f>
        <v>Pcs</v>
      </c>
      <c r="J285" s="27">
        <f>VLOOKUP(B285,'Data Produk'!$A$2:$F$40,5,FALSE)</f>
        <v>1750</v>
      </c>
      <c r="K285" s="27">
        <f>VLOOKUP(B285,'Data Produk'!$A$2:$F$40,6,FALSE)</f>
        <v>2750</v>
      </c>
      <c r="L285" s="23">
        <f t="shared" si="40"/>
        <v>117250</v>
      </c>
      <c r="M285" s="24">
        <f t="shared" si="41"/>
        <v>184250</v>
      </c>
      <c r="N285" s="10">
        <f t="shared" si="36"/>
        <v>11</v>
      </c>
      <c r="O285" s="9" t="str">
        <f t="shared" si="37"/>
        <v>Oct</v>
      </c>
      <c r="P285" s="16">
        <f t="shared" si="38"/>
        <v>2021</v>
      </c>
      <c r="R285">
        <f>'[1]Data Transaksi'!$C285+25</f>
        <v>92</v>
      </c>
    </row>
    <row r="286" spans="1:18" x14ac:dyDescent="0.3">
      <c r="A286" s="8">
        <v>44481</v>
      </c>
      <c r="B286" s="9" t="s">
        <v>44</v>
      </c>
      <c r="C286" s="10">
        <v>70</v>
      </c>
      <c r="D286" s="10" t="s">
        <v>53</v>
      </c>
      <c r="E286" s="25" t="s">
        <v>54</v>
      </c>
      <c r="F286" s="12">
        <v>0</v>
      </c>
      <c r="G286" s="9" t="str">
        <f>VLOOKUP(B286,'Data Produk'!$A$2:$F$40,2,FALSE)</f>
        <v>Penggaris Flexibble</v>
      </c>
      <c r="H286" s="9" t="str">
        <f>VLOOKUP(B286,'Data Produk'!$A$2:$F$40,3,FALSE)</f>
        <v>Alat Tulis</v>
      </c>
      <c r="I286" s="10" t="str">
        <f>VLOOKUP(B286,'Data Produk'!$A$2:$F$40,4,FALSE)</f>
        <v>Pcs</v>
      </c>
      <c r="J286" s="26">
        <f>VLOOKUP(B286,'Data Produk'!$A$2:$F$40,5,FALSE)</f>
        <v>13750</v>
      </c>
      <c r="K286" s="26">
        <f>VLOOKUP(B286,'Data Produk'!$A$2:$F$40,6,FALSE)</f>
        <v>17500</v>
      </c>
      <c r="L286" s="14">
        <f t="shared" si="40"/>
        <v>962500</v>
      </c>
      <c r="M286" s="15">
        <f t="shared" si="41"/>
        <v>1225000</v>
      </c>
      <c r="N286" s="10">
        <f t="shared" si="36"/>
        <v>12</v>
      </c>
      <c r="O286" s="9" t="str">
        <f t="shared" si="37"/>
        <v>Oct</v>
      </c>
      <c r="P286" s="16">
        <f t="shared" si="38"/>
        <v>2021</v>
      </c>
      <c r="R286">
        <f>'[1]Data Transaksi'!$C286+25</f>
        <v>95</v>
      </c>
    </row>
    <row r="287" spans="1:18" x14ac:dyDescent="0.3">
      <c r="A287" s="17">
        <v>44482</v>
      </c>
      <c r="B287" s="18" t="s">
        <v>6</v>
      </c>
      <c r="C287" s="19">
        <v>71</v>
      </c>
      <c r="D287" s="19" t="s">
        <v>52</v>
      </c>
      <c r="E287" s="28" t="s">
        <v>54</v>
      </c>
      <c r="F287" s="21">
        <v>0</v>
      </c>
      <c r="G287" s="18" t="str">
        <f>VLOOKUP(B287,'Data Produk'!$A$2:$F$40,2,FALSE)</f>
        <v>Pocky</v>
      </c>
      <c r="H287" s="18" t="str">
        <f>VLOOKUP(B287,'Data Produk'!$A$2:$F$40,3,FALSE)</f>
        <v>Makanan</v>
      </c>
      <c r="I287" s="19" t="str">
        <f>VLOOKUP(B287,'Data Produk'!$A$2:$F$40,4,FALSE)</f>
        <v>Pcs</v>
      </c>
      <c r="J287" s="27">
        <f>VLOOKUP(B287,'Data Produk'!$A$2:$F$40,5,FALSE)</f>
        <v>7250</v>
      </c>
      <c r="K287" s="27">
        <f>VLOOKUP(B287,'Data Produk'!$A$2:$F$40,6,FALSE)</f>
        <v>8200</v>
      </c>
      <c r="L287" s="23">
        <f t="shared" si="40"/>
        <v>514750</v>
      </c>
      <c r="M287" s="24">
        <f t="shared" si="41"/>
        <v>582200</v>
      </c>
      <c r="N287" s="10">
        <f t="shared" si="36"/>
        <v>13</v>
      </c>
      <c r="O287" s="9" t="str">
        <f t="shared" si="37"/>
        <v>Oct</v>
      </c>
      <c r="P287" s="16">
        <f t="shared" si="38"/>
        <v>2021</v>
      </c>
      <c r="R287">
        <f>'[1]Data Transaksi'!$C287+25</f>
        <v>96</v>
      </c>
    </row>
    <row r="288" spans="1:18" x14ac:dyDescent="0.3">
      <c r="A288" s="8">
        <v>44483</v>
      </c>
      <c r="B288" s="9" t="s">
        <v>20</v>
      </c>
      <c r="C288" s="10">
        <v>73</v>
      </c>
      <c r="D288" s="10" t="s">
        <v>53</v>
      </c>
      <c r="E288" s="25" t="s">
        <v>54</v>
      </c>
      <c r="F288" s="12">
        <v>0</v>
      </c>
      <c r="G288" s="9" t="str">
        <f>VLOOKUP(B288,'Data Produk'!$A$2:$F$40,2,FALSE)</f>
        <v>Yoyic Bluebery</v>
      </c>
      <c r="H288" s="9" t="str">
        <f>VLOOKUP(B288,'Data Produk'!$A$2:$F$40,3,FALSE)</f>
        <v>Minuman</v>
      </c>
      <c r="I288" s="10" t="str">
        <f>VLOOKUP(B288,'Data Produk'!$A$2:$F$40,4,FALSE)</f>
        <v>Pcs</v>
      </c>
      <c r="J288" s="26">
        <f>VLOOKUP(B288,'Data Produk'!$A$2:$F$40,5,FALSE)</f>
        <v>4775</v>
      </c>
      <c r="K288" s="26">
        <f>VLOOKUP(B288,'Data Produk'!$A$2:$F$40,6,FALSE)</f>
        <v>7700</v>
      </c>
      <c r="L288" s="14">
        <f t="shared" si="40"/>
        <v>348575</v>
      </c>
      <c r="M288" s="15">
        <f t="shared" si="41"/>
        <v>562100</v>
      </c>
      <c r="N288" s="10">
        <f t="shared" si="36"/>
        <v>14</v>
      </c>
      <c r="O288" s="9" t="str">
        <f t="shared" si="37"/>
        <v>Oct</v>
      </c>
      <c r="P288" s="16">
        <f t="shared" si="38"/>
        <v>2021</v>
      </c>
      <c r="R288">
        <f>'[1]Data Transaksi'!$C288+25</f>
        <v>98</v>
      </c>
    </row>
    <row r="289" spans="1:18" x14ac:dyDescent="0.3">
      <c r="A289" s="17">
        <v>44484</v>
      </c>
      <c r="B289" s="18" t="s">
        <v>25</v>
      </c>
      <c r="C289" s="19">
        <v>69</v>
      </c>
      <c r="D289" s="19" t="s">
        <v>53</v>
      </c>
      <c r="E289" s="28" t="s">
        <v>54</v>
      </c>
      <c r="F289" s="21">
        <v>0</v>
      </c>
      <c r="G289" s="18" t="str">
        <f>VLOOKUP(B289,'Data Produk'!$A$2:$F$40,2,FALSE)</f>
        <v>Golda Coffee</v>
      </c>
      <c r="H289" s="18" t="str">
        <f>VLOOKUP(B289,'Data Produk'!$A$2:$F$40,3,FALSE)</f>
        <v>Minuman</v>
      </c>
      <c r="I289" s="19" t="str">
        <f>VLOOKUP(B289,'Data Produk'!$A$2:$F$40,4,FALSE)</f>
        <v>Pcs</v>
      </c>
      <c r="J289" s="27">
        <f>VLOOKUP(B289,'Data Produk'!$A$2:$F$40,5,FALSE)</f>
        <v>11950</v>
      </c>
      <c r="K289" s="27">
        <f>VLOOKUP(B289,'Data Produk'!$A$2:$F$40,6,FALSE)</f>
        <v>16200</v>
      </c>
      <c r="L289" s="23">
        <f t="shared" si="40"/>
        <v>824550</v>
      </c>
      <c r="M289" s="24">
        <f t="shared" si="41"/>
        <v>1117800</v>
      </c>
      <c r="N289" s="10">
        <f t="shared" si="36"/>
        <v>15</v>
      </c>
      <c r="O289" s="9" t="str">
        <f t="shared" si="37"/>
        <v>Oct</v>
      </c>
      <c r="P289" s="16">
        <f t="shared" si="38"/>
        <v>2021</v>
      </c>
      <c r="R289">
        <f>'[1]Data Transaksi'!$C289+25</f>
        <v>94</v>
      </c>
    </row>
    <row r="290" spans="1:18" x14ac:dyDescent="0.3">
      <c r="A290" s="8">
        <v>44485</v>
      </c>
      <c r="B290" s="9" t="s">
        <v>30</v>
      </c>
      <c r="C290" s="10">
        <v>70</v>
      </c>
      <c r="D290" s="10" t="s">
        <v>52</v>
      </c>
      <c r="E290" s="25" t="s">
        <v>54</v>
      </c>
      <c r="F290" s="12">
        <v>0</v>
      </c>
      <c r="G290" s="9" t="str">
        <f>VLOOKUP(B290,'Data Produk'!$A$2:$F$40,2,FALSE)</f>
        <v>Lifebuoy Cair 900 Ml</v>
      </c>
      <c r="H290" s="9" t="str">
        <f>VLOOKUP(B290,'Data Produk'!$A$2:$F$40,3,FALSE)</f>
        <v>Perawatan Tubuh</v>
      </c>
      <c r="I290" s="10" t="str">
        <f>VLOOKUP(B290,'Data Produk'!$A$2:$F$40,4,FALSE)</f>
        <v>Pcs</v>
      </c>
      <c r="J290" s="26">
        <f>VLOOKUP(B290,'Data Produk'!$A$2:$F$40,5,FALSE)</f>
        <v>34550</v>
      </c>
      <c r="K290" s="26">
        <f>VLOOKUP(B290,'Data Produk'!$A$2:$F$40,6,FALSE)</f>
        <v>36000</v>
      </c>
      <c r="L290" s="14">
        <f t="shared" si="40"/>
        <v>2418500</v>
      </c>
      <c r="M290" s="15">
        <f t="shared" si="41"/>
        <v>2520000</v>
      </c>
      <c r="N290" s="10">
        <f t="shared" si="36"/>
        <v>16</v>
      </c>
      <c r="O290" s="9" t="str">
        <f t="shared" si="37"/>
        <v>Oct</v>
      </c>
      <c r="P290" s="16">
        <f t="shared" si="38"/>
        <v>2021</v>
      </c>
      <c r="R290">
        <f>'[1]Data Transaksi'!$C290+25</f>
        <v>95</v>
      </c>
    </row>
    <row r="291" spans="1:18" x14ac:dyDescent="0.3">
      <c r="A291" s="17">
        <v>44486</v>
      </c>
      <c r="B291" s="18" t="s">
        <v>8</v>
      </c>
      <c r="C291" s="19">
        <v>67</v>
      </c>
      <c r="D291" s="19" t="s">
        <v>53</v>
      </c>
      <c r="E291" s="28" t="s">
        <v>54</v>
      </c>
      <c r="F291" s="21">
        <v>0</v>
      </c>
      <c r="G291" s="18" t="str">
        <f>VLOOKUP(B291,'Data Produk'!$A$2:$F$40,2,FALSE)</f>
        <v>Oreo Wafer Sandwich</v>
      </c>
      <c r="H291" s="18" t="str">
        <f>VLOOKUP(B291,'Data Produk'!$A$2:$F$40,3,FALSE)</f>
        <v>Makanan</v>
      </c>
      <c r="I291" s="19" t="str">
        <f>VLOOKUP(B291,'Data Produk'!$A$2:$F$40,4,FALSE)</f>
        <v>Pcs</v>
      </c>
      <c r="J291" s="27">
        <f>VLOOKUP(B291,'Data Produk'!$A$2:$F$40,5,FALSE)</f>
        <v>2350</v>
      </c>
      <c r="K291" s="27">
        <f>VLOOKUP(B291,'Data Produk'!$A$2:$F$40,6,FALSE)</f>
        <v>3500</v>
      </c>
      <c r="L291" s="23">
        <f t="shared" si="40"/>
        <v>157450</v>
      </c>
      <c r="M291" s="24">
        <f t="shared" si="41"/>
        <v>234500</v>
      </c>
      <c r="N291" s="10">
        <f t="shared" si="36"/>
        <v>17</v>
      </c>
      <c r="O291" s="9" t="str">
        <f t="shared" si="37"/>
        <v>Oct</v>
      </c>
      <c r="P291" s="16">
        <f t="shared" si="38"/>
        <v>2021</v>
      </c>
      <c r="R291">
        <f>'[1]Data Transaksi'!$C291+25</f>
        <v>92</v>
      </c>
    </row>
    <row r="292" spans="1:18" x14ac:dyDescent="0.3">
      <c r="A292" s="8">
        <v>44487</v>
      </c>
      <c r="B292" s="9" t="s">
        <v>35</v>
      </c>
      <c r="C292" s="10">
        <v>71</v>
      </c>
      <c r="D292" s="10" t="s">
        <v>53</v>
      </c>
      <c r="E292" s="25" t="s">
        <v>54</v>
      </c>
      <c r="F292" s="12">
        <v>0</v>
      </c>
      <c r="G292" s="9" t="str">
        <f>VLOOKUP(B292,'Data Produk'!$A$2:$F$40,2,FALSE)</f>
        <v>Pond's Men Facial</v>
      </c>
      <c r="H292" s="9" t="str">
        <f>VLOOKUP(B292,'Data Produk'!$A$2:$F$40,3,FALSE)</f>
        <v>Perawatan Tubuh</v>
      </c>
      <c r="I292" s="10" t="str">
        <f>VLOOKUP(B292,'Data Produk'!$A$2:$F$40,4,FALSE)</f>
        <v>Pcs</v>
      </c>
      <c r="J292" s="26">
        <f>VLOOKUP(B292,'Data Produk'!$A$2:$F$40,5,FALSE)</f>
        <v>15000</v>
      </c>
      <c r="K292" s="26">
        <f>VLOOKUP(B292,'Data Produk'!$A$2:$F$40,6,FALSE)</f>
        <v>18550</v>
      </c>
      <c r="L292" s="14">
        <f t="shared" si="40"/>
        <v>1065000</v>
      </c>
      <c r="M292" s="15">
        <f t="shared" si="41"/>
        <v>1317050</v>
      </c>
      <c r="N292" s="10">
        <f t="shared" si="36"/>
        <v>18</v>
      </c>
      <c r="O292" s="9" t="str">
        <f t="shared" si="37"/>
        <v>Oct</v>
      </c>
      <c r="P292" s="16">
        <f t="shared" si="38"/>
        <v>2021</v>
      </c>
      <c r="R292">
        <f>'[1]Data Transaksi'!$C292+25</f>
        <v>96</v>
      </c>
    </row>
    <row r="293" spans="1:18" x14ac:dyDescent="0.3">
      <c r="A293" s="17">
        <v>44488</v>
      </c>
      <c r="B293" s="18" t="s">
        <v>35</v>
      </c>
      <c r="C293" s="19">
        <v>68</v>
      </c>
      <c r="D293" s="19" t="s">
        <v>52</v>
      </c>
      <c r="E293" s="28" t="s">
        <v>54</v>
      </c>
      <c r="F293" s="21">
        <v>0</v>
      </c>
      <c r="G293" s="18" t="str">
        <f>VLOOKUP(B293,'Data Produk'!$A$2:$F$40,2,FALSE)</f>
        <v>Pond's Men Facial</v>
      </c>
      <c r="H293" s="18" t="str">
        <f>VLOOKUP(B293,'Data Produk'!$A$2:$F$40,3,FALSE)</f>
        <v>Perawatan Tubuh</v>
      </c>
      <c r="I293" s="19" t="str">
        <f>VLOOKUP(B293,'Data Produk'!$A$2:$F$40,4,FALSE)</f>
        <v>Pcs</v>
      </c>
      <c r="J293" s="27">
        <f>VLOOKUP(B293,'Data Produk'!$A$2:$F$40,5,FALSE)</f>
        <v>15000</v>
      </c>
      <c r="K293" s="27">
        <f>VLOOKUP(B293,'Data Produk'!$A$2:$F$40,6,FALSE)</f>
        <v>18550</v>
      </c>
      <c r="L293" s="23">
        <f t="shared" si="40"/>
        <v>1020000</v>
      </c>
      <c r="M293" s="24">
        <f t="shared" si="41"/>
        <v>1261400</v>
      </c>
      <c r="N293" s="10">
        <f t="shared" si="36"/>
        <v>19</v>
      </c>
      <c r="O293" s="9" t="str">
        <f t="shared" si="37"/>
        <v>Oct</v>
      </c>
      <c r="P293" s="16">
        <f t="shared" si="38"/>
        <v>2021</v>
      </c>
      <c r="R293">
        <f>'[1]Data Transaksi'!$C293+25</f>
        <v>93</v>
      </c>
    </row>
    <row r="294" spans="1:18" x14ac:dyDescent="0.3">
      <c r="A294" s="8">
        <v>44489</v>
      </c>
      <c r="B294" s="9" t="s">
        <v>7</v>
      </c>
      <c r="C294" s="10">
        <v>74</v>
      </c>
      <c r="D294" s="10" t="s">
        <v>53</v>
      </c>
      <c r="E294" s="25" t="s">
        <v>54</v>
      </c>
      <c r="F294" s="12">
        <v>0</v>
      </c>
      <c r="G294" s="9" t="str">
        <f>VLOOKUP(B294,'Data Produk'!$A$2:$F$40,2,FALSE)</f>
        <v>Lotte Chocopie</v>
      </c>
      <c r="H294" s="9" t="str">
        <f>VLOOKUP(B294,'Data Produk'!$A$2:$F$40,3,FALSE)</f>
        <v>Makanan</v>
      </c>
      <c r="I294" s="10" t="str">
        <f>VLOOKUP(B294,'Data Produk'!$A$2:$F$40,4,FALSE)</f>
        <v>Pcs</v>
      </c>
      <c r="J294" s="26">
        <f>VLOOKUP(B294,'Data Produk'!$A$2:$F$40,5,FALSE)</f>
        <v>4850</v>
      </c>
      <c r="K294" s="26">
        <f>VLOOKUP(B294,'Data Produk'!$A$2:$F$40,6,FALSE)</f>
        <v>6100</v>
      </c>
      <c r="L294" s="14">
        <f t="shared" si="40"/>
        <v>358900</v>
      </c>
      <c r="M294" s="15">
        <f t="shared" si="41"/>
        <v>451400</v>
      </c>
      <c r="N294" s="10">
        <f t="shared" si="36"/>
        <v>20</v>
      </c>
      <c r="O294" s="9" t="str">
        <f t="shared" si="37"/>
        <v>Oct</v>
      </c>
      <c r="P294" s="16">
        <f t="shared" si="38"/>
        <v>2021</v>
      </c>
      <c r="R294">
        <f>'[1]Data Transaksi'!$C294+25</f>
        <v>99</v>
      </c>
    </row>
    <row r="295" spans="1:18" x14ac:dyDescent="0.3">
      <c r="A295" s="17">
        <v>44490</v>
      </c>
      <c r="B295" s="18" t="s">
        <v>9</v>
      </c>
      <c r="C295" s="19">
        <v>73</v>
      </c>
      <c r="D295" s="19" t="s">
        <v>53</v>
      </c>
      <c r="E295" s="28" t="s">
        <v>54</v>
      </c>
      <c r="F295" s="21">
        <v>0</v>
      </c>
      <c r="G295" s="18" t="str">
        <f>VLOOKUP(B295,'Data Produk'!$A$2:$F$40,2,FALSE)</f>
        <v>Nyam-nyam</v>
      </c>
      <c r="H295" s="18" t="str">
        <f>VLOOKUP(B295,'Data Produk'!$A$2:$F$40,3,FALSE)</f>
        <v>Makanan</v>
      </c>
      <c r="I295" s="19" t="str">
        <f>VLOOKUP(B295,'Data Produk'!$A$2:$F$40,4,FALSE)</f>
        <v>Pcs</v>
      </c>
      <c r="J295" s="27">
        <f>VLOOKUP(B295,'Data Produk'!$A$2:$F$40,5,FALSE)</f>
        <v>3550</v>
      </c>
      <c r="K295" s="27">
        <f>VLOOKUP(B295,'Data Produk'!$A$2:$F$40,6,FALSE)</f>
        <v>4800</v>
      </c>
      <c r="L295" s="23">
        <f t="shared" si="40"/>
        <v>259150</v>
      </c>
      <c r="M295" s="24">
        <f t="shared" si="41"/>
        <v>350400</v>
      </c>
      <c r="N295" s="10">
        <f t="shared" si="36"/>
        <v>21</v>
      </c>
      <c r="O295" s="9" t="str">
        <f t="shared" si="37"/>
        <v>Oct</v>
      </c>
      <c r="P295" s="16">
        <f t="shared" si="38"/>
        <v>2021</v>
      </c>
      <c r="R295">
        <f>'[1]Data Transaksi'!$C295+25</f>
        <v>98</v>
      </c>
    </row>
    <row r="296" spans="1:18" x14ac:dyDescent="0.3">
      <c r="A296" s="8">
        <v>44491</v>
      </c>
      <c r="B296" s="9" t="s">
        <v>6</v>
      </c>
      <c r="C296" s="10">
        <v>72</v>
      </c>
      <c r="D296" s="10" t="s">
        <v>52</v>
      </c>
      <c r="E296" s="25" t="s">
        <v>54</v>
      </c>
      <c r="F296" s="12">
        <v>0</v>
      </c>
      <c r="G296" s="9" t="str">
        <f>VLOOKUP(B296,'Data Produk'!$A$2:$F$40,2,FALSE)</f>
        <v>Pocky</v>
      </c>
      <c r="H296" s="9" t="str">
        <f>VLOOKUP(B296,'Data Produk'!$A$2:$F$40,3,FALSE)</f>
        <v>Makanan</v>
      </c>
      <c r="I296" s="10" t="str">
        <f>VLOOKUP(B296,'Data Produk'!$A$2:$F$40,4,FALSE)</f>
        <v>Pcs</v>
      </c>
      <c r="J296" s="26">
        <f>VLOOKUP(B296,'Data Produk'!$A$2:$F$40,5,FALSE)</f>
        <v>7250</v>
      </c>
      <c r="K296" s="26">
        <f>VLOOKUP(B296,'Data Produk'!$A$2:$F$40,6,FALSE)</f>
        <v>8200</v>
      </c>
      <c r="L296" s="14">
        <f t="shared" si="40"/>
        <v>522000</v>
      </c>
      <c r="M296" s="15">
        <f t="shared" si="41"/>
        <v>590400</v>
      </c>
      <c r="N296" s="10">
        <f t="shared" si="36"/>
        <v>22</v>
      </c>
      <c r="O296" s="9" t="str">
        <f t="shared" si="37"/>
        <v>Oct</v>
      </c>
      <c r="P296" s="16">
        <f t="shared" si="38"/>
        <v>2021</v>
      </c>
      <c r="R296">
        <f>'[1]Data Transaksi'!$C296+25</f>
        <v>97</v>
      </c>
    </row>
    <row r="297" spans="1:18" x14ac:dyDescent="0.3">
      <c r="A297" s="17">
        <v>44492</v>
      </c>
      <c r="B297" s="18" t="s">
        <v>20</v>
      </c>
      <c r="C297" s="19">
        <v>70</v>
      </c>
      <c r="D297" s="19" t="s">
        <v>53</v>
      </c>
      <c r="E297" s="28" t="s">
        <v>54</v>
      </c>
      <c r="F297" s="21">
        <v>0</v>
      </c>
      <c r="G297" s="18" t="str">
        <f>VLOOKUP(B297,'Data Produk'!$A$2:$F$40,2,FALSE)</f>
        <v>Yoyic Bluebery</v>
      </c>
      <c r="H297" s="18" t="str">
        <f>VLOOKUP(B297,'Data Produk'!$A$2:$F$40,3,FALSE)</f>
        <v>Minuman</v>
      </c>
      <c r="I297" s="19" t="str">
        <f>VLOOKUP(B297,'Data Produk'!$A$2:$F$40,4,FALSE)</f>
        <v>Pcs</v>
      </c>
      <c r="J297" s="27">
        <f>VLOOKUP(B297,'Data Produk'!$A$2:$F$40,5,FALSE)</f>
        <v>4775</v>
      </c>
      <c r="K297" s="27">
        <f>VLOOKUP(B297,'Data Produk'!$A$2:$F$40,6,FALSE)</f>
        <v>7700</v>
      </c>
      <c r="L297" s="23">
        <f t="shared" si="40"/>
        <v>334250</v>
      </c>
      <c r="M297" s="24">
        <f t="shared" si="41"/>
        <v>539000</v>
      </c>
      <c r="N297" s="10">
        <f t="shared" si="36"/>
        <v>23</v>
      </c>
      <c r="O297" s="9" t="str">
        <f t="shared" si="37"/>
        <v>Oct</v>
      </c>
      <c r="P297" s="16">
        <f t="shared" si="38"/>
        <v>2021</v>
      </c>
      <c r="R297">
        <f>'[1]Data Transaksi'!$C297+25</f>
        <v>95</v>
      </c>
    </row>
    <row r="298" spans="1:18" x14ac:dyDescent="0.3">
      <c r="A298" s="8">
        <v>44493</v>
      </c>
      <c r="B298" s="9" t="s">
        <v>25</v>
      </c>
      <c r="C298" s="10">
        <v>72</v>
      </c>
      <c r="D298" s="10" t="s">
        <v>53</v>
      </c>
      <c r="E298" s="25" t="s">
        <v>54</v>
      </c>
      <c r="F298" s="12">
        <v>0</v>
      </c>
      <c r="G298" s="9" t="str">
        <f>VLOOKUP(B298,'Data Produk'!$A$2:$F$40,2,FALSE)</f>
        <v>Golda Coffee</v>
      </c>
      <c r="H298" s="9" t="str">
        <f>VLOOKUP(B298,'Data Produk'!$A$2:$F$40,3,FALSE)</f>
        <v>Minuman</v>
      </c>
      <c r="I298" s="10" t="str">
        <f>VLOOKUP(B298,'Data Produk'!$A$2:$F$40,4,FALSE)</f>
        <v>Pcs</v>
      </c>
      <c r="J298" s="26">
        <f>VLOOKUP(B298,'Data Produk'!$A$2:$F$40,5,FALSE)</f>
        <v>11950</v>
      </c>
      <c r="K298" s="26">
        <f>VLOOKUP(B298,'Data Produk'!$A$2:$F$40,6,FALSE)</f>
        <v>16200</v>
      </c>
      <c r="L298" s="14">
        <f t="shared" si="40"/>
        <v>860400</v>
      </c>
      <c r="M298" s="15">
        <f t="shared" si="41"/>
        <v>1166400</v>
      </c>
      <c r="N298" s="10">
        <f t="shared" si="36"/>
        <v>24</v>
      </c>
      <c r="O298" s="9" t="str">
        <f t="shared" si="37"/>
        <v>Oct</v>
      </c>
      <c r="P298" s="16">
        <f t="shared" si="38"/>
        <v>2021</v>
      </c>
      <c r="R298">
        <f>'[1]Data Transaksi'!$C298+25</f>
        <v>97</v>
      </c>
    </row>
    <row r="299" spans="1:18" x14ac:dyDescent="0.3">
      <c r="A299" s="17">
        <v>44494</v>
      </c>
      <c r="B299" s="18" t="s">
        <v>35</v>
      </c>
      <c r="C299" s="19">
        <v>68</v>
      </c>
      <c r="D299" s="19" t="s">
        <v>51</v>
      </c>
      <c r="E299" s="28" t="s">
        <v>54</v>
      </c>
      <c r="F299" s="21">
        <v>0</v>
      </c>
      <c r="G299" s="18" t="str">
        <f>VLOOKUP(B299,'Data Produk'!$A$2:$F$40,2,FALSE)</f>
        <v>Pond's Men Facial</v>
      </c>
      <c r="H299" s="18" t="str">
        <f>VLOOKUP(B299,'Data Produk'!$A$2:$F$40,3,FALSE)</f>
        <v>Perawatan Tubuh</v>
      </c>
      <c r="I299" s="19" t="str">
        <f>VLOOKUP(B299,'Data Produk'!$A$2:$F$40,4,FALSE)</f>
        <v>Pcs</v>
      </c>
      <c r="J299" s="27">
        <f>VLOOKUP(B299,'Data Produk'!$A$2:$F$40,5,FALSE)</f>
        <v>15000</v>
      </c>
      <c r="K299" s="27">
        <f>VLOOKUP(B299,'Data Produk'!$A$2:$F$40,6,FALSE)</f>
        <v>18550</v>
      </c>
      <c r="L299" s="23">
        <f t="shared" si="40"/>
        <v>1020000</v>
      </c>
      <c r="M299" s="24">
        <f t="shared" ref="M299:M305" si="42">K299*C299*(1-F299)</f>
        <v>1261400</v>
      </c>
      <c r="N299" s="10">
        <f t="shared" si="36"/>
        <v>25</v>
      </c>
      <c r="O299" s="9" t="str">
        <f t="shared" si="37"/>
        <v>Oct</v>
      </c>
      <c r="P299" s="16">
        <f t="shared" si="38"/>
        <v>2021</v>
      </c>
      <c r="R299">
        <f>'[1]Data Transaksi'!$C299+25</f>
        <v>93</v>
      </c>
    </row>
    <row r="300" spans="1:18" x14ac:dyDescent="0.3">
      <c r="A300" s="8">
        <v>44495</v>
      </c>
      <c r="B300" s="9" t="s">
        <v>35</v>
      </c>
      <c r="C300" s="10">
        <v>75</v>
      </c>
      <c r="D300" s="10" t="s">
        <v>51</v>
      </c>
      <c r="E300" s="25" t="s">
        <v>54</v>
      </c>
      <c r="F300" s="12">
        <v>0</v>
      </c>
      <c r="G300" s="9" t="str">
        <f>VLOOKUP(B300,'Data Produk'!$A$2:$F$40,2,FALSE)</f>
        <v>Pond's Men Facial</v>
      </c>
      <c r="H300" s="9" t="str">
        <f>VLOOKUP(B300,'Data Produk'!$A$2:$F$40,3,FALSE)</f>
        <v>Perawatan Tubuh</v>
      </c>
      <c r="I300" s="10" t="str">
        <f>VLOOKUP(B300,'Data Produk'!$A$2:$F$40,4,FALSE)</f>
        <v>Pcs</v>
      </c>
      <c r="J300" s="26">
        <f>VLOOKUP(B300,'Data Produk'!$A$2:$F$40,5,FALSE)</f>
        <v>15000</v>
      </c>
      <c r="K300" s="26">
        <f>VLOOKUP(B300,'Data Produk'!$A$2:$F$40,6,FALSE)</f>
        <v>18550</v>
      </c>
      <c r="L300" s="14">
        <f t="shared" si="40"/>
        <v>1125000</v>
      </c>
      <c r="M300" s="15">
        <f t="shared" si="42"/>
        <v>1391250</v>
      </c>
      <c r="N300" s="10">
        <f t="shared" si="36"/>
        <v>26</v>
      </c>
      <c r="O300" s="9" t="str">
        <f t="shared" si="37"/>
        <v>Oct</v>
      </c>
      <c r="P300" s="16">
        <f t="shared" si="38"/>
        <v>2021</v>
      </c>
      <c r="R300">
        <f>'[1]Data Transaksi'!$C300+25</f>
        <v>100</v>
      </c>
    </row>
    <row r="301" spans="1:18" x14ac:dyDescent="0.3">
      <c r="A301" s="17">
        <v>44496</v>
      </c>
      <c r="B301" s="18" t="s">
        <v>35</v>
      </c>
      <c r="C301" s="19">
        <v>70</v>
      </c>
      <c r="D301" s="19" t="s">
        <v>51</v>
      </c>
      <c r="E301" s="28" t="s">
        <v>54</v>
      </c>
      <c r="F301" s="21">
        <v>0</v>
      </c>
      <c r="G301" s="18" t="str">
        <f>VLOOKUP(B301,'Data Produk'!$A$2:$F$40,2,FALSE)</f>
        <v>Pond's Men Facial</v>
      </c>
      <c r="H301" s="18" t="str">
        <f>VLOOKUP(B301,'Data Produk'!$A$2:$F$40,3,FALSE)</f>
        <v>Perawatan Tubuh</v>
      </c>
      <c r="I301" s="19" t="str">
        <f>VLOOKUP(B301,'Data Produk'!$A$2:$F$40,4,FALSE)</f>
        <v>Pcs</v>
      </c>
      <c r="J301" s="27">
        <f>VLOOKUP(B301,'Data Produk'!$A$2:$F$40,5,FALSE)</f>
        <v>15000</v>
      </c>
      <c r="K301" s="27">
        <f>VLOOKUP(B301,'Data Produk'!$A$2:$F$40,6,FALSE)</f>
        <v>18550</v>
      </c>
      <c r="L301" s="23">
        <f t="shared" si="40"/>
        <v>1050000</v>
      </c>
      <c r="M301" s="24">
        <f t="shared" si="42"/>
        <v>1298500</v>
      </c>
      <c r="N301" s="10">
        <f t="shared" si="36"/>
        <v>27</v>
      </c>
      <c r="O301" s="9" t="str">
        <f t="shared" si="37"/>
        <v>Oct</v>
      </c>
      <c r="P301" s="16">
        <f t="shared" si="38"/>
        <v>2021</v>
      </c>
      <c r="R301">
        <f>'[1]Data Transaksi'!$C301+25</f>
        <v>95</v>
      </c>
    </row>
    <row r="302" spans="1:18" x14ac:dyDescent="0.3">
      <c r="A302" s="8">
        <v>44497</v>
      </c>
      <c r="B302" s="9" t="s">
        <v>35</v>
      </c>
      <c r="C302" s="10">
        <v>67</v>
      </c>
      <c r="D302" s="10" t="s">
        <v>51</v>
      </c>
      <c r="E302" s="25" t="s">
        <v>54</v>
      </c>
      <c r="F302" s="12">
        <v>0</v>
      </c>
      <c r="G302" s="9" t="str">
        <f>VLOOKUP(B302,'Data Produk'!$A$2:$F$40,2,FALSE)</f>
        <v>Pond's Men Facial</v>
      </c>
      <c r="H302" s="9" t="str">
        <f>VLOOKUP(B302,'Data Produk'!$A$2:$F$40,3,FALSE)</f>
        <v>Perawatan Tubuh</v>
      </c>
      <c r="I302" s="10" t="str">
        <f>VLOOKUP(B302,'Data Produk'!$A$2:$F$40,4,FALSE)</f>
        <v>Pcs</v>
      </c>
      <c r="J302" s="26">
        <f>VLOOKUP(B302,'Data Produk'!$A$2:$F$40,5,FALSE)</f>
        <v>15000</v>
      </c>
      <c r="K302" s="26">
        <f>VLOOKUP(B302,'Data Produk'!$A$2:$F$40,6,FALSE)</f>
        <v>18550</v>
      </c>
      <c r="L302" s="14">
        <f t="shared" si="40"/>
        <v>1005000</v>
      </c>
      <c r="M302" s="15">
        <f t="shared" si="42"/>
        <v>1242850</v>
      </c>
      <c r="N302" s="10">
        <f t="shared" si="36"/>
        <v>28</v>
      </c>
      <c r="O302" s="9" t="str">
        <f t="shared" si="37"/>
        <v>Oct</v>
      </c>
      <c r="P302" s="16">
        <f t="shared" si="38"/>
        <v>2021</v>
      </c>
      <c r="R302">
        <f>'[1]Data Transaksi'!$C302+25</f>
        <v>92</v>
      </c>
    </row>
    <row r="303" spans="1:18" x14ac:dyDescent="0.3">
      <c r="A303" s="17">
        <v>44498</v>
      </c>
      <c r="B303" s="18" t="s">
        <v>35</v>
      </c>
      <c r="C303" s="19">
        <v>72</v>
      </c>
      <c r="D303" s="19" t="s">
        <v>51</v>
      </c>
      <c r="E303" s="28" t="s">
        <v>54</v>
      </c>
      <c r="F303" s="21">
        <v>0</v>
      </c>
      <c r="G303" s="18" t="str">
        <f>VLOOKUP(B303,'Data Produk'!$A$2:$F$40,2,FALSE)</f>
        <v>Pond's Men Facial</v>
      </c>
      <c r="H303" s="18" t="str">
        <f>VLOOKUP(B303,'Data Produk'!$A$2:$F$40,3,FALSE)</f>
        <v>Perawatan Tubuh</v>
      </c>
      <c r="I303" s="19" t="str">
        <f>VLOOKUP(B303,'Data Produk'!$A$2:$F$40,4,FALSE)</f>
        <v>Pcs</v>
      </c>
      <c r="J303" s="27">
        <f>VLOOKUP(B303,'Data Produk'!$A$2:$F$40,5,FALSE)</f>
        <v>15000</v>
      </c>
      <c r="K303" s="27">
        <f>VLOOKUP(B303,'Data Produk'!$A$2:$F$40,6,FALSE)</f>
        <v>18550</v>
      </c>
      <c r="L303" s="23">
        <f t="shared" si="40"/>
        <v>1080000</v>
      </c>
      <c r="M303" s="24">
        <f t="shared" si="42"/>
        <v>1335600</v>
      </c>
      <c r="N303" s="10">
        <f t="shared" si="36"/>
        <v>29</v>
      </c>
      <c r="O303" s="9" t="str">
        <f t="shared" si="37"/>
        <v>Oct</v>
      </c>
      <c r="P303" s="16">
        <f t="shared" si="38"/>
        <v>2021</v>
      </c>
      <c r="R303">
        <f>'[1]Data Transaksi'!$C303+25</f>
        <v>97</v>
      </c>
    </row>
    <row r="304" spans="1:18" x14ac:dyDescent="0.3">
      <c r="A304" s="8">
        <v>44499</v>
      </c>
      <c r="B304" s="9" t="s">
        <v>35</v>
      </c>
      <c r="C304" s="10">
        <v>69</v>
      </c>
      <c r="D304" s="10" t="s">
        <v>51</v>
      </c>
      <c r="E304" s="25" t="s">
        <v>54</v>
      </c>
      <c r="F304" s="12">
        <v>0</v>
      </c>
      <c r="G304" s="9" t="str">
        <f>VLOOKUP(B304,'Data Produk'!$A$2:$F$40,2,FALSE)</f>
        <v>Pond's Men Facial</v>
      </c>
      <c r="H304" s="9" t="str">
        <f>VLOOKUP(B304,'Data Produk'!$A$2:$F$40,3,FALSE)</f>
        <v>Perawatan Tubuh</v>
      </c>
      <c r="I304" s="10" t="str">
        <f>VLOOKUP(B304,'Data Produk'!$A$2:$F$40,4,FALSE)</f>
        <v>Pcs</v>
      </c>
      <c r="J304" s="26">
        <f>VLOOKUP(B304,'Data Produk'!$A$2:$F$40,5,FALSE)</f>
        <v>15000</v>
      </c>
      <c r="K304" s="26">
        <f>VLOOKUP(B304,'Data Produk'!$A$2:$F$40,6,FALSE)</f>
        <v>18550</v>
      </c>
      <c r="L304" s="14">
        <f t="shared" si="40"/>
        <v>1035000</v>
      </c>
      <c r="M304" s="15">
        <f t="shared" si="42"/>
        <v>1279950</v>
      </c>
      <c r="N304" s="10">
        <f t="shared" si="36"/>
        <v>30</v>
      </c>
      <c r="O304" s="9" t="str">
        <f t="shared" si="37"/>
        <v>Oct</v>
      </c>
      <c r="P304" s="16">
        <f t="shared" si="38"/>
        <v>2021</v>
      </c>
      <c r="R304">
        <f>'[1]Data Transaksi'!$C304+25</f>
        <v>94</v>
      </c>
    </row>
    <row r="305" spans="1:18" x14ac:dyDescent="0.3">
      <c r="A305" s="17">
        <v>44500</v>
      </c>
      <c r="B305" s="18" t="s">
        <v>35</v>
      </c>
      <c r="C305" s="19">
        <v>67</v>
      </c>
      <c r="D305" s="19" t="s">
        <v>51</v>
      </c>
      <c r="E305" s="28" t="s">
        <v>54</v>
      </c>
      <c r="F305" s="21">
        <v>0</v>
      </c>
      <c r="G305" s="18" t="str">
        <f>VLOOKUP(B305,'Data Produk'!$A$2:$F$40,2,FALSE)</f>
        <v>Pond's Men Facial</v>
      </c>
      <c r="H305" s="18" t="str">
        <f>VLOOKUP(B305,'Data Produk'!$A$2:$F$40,3,FALSE)</f>
        <v>Perawatan Tubuh</v>
      </c>
      <c r="I305" s="19" t="str">
        <f>VLOOKUP(B305,'Data Produk'!$A$2:$F$40,4,FALSE)</f>
        <v>Pcs</v>
      </c>
      <c r="J305" s="27">
        <f>VLOOKUP(B305,'Data Produk'!$A$2:$F$40,5,FALSE)</f>
        <v>15000</v>
      </c>
      <c r="K305" s="27">
        <f>VLOOKUP(B305,'Data Produk'!$A$2:$F$40,6,FALSE)</f>
        <v>18550</v>
      </c>
      <c r="L305" s="23">
        <f t="shared" si="40"/>
        <v>1005000</v>
      </c>
      <c r="M305" s="24">
        <f t="shared" si="42"/>
        <v>1242850</v>
      </c>
      <c r="N305" s="10">
        <f t="shared" si="36"/>
        <v>31</v>
      </c>
      <c r="O305" s="9" t="str">
        <f t="shared" si="37"/>
        <v>Oct</v>
      </c>
      <c r="P305" s="16">
        <f t="shared" si="38"/>
        <v>2021</v>
      </c>
      <c r="R305">
        <f>'[1]Data Transaksi'!$C305+25</f>
        <v>92</v>
      </c>
    </row>
    <row r="306" spans="1:18" x14ac:dyDescent="0.3">
      <c r="A306" s="8">
        <v>44501</v>
      </c>
      <c r="B306" s="9" t="s">
        <v>44</v>
      </c>
      <c r="C306" s="10">
        <v>45</v>
      </c>
      <c r="D306" s="10" t="s">
        <v>51</v>
      </c>
      <c r="E306" s="25" t="s">
        <v>54</v>
      </c>
      <c r="F306" s="12">
        <v>0</v>
      </c>
      <c r="G306" s="9" t="str">
        <f>VLOOKUP(B306,'Data Produk'!$A$2:$F$40,2,FALSE)</f>
        <v>Penggaris Flexibble</v>
      </c>
      <c r="H306" s="9" t="str">
        <f>VLOOKUP(B306,'Data Produk'!$A$2:$F$40,3,FALSE)</f>
        <v>Alat Tulis</v>
      </c>
      <c r="I306" s="10" t="str">
        <f>VLOOKUP(B306,'Data Produk'!$A$2:$F$40,4,FALSE)</f>
        <v>Pcs</v>
      </c>
      <c r="J306" s="26">
        <f>VLOOKUP(B306,'Data Produk'!$A$2:$F$40,5,FALSE)</f>
        <v>13750</v>
      </c>
      <c r="K306" s="26">
        <f>VLOOKUP(B306,'Data Produk'!$A$2:$F$40,6,FALSE)</f>
        <v>17500</v>
      </c>
      <c r="L306" s="14">
        <f>J306*C306</f>
        <v>618750</v>
      </c>
      <c r="M306" s="15">
        <f>K306*C306*(1-F306)</f>
        <v>787500</v>
      </c>
      <c r="N306" s="10">
        <f t="shared" si="36"/>
        <v>1</v>
      </c>
      <c r="O306" s="9" t="str">
        <f t="shared" si="37"/>
        <v>Nov</v>
      </c>
      <c r="P306" s="16">
        <f t="shared" si="38"/>
        <v>2021</v>
      </c>
    </row>
    <row r="307" spans="1:18" x14ac:dyDescent="0.3">
      <c r="A307" s="17">
        <v>44502</v>
      </c>
      <c r="B307" s="18" t="s">
        <v>7</v>
      </c>
      <c r="C307" s="19">
        <v>44</v>
      </c>
      <c r="D307" s="19" t="s">
        <v>52</v>
      </c>
      <c r="E307" s="28" t="s">
        <v>55</v>
      </c>
      <c r="F307" s="21">
        <v>0</v>
      </c>
      <c r="G307" s="18" t="str">
        <f>VLOOKUP(B307,'Data Produk'!$A$2:$F$40,2,FALSE)</f>
        <v>Lotte Chocopie</v>
      </c>
      <c r="H307" s="18" t="str">
        <f>VLOOKUP(B307,'Data Produk'!$A$2:$F$40,3,FALSE)</f>
        <v>Makanan</v>
      </c>
      <c r="I307" s="19" t="str">
        <f>VLOOKUP(B307,'Data Produk'!$A$2:$F$40,4,FALSE)</f>
        <v>Pcs</v>
      </c>
      <c r="J307" s="27">
        <f>VLOOKUP(B307,'Data Produk'!$A$2:$F$40,5,FALSE)</f>
        <v>4850</v>
      </c>
      <c r="K307" s="27">
        <f>VLOOKUP(B307,'Data Produk'!$A$2:$F$40,6,FALSE)</f>
        <v>6100</v>
      </c>
      <c r="L307" s="23">
        <f t="shared" ref="L307:L335" si="43">J307*C307</f>
        <v>213400</v>
      </c>
      <c r="M307" s="24">
        <f t="shared" ref="M307:M329" si="44">K307*C307</f>
        <v>268400</v>
      </c>
      <c r="N307" s="10">
        <f t="shared" si="36"/>
        <v>2</v>
      </c>
      <c r="O307" s="9" t="str">
        <f t="shared" si="37"/>
        <v>Nov</v>
      </c>
      <c r="P307" s="16">
        <f t="shared" si="38"/>
        <v>2021</v>
      </c>
    </row>
    <row r="308" spans="1:18" x14ac:dyDescent="0.3">
      <c r="A308" s="8">
        <v>44503</v>
      </c>
      <c r="B308" s="9" t="s">
        <v>9</v>
      </c>
      <c r="C308" s="10">
        <v>47</v>
      </c>
      <c r="D308" s="10" t="s">
        <v>52</v>
      </c>
      <c r="E308" s="25" t="s">
        <v>54</v>
      </c>
      <c r="F308" s="12">
        <v>0</v>
      </c>
      <c r="G308" s="9" t="str">
        <f>VLOOKUP(B308,'Data Produk'!$A$2:$F$40,2,FALSE)</f>
        <v>Nyam-nyam</v>
      </c>
      <c r="H308" s="9" t="str">
        <f>VLOOKUP(B308,'Data Produk'!$A$2:$F$40,3,FALSE)</f>
        <v>Makanan</v>
      </c>
      <c r="I308" s="10" t="str">
        <f>VLOOKUP(B308,'Data Produk'!$A$2:$F$40,4,FALSE)</f>
        <v>Pcs</v>
      </c>
      <c r="J308" s="26">
        <f>VLOOKUP(B308,'Data Produk'!$A$2:$F$40,5,FALSE)</f>
        <v>3550</v>
      </c>
      <c r="K308" s="26">
        <f>VLOOKUP(B308,'Data Produk'!$A$2:$F$40,6,FALSE)</f>
        <v>4800</v>
      </c>
      <c r="L308" s="14">
        <f t="shared" si="43"/>
        <v>166850</v>
      </c>
      <c r="M308" s="15">
        <f t="shared" si="44"/>
        <v>225600</v>
      </c>
      <c r="N308" s="10">
        <f t="shared" si="36"/>
        <v>3</v>
      </c>
      <c r="O308" s="9" t="str">
        <f t="shared" si="37"/>
        <v>Nov</v>
      </c>
      <c r="P308" s="16">
        <f t="shared" si="38"/>
        <v>2021</v>
      </c>
    </row>
    <row r="309" spans="1:18" x14ac:dyDescent="0.3">
      <c r="A309" s="17">
        <v>44504</v>
      </c>
      <c r="B309" s="18" t="s">
        <v>6</v>
      </c>
      <c r="C309" s="19">
        <v>48</v>
      </c>
      <c r="D309" s="19" t="s">
        <v>52</v>
      </c>
      <c r="E309" s="28" t="s">
        <v>54</v>
      </c>
      <c r="F309" s="21">
        <v>0</v>
      </c>
      <c r="G309" s="18" t="str">
        <f>VLOOKUP(B309,'Data Produk'!$A$2:$F$40,2,FALSE)</f>
        <v>Pocky</v>
      </c>
      <c r="H309" s="18" t="str">
        <f>VLOOKUP(B309,'Data Produk'!$A$2:$F$40,3,FALSE)</f>
        <v>Makanan</v>
      </c>
      <c r="I309" s="19" t="str">
        <f>VLOOKUP(B309,'Data Produk'!$A$2:$F$40,4,FALSE)</f>
        <v>Pcs</v>
      </c>
      <c r="J309" s="27">
        <f>VLOOKUP(B309,'Data Produk'!$A$2:$F$40,5,FALSE)</f>
        <v>7250</v>
      </c>
      <c r="K309" s="27">
        <f>VLOOKUP(B309,'Data Produk'!$A$2:$F$40,6,FALSE)</f>
        <v>8200</v>
      </c>
      <c r="L309" s="23">
        <f t="shared" si="43"/>
        <v>348000</v>
      </c>
      <c r="M309" s="24">
        <f t="shared" si="44"/>
        <v>393600</v>
      </c>
      <c r="N309" s="10">
        <f t="shared" si="36"/>
        <v>4</v>
      </c>
      <c r="O309" s="9" t="str">
        <f t="shared" si="37"/>
        <v>Nov</v>
      </c>
      <c r="P309" s="16">
        <f t="shared" si="38"/>
        <v>2021</v>
      </c>
    </row>
    <row r="310" spans="1:18" x14ac:dyDescent="0.3">
      <c r="A310" s="8">
        <v>44505</v>
      </c>
      <c r="B310" s="9" t="s">
        <v>20</v>
      </c>
      <c r="C310" s="10">
        <v>45</v>
      </c>
      <c r="D310" s="10" t="s">
        <v>51</v>
      </c>
      <c r="E310" s="25" t="s">
        <v>54</v>
      </c>
      <c r="F310" s="12">
        <v>0</v>
      </c>
      <c r="G310" s="9" t="str">
        <f>VLOOKUP(B310,'Data Produk'!$A$2:$F$40,2,FALSE)</f>
        <v>Yoyic Bluebery</v>
      </c>
      <c r="H310" s="9" t="str">
        <f>VLOOKUP(B310,'Data Produk'!$A$2:$F$40,3,FALSE)</f>
        <v>Minuman</v>
      </c>
      <c r="I310" s="10" t="str">
        <f>VLOOKUP(B310,'Data Produk'!$A$2:$F$40,4,FALSE)</f>
        <v>Pcs</v>
      </c>
      <c r="J310" s="26">
        <f>VLOOKUP(B310,'Data Produk'!$A$2:$F$40,5,FALSE)</f>
        <v>4775</v>
      </c>
      <c r="K310" s="26">
        <f>VLOOKUP(B310,'Data Produk'!$A$2:$F$40,6,FALSE)</f>
        <v>7700</v>
      </c>
      <c r="L310" s="14">
        <f t="shared" si="43"/>
        <v>214875</v>
      </c>
      <c r="M310" s="15">
        <f t="shared" si="44"/>
        <v>346500</v>
      </c>
      <c r="N310" s="10">
        <f t="shared" si="36"/>
        <v>5</v>
      </c>
      <c r="O310" s="9" t="str">
        <f t="shared" si="37"/>
        <v>Nov</v>
      </c>
      <c r="P310" s="16">
        <f t="shared" si="38"/>
        <v>2021</v>
      </c>
    </row>
    <row r="311" spans="1:18" x14ac:dyDescent="0.3">
      <c r="A311" s="17">
        <v>44506</v>
      </c>
      <c r="B311" s="18" t="s">
        <v>25</v>
      </c>
      <c r="C311" s="19">
        <v>43</v>
      </c>
      <c r="D311" s="19" t="s">
        <v>51</v>
      </c>
      <c r="E311" s="28" t="s">
        <v>55</v>
      </c>
      <c r="F311" s="21">
        <v>0</v>
      </c>
      <c r="G311" s="18" t="str">
        <f>VLOOKUP(B311,'Data Produk'!$A$2:$F$40,2,FALSE)</f>
        <v>Golda Coffee</v>
      </c>
      <c r="H311" s="18" t="str">
        <f>VLOOKUP(B311,'Data Produk'!$A$2:$F$40,3,FALSE)</f>
        <v>Minuman</v>
      </c>
      <c r="I311" s="19" t="str">
        <f>VLOOKUP(B311,'Data Produk'!$A$2:$F$40,4,FALSE)</f>
        <v>Pcs</v>
      </c>
      <c r="J311" s="27">
        <f>VLOOKUP(B311,'Data Produk'!$A$2:$F$40,5,FALSE)</f>
        <v>11950</v>
      </c>
      <c r="K311" s="27">
        <f>VLOOKUP(B311,'Data Produk'!$A$2:$F$40,6,FALSE)</f>
        <v>16200</v>
      </c>
      <c r="L311" s="23">
        <f t="shared" si="43"/>
        <v>513850</v>
      </c>
      <c r="M311" s="24">
        <f t="shared" si="44"/>
        <v>696600</v>
      </c>
      <c r="N311" s="10">
        <f t="shared" si="36"/>
        <v>6</v>
      </c>
      <c r="O311" s="9" t="str">
        <f t="shared" si="37"/>
        <v>Nov</v>
      </c>
      <c r="P311" s="16">
        <f t="shared" si="38"/>
        <v>2021</v>
      </c>
    </row>
    <row r="312" spans="1:18" x14ac:dyDescent="0.3">
      <c r="A312" s="8">
        <v>44507</v>
      </c>
      <c r="B312" s="9" t="s">
        <v>30</v>
      </c>
      <c r="C312" s="10">
        <v>42</v>
      </c>
      <c r="D312" s="10" t="s">
        <v>51</v>
      </c>
      <c r="E312" s="25" t="s">
        <v>54</v>
      </c>
      <c r="F312" s="12">
        <v>0</v>
      </c>
      <c r="G312" s="9" t="str">
        <f>VLOOKUP(B312,'Data Produk'!$A$2:$F$40,2,FALSE)</f>
        <v>Lifebuoy Cair 900 Ml</v>
      </c>
      <c r="H312" s="9" t="str">
        <f>VLOOKUP(B312,'Data Produk'!$A$2:$F$40,3,FALSE)</f>
        <v>Perawatan Tubuh</v>
      </c>
      <c r="I312" s="10" t="str">
        <f>VLOOKUP(B312,'Data Produk'!$A$2:$F$40,4,FALSE)</f>
        <v>Pcs</v>
      </c>
      <c r="J312" s="26">
        <f>VLOOKUP(B312,'Data Produk'!$A$2:$F$40,5,FALSE)</f>
        <v>34550</v>
      </c>
      <c r="K312" s="26">
        <f>VLOOKUP(B312,'Data Produk'!$A$2:$F$40,6,FALSE)</f>
        <v>36000</v>
      </c>
      <c r="L312" s="14">
        <f t="shared" si="43"/>
        <v>1451100</v>
      </c>
      <c r="M312" s="15">
        <f t="shared" si="44"/>
        <v>1512000</v>
      </c>
      <c r="N312" s="10">
        <f t="shared" si="36"/>
        <v>7</v>
      </c>
      <c r="O312" s="9" t="str">
        <f t="shared" si="37"/>
        <v>Nov</v>
      </c>
      <c r="P312" s="16">
        <f t="shared" si="38"/>
        <v>2021</v>
      </c>
    </row>
    <row r="313" spans="1:18" x14ac:dyDescent="0.3">
      <c r="A313" s="17">
        <v>44508</v>
      </c>
      <c r="B313" s="18" t="s">
        <v>8</v>
      </c>
      <c r="C313" s="19">
        <v>45</v>
      </c>
      <c r="D313" s="19" t="s">
        <v>51</v>
      </c>
      <c r="E313" s="28" t="s">
        <v>55</v>
      </c>
      <c r="F313" s="21">
        <v>0</v>
      </c>
      <c r="G313" s="18" t="str">
        <f>VLOOKUP(B313,'Data Produk'!$A$2:$F$40,2,FALSE)</f>
        <v>Oreo Wafer Sandwich</v>
      </c>
      <c r="H313" s="18" t="str">
        <f>VLOOKUP(B313,'Data Produk'!$A$2:$F$40,3,FALSE)</f>
        <v>Makanan</v>
      </c>
      <c r="I313" s="19" t="str">
        <f>VLOOKUP(B313,'Data Produk'!$A$2:$F$40,4,FALSE)</f>
        <v>Pcs</v>
      </c>
      <c r="J313" s="27">
        <f>VLOOKUP(B313,'Data Produk'!$A$2:$F$40,5,FALSE)</f>
        <v>2350</v>
      </c>
      <c r="K313" s="27">
        <f>VLOOKUP(B313,'Data Produk'!$A$2:$F$40,6,FALSE)</f>
        <v>3500</v>
      </c>
      <c r="L313" s="23">
        <f t="shared" si="43"/>
        <v>105750</v>
      </c>
      <c r="M313" s="24">
        <f t="shared" si="44"/>
        <v>157500</v>
      </c>
      <c r="N313" s="10">
        <f t="shared" si="36"/>
        <v>8</v>
      </c>
      <c r="O313" s="9" t="str">
        <f t="shared" si="37"/>
        <v>Nov</v>
      </c>
      <c r="P313" s="16">
        <f t="shared" si="38"/>
        <v>2021</v>
      </c>
    </row>
    <row r="314" spans="1:18" x14ac:dyDescent="0.3">
      <c r="A314" s="8">
        <v>44509</v>
      </c>
      <c r="B314" s="9" t="s">
        <v>44</v>
      </c>
      <c r="C314" s="10">
        <v>44</v>
      </c>
      <c r="D314" s="10" t="s">
        <v>53</v>
      </c>
      <c r="E314" s="25" t="s">
        <v>54</v>
      </c>
      <c r="F314" s="12">
        <v>0</v>
      </c>
      <c r="G314" s="9" t="str">
        <f>VLOOKUP(B314,'Data Produk'!$A$2:$F$40,2,FALSE)</f>
        <v>Penggaris Flexibble</v>
      </c>
      <c r="H314" s="9" t="str">
        <f>VLOOKUP(B314,'Data Produk'!$A$2:$F$40,3,FALSE)</f>
        <v>Alat Tulis</v>
      </c>
      <c r="I314" s="10" t="str">
        <f>VLOOKUP(B314,'Data Produk'!$A$2:$F$40,4,FALSE)</f>
        <v>Pcs</v>
      </c>
      <c r="J314" s="26">
        <f>VLOOKUP(B314,'Data Produk'!$A$2:$F$40,5,FALSE)</f>
        <v>13750</v>
      </c>
      <c r="K314" s="26">
        <f>VLOOKUP(B314,'Data Produk'!$A$2:$F$40,6,FALSE)</f>
        <v>17500</v>
      </c>
      <c r="L314" s="14">
        <f t="shared" si="43"/>
        <v>605000</v>
      </c>
      <c r="M314" s="15">
        <f t="shared" si="44"/>
        <v>770000</v>
      </c>
      <c r="N314" s="10">
        <f t="shared" si="36"/>
        <v>9</v>
      </c>
      <c r="O314" s="9" t="str">
        <f t="shared" si="37"/>
        <v>Nov</v>
      </c>
      <c r="P314" s="16">
        <f t="shared" si="38"/>
        <v>2021</v>
      </c>
    </row>
    <row r="315" spans="1:18" x14ac:dyDescent="0.3">
      <c r="A315" s="17">
        <v>44510</v>
      </c>
      <c r="B315" s="18" t="s">
        <v>44</v>
      </c>
      <c r="C315" s="19">
        <v>43</v>
      </c>
      <c r="D315" s="19" t="s">
        <v>52</v>
      </c>
      <c r="E315" s="28" t="s">
        <v>54</v>
      </c>
      <c r="F315" s="21">
        <v>0</v>
      </c>
      <c r="G315" s="18" t="str">
        <f>VLOOKUP(B315,'Data Produk'!$A$2:$F$40,2,FALSE)</f>
        <v>Penggaris Flexibble</v>
      </c>
      <c r="H315" s="18" t="str">
        <f>VLOOKUP(B315,'Data Produk'!$A$2:$F$40,3,FALSE)</f>
        <v>Alat Tulis</v>
      </c>
      <c r="I315" s="19" t="str">
        <f>VLOOKUP(B315,'Data Produk'!$A$2:$F$40,4,FALSE)</f>
        <v>Pcs</v>
      </c>
      <c r="J315" s="27">
        <f>VLOOKUP(B315,'Data Produk'!$A$2:$F$40,5,FALSE)</f>
        <v>13750</v>
      </c>
      <c r="K315" s="27">
        <f>VLOOKUP(B315,'Data Produk'!$A$2:$F$40,6,FALSE)</f>
        <v>17500</v>
      </c>
      <c r="L315" s="23">
        <f t="shared" si="43"/>
        <v>591250</v>
      </c>
      <c r="M315" s="24">
        <f t="shared" si="44"/>
        <v>752500</v>
      </c>
      <c r="N315" s="10">
        <f t="shared" si="36"/>
        <v>10</v>
      </c>
      <c r="O315" s="9" t="str">
        <f t="shared" si="37"/>
        <v>Nov</v>
      </c>
      <c r="P315" s="16">
        <f t="shared" si="38"/>
        <v>2021</v>
      </c>
    </row>
    <row r="316" spans="1:18" x14ac:dyDescent="0.3">
      <c r="A316" s="8">
        <v>44511</v>
      </c>
      <c r="B316" s="9" t="s">
        <v>7</v>
      </c>
      <c r="C316" s="10">
        <v>42</v>
      </c>
      <c r="D316" s="10" t="s">
        <v>53</v>
      </c>
      <c r="E316" s="25" t="s">
        <v>54</v>
      </c>
      <c r="F316" s="12">
        <v>0</v>
      </c>
      <c r="G316" s="9" t="str">
        <f>VLOOKUP(B316,'Data Produk'!$A$2:$F$40,2,FALSE)</f>
        <v>Lotte Chocopie</v>
      </c>
      <c r="H316" s="9" t="str">
        <f>VLOOKUP(B316,'Data Produk'!$A$2:$F$40,3,FALSE)</f>
        <v>Makanan</v>
      </c>
      <c r="I316" s="10" t="str">
        <f>VLOOKUP(B316,'Data Produk'!$A$2:$F$40,4,FALSE)</f>
        <v>Pcs</v>
      </c>
      <c r="J316" s="26">
        <f>VLOOKUP(B316,'Data Produk'!$A$2:$F$40,5,FALSE)</f>
        <v>4850</v>
      </c>
      <c r="K316" s="26">
        <f>VLOOKUP(B316,'Data Produk'!$A$2:$F$40,6,FALSE)</f>
        <v>6100</v>
      </c>
      <c r="L316" s="14">
        <f t="shared" si="43"/>
        <v>203700</v>
      </c>
      <c r="M316" s="15">
        <f t="shared" si="44"/>
        <v>256200</v>
      </c>
      <c r="N316" s="10">
        <f t="shared" si="36"/>
        <v>11</v>
      </c>
      <c r="O316" s="9" t="str">
        <f t="shared" si="37"/>
        <v>Nov</v>
      </c>
      <c r="P316" s="16">
        <f t="shared" si="38"/>
        <v>2021</v>
      </c>
    </row>
    <row r="317" spans="1:18" x14ac:dyDescent="0.3">
      <c r="A317" s="17">
        <v>44512</v>
      </c>
      <c r="B317" s="18" t="s">
        <v>9</v>
      </c>
      <c r="C317" s="19">
        <v>45</v>
      </c>
      <c r="D317" s="19" t="s">
        <v>53</v>
      </c>
      <c r="E317" s="28" t="s">
        <v>54</v>
      </c>
      <c r="F317" s="21">
        <v>0</v>
      </c>
      <c r="G317" s="18" t="str">
        <f>VLOOKUP(B317,'Data Produk'!$A$2:$F$40,2,FALSE)</f>
        <v>Nyam-nyam</v>
      </c>
      <c r="H317" s="18" t="str">
        <f>VLOOKUP(B317,'Data Produk'!$A$2:$F$40,3,FALSE)</f>
        <v>Makanan</v>
      </c>
      <c r="I317" s="19" t="str">
        <f>VLOOKUP(B317,'Data Produk'!$A$2:$F$40,4,FALSE)</f>
        <v>Pcs</v>
      </c>
      <c r="J317" s="27">
        <f>VLOOKUP(B317,'Data Produk'!$A$2:$F$40,5,FALSE)</f>
        <v>3550</v>
      </c>
      <c r="K317" s="27">
        <f>VLOOKUP(B317,'Data Produk'!$A$2:$F$40,6,FALSE)</f>
        <v>4800</v>
      </c>
      <c r="L317" s="23">
        <f t="shared" si="43"/>
        <v>159750</v>
      </c>
      <c r="M317" s="24">
        <f t="shared" si="44"/>
        <v>216000</v>
      </c>
      <c r="N317" s="10">
        <f t="shared" si="36"/>
        <v>12</v>
      </c>
      <c r="O317" s="9" t="str">
        <f t="shared" si="37"/>
        <v>Nov</v>
      </c>
      <c r="P317" s="16">
        <f t="shared" si="38"/>
        <v>2021</v>
      </c>
    </row>
    <row r="318" spans="1:18" x14ac:dyDescent="0.3">
      <c r="A318" s="8">
        <v>44513</v>
      </c>
      <c r="B318" s="9" t="s">
        <v>6</v>
      </c>
      <c r="C318" s="10">
        <v>46</v>
      </c>
      <c r="D318" s="10" t="s">
        <v>52</v>
      </c>
      <c r="E318" s="25" t="s">
        <v>54</v>
      </c>
      <c r="F318" s="12">
        <v>0</v>
      </c>
      <c r="G318" s="9" t="str">
        <f>VLOOKUP(B318,'Data Produk'!$A$2:$F$40,2,FALSE)</f>
        <v>Pocky</v>
      </c>
      <c r="H318" s="9" t="str">
        <f>VLOOKUP(B318,'Data Produk'!$A$2:$F$40,3,FALSE)</f>
        <v>Makanan</v>
      </c>
      <c r="I318" s="10" t="str">
        <f>VLOOKUP(B318,'Data Produk'!$A$2:$F$40,4,FALSE)</f>
        <v>Pcs</v>
      </c>
      <c r="J318" s="26">
        <f>VLOOKUP(B318,'Data Produk'!$A$2:$F$40,5,FALSE)</f>
        <v>7250</v>
      </c>
      <c r="K318" s="26">
        <f>VLOOKUP(B318,'Data Produk'!$A$2:$F$40,6,FALSE)</f>
        <v>8200</v>
      </c>
      <c r="L318" s="14">
        <f t="shared" si="43"/>
        <v>333500</v>
      </c>
      <c r="M318" s="15">
        <f t="shared" si="44"/>
        <v>377200</v>
      </c>
      <c r="N318" s="10">
        <f t="shared" si="36"/>
        <v>13</v>
      </c>
      <c r="O318" s="9" t="str">
        <f t="shared" si="37"/>
        <v>Nov</v>
      </c>
      <c r="P318" s="16">
        <f t="shared" si="38"/>
        <v>2021</v>
      </c>
    </row>
    <row r="319" spans="1:18" x14ac:dyDescent="0.3">
      <c r="A319" s="17">
        <v>44514</v>
      </c>
      <c r="B319" s="18" t="s">
        <v>20</v>
      </c>
      <c r="C319" s="19">
        <v>48</v>
      </c>
      <c r="D319" s="19" t="s">
        <v>53</v>
      </c>
      <c r="E319" s="28" t="s">
        <v>54</v>
      </c>
      <c r="F319" s="21">
        <v>0</v>
      </c>
      <c r="G319" s="18" t="str">
        <f>VLOOKUP(B319,'Data Produk'!$A$2:$F$40,2,FALSE)</f>
        <v>Yoyic Bluebery</v>
      </c>
      <c r="H319" s="18" t="str">
        <f>VLOOKUP(B319,'Data Produk'!$A$2:$F$40,3,FALSE)</f>
        <v>Minuman</v>
      </c>
      <c r="I319" s="19" t="str">
        <f>VLOOKUP(B319,'Data Produk'!$A$2:$F$40,4,FALSE)</f>
        <v>Pcs</v>
      </c>
      <c r="J319" s="27">
        <f>VLOOKUP(B319,'Data Produk'!$A$2:$F$40,5,FALSE)</f>
        <v>4775</v>
      </c>
      <c r="K319" s="27">
        <f>VLOOKUP(B319,'Data Produk'!$A$2:$F$40,6,FALSE)</f>
        <v>7700</v>
      </c>
      <c r="L319" s="23">
        <f t="shared" si="43"/>
        <v>229200</v>
      </c>
      <c r="M319" s="24">
        <f t="shared" si="44"/>
        <v>369600</v>
      </c>
      <c r="N319" s="10">
        <f t="shared" si="36"/>
        <v>14</v>
      </c>
      <c r="O319" s="9" t="str">
        <f t="shared" si="37"/>
        <v>Nov</v>
      </c>
      <c r="P319" s="16">
        <f t="shared" si="38"/>
        <v>2021</v>
      </c>
    </row>
    <row r="320" spans="1:18" x14ac:dyDescent="0.3">
      <c r="A320" s="8">
        <v>44515</v>
      </c>
      <c r="B320" s="9" t="s">
        <v>25</v>
      </c>
      <c r="C320" s="10">
        <v>44</v>
      </c>
      <c r="D320" s="10" t="s">
        <v>53</v>
      </c>
      <c r="E320" s="25" t="s">
        <v>54</v>
      </c>
      <c r="F320" s="12">
        <v>0</v>
      </c>
      <c r="G320" s="9" t="str">
        <f>VLOOKUP(B320,'Data Produk'!$A$2:$F$40,2,FALSE)</f>
        <v>Golda Coffee</v>
      </c>
      <c r="H320" s="9" t="str">
        <f>VLOOKUP(B320,'Data Produk'!$A$2:$F$40,3,FALSE)</f>
        <v>Minuman</v>
      </c>
      <c r="I320" s="10" t="str">
        <f>VLOOKUP(B320,'Data Produk'!$A$2:$F$40,4,FALSE)</f>
        <v>Pcs</v>
      </c>
      <c r="J320" s="26">
        <f>VLOOKUP(B320,'Data Produk'!$A$2:$F$40,5,FALSE)</f>
        <v>11950</v>
      </c>
      <c r="K320" s="26">
        <f>VLOOKUP(B320,'Data Produk'!$A$2:$F$40,6,FALSE)</f>
        <v>16200</v>
      </c>
      <c r="L320" s="14">
        <f t="shared" si="43"/>
        <v>525800</v>
      </c>
      <c r="M320" s="15">
        <f t="shared" si="44"/>
        <v>712800</v>
      </c>
      <c r="N320" s="10">
        <f t="shared" si="36"/>
        <v>15</v>
      </c>
      <c r="O320" s="9" t="str">
        <f t="shared" si="37"/>
        <v>Nov</v>
      </c>
      <c r="P320" s="16">
        <f t="shared" si="38"/>
        <v>2021</v>
      </c>
    </row>
    <row r="321" spans="1:16" x14ac:dyDescent="0.3">
      <c r="A321" s="17">
        <v>44516</v>
      </c>
      <c r="B321" s="18" t="s">
        <v>30</v>
      </c>
      <c r="C321" s="19">
        <v>45</v>
      </c>
      <c r="D321" s="19" t="s">
        <v>52</v>
      </c>
      <c r="E321" s="28" t="s">
        <v>54</v>
      </c>
      <c r="F321" s="21">
        <v>0</v>
      </c>
      <c r="G321" s="18" t="str">
        <f>VLOOKUP(B321,'Data Produk'!$A$2:$F$40,2,FALSE)</f>
        <v>Lifebuoy Cair 900 Ml</v>
      </c>
      <c r="H321" s="18" t="str">
        <f>VLOOKUP(B321,'Data Produk'!$A$2:$F$40,3,FALSE)</f>
        <v>Perawatan Tubuh</v>
      </c>
      <c r="I321" s="19" t="str">
        <f>VLOOKUP(B321,'Data Produk'!$A$2:$F$40,4,FALSE)</f>
        <v>Pcs</v>
      </c>
      <c r="J321" s="27">
        <f>VLOOKUP(B321,'Data Produk'!$A$2:$F$40,5,FALSE)</f>
        <v>34550</v>
      </c>
      <c r="K321" s="27">
        <f>VLOOKUP(B321,'Data Produk'!$A$2:$F$40,6,FALSE)</f>
        <v>36000</v>
      </c>
      <c r="L321" s="23">
        <f t="shared" si="43"/>
        <v>1554750</v>
      </c>
      <c r="M321" s="24">
        <f t="shared" si="44"/>
        <v>1620000</v>
      </c>
      <c r="N321" s="10">
        <f t="shared" si="36"/>
        <v>16</v>
      </c>
      <c r="O321" s="9" t="str">
        <f t="shared" si="37"/>
        <v>Nov</v>
      </c>
      <c r="P321" s="16">
        <f t="shared" si="38"/>
        <v>2021</v>
      </c>
    </row>
    <row r="322" spans="1:16" x14ac:dyDescent="0.3">
      <c r="A322" s="8">
        <v>44517</v>
      </c>
      <c r="B322" s="9" t="s">
        <v>8</v>
      </c>
      <c r="C322" s="10">
        <v>42</v>
      </c>
      <c r="D322" s="10" t="s">
        <v>53</v>
      </c>
      <c r="E322" s="25" t="s">
        <v>54</v>
      </c>
      <c r="F322" s="12">
        <v>0</v>
      </c>
      <c r="G322" s="9" t="str">
        <f>VLOOKUP(B322,'Data Produk'!$A$2:$F$40,2,FALSE)</f>
        <v>Oreo Wafer Sandwich</v>
      </c>
      <c r="H322" s="9" t="str">
        <f>VLOOKUP(B322,'Data Produk'!$A$2:$F$40,3,FALSE)</f>
        <v>Makanan</v>
      </c>
      <c r="I322" s="10" t="str">
        <f>VLOOKUP(B322,'Data Produk'!$A$2:$F$40,4,FALSE)</f>
        <v>Pcs</v>
      </c>
      <c r="J322" s="26">
        <f>VLOOKUP(B322,'Data Produk'!$A$2:$F$40,5,FALSE)</f>
        <v>2350</v>
      </c>
      <c r="K322" s="26">
        <f>VLOOKUP(B322,'Data Produk'!$A$2:$F$40,6,FALSE)</f>
        <v>3500</v>
      </c>
      <c r="L322" s="14">
        <f t="shared" si="43"/>
        <v>98700</v>
      </c>
      <c r="M322" s="15">
        <f t="shared" si="44"/>
        <v>147000</v>
      </c>
      <c r="N322" s="10">
        <f t="shared" si="36"/>
        <v>17</v>
      </c>
      <c r="O322" s="9" t="str">
        <f t="shared" si="37"/>
        <v>Nov</v>
      </c>
      <c r="P322" s="16">
        <f t="shared" si="38"/>
        <v>2021</v>
      </c>
    </row>
    <row r="323" spans="1:16" x14ac:dyDescent="0.3">
      <c r="A323" s="17">
        <v>44518</v>
      </c>
      <c r="B323" s="18" t="s">
        <v>43</v>
      </c>
      <c r="C323" s="19">
        <v>46</v>
      </c>
      <c r="D323" s="19" t="s">
        <v>53</v>
      </c>
      <c r="E323" s="28" t="s">
        <v>54</v>
      </c>
      <c r="F323" s="21">
        <v>0</v>
      </c>
      <c r="G323" s="18" t="str">
        <f>VLOOKUP(B323,'Data Produk'!$A$2:$F$40,2,FALSE)</f>
        <v>Penggaris Butterfly</v>
      </c>
      <c r="H323" s="18" t="str">
        <f>VLOOKUP(B323,'Data Produk'!$A$2:$F$40,3,FALSE)</f>
        <v>Alat Tulis</v>
      </c>
      <c r="I323" s="19" t="str">
        <f>VLOOKUP(B323,'Data Produk'!$A$2:$F$40,4,FALSE)</f>
        <v>Pcs</v>
      </c>
      <c r="J323" s="27">
        <f>VLOOKUP(B323,'Data Produk'!$A$2:$F$40,5,FALSE)</f>
        <v>1750</v>
      </c>
      <c r="K323" s="27">
        <f>VLOOKUP(B323,'Data Produk'!$A$2:$F$40,6,FALSE)</f>
        <v>2750</v>
      </c>
      <c r="L323" s="23">
        <f t="shared" si="43"/>
        <v>80500</v>
      </c>
      <c r="M323" s="24">
        <f t="shared" si="44"/>
        <v>126500</v>
      </c>
      <c r="N323" s="10">
        <f t="shared" ref="N323:N386" si="45">DAY(A323)</f>
        <v>18</v>
      </c>
      <c r="O323" s="9" t="str">
        <f t="shared" ref="O323:O386" si="46">TEXT(A323,"mmm")</f>
        <v>Nov</v>
      </c>
      <c r="P323" s="16">
        <f t="shared" ref="P323:P386" si="47">YEAR(A323)</f>
        <v>2021</v>
      </c>
    </row>
    <row r="324" spans="1:16" x14ac:dyDescent="0.3">
      <c r="A324" s="8">
        <v>44519</v>
      </c>
      <c r="B324" s="9" t="s">
        <v>44</v>
      </c>
      <c r="C324" s="10">
        <v>43</v>
      </c>
      <c r="D324" s="10" t="s">
        <v>52</v>
      </c>
      <c r="E324" s="25" t="s">
        <v>54</v>
      </c>
      <c r="F324" s="12">
        <v>0</v>
      </c>
      <c r="G324" s="9" t="str">
        <f>VLOOKUP(B324,'Data Produk'!$A$2:$F$40,2,FALSE)</f>
        <v>Penggaris Flexibble</v>
      </c>
      <c r="H324" s="9" t="str">
        <f>VLOOKUP(B324,'Data Produk'!$A$2:$F$40,3,FALSE)</f>
        <v>Alat Tulis</v>
      </c>
      <c r="I324" s="10" t="str">
        <f>VLOOKUP(B324,'Data Produk'!$A$2:$F$40,4,FALSE)</f>
        <v>Pcs</v>
      </c>
      <c r="J324" s="26">
        <f>VLOOKUP(B324,'Data Produk'!$A$2:$F$40,5,FALSE)</f>
        <v>13750</v>
      </c>
      <c r="K324" s="26">
        <f>VLOOKUP(B324,'Data Produk'!$A$2:$F$40,6,FALSE)</f>
        <v>17500</v>
      </c>
      <c r="L324" s="14">
        <f t="shared" si="43"/>
        <v>591250</v>
      </c>
      <c r="M324" s="15">
        <f t="shared" si="44"/>
        <v>752500</v>
      </c>
      <c r="N324" s="10">
        <f t="shared" si="45"/>
        <v>19</v>
      </c>
      <c r="O324" s="9" t="str">
        <f t="shared" si="46"/>
        <v>Nov</v>
      </c>
      <c r="P324" s="16">
        <f t="shared" si="47"/>
        <v>2021</v>
      </c>
    </row>
    <row r="325" spans="1:16" x14ac:dyDescent="0.3">
      <c r="A325" s="17">
        <v>44520</v>
      </c>
      <c r="B325" s="18" t="s">
        <v>7</v>
      </c>
      <c r="C325" s="19">
        <v>49</v>
      </c>
      <c r="D325" s="19" t="s">
        <v>53</v>
      </c>
      <c r="E325" s="28" t="s">
        <v>54</v>
      </c>
      <c r="F325" s="21">
        <v>0</v>
      </c>
      <c r="G325" s="18" t="str">
        <f>VLOOKUP(B325,'Data Produk'!$A$2:$F$40,2,FALSE)</f>
        <v>Lotte Chocopie</v>
      </c>
      <c r="H325" s="18" t="str">
        <f>VLOOKUP(B325,'Data Produk'!$A$2:$F$40,3,FALSE)</f>
        <v>Makanan</v>
      </c>
      <c r="I325" s="19" t="str">
        <f>VLOOKUP(B325,'Data Produk'!$A$2:$F$40,4,FALSE)</f>
        <v>Pcs</v>
      </c>
      <c r="J325" s="27">
        <f>VLOOKUP(B325,'Data Produk'!$A$2:$F$40,5,FALSE)</f>
        <v>4850</v>
      </c>
      <c r="K325" s="27">
        <f>VLOOKUP(B325,'Data Produk'!$A$2:$F$40,6,FALSE)</f>
        <v>6100</v>
      </c>
      <c r="L325" s="23">
        <f t="shared" si="43"/>
        <v>237650</v>
      </c>
      <c r="M325" s="24">
        <f t="shared" si="44"/>
        <v>298900</v>
      </c>
      <c r="N325" s="10">
        <f t="shared" si="45"/>
        <v>20</v>
      </c>
      <c r="O325" s="9" t="str">
        <f t="shared" si="46"/>
        <v>Nov</v>
      </c>
      <c r="P325" s="16">
        <f t="shared" si="47"/>
        <v>2021</v>
      </c>
    </row>
    <row r="326" spans="1:16" x14ac:dyDescent="0.3">
      <c r="A326" s="8">
        <v>44521</v>
      </c>
      <c r="B326" s="9" t="s">
        <v>9</v>
      </c>
      <c r="C326" s="10">
        <v>48</v>
      </c>
      <c r="D326" s="10" t="s">
        <v>53</v>
      </c>
      <c r="E326" s="25" t="s">
        <v>54</v>
      </c>
      <c r="F326" s="12">
        <v>0</v>
      </c>
      <c r="G326" s="9" t="str">
        <f>VLOOKUP(B326,'Data Produk'!$A$2:$F$40,2,FALSE)</f>
        <v>Nyam-nyam</v>
      </c>
      <c r="H326" s="9" t="str">
        <f>VLOOKUP(B326,'Data Produk'!$A$2:$F$40,3,FALSE)</f>
        <v>Makanan</v>
      </c>
      <c r="I326" s="10" t="str">
        <f>VLOOKUP(B326,'Data Produk'!$A$2:$F$40,4,FALSE)</f>
        <v>Pcs</v>
      </c>
      <c r="J326" s="26">
        <f>VLOOKUP(B326,'Data Produk'!$A$2:$F$40,5,FALSE)</f>
        <v>3550</v>
      </c>
      <c r="K326" s="26">
        <f>VLOOKUP(B326,'Data Produk'!$A$2:$F$40,6,FALSE)</f>
        <v>4800</v>
      </c>
      <c r="L326" s="14">
        <f t="shared" si="43"/>
        <v>170400</v>
      </c>
      <c r="M326" s="15">
        <f t="shared" si="44"/>
        <v>230400</v>
      </c>
      <c r="N326" s="10">
        <f t="shared" si="45"/>
        <v>21</v>
      </c>
      <c r="O326" s="9" t="str">
        <f t="shared" si="46"/>
        <v>Nov</v>
      </c>
      <c r="P326" s="16">
        <f t="shared" si="47"/>
        <v>2021</v>
      </c>
    </row>
    <row r="327" spans="1:16" x14ac:dyDescent="0.3">
      <c r="A327" s="17">
        <v>44522</v>
      </c>
      <c r="B327" s="18" t="s">
        <v>6</v>
      </c>
      <c r="C327" s="19">
        <v>47</v>
      </c>
      <c r="D327" s="19" t="s">
        <v>52</v>
      </c>
      <c r="E327" s="28" t="s">
        <v>54</v>
      </c>
      <c r="F327" s="21">
        <v>0</v>
      </c>
      <c r="G327" s="18" t="str">
        <f>VLOOKUP(B327,'Data Produk'!$A$2:$F$40,2,FALSE)</f>
        <v>Pocky</v>
      </c>
      <c r="H327" s="18" t="str">
        <f>VLOOKUP(B327,'Data Produk'!$A$2:$F$40,3,FALSE)</f>
        <v>Makanan</v>
      </c>
      <c r="I327" s="19" t="str">
        <f>VLOOKUP(B327,'Data Produk'!$A$2:$F$40,4,FALSE)</f>
        <v>Pcs</v>
      </c>
      <c r="J327" s="27">
        <f>VLOOKUP(B327,'Data Produk'!$A$2:$F$40,5,FALSE)</f>
        <v>7250</v>
      </c>
      <c r="K327" s="27">
        <f>VLOOKUP(B327,'Data Produk'!$A$2:$F$40,6,FALSE)</f>
        <v>8200</v>
      </c>
      <c r="L327" s="23">
        <f t="shared" si="43"/>
        <v>340750</v>
      </c>
      <c r="M327" s="24">
        <f t="shared" si="44"/>
        <v>385400</v>
      </c>
      <c r="N327" s="10">
        <f t="shared" si="45"/>
        <v>22</v>
      </c>
      <c r="O327" s="9" t="str">
        <f t="shared" si="46"/>
        <v>Nov</v>
      </c>
      <c r="P327" s="16">
        <f t="shared" si="47"/>
        <v>2021</v>
      </c>
    </row>
    <row r="328" spans="1:16" x14ac:dyDescent="0.3">
      <c r="A328" s="8">
        <v>44523</v>
      </c>
      <c r="B328" s="9" t="s">
        <v>20</v>
      </c>
      <c r="C328" s="10">
        <v>45</v>
      </c>
      <c r="D328" s="10" t="s">
        <v>53</v>
      </c>
      <c r="E328" s="25" t="s">
        <v>54</v>
      </c>
      <c r="F328" s="12">
        <v>0</v>
      </c>
      <c r="G328" s="9" t="str">
        <f>VLOOKUP(B328,'Data Produk'!$A$2:$F$40,2,FALSE)</f>
        <v>Yoyic Bluebery</v>
      </c>
      <c r="H328" s="9" t="str">
        <f>VLOOKUP(B328,'Data Produk'!$A$2:$F$40,3,FALSE)</f>
        <v>Minuman</v>
      </c>
      <c r="I328" s="10" t="str">
        <f>VLOOKUP(B328,'Data Produk'!$A$2:$F$40,4,FALSE)</f>
        <v>Pcs</v>
      </c>
      <c r="J328" s="26">
        <f>VLOOKUP(B328,'Data Produk'!$A$2:$F$40,5,FALSE)</f>
        <v>4775</v>
      </c>
      <c r="K328" s="26">
        <f>VLOOKUP(B328,'Data Produk'!$A$2:$F$40,6,FALSE)</f>
        <v>7700</v>
      </c>
      <c r="L328" s="14">
        <f t="shared" si="43"/>
        <v>214875</v>
      </c>
      <c r="M328" s="15">
        <f t="shared" si="44"/>
        <v>346500</v>
      </c>
      <c r="N328" s="10">
        <f t="shared" si="45"/>
        <v>23</v>
      </c>
      <c r="O328" s="9" t="str">
        <f t="shared" si="46"/>
        <v>Nov</v>
      </c>
      <c r="P328" s="16">
        <f t="shared" si="47"/>
        <v>2021</v>
      </c>
    </row>
    <row r="329" spans="1:16" x14ac:dyDescent="0.3">
      <c r="A329" s="17">
        <v>44524</v>
      </c>
      <c r="B329" s="18" t="s">
        <v>25</v>
      </c>
      <c r="C329" s="19">
        <v>45</v>
      </c>
      <c r="D329" s="19" t="s">
        <v>53</v>
      </c>
      <c r="E329" s="28" t="s">
        <v>54</v>
      </c>
      <c r="F329" s="21">
        <v>0</v>
      </c>
      <c r="G329" s="18" t="str">
        <f>VLOOKUP(B329,'Data Produk'!$A$2:$F$40,2,FALSE)</f>
        <v>Golda Coffee</v>
      </c>
      <c r="H329" s="18" t="str">
        <f>VLOOKUP(B329,'Data Produk'!$A$2:$F$40,3,FALSE)</f>
        <v>Minuman</v>
      </c>
      <c r="I329" s="19" t="str">
        <f>VLOOKUP(B329,'Data Produk'!$A$2:$F$40,4,FALSE)</f>
        <v>Pcs</v>
      </c>
      <c r="J329" s="27">
        <f>VLOOKUP(B329,'Data Produk'!$A$2:$F$40,5,FALSE)</f>
        <v>11950</v>
      </c>
      <c r="K329" s="27">
        <f>VLOOKUP(B329,'Data Produk'!$A$2:$F$40,6,FALSE)</f>
        <v>16200</v>
      </c>
      <c r="L329" s="23">
        <f t="shared" si="43"/>
        <v>537750</v>
      </c>
      <c r="M329" s="24">
        <f t="shared" si="44"/>
        <v>729000</v>
      </c>
      <c r="N329" s="10">
        <f t="shared" si="45"/>
        <v>24</v>
      </c>
      <c r="O329" s="9" t="str">
        <f t="shared" si="46"/>
        <v>Nov</v>
      </c>
      <c r="P329" s="16">
        <f t="shared" si="47"/>
        <v>2021</v>
      </c>
    </row>
    <row r="330" spans="1:16" x14ac:dyDescent="0.3">
      <c r="A330" s="8">
        <v>44525</v>
      </c>
      <c r="B330" s="9" t="s">
        <v>44</v>
      </c>
      <c r="C330" s="10">
        <v>47</v>
      </c>
      <c r="D330" s="10" t="s">
        <v>51</v>
      </c>
      <c r="E330" s="25" t="s">
        <v>54</v>
      </c>
      <c r="F330" s="12">
        <v>0</v>
      </c>
      <c r="G330" s="9" t="str">
        <f>VLOOKUP(B330,'Data Produk'!$A$2:$F$40,2,FALSE)</f>
        <v>Penggaris Flexibble</v>
      </c>
      <c r="H330" s="9" t="str">
        <f>VLOOKUP(B330,'Data Produk'!$A$2:$F$40,3,FALSE)</f>
        <v>Alat Tulis</v>
      </c>
      <c r="I330" s="10" t="str">
        <f>VLOOKUP(B330,'Data Produk'!$A$2:$F$40,4,FALSE)</f>
        <v>Pcs</v>
      </c>
      <c r="J330" s="26">
        <f>VLOOKUP(B330,'Data Produk'!$A$2:$F$40,5,FALSE)</f>
        <v>13750</v>
      </c>
      <c r="K330" s="26">
        <f>VLOOKUP(B330,'Data Produk'!$A$2:$F$40,6,FALSE)</f>
        <v>17500</v>
      </c>
      <c r="L330" s="14">
        <f t="shared" si="43"/>
        <v>646250</v>
      </c>
      <c r="M330" s="15">
        <f t="shared" ref="M330:M335" si="48">K330*C330*(1-F330)</f>
        <v>822500</v>
      </c>
      <c r="N330" s="10">
        <f t="shared" si="45"/>
        <v>25</v>
      </c>
      <c r="O330" s="9" t="str">
        <f t="shared" si="46"/>
        <v>Nov</v>
      </c>
      <c r="P330" s="16">
        <f t="shared" si="47"/>
        <v>2021</v>
      </c>
    </row>
    <row r="331" spans="1:16" x14ac:dyDescent="0.3">
      <c r="A331" s="17">
        <v>44526</v>
      </c>
      <c r="B331" s="18" t="s">
        <v>44</v>
      </c>
      <c r="C331" s="19">
        <v>50</v>
      </c>
      <c r="D331" s="19" t="s">
        <v>51</v>
      </c>
      <c r="E331" s="28" t="s">
        <v>54</v>
      </c>
      <c r="F331" s="21">
        <v>0</v>
      </c>
      <c r="G331" s="18" t="str">
        <f>VLOOKUP(B331,'Data Produk'!$A$2:$F$40,2,FALSE)</f>
        <v>Penggaris Flexibble</v>
      </c>
      <c r="H331" s="18" t="str">
        <f>VLOOKUP(B331,'Data Produk'!$A$2:$F$40,3,FALSE)</f>
        <v>Alat Tulis</v>
      </c>
      <c r="I331" s="19" t="str">
        <f>VLOOKUP(B331,'Data Produk'!$A$2:$F$40,4,FALSE)</f>
        <v>Pcs</v>
      </c>
      <c r="J331" s="27">
        <f>VLOOKUP(B331,'Data Produk'!$A$2:$F$40,5,FALSE)</f>
        <v>13750</v>
      </c>
      <c r="K331" s="27">
        <f>VLOOKUP(B331,'Data Produk'!$A$2:$F$40,6,FALSE)</f>
        <v>17500</v>
      </c>
      <c r="L331" s="23">
        <f t="shared" si="43"/>
        <v>687500</v>
      </c>
      <c r="M331" s="24">
        <f t="shared" si="48"/>
        <v>875000</v>
      </c>
      <c r="N331" s="10">
        <f t="shared" si="45"/>
        <v>26</v>
      </c>
      <c r="O331" s="9" t="str">
        <f t="shared" si="46"/>
        <v>Nov</v>
      </c>
      <c r="P331" s="16">
        <f t="shared" si="47"/>
        <v>2021</v>
      </c>
    </row>
    <row r="332" spans="1:16" x14ac:dyDescent="0.3">
      <c r="A332" s="8">
        <v>44527</v>
      </c>
      <c r="B332" s="9" t="s">
        <v>44</v>
      </c>
      <c r="C332" s="10">
        <v>51</v>
      </c>
      <c r="D332" s="10" t="s">
        <v>51</v>
      </c>
      <c r="E332" s="25" t="s">
        <v>54</v>
      </c>
      <c r="F332" s="12">
        <v>0</v>
      </c>
      <c r="G332" s="9" t="str">
        <f>VLOOKUP(B332,'Data Produk'!$A$2:$F$40,2,FALSE)</f>
        <v>Penggaris Flexibble</v>
      </c>
      <c r="H332" s="9" t="str">
        <f>VLOOKUP(B332,'Data Produk'!$A$2:$F$40,3,FALSE)</f>
        <v>Alat Tulis</v>
      </c>
      <c r="I332" s="10" t="str">
        <f>VLOOKUP(B332,'Data Produk'!$A$2:$F$40,4,FALSE)</f>
        <v>Pcs</v>
      </c>
      <c r="J332" s="26">
        <f>VLOOKUP(B332,'Data Produk'!$A$2:$F$40,5,FALSE)</f>
        <v>13750</v>
      </c>
      <c r="K332" s="26">
        <f>VLOOKUP(B332,'Data Produk'!$A$2:$F$40,6,FALSE)</f>
        <v>17500</v>
      </c>
      <c r="L332" s="14">
        <f t="shared" si="43"/>
        <v>701250</v>
      </c>
      <c r="M332" s="15">
        <f t="shared" si="48"/>
        <v>892500</v>
      </c>
      <c r="N332" s="10">
        <f t="shared" si="45"/>
        <v>27</v>
      </c>
      <c r="O332" s="9" t="str">
        <f t="shared" si="46"/>
        <v>Nov</v>
      </c>
      <c r="P332" s="16">
        <f t="shared" si="47"/>
        <v>2021</v>
      </c>
    </row>
    <row r="333" spans="1:16" x14ac:dyDescent="0.3">
      <c r="A333" s="17">
        <v>44528</v>
      </c>
      <c r="B333" s="18" t="s">
        <v>44</v>
      </c>
      <c r="C333" s="19">
        <v>45</v>
      </c>
      <c r="D333" s="19" t="s">
        <v>51</v>
      </c>
      <c r="E333" s="28" t="s">
        <v>54</v>
      </c>
      <c r="F333" s="21">
        <v>0</v>
      </c>
      <c r="G333" s="18" t="str">
        <f>VLOOKUP(B333,'Data Produk'!$A$2:$F$40,2,FALSE)</f>
        <v>Penggaris Flexibble</v>
      </c>
      <c r="H333" s="18" t="str">
        <f>VLOOKUP(B333,'Data Produk'!$A$2:$F$40,3,FALSE)</f>
        <v>Alat Tulis</v>
      </c>
      <c r="I333" s="19" t="str">
        <f>VLOOKUP(B333,'Data Produk'!$A$2:$F$40,4,FALSE)</f>
        <v>Pcs</v>
      </c>
      <c r="J333" s="27">
        <f>VLOOKUP(B333,'Data Produk'!$A$2:$F$40,5,FALSE)</f>
        <v>13750</v>
      </c>
      <c r="K333" s="27">
        <f>VLOOKUP(B333,'Data Produk'!$A$2:$F$40,6,FALSE)</f>
        <v>17500</v>
      </c>
      <c r="L333" s="23">
        <f t="shared" si="43"/>
        <v>618750</v>
      </c>
      <c r="M333" s="24">
        <f t="shared" si="48"/>
        <v>787500</v>
      </c>
      <c r="N333" s="10">
        <f t="shared" si="45"/>
        <v>28</v>
      </c>
      <c r="O333" s="9" t="str">
        <f t="shared" si="46"/>
        <v>Nov</v>
      </c>
      <c r="P333" s="16">
        <f t="shared" si="47"/>
        <v>2021</v>
      </c>
    </row>
    <row r="334" spans="1:16" x14ac:dyDescent="0.3">
      <c r="A334" s="8">
        <v>44529</v>
      </c>
      <c r="B334" s="9" t="s">
        <v>44</v>
      </c>
      <c r="C334" s="10">
        <v>47</v>
      </c>
      <c r="D334" s="10" t="s">
        <v>51</v>
      </c>
      <c r="E334" s="25" t="s">
        <v>54</v>
      </c>
      <c r="F334" s="12">
        <v>0</v>
      </c>
      <c r="G334" s="9" t="str">
        <f>VLOOKUP(B334,'Data Produk'!$A$2:$F$40,2,FALSE)</f>
        <v>Penggaris Flexibble</v>
      </c>
      <c r="H334" s="9" t="str">
        <f>VLOOKUP(B334,'Data Produk'!$A$2:$F$40,3,FALSE)</f>
        <v>Alat Tulis</v>
      </c>
      <c r="I334" s="10" t="str">
        <f>VLOOKUP(B334,'Data Produk'!$A$2:$F$40,4,FALSE)</f>
        <v>Pcs</v>
      </c>
      <c r="J334" s="26">
        <f>VLOOKUP(B334,'Data Produk'!$A$2:$F$40,5,FALSE)</f>
        <v>13750</v>
      </c>
      <c r="K334" s="26">
        <f>VLOOKUP(B334,'Data Produk'!$A$2:$F$40,6,FALSE)</f>
        <v>17500</v>
      </c>
      <c r="L334" s="14">
        <f t="shared" si="43"/>
        <v>646250</v>
      </c>
      <c r="M334" s="15">
        <f t="shared" si="48"/>
        <v>822500</v>
      </c>
      <c r="N334" s="10">
        <f t="shared" si="45"/>
        <v>29</v>
      </c>
      <c r="O334" s="9" t="str">
        <f t="shared" si="46"/>
        <v>Nov</v>
      </c>
      <c r="P334" s="16">
        <f t="shared" si="47"/>
        <v>2021</v>
      </c>
    </row>
    <row r="335" spans="1:16" x14ac:dyDescent="0.3">
      <c r="A335" s="17">
        <v>44530</v>
      </c>
      <c r="B335" s="18" t="s">
        <v>44</v>
      </c>
      <c r="C335" s="19">
        <v>45</v>
      </c>
      <c r="D335" s="19" t="s">
        <v>51</v>
      </c>
      <c r="E335" s="28" t="s">
        <v>54</v>
      </c>
      <c r="F335" s="21">
        <v>0</v>
      </c>
      <c r="G335" s="18" t="str">
        <f>VLOOKUP(B335,'Data Produk'!$A$2:$F$40,2,FALSE)</f>
        <v>Penggaris Flexibble</v>
      </c>
      <c r="H335" s="18" t="str">
        <f>VLOOKUP(B335,'Data Produk'!$A$2:$F$40,3,FALSE)</f>
        <v>Alat Tulis</v>
      </c>
      <c r="I335" s="19" t="str">
        <f>VLOOKUP(B335,'Data Produk'!$A$2:$F$40,4,FALSE)</f>
        <v>Pcs</v>
      </c>
      <c r="J335" s="27">
        <f>VLOOKUP(B335,'Data Produk'!$A$2:$F$40,5,FALSE)</f>
        <v>13750</v>
      </c>
      <c r="K335" s="27">
        <f>VLOOKUP(B335,'Data Produk'!$A$2:$F$40,6,FALSE)</f>
        <v>17500</v>
      </c>
      <c r="L335" s="23">
        <f t="shared" si="43"/>
        <v>618750</v>
      </c>
      <c r="M335" s="24">
        <f t="shared" si="48"/>
        <v>787500</v>
      </c>
      <c r="N335" s="10">
        <f t="shared" si="45"/>
        <v>30</v>
      </c>
      <c r="O335" s="9" t="str">
        <f t="shared" si="46"/>
        <v>Nov</v>
      </c>
      <c r="P335" s="16">
        <f t="shared" si="47"/>
        <v>2021</v>
      </c>
    </row>
    <row r="336" spans="1:16" x14ac:dyDescent="0.3">
      <c r="A336" s="8">
        <v>44531</v>
      </c>
      <c r="B336" s="9" t="s">
        <v>42</v>
      </c>
      <c r="C336" s="10">
        <v>46</v>
      </c>
      <c r="D336" s="10" t="s">
        <v>51</v>
      </c>
      <c r="E336" s="25" t="s">
        <v>54</v>
      </c>
      <c r="F336" s="12">
        <v>0</v>
      </c>
      <c r="G336" s="9" t="str">
        <f>VLOOKUP(B336,'Data Produk'!$A$2:$F$40,2,FALSE)</f>
        <v>Tipe X Joyko</v>
      </c>
      <c r="H336" s="9" t="str">
        <f>VLOOKUP(B336,'Data Produk'!$A$2:$F$40,3,FALSE)</f>
        <v>Alat Tulis</v>
      </c>
      <c r="I336" s="10" t="str">
        <f>VLOOKUP(B336,'Data Produk'!$A$2:$F$40,4,FALSE)</f>
        <v>Pcs</v>
      </c>
      <c r="J336" s="26">
        <f>VLOOKUP(B336,'Data Produk'!$A$2:$F$40,5,FALSE)</f>
        <v>1500</v>
      </c>
      <c r="K336" s="26">
        <f>VLOOKUP(B336,'Data Produk'!$A$2:$F$40,6,FALSE)</f>
        <v>2500</v>
      </c>
      <c r="L336" s="14">
        <f>J336*C336</f>
        <v>69000</v>
      </c>
      <c r="M336" s="15">
        <f>K336*C336*(1-F336)</f>
        <v>115000</v>
      </c>
      <c r="N336" s="10">
        <f t="shared" si="45"/>
        <v>1</v>
      </c>
      <c r="O336" s="9" t="str">
        <f t="shared" si="46"/>
        <v>Dec</v>
      </c>
      <c r="P336" s="16">
        <f t="shared" si="47"/>
        <v>2021</v>
      </c>
    </row>
    <row r="337" spans="1:16" x14ac:dyDescent="0.3">
      <c r="A337" s="17">
        <v>44532</v>
      </c>
      <c r="B337" s="18" t="s">
        <v>7</v>
      </c>
      <c r="C337" s="19">
        <v>44</v>
      </c>
      <c r="D337" s="19" t="s">
        <v>52</v>
      </c>
      <c r="E337" s="28" t="s">
        <v>55</v>
      </c>
      <c r="F337" s="21">
        <v>0</v>
      </c>
      <c r="G337" s="18" t="str">
        <f>VLOOKUP(B337,'Data Produk'!$A$2:$F$40,2,FALSE)</f>
        <v>Lotte Chocopie</v>
      </c>
      <c r="H337" s="18" t="str">
        <f>VLOOKUP(B337,'Data Produk'!$A$2:$F$40,3,FALSE)</f>
        <v>Makanan</v>
      </c>
      <c r="I337" s="19" t="str">
        <f>VLOOKUP(B337,'Data Produk'!$A$2:$F$40,4,FALSE)</f>
        <v>Pcs</v>
      </c>
      <c r="J337" s="27">
        <f>VLOOKUP(B337,'Data Produk'!$A$2:$F$40,5,FALSE)</f>
        <v>4850</v>
      </c>
      <c r="K337" s="27">
        <f>VLOOKUP(B337,'Data Produk'!$A$2:$F$40,6,FALSE)</f>
        <v>6100</v>
      </c>
      <c r="L337" s="23">
        <f t="shared" ref="L337:L366" si="49">J337*C337</f>
        <v>213400</v>
      </c>
      <c r="M337" s="24">
        <f t="shared" ref="M337:M359" si="50">K337*C337</f>
        <v>268400</v>
      </c>
      <c r="N337" s="10">
        <f t="shared" si="45"/>
        <v>2</v>
      </c>
      <c r="O337" s="9" t="str">
        <f t="shared" si="46"/>
        <v>Dec</v>
      </c>
      <c r="P337" s="16">
        <f t="shared" si="47"/>
        <v>2021</v>
      </c>
    </row>
    <row r="338" spans="1:16" x14ac:dyDescent="0.3">
      <c r="A338" s="8">
        <v>44533</v>
      </c>
      <c r="B338" s="9" t="s">
        <v>9</v>
      </c>
      <c r="C338" s="10">
        <v>47</v>
      </c>
      <c r="D338" s="10" t="s">
        <v>52</v>
      </c>
      <c r="E338" s="25" t="s">
        <v>54</v>
      </c>
      <c r="F338" s="12">
        <v>0</v>
      </c>
      <c r="G338" s="9" t="str">
        <f>VLOOKUP(B338,'Data Produk'!$A$2:$F$40,2,FALSE)</f>
        <v>Nyam-nyam</v>
      </c>
      <c r="H338" s="9" t="str">
        <f>VLOOKUP(B338,'Data Produk'!$A$2:$F$40,3,FALSE)</f>
        <v>Makanan</v>
      </c>
      <c r="I338" s="10" t="str">
        <f>VLOOKUP(B338,'Data Produk'!$A$2:$F$40,4,FALSE)</f>
        <v>Pcs</v>
      </c>
      <c r="J338" s="26">
        <f>VLOOKUP(B338,'Data Produk'!$A$2:$F$40,5,FALSE)</f>
        <v>3550</v>
      </c>
      <c r="K338" s="26">
        <f>VLOOKUP(B338,'Data Produk'!$A$2:$F$40,6,FALSE)</f>
        <v>4800</v>
      </c>
      <c r="L338" s="14">
        <f t="shared" si="49"/>
        <v>166850</v>
      </c>
      <c r="M338" s="15">
        <f t="shared" si="50"/>
        <v>225600</v>
      </c>
      <c r="N338" s="10">
        <f t="shared" si="45"/>
        <v>3</v>
      </c>
      <c r="O338" s="9" t="str">
        <f t="shared" si="46"/>
        <v>Dec</v>
      </c>
      <c r="P338" s="16">
        <f t="shared" si="47"/>
        <v>2021</v>
      </c>
    </row>
    <row r="339" spans="1:16" x14ac:dyDescent="0.3">
      <c r="A339" s="17">
        <v>44534</v>
      </c>
      <c r="B339" s="18" t="s">
        <v>6</v>
      </c>
      <c r="C339" s="19">
        <v>48</v>
      </c>
      <c r="D339" s="19" t="s">
        <v>52</v>
      </c>
      <c r="E339" s="28" t="s">
        <v>54</v>
      </c>
      <c r="F339" s="21">
        <v>0</v>
      </c>
      <c r="G339" s="18" t="str">
        <f>VLOOKUP(B339,'Data Produk'!$A$2:$F$40,2,FALSE)</f>
        <v>Pocky</v>
      </c>
      <c r="H339" s="18" t="str">
        <f>VLOOKUP(B339,'Data Produk'!$A$2:$F$40,3,FALSE)</f>
        <v>Makanan</v>
      </c>
      <c r="I339" s="19" t="str">
        <f>VLOOKUP(B339,'Data Produk'!$A$2:$F$40,4,FALSE)</f>
        <v>Pcs</v>
      </c>
      <c r="J339" s="27">
        <f>VLOOKUP(B339,'Data Produk'!$A$2:$F$40,5,FALSE)</f>
        <v>7250</v>
      </c>
      <c r="K339" s="27">
        <f>VLOOKUP(B339,'Data Produk'!$A$2:$F$40,6,FALSE)</f>
        <v>8200</v>
      </c>
      <c r="L339" s="23">
        <f t="shared" si="49"/>
        <v>348000</v>
      </c>
      <c r="M339" s="24">
        <f t="shared" si="50"/>
        <v>393600</v>
      </c>
      <c r="N339" s="10">
        <f t="shared" si="45"/>
        <v>4</v>
      </c>
      <c r="O339" s="9" t="str">
        <f t="shared" si="46"/>
        <v>Dec</v>
      </c>
      <c r="P339" s="16">
        <f t="shared" si="47"/>
        <v>2021</v>
      </c>
    </row>
    <row r="340" spans="1:16" x14ac:dyDescent="0.3">
      <c r="A340" s="8">
        <v>44535</v>
      </c>
      <c r="B340" s="9" t="s">
        <v>41</v>
      </c>
      <c r="C340" s="10">
        <v>50</v>
      </c>
      <c r="D340" s="10" t="s">
        <v>51</v>
      </c>
      <c r="E340" s="25" t="s">
        <v>54</v>
      </c>
      <c r="F340" s="12">
        <v>0</v>
      </c>
      <c r="G340" s="9" t="str">
        <f>VLOOKUP(B340,'Data Produk'!$A$2:$F$40,2,FALSE)</f>
        <v>Pulpen Gel</v>
      </c>
      <c r="H340" s="9" t="str">
        <f>VLOOKUP(B340,'Data Produk'!$A$2:$F$40,3,FALSE)</f>
        <v>Alat Tulis</v>
      </c>
      <c r="I340" s="10" t="str">
        <f>VLOOKUP(B340,'Data Produk'!$A$2:$F$40,4,FALSE)</f>
        <v>Pcs</v>
      </c>
      <c r="J340" s="26">
        <f>VLOOKUP(B340,'Data Produk'!$A$2:$F$40,5,FALSE)</f>
        <v>7500</v>
      </c>
      <c r="K340" s="26">
        <f>VLOOKUP(B340,'Data Produk'!$A$2:$F$40,6,FALSE)</f>
        <v>8000</v>
      </c>
      <c r="L340" s="14">
        <f t="shared" si="49"/>
        <v>375000</v>
      </c>
      <c r="M340" s="15">
        <f t="shared" si="50"/>
        <v>400000</v>
      </c>
      <c r="N340" s="10">
        <f t="shared" si="45"/>
        <v>5</v>
      </c>
      <c r="O340" s="9" t="str">
        <f t="shared" si="46"/>
        <v>Dec</v>
      </c>
      <c r="P340" s="16">
        <f t="shared" si="47"/>
        <v>2021</v>
      </c>
    </row>
    <row r="341" spans="1:16" x14ac:dyDescent="0.3">
      <c r="A341" s="17">
        <v>44536</v>
      </c>
      <c r="B341" s="18" t="s">
        <v>42</v>
      </c>
      <c r="C341" s="19">
        <v>55</v>
      </c>
      <c r="D341" s="19" t="s">
        <v>51</v>
      </c>
      <c r="E341" s="28" t="s">
        <v>55</v>
      </c>
      <c r="F341" s="21">
        <v>0</v>
      </c>
      <c r="G341" s="18" t="str">
        <f>VLOOKUP(B341,'Data Produk'!$A$2:$F$40,2,FALSE)</f>
        <v>Tipe X Joyko</v>
      </c>
      <c r="H341" s="18" t="str">
        <f>VLOOKUP(B341,'Data Produk'!$A$2:$F$40,3,FALSE)</f>
        <v>Alat Tulis</v>
      </c>
      <c r="I341" s="19" t="str">
        <f>VLOOKUP(B341,'Data Produk'!$A$2:$F$40,4,FALSE)</f>
        <v>Pcs</v>
      </c>
      <c r="J341" s="27">
        <f>VLOOKUP(B341,'Data Produk'!$A$2:$F$40,5,FALSE)</f>
        <v>1500</v>
      </c>
      <c r="K341" s="27">
        <f>VLOOKUP(B341,'Data Produk'!$A$2:$F$40,6,FALSE)</f>
        <v>2500</v>
      </c>
      <c r="L341" s="23">
        <f t="shared" si="49"/>
        <v>82500</v>
      </c>
      <c r="M341" s="24">
        <f t="shared" si="50"/>
        <v>137500</v>
      </c>
      <c r="N341" s="10">
        <f t="shared" si="45"/>
        <v>6</v>
      </c>
      <c r="O341" s="9" t="str">
        <f t="shared" si="46"/>
        <v>Dec</v>
      </c>
      <c r="P341" s="16">
        <f t="shared" si="47"/>
        <v>2021</v>
      </c>
    </row>
    <row r="342" spans="1:16" x14ac:dyDescent="0.3">
      <c r="A342" s="8">
        <v>44537</v>
      </c>
      <c r="B342" s="9" t="s">
        <v>30</v>
      </c>
      <c r="C342" s="10">
        <v>45</v>
      </c>
      <c r="D342" s="10" t="s">
        <v>51</v>
      </c>
      <c r="E342" s="25" t="s">
        <v>54</v>
      </c>
      <c r="F342" s="12">
        <v>0</v>
      </c>
      <c r="G342" s="9" t="str">
        <f>VLOOKUP(B342,'Data Produk'!$A$2:$F$40,2,FALSE)</f>
        <v>Lifebuoy Cair 900 Ml</v>
      </c>
      <c r="H342" s="9" t="str">
        <f>VLOOKUP(B342,'Data Produk'!$A$2:$F$40,3,FALSE)</f>
        <v>Perawatan Tubuh</v>
      </c>
      <c r="I342" s="10" t="str">
        <f>VLOOKUP(B342,'Data Produk'!$A$2:$F$40,4,FALSE)</f>
        <v>Pcs</v>
      </c>
      <c r="J342" s="26">
        <f>VLOOKUP(B342,'Data Produk'!$A$2:$F$40,5,FALSE)</f>
        <v>34550</v>
      </c>
      <c r="K342" s="26">
        <f>VLOOKUP(B342,'Data Produk'!$A$2:$F$40,6,FALSE)</f>
        <v>36000</v>
      </c>
      <c r="L342" s="14">
        <f t="shared" si="49"/>
        <v>1554750</v>
      </c>
      <c r="M342" s="15">
        <f t="shared" si="50"/>
        <v>1620000</v>
      </c>
      <c r="N342" s="10">
        <f t="shared" si="45"/>
        <v>7</v>
      </c>
      <c r="O342" s="9" t="str">
        <f t="shared" si="46"/>
        <v>Dec</v>
      </c>
      <c r="P342" s="16">
        <f t="shared" si="47"/>
        <v>2021</v>
      </c>
    </row>
    <row r="343" spans="1:16" x14ac:dyDescent="0.3">
      <c r="A343" s="17">
        <v>44538</v>
      </c>
      <c r="B343" s="18" t="s">
        <v>8</v>
      </c>
      <c r="C343" s="19">
        <v>47</v>
      </c>
      <c r="D343" s="19" t="s">
        <v>51</v>
      </c>
      <c r="E343" s="28" t="s">
        <v>55</v>
      </c>
      <c r="F343" s="21">
        <v>0</v>
      </c>
      <c r="G343" s="18" t="str">
        <f>VLOOKUP(B343,'Data Produk'!$A$2:$F$40,2,FALSE)</f>
        <v>Oreo Wafer Sandwich</v>
      </c>
      <c r="H343" s="18" t="str">
        <f>VLOOKUP(B343,'Data Produk'!$A$2:$F$40,3,FALSE)</f>
        <v>Makanan</v>
      </c>
      <c r="I343" s="19" t="str">
        <f>VLOOKUP(B343,'Data Produk'!$A$2:$F$40,4,FALSE)</f>
        <v>Pcs</v>
      </c>
      <c r="J343" s="27">
        <f>VLOOKUP(B343,'Data Produk'!$A$2:$F$40,5,FALSE)</f>
        <v>2350</v>
      </c>
      <c r="K343" s="27">
        <f>VLOOKUP(B343,'Data Produk'!$A$2:$F$40,6,FALSE)</f>
        <v>3500</v>
      </c>
      <c r="L343" s="23">
        <f t="shared" si="49"/>
        <v>110450</v>
      </c>
      <c r="M343" s="24">
        <f t="shared" si="50"/>
        <v>164500</v>
      </c>
      <c r="N343" s="10">
        <f t="shared" si="45"/>
        <v>8</v>
      </c>
      <c r="O343" s="9" t="str">
        <f t="shared" si="46"/>
        <v>Dec</v>
      </c>
      <c r="P343" s="16">
        <f t="shared" si="47"/>
        <v>2021</v>
      </c>
    </row>
    <row r="344" spans="1:16" x14ac:dyDescent="0.3">
      <c r="A344" s="8">
        <v>44539</v>
      </c>
      <c r="B344" s="9" t="s">
        <v>42</v>
      </c>
      <c r="C344" s="10">
        <v>44</v>
      </c>
      <c r="D344" s="10" t="s">
        <v>53</v>
      </c>
      <c r="E344" s="25" t="s">
        <v>54</v>
      </c>
      <c r="F344" s="12">
        <v>0</v>
      </c>
      <c r="G344" s="9" t="str">
        <f>VLOOKUP(B344,'Data Produk'!$A$2:$F$40,2,FALSE)</f>
        <v>Tipe X Joyko</v>
      </c>
      <c r="H344" s="9" t="str">
        <f>VLOOKUP(B344,'Data Produk'!$A$2:$F$40,3,FALSE)</f>
        <v>Alat Tulis</v>
      </c>
      <c r="I344" s="10" t="str">
        <f>VLOOKUP(B344,'Data Produk'!$A$2:$F$40,4,FALSE)</f>
        <v>Pcs</v>
      </c>
      <c r="J344" s="26">
        <f>VLOOKUP(B344,'Data Produk'!$A$2:$F$40,5,FALSE)</f>
        <v>1500</v>
      </c>
      <c r="K344" s="26">
        <f>VLOOKUP(B344,'Data Produk'!$A$2:$F$40,6,FALSE)</f>
        <v>2500</v>
      </c>
      <c r="L344" s="14">
        <f t="shared" si="49"/>
        <v>66000</v>
      </c>
      <c r="M344" s="15">
        <f t="shared" si="50"/>
        <v>110000</v>
      </c>
      <c r="N344" s="10">
        <f t="shared" si="45"/>
        <v>9</v>
      </c>
      <c r="O344" s="9" t="str">
        <f t="shared" si="46"/>
        <v>Dec</v>
      </c>
      <c r="P344" s="16">
        <f t="shared" si="47"/>
        <v>2021</v>
      </c>
    </row>
    <row r="345" spans="1:16" x14ac:dyDescent="0.3">
      <c r="A345" s="17">
        <v>44540</v>
      </c>
      <c r="B345" s="18" t="s">
        <v>42</v>
      </c>
      <c r="C345" s="19">
        <v>45</v>
      </c>
      <c r="D345" s="19" t="s">
        <v>52</v>
      </c>
      <c r="E345" s="28" t="s">
        <v>54</v>
      </c>
      <c r="F345" s="21">
        <v>0</v>
      </c>
      <c r="G345" s="18" t="str">
        <f>VLOOKUP(B345,'Data Produk'!$A$2:$F$40,2,FALSE)</f>
        <v>Tipe X Joyko</v>
      </c>
      <c r="H345" s="18" t="str">
        <f>VLOOKUP(B345,'Data Produk'!$A$2:$F$40,3,FALSE)</f>
        <v>Alat Tulis</v>
      </c>
      <c r="I345" s="19" t="str">
        <f>VLOOKUP(B345,'Data Produk'!$A$2:$F$40,4,FALSE)</f>
        <v>Pcs</v>
      </c>
      <c r="J345" s="27">
        <f>VLOOKUP(B345,'Data Produk'!$A$2:$F$40,5,FALSE)</f>
        <v>1500</v>
      </c>
      <c r="K345" s="27">
        <f>VLOOKUP(B345,'Data Produk'!$A$2:$F$40,6,FALSE)</f>
        <v>2500</v>
      </c>
      <c r="L345" s="23">
        <f t="shared" si="49"/>
        <v>67500</v>
      </c>
      <c r="M345" s="24">
        <f t="shared" si="50"/>
        <v>112500</v>
      </c>
      <c r="N345" s="10">
        <f t="shared" si="45"/>
        <v>10</v>
      </c>
      <c r="O345" s="9" t="str">
        <f t="shared" si="46"/>
        <v>Dec</v>
      </c>
      <c r="P345" s="16">
        <f t="shared" si="47"/>
        <v>2021</v>
      </c>
    </row>
    <row r="346" spans="1:16" x14ac:dyDescent="0.3">
      <c r="A346" s="8">
        <v>44541</v>
      </c>
      <c r="B346" s="9" t="s">
        <v>7</v>
      </c>
      <c r="C346" s="10">
        <v>47</v>
      </c>
      <c r="D346" s="10" t="s">
        <v>53</v>
      </c>
      <c r="E346" s="25" t="s">
        <v>54</v>
      </c>
      <c r="F346" s="12">
        <v>0</v>
      </c>
      <c r="G346" s="9" t="str">
        <f>VLOOKUP(B346,'Data Produk'!$A$2:$F$40,2,FALSE)</f>
        <v>Lotte Chocopie</v>
      </c>
      <c r="H346" s="9" t="str">
        <f>VLOOKUP(B346,'Data Produk'!$A$2:$F$40,3,FALSE)</f>
        <v>Makanan</v>
      </c>
      <c r="I346" s="10" t="str">
        <f>VLOOKUP(B346,'Data Produk'!$A$2:$F$40,4,FALSE)</f>
        <v>Pcs</v>
      </c>
      <c r="J346" s="26">
        <f>VLOOKUP(B346,'Data Produk'!$A$2:$F$40,5,FALSE)</f>
        <v>4850</v>
      </c>
      <c r="K346" s="26">
        <f>VLOOKUP(B346,'Data Produk'!$A$2:$F$40,6,FALSE)</f>
        <v>6100</v>
      </c>
      <c r="L346" s="14">
        <f t="shared" si="49"/>
        <v>227950</v>
      </c>
      <c r="M346" s="15">
        <f t="shared" si="50"/>
        <v>286700</v>
      </c>
      <c r="N346" s="10">
        <f t="shared" si="45"/>
        <v>11</v>
      </c>
      <c r="O346" s="9" t="str">
        <f t="shared" si="46"/>
        <v>Dec</v>
      </c>
      <c r="P346" s="16">
        <f t="shared" si="47"/>
        <v>2021</v>
      </c>
    </row>
    <row r="347" spans="1:16" x14ac:dyDescent="0.3">
      <c r="A347" s="17">
        <v>44542</v>
      </c>
      <c r="B347" s="18" t="s">
        <v>9</v>
      </c>
      <c r="C347" s="19">
        <v>45</v>
      </c>
      <c r="D347" s="19" t="s">
        <v>53</v>
      </c>
      <c r="E347" s="28" t="s">
        <v>54</v>
      </c>
      <c r="F347" s="21">
        <v>0</v>
      </c>
      <c r="G347" s="18" t="str">
        <f>VLOOKUP(B347,'Data Produk'!$A$2:$F$40,2,FALSE)</f>
        <v>Nyam-nyam</v>
      </c>
      <c r="H347" s="18" t="str">
        <f>VLOOKUP(B347,'Data Produk'!$A$2:$F$40,3,FALSE)</f>
        <v>Makanan</v>
      </c>
      <c r="I347" s="19" t="str">
        <f>VLOOKUP(B347,'Data Produk'!$A$2:$F$40,4,FALSE)</f>
        <v>Pcs</v>
      </c>
      <c r="J347" s="27">
        <f>VLOOKUP(B347,'Data Produk'!$A$2:$F$40,5,FALSE)</f>
        <v>3550</v>
      </c>
      <c r="K347" s="27">
        <f>VLOOKUP(B347,'Data Produk'!$A$2:$F$40,6,FALSE)</f>
        <v>4800</v>
      </c>
      <c r="L347" s="23">
        <f t="shared" si="49"/>
        <v>159750</v>
      </c>
      <c r="M347" s="24">
        <f t="shared" si="50"/>
        <v>216000</v>
      </c>
      <c r="N347" s="10">
        <f t="shared" si="45"/>
        <v>12</v>
      </c>
      <c r="O347" s="9" t="str">
        <f t="shared" si="46"/>
        <v>Dec</v>
      </c>
      <c r="P347" s="16">
        <f t="shared" si="47"/>
        <v>2021</v>
      </c>
    </row>
    <row r="348" spans="1:16" x14ac:dyDescent="0.3">
      <c r="A348" s="8">
        <v>44543</v>
      </c>
      <c r="B348" s="9" t="s">
        <v>6</v>
      </c>
      <c r="C348" s="10">
        <v>46</v>
      </c>
      <c r="D348" s="10" t="s">
        <v>52</v>
      </c>
      <c r="E348" s="25" t="s">
        <v>54</v>
      </c>
      <c r="F348" s="12">
        <v>0</v>
      </c>
      <c r="G348" s="9" t="str">
        <f>VLOOKUP(B348,'Data Produk'!$A$2:$F$40,2,FALSE)</f>
        <v>Pocky</v>
      </c>
      <c r="H348" s="9" t="str">
        <f>VLOOKUP(B348,'Data Produk'!$A$2:$F$40,3,FALSE)</f>
        <v>Makanan</v>
      </c>
      <c r="I348" s="10" t="str">
        <f>VLOOKUP(B348,'Data Produk'!$A$2:$F$40,4,FALSE)</f>
        <v>Pcs</v>
      </c>
      <c r="J348" s="26">
        <f>VLOOKUP(B348,'Data Produk'!$A$2:$F$40,5,FALSE)</f>
        <v>7250</v>
      </c>
      <c r="K348" s="26">
        <f>VLOOKUP(B348,'Data Produk'!$A$2:$F$40,6,FALSE)</f>
        <v>8200</v>
      </c>
      <c r="L348" s="14">
        <f t="shared" si="49"/>
        <v>333500</v>
      </c>
      <c r="M348" s="15">
        <f t="shared" si="50"/>
        <v>377200</v>
      </c>
      <c r="N348" s="10">
        <f t="shared" si="45"/>
        <v>13</v>
      </c>
      <c r="O348" s="9" t="str">
        <f t="shared" si="46"/>
        <v>Dec</v>
      </c>
      <c r="P348" s="16">
        <f t="shared" si="47"/>
        <v>2021</v>
      </c>
    </row>
    <row r="349" spans="1:16" x14ac:dyDescent="0.3">
      <c r="A349" s="17">
        <v>44544</v>
      </c>
      <c r="B349" s="18" t="s">
        <v>20</v>
      </c>
      <c r="C349" s="19">
        <v>48</v>
      </c>
      <c r="D349" s="19" t="s">
        <v>53</v>
      </c>
      <c r="E349" s="28" t="s">
        <v>54</v>
      </c>
      <c r="F349" s="21">
        <v>0</v>
      </c>
      <c r="G349" s="18" t="str">
        <f>VLOOKUP(B349,'Data Produk'!$A$2:$F$40,2,FALSE)</f>
        <v>Yoyic Bluebery</v>
      </c>
      <c r="H349" s="18" t="str">
        <f>VLOOKUP(B349,'Data Produk'!$A$2:$F$40,3,FALSE)</f>
        <v>Minuman</v>
      </c>
      <c r="I349" s="19" t="str">
        <f>VLOOKUP(B349,'Data Produk'!$A$2:$F$40,4,FALSE)</f>
        <v>Pcs</v>
      </c>
      <c r="J349" s="27">
        <f>VLOOKUP(B349,'Data Produk'!$A$2:$F$40,5,FALSE)</f>
        <v>4775</v>
      </c>
      <c r="K349" s="27">
        <f>VLOOKUP(B349,'Data Produk'!$A$2:$F$40,6,FALSE)</f>
        <v>7700</v>
      </c>
      <c r="L349" s="23">
        <f t="shared" si="49"/>
        <v>229200</v>
      </c>
      <c r="M349" s="24">
        <f t="shared" si="50"/>
        <v>369600</v>
      </c>
      <c r="N349" s="10">
        <f t="shared" si="45"/>
        <v>14</v>
      </c>
      <c r="O349" s="9" t="str">
        <f t="shared" si="46"/>
        <v>Dec</v>
      </c>
      <c r="P349" s="16">
        <f t="shared" si="47"/>
        <v>2021</v>
      </c>
    </row>
    <row r="350" spans="1:16" x14ac:dyDescent="0.3">
      <c r="A350" s="8">
        <v>44545</v>
      </c>
      <c r="B350" s="9" t="s">
        <v>25</v>
      </c>
      <c r="C350" s="10">
        <v>44</v>
      </c>
      <c r="D350" s="10" t="s">
        <v>53</v>
      </c>
      <c r="E350" s="25" t="s">
        <v>54</v>
      </c>
      <c r="F350" s="12">
        <v>0</v>
      </c>
      <c r="G350" s="9" t="str">
        <f>VLOOKUP(B350,'Data Produk'!$A$2:$F$40,2,FALSE)</f>
        <v>Golda Coffee</v>
      </c>
      <c r="H350" s="9" t="str">
        <f>VLOOKUP(B350,'Data Produk'!$A$2:$F$40,3,FALSE)</f>
        <v>Minuman</v>
      </c>
      <c r="I350" s="10" t="str">
        <f>VLOOKUP(B350,'Data Produk'!$A$2:$F$40,4,FALSE)</f>
        <v>Pcs</v>
      </c>
      <c r="J350" s="26">
        <f>VLOOKUP(B350,'Data Produk'!$A$2:$F$40,5,FALSE)</f>
        <v>11950</v>
      </c>
      <c r="K350" s="26">
        <f>VLOOKUP(B350,'Data Produk'!$A$2:$F$40,6,FALSE)</f>
        <v>16200</v>
      </c>
      <c r="L350" s="14">
        <f t="shared" si="49"/>
        <v>525800</v>
      </c>
      <c r="M350" s="15">
        <f t="shared" si="50"/>
        <v>712800</v>
      </c>
      <c r="N350" s="10">
        <f t="shared" si="45"/>
        <v>15</v>
      </c>
      <c r="O350" s="9" t="str">
        <f t="shared" si="46"/>
        <v>Dec</v>
      </c>
      <c r="P350" s="16">
        <f t="shared" si="47"/>
        <v>2021</v>
      </c>
    </row>
    <row r="351" spans="1:16" x14ac:dyDescent="0.3">
      <c r="A351" s="17">
        <v>44546</v>
      </c>
      <c r="B351" s="18" t="s">
        <v>30</v>
      </c>
      <c r="C351" s="19">
        <v>45</v>
      </c>
      <c r="D351" s="19" t="s">
        <v>52</v>
      </c>
      <c r="E351" s="28" t="s">
        <v>54</v>
      </c>
      <c r="F351" s="21">
        <v>0</v>
      </c>
      <c r="G351" s="18" t="str">
        <f>VLOOKUP(B351,'Data Produk'!$A$2:$F$40,2,FALSE)</f>
        <v>Lifebuoy Cair 900 Ml</v>
      </c>
      <c r="H351" s="18" t="str">
        <f>VLOOKUP(B351,'Data Produk'!$A$2:$F$40,3,FALSE)</f>
        <v>Perawatan Tubuh</v>
      </c>
      <c r="I351" s="19" t="str">
        <f>VLOOKUP(B351,'Data Produk'!$A$2:$F$40,4,FALSE)</f>
        <v>Pcs</v>
      </c>
      <c r="J351" s="27">
        <f>VLOOKUP(B351,'Data Produk'!$A$2:$F$40,5,FALSE)</f>
        <v>34550</v>
      </c>
      <c r="K351" s="27">
        <f>VLOOKUP(B351,'Data Produk'!$A$2:$F$40,6,FALSE)</f>
        <v>36000</v>
      </c>
      <c r="L351" s="23">
        <f t="shared" si="49"/>
        <v>1554750</v>
      </c>
      <c r="M351" s="24">
        <f t="shared" si="50"/>
        <v>1620000</v>
      </c>
      <c r="N351" s="10">
        <f t="shared" si="45"/>
        <v>16</v>
      </c>
      <c r="O351" s="9" t="str">
        <f t="shared" si="46"/>
        <v>Dec</v>
      </c>
      <c r="P351" s="16">
        <f t="shared" si="47"/>
        <v>2021</v>
      </c>
    </row>
    <row r="352" spans="1:16" x14ac:dyDescent="0.3">
      <c r="A352" s="8">
        <v>44547</v>
      </c>
      <c r="B352" s="9" t="s">
        <v>8</v>
      </c>
      <c r="C352" s="10">
        <v>42</v>
      </c>
      <c r="D352" s="10" t="s">
        <v>53</v>
      </c>
      <c r="E352" s="25" t="s">
        <v>54</v>
      </c>
      <c r="F352" s="12">
        <v>0</v>
      </c>
      <c r="G352" s="9" t="str">
        <f>VLOOKUP(B352,'Data Produk'!$A$2:$F$40,2,FALSE)</f>
        <v>Oreo Wafer Sandwich</v>
      </c>
      <c r="H352" s="9" t="str">
        <f>VLOOKUP(B352,'Data Produk'!$A$2:$F$40,3,FALSE)</f>
        <v>Makanan</v>
      </c>
      <c r="I352" s="10" t="str">
        <f>VLOOKUP(B352,'Data Produk'!$A$2:$F$40,4,FALSE)</f>
        <v>Pcs</v>
      </c>
      <c r="J352" s="26">
        <f>VLOOKUP(B352,'Data Produk'!$A$2:$F$40,5,FALSE)</f>
        <v>2350</v>
      </c>
      <c r="K352" s="26">
        <f>VLOOKUP(B352,'Data Produk'!$A$2:$F$40,6,FALSE)</f>
        <v>3500</v>
      </c>
      <c r="L352" s="14">
        <f t="shared" si="49"/>
        <v>98700</v>
      </c>
      <c r="M352" s="15">
        <f t="shared" si="50"/>
        <v>147000</v>
      </c>
      <c r="N352" s="10">
        <f t="shared" si="45"/>
        <v>17</v>
      </c>
      <c r="O352" s="9" t="str">
        <f t="shared" si="46"/>
        <v>Dec</v>
      </c>
      <c r="P352" s="16">
        <f t="shared" si="47"/>
        <v>2021</v>
      </c>
    </row>
    <row r="353" spans="1:18" x14ac:dyDescent="0.3">
      <c r="A353" s="17">
        <v>44548</v>
      </c>
      <c r="B353" s="18" t="s">
        <v>42</v>
      </c>
      <c r="C353" s="19">
        <v>46</v>
      </c>
      <c r="D353" s="19" t="s">
        <v>53</v>
      </c>
      <c r="E353" s="28" t="s">
        <v>54</v>
      </c>
      <c r="F353" s="21">
        <v>0</v>
      </c>
      <c r="G353" s="18" t="str">
        <f>VLOOKUP(B353,'Data Produk'!$A$2:$F$40,2,FALSE)</f>
        <v>Tipe X Joyko</v>
      </c>
      <c r="H353" s="18" t="str">
        <f>VLOOKUP(B353,'Data Produk'!$A$2:$F$40,3,FALSE)</f>
        <v>Alat Tulis</v>
      </c>
      <c r="I353" s="19" t="str">
        <f>VLOOKUP(B353,'Data Produk'!$A$2:$F$40,4,FALSE)</f>
        <v>Pcs</v>
      </c>
      <c r="J353" s="27">
        <f>VLOOKUP(B353,'Data Produk'!$A$2:$F$40,5,FALSE)</f>
        <v>1500</v>
      </c>
      <c r="K353" s="27">
        <f>VLOOKUP(B353,'Data Produk'!$A$2:$F$40,6,FALSE)</f>
        <v>2500</v>
      </c>
      <c r="L353" s="23">
        <f t="shared" si="49"/>
        <v>69000</v>
      </c>
      <c r="M353" s="24">
        <f t="shared" si="50"/>
        <v>115000</v>
      </c>
      <c r="N353" s="10">
        <f t="shared" si="45"/>
        <v>18</v>
      </c>
      <c r="O353" s="9" t="str">
        <f t="shared" si="46"/>
        <v>Dec</v>
      </c>
      <c r="P353" s="16">
        <f t="shared" si="47"/>
        <v>2021</v>
      </c>
    </row>
    <row r="354" spans="1:18" x14ac:dyDescent="0.3">
      <c r="A354" s="8">
        <v>44549</v>
      </c>
      <c r="B354" s="9" t="s">
        <v>20</v>
      </c>
      <c r="C354" s="10">
        <v>43</v>
      </c>
      <c r="D354" s="10" t="s">
        <v>52</v>
      </c>
      <c r="E354" s="25" t="s">
        <v>54</v>
      </c>
      <c r="F354" s="12">
        <v>0</v>
      </c>
      <c r="G354" s="9" t="str">
        <f>VLOOKUP(B354,'Data Produk'!$A$2:$F$40,2,FALSE)</f>
        <v>Yoyic Bluebery</v>
      </c>
      <c r="H354" s="9" t="str">
        <f>VLOOKUP(B354,'Data Produk'!$A$2:$F$40,3,FALSE)</f>
        <v>Minuman</v>
      </c>
      <c r="I354" s="10" t="str">
        <f>VLOOKUP(B354,'Data Produk'!$A$2:$F$40,4,FALSE)</f>
        <v>Pcs</v>
      </c>
      <c r="J354" s="26">
        <f>VLOOKUP(B354,'Data Produk'!$A$2:$F$40,5,FALSE)</f>
        <v>4775</v>
      </c>
      <c r="K354" s="26">
        <f>VLOOKUP(B354,'Data Produk'!$A$2:$F$40,6,FALSE)</f>
        <v>7700</v>
      </c>
      <c r="L354" s="14">
        <f t="shared" si="49"/>
        <v>205325</v>
      </c>
      <c r="M354" s="15">
        <f t="shared" si="50"/>
        <v>331100</v>
      </c>
      <c r="N354" s="10">
        <f t="shared" si="45"/>
        <v>19</v>
      </c>
      <c r="O354" s="9" t="str">
        <f t="shared" si="46"/>
        <v>Dec</v>
      </c>
      <c r="P354" s="16">
        <f t="shared" si="47"/>
        <v>2021</v>
      </c>
    </row>
    <row r="355" spans="1:18" x14ac:dyDescent="0.3">
      <c r="A355" s="17">
        <v>44550</v>
      </c>
      <c r="B355" s="18" t="s">
        <v>21</v>
      </c>
      <c r="C355" s="19">
        <v>49</v>
      </c>
      <c r="D355" s="19" t="s">
        <v>53</v>
      </c>
      <c r="E355" s="28" t="s">
        <v>54</v>
      </c>
      <c r="F355" s="21">
        <v>0</v>
      </c>
      <c r="G355" s="18" t="str">
        <f>VLOOKUP(B355,'Data Produk'!$A$2:$F$40,2,FALSE)</f>
        <v>Teh Pucuk</v>
      </c>
      <c r="H355" s="18" t="str">
        <f>VLOOKUP(B355,'Data Produk'!$A$2:$F$40,3,FALSE)</f>
        <v>Minuman</v>
      </c>
      <c r="I355" s="19" t="str">
        <f>VLOOKUP(B355,'Data Produk'!$A$2:$F$40,4,FALSE)</f>
        <v>Pcs</v>
      </c>
      <c r="J355" s="27">
        <f>VLOOKUP(B355,'Data Produk'!$A$2:$F$40,5,FALSE)</f>
        <v>11500</v>
      </c>
      <c r="K355" s="27">
        <f>VLOOKUP(B355,'Data Produk'!$A$2:$F$40,6,FALSE)</f>
        <v>12550</v>
      </c>
      <c r="L355" s="23">
        <f t="shared" si="49"/>
        <v>563500</v>
      </c>
      <c r="M355" s="24">
        <f t="shared" si="50"/>
        <v>614950</v>
      </c>
      <c r="N355" s="10">
        <f t="shared" si="45"/>
        <v>20</v>
      </c>
      <c r="O355" s="9" t="str">
        <f t="shared" si="46"/>
        <v>Dec</v>
      </c>
      <c r="P355" s="16">
        <f t="shared" si="47"/>
        <v>2021</v>
      </c>
    </row>
    <row r="356" spans="1:18" x14ac:dyDescent="0.3">
      <c r="A356" s="8">
        <v>44551</v>
      </c>
      <c r="B356" s="9" t="s">
        <v>22</v>
      </c>
      <c r="C356" s="10">
        <v>48</v>
      </c>
      <c r="D356" s="10" t="s">
        <v>53</v>
      </c>
      <c r="E356" s="25" t="s">
        <v>54</v>
      </c>
      <c r="F356" s="12">
        <v>0</v>
      </c>
      <c r="G356" s="9" t="str">
        <f>VLOOKUP(B356,'Data Produk'!$A$2:$F$40,2,FALSE)</f>
        <v>Fruit Tea Poch</v>
      </c>
      <c r="H356" s="9" t="str">
        <f>VLOOKUP(B356,'Data Produk'!$A$2:$F$40,3,FALSE)</f>
        <v>Minuman</v>
      </c>
      <c r="I356" s="10" t="str">
        <f>VLOOKUP(B356,'Data Produk'!$A$2:$F$40,4,FALSE)</f>
        <v>Pcs</v>
      </c>
      <c r="J356" s="26">
        <f>VLOOKUP(B356,'Data Produk'!$A$2:$F$40,5,FALSE)</f>
        <v>2250</v>
      </c>
      <c r="K356" s="26">
        <f>VLOOKUP(B356,'Data Produk'!$A$2:$F$40,6,FALSE)</f>
        <v>4700</v>
      </c>
      <c r="L356" s="14">
        <f t="shared" si="49"/>
        <v>108000</v>
      </c>
      <c r="M356" s="15">
        <f t="shared" si="50"/>
        <v>225600</v>
      </c>
      <c r="N356" s="10">
        <f t="shared" si="45"/>
        <v>21</v>
      </c>
      <c r="O356" s="9" t="str">
        <f t="shared" si="46"/>
        <v>Dec</v>
      </c>
      <c r="P356" s="16">
        <f t="shared" si="47"/>
        <v>2021</v>
      </c>
    </row>
    <row r="357" spans="1:18" x14ac:dyDescent="0.3">
      <c r="A357" s="17">
        <v>44552</v>
      </c>
      <c r="B357" s="18" t="s">
        <v>28</v>
      </c>
      <c r="C357" s="19">
        <v>47</v>
      </c>
      <c r="D357" s="19" t="s">
        <v>52</v>
      </c>
      <c r="E357" s="28" t="s">
        <v>54</v>
      </c>
      <c r="F357" s="21">
        <v>0</v>
      </c>
      <c r="G357" s="18" t="str">
        <f>VLOOKUP(B357,'Data Produk'!$A$2:$F$40,2,FALSE)</f>
        <v>Zen Sabun</v>
      </c>
      <c r="H357" s="18" t="str">
        <f>VLOOKUP(B357,'Data Produk'!$A$2:$F$40,3,FALSE)</f>
        <v>Perawatan Tubuh</v>
      </c>
      <c r="I357" s="19" t="str">
        <f>VLOOKUP(B357,'Data Produk'!$A$2:$F$40,4,FALSE)</f>
        <v>Pcs</v>
      </c>
      <c r="J357" s="27">
        <f>VLOOKUP(B357,'Data Produk'!$A$2:$F$40,5,FALSE)</f>
        <v>18500</v>
      </c>
      <c r="K357" s="27">
        <f>VLOOKUP(B357,'Data Produk'!$A$2:$F$40,6,FALSE)</f>
        <v>20000</v>
      </c>
      <c r="L357" s="23">
        <f t="shared" si="49"/>
        <v>869500</v>
      </c>
      <c r="M357" s="24">
        <f t="shared" si="50"/>
        <v>940000</v>
      </c>
      <c r="N357" s="10">
        <f t="shared" si="45"/>
        <v>22</v>
      </c>
      <c r="O357" s="9" t="str">
        <f t="shared" si="46"/>
        <v>Dec</v>
      </c>
      <c r="P357" s="16">
        <f t="shared" si="47"/>
        <v>2021</v>
      </c>
    </row>
    <row r="358" spans="1:18" x14ac:dyDescent="0.3">
      <c r="A358" s="8">
        <v>44553</v>
      </c>
      <c r="B358" s="9" t="s">
        <v>29</v>
      </c>
      <c r="C358" s="10">
        <v>43</v>
      </c>
      <c r="D358" s="10" t="s">
        <v>53</v>
      </c>
      <c r="E358" s="25" t="s">
        <v>54</v>
      </c>
      <c r="F358" s="12">
        <v>0</v>
      </c>
      <c r="G358" s="9" t="str">
        <f>VLOOKUP(B358,'Data Produk'!$A$2:$F$40,2,FALSE)</f>
        <v>Detol</v>
      </c>
      <c r="H358" s="9" t="str">
        <f>VLOOKUP(B358,'Data Produk'!$A$2:$F$40,3,FALSE)</f>
        <v>Perawatan Tubuh</v>
      </c>
      <c r="I358" s="10" t="str">
        <f>VLOOKUP(B358,'Data Produk'!$A$2:$F$40,4,FALSE)</f>
        <v>Pcs</v>
      </c>
      <c r="J358" s="26">
        <f>VLOOKUP(B358,'Data Produk'!$A$2:$F$40,5,FALSE)</f>
        <v>5750</v>
      </c>
      <c r="K358" s="26">
        <f>VLOOKUP(B358,'Data Produk'!$A$2:$F$40,6,FALSE)</f>
        <v>7500</v>
      </c>
      <c r="L358" s="14">
        <f t="shared" si="49"/>
        <v>247250</v>
      </c>
      <c r="M358" s="15">
        <f t="shared" si="50"/>
        <v>322500</v>
      </c>
      <c r="N358" s="10">
        <f t="shared" si="45"/>
        <v>23</v>
      </c>
      <c r="O358" s="9" t="str">
        <f t="shared" si="46"/>
        <v>Dec</v>
      </c>
      <c r="P358" s="16">
        <f t="shared" si="47"/>
        <v>2021</v>
      </c>
    </row>
    <row r="359" spans="1:18" x14ac:dyDescent="0.3">
      <c r="A359" s="17">
        <v>44554</v>
      </c>
      <c r="B359" s="18" t="s">
        <v>30</v>
      </c>
      <c r="C359" s="19">
        <v>46</v>
      </c>
      <c r="D359" s="19" t="s">
        <v>53</v>
      </c>
      <c r="E359" s="28" t="s">
        <v>54</v>
      </c>
      <c r="F359" s="21">
        <v>0</v>
      </c>
      <c r="G359" s="18" t="str">
        <f>VLOOKUP(B359,'Data Produk'!$A$2:$F$40,2,FALSE)</f>
        <v>Lifebuoy Cair 900 Ml</v>
      </c>
      <c r="H359" s="18" t="str">
        <f>VLOOKUP(B359,'Data Produk'!$A$2:$F$40,3,FALSE)</f>
        <v>Perawatan Tubuh</v>
      </c>
      <c r="I359" s="19" t="str">
        <f>VLOOKUP(B359,'Data Produk'!$A$2:$F$40,4,FALSE)</f>
        <v>Pcs</v>
      </c>
      <c r="J359" s="27">
        <f>VLOOKUP(B359,'Data Produk'!$A$2:$F$40,5,FALSE)</f>
        <v>34550</v>
      </c>
      <c r="K359" s="27">
        <f>VLOOKUP(B359,'Data Produk'!$A$2:$F$40,6,FALSE)</f>
        <v>36000</v>
      </c>
      <c r="L359" s="23">
        <f t="shared" si="49"/>
        <v>1589300</v>
      </c>
      <c r="M359" s="24">
        <f t="shared" si="50"/>
        <v>1656000</v>
      </c>
      <c r="N359" s="10">
        <f t="shared" si="45"/>
        <v>24</v>
      </c>
      <c r="O359" s="9" t="str">
        <f t="shared" si="46"/>
        <v>Dec</v>
      </c>
      <c r="P359" s="16">
        <f t="shared" si="47"/>
        <v>2021</v>
      </c>
    </row>
    <row r="360" spans="1:18" x14ac:dyDescent="0.3">
      <c r="A360" s="8">
        <v>44555</v>
      </c>
      <c r="B360" s="9" t="s">
        <v>36</v>
      </c>
      <c r="C360" s="10">
        <v>49</v>
      </c>
      <c r="D360" s="10" t="s">
        <v>51</v>
      </c>
      <c r="E360" s="25" t="s">
        <v>54</v>
      </c>
      <c r="F360" s="12">
        <v>0</v>
      </c>
      <c r="G360" s="9" t="str">
        <f>VLOOKUP(B360,'Data Produk'!$A$2:$F$40,2,FALSE)</f>
        <v>Buku Gambar A4</v>
      </c>
      <c r="H360" s="9" t="str">
        <f>VLOOKUP(B360,'Data Produk'!$A$2:$F$40,3,FALSE)</f>
        <v>Alat Tulis</v>
      </c>
      <c r="I360" s="10" t="str">
        <f>VLOOKUP(B360,'Data Produk'!$A$2:$F$40,4,FALSE)</f>
        <v>Pcs</v>
      </c>
      <c r="J360" s="26">
        <f>VLOOKUP(B360,'Data Produk'!$A$2:$F$40,5,FALSE)</f>
        <v>8000</v>
      </c>
      <c r="K360" s="26">
        <f>VLOOKUP(B360,'Data Produk'!$A$2:$F$40,6,FALSE)</f>
        <v>10750</v>
      </c>
      <c r="L360" s="14">
        <f t="shared" si="49"/>
        <v>392000</v>
      </c>
      <c r="M360" s="15">
        <f t="shared" ref="M360:M366" si="51">K360*C360*(1-F360)</f>
        <v>526750</v>
      </c>
      <c r="N360" s="10">
        <f t="shared" si="45"/>
        <v>25</v>
      </c>
      <c r="O360" s="9" t="str">
        <f t="shared" si="46"/>
        <v>Dec</v>
      </c>
      <c r="P360" s="16">
        <f t="shared" si="47"/>
        <v>2021</v>
      </c>
    </row>
    <row r="361" spans="1:18" x14ac:dyDescent="0.3">
      <c r="A361" s="17">
        <v>44556</v>
      </c>
      <c r="B361" s="18" t="s">
        <v>37</v>
      </c>
      <c r="C361" s="19">
        <v>48</v>
      </c>
      <c r="D361" s="19" t="s">
        <v>51</v>
      </c>
      <c r="E361" s="28" t="s">
        <v>54</v>
      </c>
      <c r="F361" s="21">
        <v>0</v>
      </c>
      <c r="G361" s="18" t="str">
        <f>VLOOKUP(B361,'Data Produk'!$A$2:$F$40,2,FALSE)</f>
        <v>Buku Tulis</v>
      </c>
      <c r="H361" s="18" t="str">
        <f>VLOOKUP(B361,'Data Produk'!$A$2:$F$40,3,FALSE)</f>
        <v>Alat Tulis</v>
      </c>
      <c r="I361" s="19" t="str">
        <f>VLOOKUP(B361,'Data Produk'!$A$2:$F$40,4,FALSE)</f>
        <v>Pcs</v>
      </c>
      <c r="J361" s="27">
        <f>VLOOKUP(B361,'Data Produk'!$A$2:$F$40,5,FALSE)</f>
        <v>5000</v>
      </c>
      <c r="K361" s="27">
        <f>VLOOKUP(B361,'Data Produk'!$A$2:$F$40,6,FALSE)</f>
        <v>7750</v>
      </c>
      <c r="L361" s="23">
        <f t="shared" si="49"/>
        <v>240000</v>
      </c>
      <c r="M361" s="24">
        <f t="shared" si="51"/>
        <v>372000</v>
      </c>
      <c r="N361" s="10">
        <f t="shared" si="45"/>
        <v>26</v>
      </c>
      <c r="O361" s="9" t="str">
        <f t="shared" si="46"/>
        <v>Dec</v>
      </c>
      <c r="P361" s="16">
        <f t="shared" si="47"/>
        <v>2021</v>
      </c>
    </row>
    <row r="362" spans="1:18" x14ac:dyDescent="0.3">
      <c r="A362" s="8">
        <v>44557</v>
      </c>
      <c r="B362" s="9" t="s">
        <v>38</v>
      </c>
      <c r="C362" s="10">
        <v>44</v>
      </c>
      <c r="D362" s="10" t="s">
        <v>51</v>
      </c>
      <c r="E362" s="25" t="s">
        <v>54</v>
      </c>
      <c r="F362" s="12">
        <v>0</v>
      </c>
      <c r="G362" s="9" t="str">
        <f>VLOOKUP(B362,'Data Produk'!$A$2:$F$40,2,FALSE)</f>
        <v>Pencil Warna 12</v>
      </c>
      <c r="H362" s="9" t="str">
        <f>VLOOKUP(B362,'Data Produk'!$A$2:$F$40,3,FALSE)</f>
        <v>Alat Tulis</v>
      </c>
      <c r="I362" s="10" t="str">
        <f>VLOOKUP(B362,'Data Produk'!$A$2:$F$40,4,FALSE)</f>
        <v>Pcs</v>
      </c>
      <c r="J362" s="26">
        <f>VLOOKUP(B362,'Data Produk'!$A$2:$F$40,5,FALSE)</f>
        <v>25000</v>
      </c>
      <c r="K362" s="26">
        <f>VLOOKUP(B362,'Data Produk'!$A$2:$F$40,6,FALSE)</f>
        <v>27500</v>
      </c>
      <c r="L362" s="14">
        <f t="shared" si="49"/>
        <v>1100000</v>
      </c>
      <c r="M362" s="15">
        <f t="shared" si="51"/>
        <v>1210000</v>
      </c>
      <c r="N362" s="10">
        <f t="shared" si="45"/>
        <v>27</v>
      </c>
      <c r="O362" s="9" t="str">
        <f t="shared" si="46"/>
        <v>Dec</v>
      </c>
      <c r="P362" s="16">
        <f t="shared" si="47"/>
        <v>2021</v>
      </c>
    </row>
    <row r="363" spans="1:18" x14ac:dyDescent="0.3">
      <c r="A363" s="17">
        <v>44558</v>
      </c>
      <c r="B363" s="18" t="s">
        <v>42</v>
      </c>
      <c r="C363" s="19">
        <v>49</v>
      </c>
      <c r="D363" s="19" t="s">
        <v>51</v>
      </c>
      <c r="E363" s="28" t="s">
        <v>54</v>
      </c>
      <c r="F363" s="21">
        <v>0</v>
      </c>
      <c r="G363" s="18" t="str">
        <f>VLOOKUP(B363,'Data Produk'!$A$2:$F$40,2,FALSE)</f>
        <v>Tipe X Joyko</v>
      </c>
      <c r="H363" s="18" t="str">
        <f>VLOOKUP(B363,'Data Produk'!$A$2:$F$40,3,FALSE)</f>
        <v>Alat Tulis</v>
      </c>
      <c r="I363" s="19" t="str">
        <f>VLOOKUP(B363,'Data Produk'!$A$2:$F$40,4,FALSE)</f>
        <v>Pcs</v>
      </c>
      <c r="J363" s="27">
        <f>VLOOKUP(B363,'Data Produk'!$A$2:$F$40,5,FALSE)</f>
        <v>1500</v>
      </c>
      <c r="K363" s="27">
        <f>VLOOKUP(B363,'Data Produk'!$A$2:$F$40,6,FALSE)</f>
        <v>2500</v>
      </c>
      <c r="L363" s="23">
        <f t="shared" si="49"/>
        <v>73500</v>
      </c>
      <c r="M363" s="24">
        <f t="shared" si="51"/>
        <v>122500</v>
      </c>
      <c r="N363" s="10">
        <f t="shared" si="45"/>
        <v>28</v>
      </c>
      <c r="O363" s="9" t="str">
        <f t="shared" si="46"/>
        <v>Dec</v>
      </c>
      <c r="P363" s="16">
        <f t="shared" si="47"/>
        <v>2021</v>
      </c>
    </row>
    <row r="364" spans="1:18" x14ac:dyDescent="0.3">
      <c r="A364" s="8">
        <v>44559</v>
      </c>
      <c r="B364" s="9" t="s">
        <v>42</v>
      </c>
      <c r="C364" s="10">
        <v>50</v>
      </c>
      <c r="D364" s="10" t="s">
        <v>51</v>
      </c>
      <c r="E364" s="25" t="s">
        <v>54</v>
      </c>
      <c r="F364" s="12">
        <v>0</v>
      </c>
      <c r="G364" s="9" t="str">
        <f>VLOOKUP(B364,'Data Produk'!$A$2:$F$40,2,FALSE)</f>
        <v>Tipe X Joyko</v>
      </c>
      <c r="H364" s="9" t="str">
        <f>VLOOKUP(B364,'Data Produk'!$A$2:$F$40,3,FALSE)</f>
        <v>Alat Tulis</v>
      </c>
      <c r="I364" s="10" t="str">
        <f>VLOOKUP(B364,'Data Produk'!$A$2:$F$40,4,FALSE)</f>
        <v>Pcs</v>
      </c>
      <c r="J364" s="26">
        <f>VLOOKUP(B364,'Data Produk'!$A$2:$F$40,5,FALSE)</f>
        <v>1500</v>
      </c>
      <c r="K364" s="26">
        <f>VLOOKUP(B364,'Data Produk'!$A$2:$F$40,6,FALSE)</f>
        <v>2500</v>
      </c>
      <c r="L364" s="14">
        <f t="shared" si="49"/>
        <v>75000</v>
      </c>
      <c r="M364" s="15">
        <f t="shared" si="51"/>
        <v>125000</v>
      </c>
      <c r="N364" s="10">
        <f t="shared" si="45"/>
        <v>29</v>
      </c>
      <c r="O364" s="9" t="str">
        <f t="shared" si="46"/>
        <v>Dec</v>
      </c>
      <c r="P364" s="16">
        <f t="shared" si="47"/>
        <v>2021</v>
      </c>
    </row>
    <row r="365" spans="1:18" x14ac:dyDescent="0.3">
      <c r="A365" s="17">
        <v>44560</v>
      </c>
      <c r="B365" s="18" t="s">
        <v>42</v>
      </c>
      <c r="C365" s="19">
        <v>47</v>
      </c>
      <c r="D365" s="19" t="s">
        <v>51</v>
      </c>
      <c r="E365" s="28" t="s">
        <v>54</v>
      </c>
      <c r="F365" s="21">
        <v>0</v>
      </c>
      <c r="G365" s="18" t="str">
        <f>VLOOKUP(B365,'Data Produk'!$A$2:$F$40,2,FALSE)</f>
        <v>Tipe X Joyko</v>
      </c>
      <c r="H365" s="18" t="str">
        <f>VLOOKUP(B365,'Data Produk'!$A$2:$F$40,3,FALSE)</f>
        <v>Alat Tulis</v>
      </c>
      <c r="I365" s="19" t="str">
        <f>VLOOKUP(B365,'Data Produk'!$A$2:$F$40,4,FALSE)</f>
        <v>Pcs</v>
      </c>
      <c r="J365" s="27">
        <f>VLOOKUP(B365,'Data Produk'!$A$2:$F$40,5,FALSE)</f>
        <v>1500</v>
      </c>
      <c r="K365" s="27">
        <f>VLOOKUP(B365,'Data Produk'!$A$2:$F$40,6,FALSE)</f>
        <v>2500</v>
      </c>
      <c r="L365" s="23">
        <f t="shared" si="49"/>
        <v>70500</v>
      </c>
      <c r="M365" s="24">
        <f t="shared" si="51"/>
        <v>117500</v>
      </c>
      <c r="N365" s="10">
        <f t="shared" si="45"/>
        <v>30</v>
      </c>
      <c r="O365" s="9" t="str">
        <f t="shared" si="46"/>
        <v>Dec</v>
      </c>
      <c r="P365" s="16">
        <f t="shared" si="47"/>
        <v>2021</v>
      </c>
    </row>
    <row r="366" spans="1:18" x14ac:dyDescent="0.3">
      <c r="A366" s="8">
        <v>44561</v>
      </c>
      <c r="B366" s="9" t="s">
        <v>40</v>
      </c>
      <c r="C366" s="10">
        <v>45</v>
      </c>
      <c r="D366" s="10" t="s">
        <v>51</v>
      </c>
      <c r="E366" s="25" t="s">
        <v>54</v>
      </c>
      <c r="F366" s="12">
        <v>0</v>
      </c>
      <c r="G366" s="9" t="str">
        <f>VLOOKUP(B366,'Data Produk'!$A$2:$F$40,2,FALSE)</f>
        <v>Buku Gambar A3</v>
      </c>
      <c r="H366" s="9" t="str">
        <f>VLOOKUP(B366,'Data Produk'!$A$2:$F$40,3,FALSE)</f>
        <v>Alat Tulis</v>
      </c>
      <c r="I366" s="10" t="str">
        <f>VLOOKUP(B366,'Data Produk'!$A$2:$F$40,4,FALSE)</f>
        <v>Pcs</v>
      </c>
      <c r="J366" s="26">
        <f>VLOOKUP(B366,'Data Produk'!$A$2:$F$40,5,FALSE)</f>
        <v>10000</v>
      </c>
      <c r="K366" s="26">
        <f>VLOOKUP(B366,'Data Produk'!$A$2:$F$40,6,FALSE)</f>
        <v>13500</v>
      </c>
      <c r="L366" s="14">
        <f t="shared" si="49"/>
        <v>450000</v>
      </c>
      <c r="M366" s="15">
        <f t="shared" si="51"/>
        <v>607500</v>
      </c>
      <c r="N366" s="10">
        <f t="shared" si="45"/>
        <v>31</v>
      </c>
      <c r="O366" s="9" t="str">
        <f t="shared" si="46"/>
        <v>Dec</v>
      </c>
      <c r="P366" s="16">
        <f t="shared" si="47"/>
        <v>2021</v>
      </c>
    </row>
    <row r="367" spans="1:18" x14ac:dyDescent="0.3">
      <c r="A367" s="17">
        <v>44562</v>
      </c>
      <c r="B367" s="18" t="s">
        <v>6</v>
      </c>
      <c r="C367" s="19">
        <v>105</v>
      </c>
      <c r="D367" s="19" t="s">
        <v>51</v>
      </c>
      <c r="E367" s="20" t="s">
        <v>54</v>
      </c>
      <c r="F367" s="21">
        <v>0</v>
      </c>
      <c r="G367" s="18" t="str">
        <f>VLOOKUP(B367,'Data Produk'!$A$2:$F$40,2,FALSE)</f>
        <v>Pocky</v>
      </c>
      <c r="H367" s="18" t="str">
        <f>VLOOKUP(B367,'Data Produk'!$A$2:$F$40,3,FALSE)</f>
        <v>Makanan</v>
      </c>
      <c r="I367" s="19" t="str">
        <f>VLOOKUP(B367,'Data Produk'!$A$2:$F$40,4,FALSE)</f>
        <v>Pcs</v>
      </c>
      <c r="J367" s="22">
        <f>VLOOKUP(B367,'Data Produk'!$A$2:$F$40,5,FALSE)</f>
        <v>7250</v>
      </c>
      <c r="K367" s="22">
        <f>VLOOKUP(B367,'Data Produk'!$A$2:$F$40,6,FALSE)</f>
        <v>8200</v>
      </c>
      <c r="L367" s="23">
        <f>J367*C367</f>
        <v>761250</v>
      </c>
      <c r="M367" s="24">
        <f>K367*C367*(1-F367)</f>
        <v>861000</v>
      </c>
      <c r="N367" s="10">
        <f t="shared" si="45"/>
        <v>1</v>
      </c>
      <c r="O367" s="9" t="str">
        <f t="shared" si="46"/>
        <v>Jan</v>
      </c>
      <c r="P367" s="16">
        <f t="shared" si="47"/>
        <v>2022</v>
      </c>
      <c r="R367">
        <f>'[1]Data Transaksi'!$C367+50</f>
        <v>155</v>
      </c>
    </row>
    <row r="368" spans="1:18" x14ac:dyDescent="0.3">
      <c r="A368" s="8">
        <v>44563</v>
      </c>
      <c r="B368" s="9" t="s">
        <v>7</v>
      </c>
      <c r="C368" s="10">
        <v>104</v>
      </c>
      <c r="D368" s="10" t="s">
        <v>52</v>
      </c>
      <c r="E368" s="11" t="s">
        <v>55</v>
      </c>
      <c r="F368" s="12">
        <v>0</v>
      </c>
      <c r="G368" s="9" t="str">
        <f>VLOOKUP(B368,'Data Produk'!$A$2:$F$40,2,FALSE)</f>
        <v>Lotte Chocopie</v>
      </c>
      <c r="H368" s="9" t="str">
        <f>VLOOKUP(B368,'Data Produk'!$A$2:$F$40,3,FALSE)</f>
        <v>Makanan</v>
      </c>
      <c r="I368" s="10" t="str">
        <f>VLOOKUP(B368,'Data Produk'!$A$2:$F$40,4,FALSE)</f>
        <v>Pcs</v>
      </c>
      <c r="J368" s="13">
        <f>VLOOKUP(B368,'Data Produk'!$A$2:$F$40,5,FALSE)</f>
        <v>4850</v>
      </c>
      <c r="K368" s="13">
        <f>VLOOKUP(B368,'Data Produk'!$A$2:$F$40,6,FALSE)</f>
        <v>6100</v>
      </c>
      <c r="L368" s="14">
        <f t="shared" ref="L368:L421" si="52">J368*C368</f>
        <v>504400</v>
      </c>
      <c r="M368" s="15">
        <f t="shared" ref="M368:M390" si="53">K368*C368</f>
        <v>634400</v>
      </c>
      <c r="N368" s="10">
        <f t="shared" si="45"/>
        <v>2</v>
      </c>
      <c r="O368" s="9" t="str">
        <f t="shared" si="46"/>
        <v>Jan</v>
      </c>
      <c r="P368" s="16">
        <f t="shared" si="47"/>
        <v>2022</v>
      </c>
      <c r="R368">
        <f>'[1]Data Transaksi'!$C368+50</f>
        <v>154</v>
      </c>
    </row>
    <row r="369" spans="1:18" x14ac:dyDescent="0.3">
      <c r="A369" s="17">
        <v>44564</v>
      </c>
      <c r="B369" s="18" t="s">
        <v>8</v>
      </c>
      <c r="C369" s="19">
        <v>107</v>
      </c>
      <c r="D369" s="19" t="s">
        <v>52</v>
      </c>
      <c r="E369" s="20" t="s">
        <v>54</v>
      </c>
      <c r="F369" s="21">
        <v>0</v>
      </c>
      <c r="G369" s="18" t="str">
        <f>VLOOKUP(B369,'Data Produk'!$A$2:$F$40,2,FALSE)</f>
        <v>Oreo Wafer Sandwich</v>
      </c>
      <c r="H369" s="18" t="str">
        <f>VLOOKUP(B369,'Data Produk'!$A$2:$F$40,3,FALSE)</f>
        <v>Makanan</v>
      </c>
      <c r="I369" s="19" t="str">
        <f>VLOOKUP(B369,'Data Produk'!$A$2:$F$40,4,FALSE)</f>
        <v>Pcs</v>
      </c>
      <c r="J369" s="22">
        <f>VLOOKUP(B369,'Data Produk'!$A$2:$F$40,5,FALSE)</f>
        <v>2350</v>
      </c>
      <c r="K369" s="22">
        <f>VLOOKUP(B369,'Data Produk'!$A$2:$F$40,6,FALSE)</f>
        <v>3500</v>
      </c>
      <c r="L369" s="23">
        <f t="shared" si="52"/>
        <v>251450</v>
      </c>
      <c r="M369" s="24">
        <f t="shared" si="53"/>
        <v>374500</v>
      </c>
      <c r="N369" s="10">
        <f t="shared" si="45"/>
        <v>3</v>
      </c>
      <c r="O369" s="9" t="str">
        <f t="shared" si="46"/>
        <v>Jan</v>
      </c>
      <c r="P369" s="16">
        <f t="shared" si="47"/>
        <v>2022</v>
      </c>
      <c r="R369">
        <f>'[1]Data Transaksi'!$C369+50</f>
        <v>157</v>
      </c>
    </row>
    <row r="370" spans="1:18" x14ac:dyDescent="0.3">
      <c r="A370" s="8">
        <v>44565</v>
      </c>
      <c r="B370" s="9" t="s">
        <v>9</v>
      </c>
      <c r="C370" s="10">
        <v>108</v>
      </c>
      <c r="D370" s="10" t="s">
        <v>52</v>
      </c>
      <c r="E370" s="11" t="s">
        <v>54</v>
      </c>
      <c r="F370" s="12">
        <v>0</v>
      </c>
      <c r="G370" s="9" t="str">
        <f>VLOOKUP(B370,'Data Produk'!$A$2:$F$40,2,FALSE)</f>
        <v>Nyam-nyam</v>
      </c>
      <c r="H370" s="9" t="str">
        <f>VLOOKUP(B370,'Data Produk'!$A$2:$F$40,3,FALSE)</f>
        <v>Makanan</v>
      </c>
      <c r="I370" s="10" t="str">
        <f>VLOOKUP(B370,'Data Produk'!$A$2:$F$40,4,FALSE)</f>
        <v>Pcs</v>
      </c>
      <c r="J370" s="13">
        <f>VLOOKUP(B370,'Data Produk'!$A$2:$F$40,5,FALSE)</f>
        <v>3550</v>
      </c>
      <c r="K370" s="13">
        <f>VLOOKUP(B370,'Data Produk'!$A$2:$F$40,6,FALSE)</f>
        <v>4800</v>
      </c>
      <c r="L370" s="14">
        <f t="shared" si="52"/>
        <v>383400</v>
      </c>
      <c r="M370" s="15">
        <f t="shared" si="53"/>
        <v>518400</v>
      </c>
      <c r="N370" s="10">
        <f t="shared" si="45"/>
        <v>4</v>
      </c>
      <c r="O370" s="9" t="str">
        <f t="shared" si="46"/>
        <v>Jan</v>
      </c>
      <c r="P370" s="16">
        <f t="shared" si="47"/>
        <v>2022</v>
      </c>
      <c r="R370">
        <f>'[1]Data Transaksi'!$C370+50</f>
        <v>158</v>
      </c>
    </row>
    <row r="371" spans="1:18" x14ac:dyDescent="0.3">
      <c r="A371" s="17">
        <v>44566</v>
      </c>
      <c r="B371" s="18" t="s">
        <v>18</v>
      </c>
      <c r="C371" s="19">
        <v>110</v>
      </c>
      <c r="D371" s="19" t="s">
        <v>51</v>
      </c>
      <c r="E371" s="20" t="s">
        <v>54</v>
      </c>
      <c r="F371" s="21">
        <v>0</v>
      </c>
      <c r="G371" s="18" t="str">
        <f>VLOOKUP(B371,'Data Produk'!$A$2:$F$40,2,FALSE)</f>
        <v>Buah Vita</v>
      </c>
      <c r="H371" s="18" t="str">
        <f>VLOOKUP(B371,'Data Produk'!$A$2:$F$40,3,FALSE)</f>
        <v>Minuman</v>
      </c>
      <c r="I371" s="19" t="str">
        <f>VLOOKUP(B371,'Data Produk'!$A$2:$F$40,4,FALSE)</f>
        <v>Pcs</v>
      </c>
      <c r="J371" s="22">
        <f>VLOOKUP(B371,'Data Produk'!$A$2:$F$40,5,FALSE)</f>
        <v>12850</v>
      </c>
      <c r="K371" s="22">
        <f>VLOOKUP(B371,'Data Produk'!$A$2:$F$40,6,FALSE)</f>
        <v>14250</v>
      </c>
      <c r="L371" s="23">
        <f t="shared" si="52"/>
        <v>1413500</v>
      </c>
      <c r="M371" s="24">
        <f t="shared" si="53"/>
        <v>1567500</v>
      </c>
      <c r="N371" s="10">
        <f t="shared" si="45"/>
        <v>5</v>
      </c>
      <c r="O371" s="9" t="str">
        <f t="shared" si="46"/>
        <v>Jan</v>
      </c>
      <c r="P371" s="16">
        <f t="shared" si="47"/>
        <v>2022</v>
      </c>
      <c r="R371">
        <f>'[1]Data Transaksi'!$C371+50</f>
        <v>160</v>
      </c>
    </row>
    <row r="372" spans="1:18" x14ac:dyDescent="0.3">
      <c r="A372" s="8">
        <v>44567</v>
      </c>
      <c r="B372" s="9" t="s">
        <v>19</v>
      </c>
      <c r="C372" s="10">
        <v>115</v>
      </c>
      <c r="D372" s="10" t="s">
        <v>51</v>
      </c>
      <c r="E372" s="11" t="s">
        <v>55</v>
      </c>
      <c r="F372" s="12">
        <v>0</v>
      </c>
      <c r="G372" s="9" t="str">
        <f>VLOOKUP(B372,'Data Produk'!$A$2:$F$40,2,FALSE)</f>
        <v>Cimory Yogurt</v>
      </c>
      <c r="H372" s="9" t="str">
        <f>VLOOKUP(B372,'Data Produk'!$A$2:$F$40,3,FALSE)</f>
        <v>Minuman</v>
      </c>
      <c r="I372" s="10" t="str">
        <f>VLOOKUP(B372,'Data Produk'!$A$2:$F$40,4,FALSE)</f>
        <v>Pcs</v>
      </c>
      <c r="J372" s="13">
        <f>VLOOKUP(B372,'Data Produk'!$A$2:$F$40,5,FALSE)</f>
        <v>2875</v>
      </c>
      <c r="K372" s="13">
        <f>VLOOKUP(B372,'Data Produk'!$A$2:$F$40,6,FALSE)</f>
        <v>5300</v>
      </c>
      <c r="L372" s="14">
        <f t="shared" si="52"/>
        <v>330625</v>
      </c>
      <c r="M372" s="15">
        <f t="shared" si="53"/>
        <v>609500</v>
      </c>
      <c r="N372" s="10">
        <f t="shared" si="45"/>
        <v>6</v>
      </c>
      <c r="O372" s="9" t="str">
        <f t="shared" si="46"/>
        <v>Jan</v>
      </c>
      <c r="P372" s="16">
        <f t="shared" si="47"/>
        <v>2022</v>
      </c>
      <c r="R372">
        <f>'[1]Data Transaksi'!$C372+50</f>
        <v>165</v>
      </c>
    </row>
    <row r="373" spans="1:18" x14ac:dyDescent="0.3">
      <c r="A373" s="17">
        <v>44568</v>
      </c>
      <c r="B373" s="18" t="s">
        <v>20</v>
      </c>
      <c r="C373" s="19">
        <v>110</v>
      </c>
      <c r="D373" s="19" t="s">
        <v>51</v>
      </c>
      <c r="E373" s="20" t="s">
        <v>54</v>
      </c>
      <c r="F373" s="21">
        <v>0</v>
      </c>
      <c r="G373" s="18" t="str">
        <f>VLOOKUP(B373,'Data Produk'!$A$2:$F$40,2,FALSE)</f>
        <v>Yoyic Bluebery</v>
      </c>
      <c r="H373" s="18" t="str">
        <f>VLOOKUP(B373,'Data Produk'!$A$2:$F$40,3,FALSE)</f>
        <v>Minuman</v>
      </c>
      <c r="I373" s="19" t="str">
        <f>VLOOKUP(B373,'Data Produk'!$A$2:$F$40,4,FALSE)</f>
        <v>Pcs</v>
      </c>
      <c r="J373" s="22">
        <f>VLOOKUP(B373,'Data Produk'!$A$2:$F$40,5,FALSE)</f>
        <v>4775</v>
      </c>
      <c r="K373" s="22">
        <f>VLOOKUP(B373,'Data Produk'!$A$2:$F$40,6,FALSE)</f>
        <v>7700</v>
      </c>
      <c r="L373" s="23">
        <f t="shared" si="52"/>
        <v>525250</v>
      </c>
      <c r="M373" s="24">
        <f t="shared" si="53"/>
        <v>847000</v>
      </c>
      <c r="N373" s="10">
        <f t="shared" si="45"/>
        <v>7</v>
      </c>
      <c r="O373" s="9" t="str">
        <f t="shared" si="46"/>
        <v>Jan</v>
      </c>
      <c r="P373" s="16">
        <f t="shared" si="47"/>
        <v>2022</v>
      </c>
      <c r="R373">
        <f>'[1]Data Transaksi'!$C373+50</f>
        <v>160</v>
      </c>
    </row>
    <row r="374" spans="1:18" x14ac:dyDescent="0.3">
      <c r="A374" s="8">
        <v>44569</v>
      </c>
      <c r="B374" s="9" t="s">
        <v>21</v>
      </c>
      <c r="C374" s="10">
        <v>107</v>
      </c>
      <c r="D374" s="10" t="s">
        <v>51</v>
      </c>
      <c r="E374" s="11" t="s">
        <v>55</v>
      </c>
      <c r="F374" s="12">
        <v>0</v>
      </c>
      <c r="G374" s="9" t="str">
        <f>VLOOKUP(B374,'Data Produk'!$A$2:$F$40,2,FALSE)</f>
        <v>Teh Pucuk</v>
      </c>
      <c r="H374" s="9" t="str">
        <f>VLOOKUP(B374,'Data Produk'!$A$2:$F$40,3,FALSE)</f>
        <v>Minuman</v>
      </c>
      <c r="I374" s="10" t="str">
        <f>VLOOKUP(B374,'Data Produk'!$A$2:$F$40,4,FALSE)</f>
        <v>Pcs</v>
      </c>
      <c r="J374" s="13">
        <f>VLOOKUP(B374,'Data Produk'!$A$2:$F$40,5,FALSE)</f>
        <v>11500</v>
      </c>
      <c r="K374" s="13">
        <f>VLOOKUP(B374,'Data Produk'!$A$2:$F$40,6,FALSE)</f>
        <v>12550</v>
      </c>
      <c r="L374" s="14">
        <f t="shared" si="52"/>
        <v>1230500</v>
      </c>
      <c r="M374" s="15">
        <f t="shared" si="53"/>
        <v>1342850</v>
      </c>
      <c r="N374" s="10">
        <f t="shared" si="45"/>
        <v>8</v>
      </c>
      <c r="O374" s="9" t="str">
        <f t="shared" si="46"/>
        <v>Jan</v>
      </c>
      <c r="P374" s="16">
        <f t="shared" si="47"/>
        <v>2022</v>
      </c>
      <c r="R374">
        <f>'[1]Data Transaksi'!$C374+50</f>
        <v>157</v>
      </c>
    </row>
    <row r="375" spans="1:18" x14ac:dyDescent="0.3">
      <c r="A375" s="17">
        <v>44570</v>
      </c>
      <c r="B375" s="18" t="s">
        <v>22</v>
      </c>
      <c r="C375" s="19">
        <v>104</v>
      </c>
      <c r="D375" s="19" t="s">
        <v>53</v>
      </c>
      <c r="E375" s="20" t="s">
        <v>54</v>
      </c>
      <c r="F375" s="21">
        <v>0</v>
      </c>
      <c r="G375" s="18" t="str">
        <f>VLOOKUP(B375,'Data Produk'!$A$2:$F$40,2,FALSE)</f>
        <v>Fruit Tea Poch</v>
      </c>
      <c r="H375" s="18" t="str">
        <f>VLOOKUP(B375,'Data Produk'!$A$2:$F$40,3,FALSE)</f>
        <v>Minuman</v>
      </c>
      <c r="I375" s="19" t="str">
        <f>VLOOKUP(B375,'Data Produk'!$A$2:$F$40,4,FALSE)</f>
        <v>Pcs</v>
      </c>
      <c r="J375" s="22">
        <f>VLOOKUP(B375,'Data Produk'!$A$2:$F$40,5,FALSE)</f>
        <v>2250</v>
      </c>
      <c r="K375" s="22">
        <f>VLOOKUP(B375,'Data Produk'!$A$2:$F$40,6,FALSE)</f>
        <v>4700</v>
      </c>
      <c r="L375" s="23">
        <f t="shared" si="52"/>
        <v>234000</v>
      </c>
      <c r="M375" s="24">
        <f t="shared" si="53"/>
        <v>488800</v>
      </c>
      <c r="N375" s="10">
        <f t="shared" si="45"/>
        <v>9</v>
      </c>
      <c r="O375" s="9" t="str">
        <f t="shared" si="46"/>
        <v>Jan</v>
      </c>
      <c r="P375" s="16">
        <f t="shared" si="47"/>
        <v>2022</v>
      </c>
      <c r="R375">
        <f>'[1]Data Transaksi'!$C375+50</f>
        <v>154</v>
      </c>
    </row>
    <row r="376" spans="1:18" x14ac:dyDescent="0.3">
      <c r="A376" s="8">
        <v>44571</v>
      </c>
      <c r="B376" s="9" t="s">
        <v>28</v>
      </c>
      <c r="C376" s="10">
        <v>103</v>
      </c>
      <c r="D376" s="10" t="s">
        <v>52</v>
      </c>
      <c r="E376" s="11" t="s">
        <v>54</v>
      </c>
      <c r="F376" s="12">
        <v>0</v>
      </c>
      <c r="G376" s="9" t="str">
        <f>VLOOKUP(B376,'Data Produk'!$A$2:$F$40,2,FALSE)</f>
        <v>Zen Sabun</v>
      </c>
      <c r="H376" s="9" t="str">
        <f>VLOOKUP(B376,'Data Produk'!$A$2:$F$40,3,FALSE)</f>
        <v>Perawatan Tubuh</v>
      </c>
      <c r="I376" s="10" t="str">
        <f>VLOOKUP(B376,'Data Produk'!$A$2:$F$40,4,FALSE)</f>
        <v>Pcs</v>
      </c>
      <c r="J376" s="13">
        <f>VLOOKUP(B376,'Data Produk'!$A$2:$F$40,5,FALSE)</f>
        <v>18500</v>
      </c>
      <c r="K376" s="13">
        <f>VLOOKUP(B376,'Data Produk'!$A$2:$F$40,6,FALSE)</f>
        <v>20000</v>
      </c>
      <c r="L376" s="14">
        <f t="shared" si="52"/>
        <v>1905500</v>
      </c>
      <c r="M376" s="15">
        <f t="shared" si="53"/>
        <v>2060000</v>
      </c>
      <c r="N376" s="10">
        <f t="shared" si="45"/>
        <v>10</v>
      </c>
      <c r="O376" s="9" t="str">
        <f t="shared" si="46"/>
        <v>Jan</v>
      </c>
      <c r="P376" s="16">
        <f t="shared" si="47"/>
        <v>2022</v>
      </c>
      <c r="R376">
        <f>'[1]Data Transaksi'!$C376+50</f>
        <v>153</v>
      </c>
    </row>
    <row r="377" spans="1:18" x14ac:dyDescent="0.3">
      <c r="A377" s="17">
        <v>44572</v>
      </c>
      <c r="B377" s="18" t="s">
        <v>29</v>
      </c>
      <c r="C377" s="19">
        <v>102</v>
      </c>
      <c r="D377" s="19" t="s">
        <v>53</v>
      </c>
      <c r="E377" s="20" t="s">
        <v>54</v>
      </c>
      <c r="F377" s="21">
        <v>0</v>
      </c>
      <c r="G377" s="18" t="str">
        <f>VLOOKUP(B377,'Data Produk'!$A$2:$F$40,2,FALSE)</f>
        <v>Detol</v>
      </c>
      <c r="H377" s="18" t="str">
        <f>VLOOKUP(B377,'Data Produk'!$A$2:$F$40,3,FALSE)</f>
        <v>Perawatan Tubuh</v>
      </c>
      <c r="I377" s="19" t="str">
        <f>VLOOKUP(B377,'Data Produk'!$A$2:$F$40,4,FALSE)</f>
        <v>Pcs</v>
      </c>
      <c r="J377" s="22">
        <f>VLOOKUP(B377,'Data Produk'!$A$2:$F$40,5,FALSE)</f>
        <v>5750</v>
      </c>
      <c r="K377" s="22">
        <f>VLOOKUP(B377,'Data Produk'!$A$2:$F$40,6,FALSE)</f>
        <v>7500</v>
      </c>
      <c r="L377" s="23">
        <f t="shared" si="52"/>
        <v>586500</v>
      </c>
      <c r="M377" s="24">
        <f t="shared" si="53"/>
        <v>765000</v>
      </c>
      <c r="N377" s="10">
        <f t="shared" si="45"/>
        <v>11</v>
      </c>
      <c r="O377" s="9" t="str">
        <f t="shared" si="46"/>
        <v>Jan</v>
      </c>
      <c r="P377" s="16">
        <f t="shared" si="47"/>
        <v>2022</v>
      </c>
      <c r="R377">
        <f>'[1]Data Transaksi'!$C377+50</f>
        <v>152</v>
      </c>
    </row>
    <row r="378" spans="1:18" x14ac:dyDescent="0.3">
      <c r="A378" s="8">
        <v>44573</v>
      </c>
      <c r="B378" s="9" t="s">
        <v>30</v>
      </c>
      <c r="C378" s="10">
        <v>110</v>
      </c>
      <c r="D378" s="10" t="s">
        <v>53</v>
      </c>
      <c r="E378" s="11" t="s">
        <v>54</v>
      </c>
      <c r="F378" s="12">
        <v>0</v>
      </c>
      <c r="G378" s="9" t="str">
        <f>VLOOKUP(B378,'Data Produk'!$A$2:$F$40,2,FALSE)</f>
        <v>Lifebuoy Cair 900 Ml</v>
      </c>
      <c r="H378" s="9" t="str">
        <f>VLOOKUP(B378,'Data Produk'!$A$2:$F$40,3,FALSE)</f>
        <v>Perawatan Tubuh</v>
      </c>
      <c r="I378" s="10" t="str">
        <f>VLOOKUP(B378,'Data Produk'!$A$2:$F$40,4,FALSE)</f>
        <v>Pcs</v>
      </c>
      <c r="J378" s="13">
        <f>VLOOKUP(B378,'Data Produk'!$A$2:$F$40,5,FALSE)</f>
        <v>34550</v>
      </c>
      <c r="K378" s="13">
        <f>VLOOKUP(B378,'Data Produk'!$A$2:$F$40,6,FALSE)</f>
        <v>36000</v>
      </c>
      <c r="L378" s="14">
        <f t="shared" si="52"/>
        <v>3800500</v>
      </c>
      <c r="M378" s="15">
        <f t="shared" si="53"/>
        <v>3960000</v>
      </c>
      <c r="N378" s="10">
        <f t="shared" si="45"/>
        <v>12</v>
      </c>
      <c r="O378" s="9" t="str">
        <f t="shared" si="46"/>
        <v>Jan</v>
      </c>
      <c r="P378" s="16">
        <f t="shared" si="47"/>
        <v>2022</v>
      </c>
      <c r="R378">
        <f>'[1]Data Transaksi'!$C378+50</f>
        <v>160</v>
      </c>
    </row>
    <row r="379" spans="1:18" x14ac:dyDescent="0.3">
      <c r="A379" s="17">
        <v>44574</v>
      </c>
      <c r="B379" s="18" t="s">
        <v>31</v>
      </c>
      <c r="C379" s="19">
        <v>106</v>
      </c>
      <c r="D379" s="19" t="s">
        <v>52</v>
      </c>
      <c r="E379" s="20" t="s">
        <v>55</v>
      </c>
      <c r="F379" s="21">
        <v>0</v>
      </c>
      <c r="G379" s="18" t="str">
        <f>VLOOKUP(B379,'Data Produk'!$A$2:$F$40,2,FALSE)</f>
        <v>Ciptadent 190gr</v>
      </c>
      <c r="H379" s="18" t="str">
        <f>VLOOKUP(B379,'Data Produk'!$A$2:$F$40,3,FALSE)</f>
        <v>Perawatan Tubuh</v>
      </c>
      <c r="I379" s="19" t="str">
        <f>VLOOKUP(B379,'Data Produk'!$A$2:$F$40,4,FALSE)</f>
        <v>Pcs</v>
      </c>
      <c r="J379" s="22">
        <f>VLOOKUP(B379,'Data Produk'!$A$2:$F$40,5,FALSE)</f>
        <v>15450</v>
      </c>
      <c r="K379" s="22">
        <f>VLOOKUP(B379,'Data Produk'!$A$2:$F$40,6,FALSE)</f>
        <v>17750</v>
      </c>
      <c r="L379" s="23">
        <f t="shared" si="52"/>
        <v>1637700</v>
      </c>
      <c r="M379" s="24">
        <f t="shared" si="53"/>
        <v>1881500</v>
      </c>
      <c r="N379" s="10">
        <f t="shared" si="45"/>
        <v>13</v>
      </c>
      <c r="O379" s="9" t="str">
        <f t="shared" si="46"/>
        <v>Jan</v>
      </c>
      <c r="P379" s="16">
        <f t="shared" si="47"/>
        <v>2022</v>
      </c>
      <c r="R379">
        <f>'[1]Data Transaksi'!$C379+50</f>
        <v>156</v>
      </c>
    </row>
    <row r="380" spans="1:18" x14ac:dyDescent="0.3">
      <c r="A380" s="8">
        <v>44575</v>
      </c>
      <c r="B380" s="9" t="s">
        <v>32</v>
      </c>
      <c r="C380" s="10">
        <v>108</v>
      </c>
      <c r="D380" s="10" t="s">
        <v>53</v>
      </c>
      <c r="E380" s="11" t="s">
        <v>54</v>
      </c>
      <c r="F380" s="12">
        <v>0</v>
      </c>
      <c r="G380" s="9" t="str">
        <f>VLOOKUP(B380,'Data Produk'!$A$2:$F$40,2,FALSE)</f>
        <v>Pepsodent 120 gr</v>
      </c>
      <c r="H380" s="9" t="str">
        <f>VLOOKUP(B380,'Data Produk'!$A$2:$F$40,3,FALSE)</f>
        <v>Perawatan Tubuh</v>
      </c>
      <c r="I380" s="10" t="str">
        <f>VLOOKUP(B380,'Data Produk'!$A$2:$F$40,4,FALSE)</f>
        <v>Pcs</v>
      </c>
      <c r="J380" s="13">
        <f>VLOOKUP(B380,'Data Produk'!$A$2:$F$40,5,FALSE)</f>
        <v>5750</v>
      </c>
      <c r="K380" s="13">
        <f>VLOOKUP(B380,'Data Produk'!$A$2:$F$40,6,FALSE)</f>
        <v>10300</v>
      </c>
      <c r="L380" s="14">
        <f t="shared" si="52"/>
        <v>621000</v>
      </c>
      <c r="M380" s="15">
        <f t="shared" si="53"/>
        <v>1112400</v>
      </c>
      <c r="N380" s="10">
        <f t="shared" si="45"/>
        <v>14</v>
      </c>
      <c r="O380" s="9" t="str">
        <f t="shared" si="46"/>
        <v>Jan</v>
      </c>
      <c r="P380" s="16">
        <f t="shared" si="47"/>
        <v>2022</v>
      </c>
      <c r="R380">
        <f>'[1]Data Transaksi'!$C380+50</f>
        <v>158</v>
      </c>
    </row>
    <row r="381" spans="1:18" x14ac:dyDescent="0.3">
      <c r="A381" s="17">
        <v>44576</v>
      </c>
      <c r="B381" s="18" t="s">
        <v>36</v>
      </c>
      <c r="C381" s="19">
        <v>104</v>
      </c>
      <c r="D381" s="19" t="s">
        <v>53</v>
      </c>
      <c r="E381" s="20" t="s">
        <v>54</v>
      </c>
      <c r="F381" s="21">
        <v>0</v>
      </c>
      <c r="G381" s="18" t="str">
        <f>VLOOKUP(B381,'Data Produk'!$A$2:$F$40,2,FALSE)</f>
        <v>Buku Gambar A4</v>
      </c>
      <c r="H381" s="18" t="str">
        <f>VLOOKUP(B381,'Data Produk'!$A$2:$F$40,3,FALSE)</f>
        <v>Alat Tulis</v>
      </c>
      <c r="I381" s="19" t="str">
        <f>VLOOKUP(B381,'Data Produk'!$A$2:$F$40,4,FALSE)</f>
        <v>Pcs</v>
      </c>
      <c r="J381" s="22">
        <f>VLOOKUP(B381,'Data Produk'!$A$2:$F$40,5,FALSE)</f>
        <v>8000</v>
      </c>
      <c r="K381" s="22">
        <f>VLOOKUP(B381,'Data Produk'!$A$2:$F$40,6,FALSE)</f>
        <v>10750</v>
      </c>
      <c r="L381" s="23">
        <f t="shared" si="52"/>
        <v>832000</v>
      </c>
      <c r="M381" s="24">
        <f t="shared" si="53"/>
        <v>1118000</v>
      </c>
      <c r="N381" s="10">
        <f t="shared" si="45"/>
        <v>15</v>
      </c>
      <c r="O381" s="9" t="str">
        <f t="shared" si="46"/>
        <v>Jan</v>
      </c>
      <c r="P381" s="16">
        <f t="shared" si="47"/>
        <v>2022</v>
      </c>
      <c r="R381">
        <f>'[1]Data Transaksi'!$C381+50</f>
        <v>154</v>
      </c>
    </row>
    <row r="382" spans="1:18" x14ac:dyDescent="0.3">
      <c r="A382" s="8">
        <v>44577</v>
      </c>
      <c r="B382" s="9" t="s">
        <v>37</v>
      </c>
      <c r="C382" s="10">
        <v>105</v>
      </c>
      <c r="D382" s="10" t="s">
        <v>52</v>
      </c>
      <c r="E382" s="11" t="s">
        <v>54</v>
      </c>
      <c r="F382" s="12">
        <v>0</v>
      </c>
      <c r="G382" s="9" t="str">
        <f>VLOOKUP(B382,'Data Produk'!$A$2:$F$40,2,FALSE)</f>
        <v>Buku Tulis</v>
      </c>
      <c r="H382" s="9" t="str">
        <f>VLOOKUP(B382,'Data Produk'!$A$2:$F$40,3,FALSE)</f>
        <v>Alat Tulis</v>
      </c>
      <c r="I382" s="10" t="str">
        <f>VLOOKUP(B382,'Data Produk'!$A$2:$F$40,4,FALSE)</f>
        <v>Pcs</v>
      </c>
      <c r="J382" s="13">
        <f>VLOOKUP(B382,'Data Produk'!$A$2:$F$40,5,FALSE)</f>
        <v>5000</v>
      </c>
      <c r="K382" s="13">
        <f>VLOOKUP(B382,'Data Produk'!$A$2:$F$40,6,FALSE)</f>
        <v>7750</v>
      </c>
      <c r="L382" s="14">
        <f t="shared" si="52"/>
        <v>525000</v>
      </c>
      <c r="M382" s="15">
        <f t="shared" si="53"/>
        <v>813750</v>
      </c>
      <c r="N382" s="10">
        <f t="shared" si="45"/>
        <v>16</v>
      </c>
      <c r="O382" s="9" t="str">
        <f t="shared" si="46"/>
        <v>Jan</v>
      </c>
      <c r="P382" s="16">
        <f t="shared" si="47"/>
        <v>2022</v>
      </c>
      <c r="R382">
        <f>'[1]Data Transaksi'!$C382+50</f>
        <v>155</v>
      </c>
    </row>
    <row r="383" spans="1:18" x14ac:dyDescent="0.3">
      <c r="A383" s="17">
        <v>44578</v>
      </c>
      <c r="B383" s="18" t="s">
        <v>38</v>
      </c>
      <c r="C383" s="19">
        <v>102</v>
      </c>
      <c r="D383" s="19" t="s">
        <v>53</v>
      </c>
      <c r="E383" s="20" t="s">
        <v>54</v>
      </c>
      <c r="F383" s="21">
        <v>0</v>
      </c>
      <c r="G383" s="18" t="str">
        <f>VLOOKUP(B383,'Data Produk'!$A$2:$F$40,2,FALSE)</f>
        <v>Pencil Warna 12</v>
      </c>
      <c r="H383" s="18" t="str">
        <f>VLOOKUP(B383,'Data Produk'!$A$2:$F$40,3,FALSE)</f>
        <v>Alat Tulis</v>
      </c>
      <c r="I383" s="19" t="str">
        <f>VLOOKUP(B383,'Data Produk'!$A$2:$F$40,4,FALSE)</f>
        <v>Pcs</v>
      </c>
      <c r="J383" s="22">
        <f>VLOOKUP(B383,'Data Produk'!$A$2:$F$40,5,FALSE)</f>
        <v>25000</v>
      </c>
      <c r="K383" s="22">
        <f>VLOOKUP(B383,'Data Produk'!$A$2:$F$40,6,FALSE)</f>
        <v>27500</v>
      </c>
      <c r="L383" s="23">
        <f t="shared" si="52"/>
        <v>2550000</v>
      </c>
      <c r="M383" s="24">
        <f t="shared" si="53"/>
        <v>2805000</v>
      </c>
      <c r="N383" s="10">
        <f t="shared" si="45"/>
        <v>17</v>
      </c>
      <c r="O383" s="9" t="str">
        <f t="shared" si="46"/>
        <v>Jan</v>
      </c>
      <c r="P383" s="16">
        <f t="shared" si="47"/>
        <v>2022</v>
      </c>
      <c r="R383">
        <f>'[1]Data Transaksi'!$C383+50</f>
        <v>152</v>
      </c>
    </row>
    <row r="384" spans="1:18" x14ac:dyDescent="0.3">
      <c r="A384" s="8">
        <v>44579</v>
      </c>
      <c r="B384" s="9" t="s">
        <v>39</v>
      </c>
      <c r="C384" s="10">
        <v>106</v>
      </c>
      <c r="D384" s="10" t="s">
        <v>53</v>
      </c>
      <c r="E384" s="11" t="s">
        <v>54</v>
      </c>
      <c r="F384" s="12">
        <v>0</v>
      </c>
      <c r="G384" s="9" t="str">
        <f>VLOOKUP(B384,'Data Produk'!$A$2:$F$40,2,FALSE)</f>
        <v>Pencil Warna 24</v>
      </c>
      <c r="H384" s="9" t="str">
        <f>VLOOKUP(B384,'Data Produk'!$A$2:$F$40,3,FALSE)</f>
        <v>Alat Tulis</v>
      </c>
      <c r="I384" s="10" t="str">
        <f>VLOOKUP(B384,'Data Produk'!$A$2:$F$40,4,FALSE)</f>
        <v>Pcs</v>
      </c>
      <c r="J384" s="13">
        <f>VLOOKUP(B384,'Data Produk'!$A$2:$F$40,5,FALSE)</f>
        <v>50000</v>
      </c>
      <c r="K384" s="13">
        <f>VLOOKUP(B384,'Data Produk'!$A$2:$F$40,6,FALSE)</f>
        <v>55000</v>
      </c>
      <c r="L384" s="14">
        <f t="shared" si="52"/>
        <v>5300000</v>
      </c>
      <c r="M384" s="15">
        <f t="shared" si="53"/>
        <v>5830000</v>
      </c>
      <c r="N384" s="10">
        <f t="shared" si="45"/>
        <v>18</v>
      </c>
      <c r="O384" s="9" t="str">
        <f t="shared" si="46"/>
        <v>Jan</v>
      </c>
      <c r="P384" s="16">
        <f t="shared" si="47"/>
        <v>2022</v>
      </c>
      <c r="R384">
        <f>'[1]Data Transaksi'!$C384+50</f>
        <v>156</v>
      </c>
    </row>
    <row r="385" spans="1:18" x14ac:dyDescent="0.3">
      <c r="A385" s="17">
        <v>44580</v>
      </c>
      <c r="B385" s="18" t="s">
        <v>40</v>
      </c>
      <c r="C385" s="19">
        <v>103</v>
      </c>
      <c r="D385" s="19" t="s">
        <v>52</v>
      </c>
      <c r="E385" s="20" t="s">
        <v>55</v>
      </c>
      <c r="F385" s="21">
        <v>0</v>
      </c>
      <c r="G385" s="18" t="str">
        <f>VLOOKUP(B385,'Data Produk'!$A$2:$F$40,2,FALSE)</f>
        <v>Buku Gambar A3</v>
      </c>
      <c r="H385" s="18" t="str">
        <f>VLOOKUP(B385,'Data Produk'!$A$2:$F$40,3,FALSE)</f>
        <v>Alat Tulis</v>
      </c>
      <c r="I385" s="19" t="str">
        <f>VLOOKUP(B385,'Data Produk'!$A$2:$F$40,4,FALSE)</f>
        <v>Pcs</v>
      </c>
      <c r="J385" s="22">
        <f>VLOOKUP(B385,'Data Produk'!$A$2:$F$40,5,FALSE)</f>
        <v>10000</v>
      </c>
      <c r="K385" s="22">
        <f>VLOOKUP(B385,'Data Produk'!$A$2:$F$40,6,FALSE)</f>
        <v>13500</v>
      </c>
      <c r="L385" s="23">
        <f t="shared" si="52"/>
        <v>1030000</v>
      </c>
      <c r="M385" s="24">
        <f t="shared" si="53"/>
        <v>1390500</v>
      </c>
      <c r="N385" s="10">
        <f t="shared" si="45"/>
        <v>19</v>
      </c>
      <c r="O385" s="9" t="str">
        <f t="shared" si="46"/>
        <v>Jan</v>
      </c>
      <c r="P385" s="16">
        <f t="shared" si="47"/>
        <v>2022</v>
      </c>
      <c r="R385">
        <f>'[1]Data Transaksi'!$C385+50</f>
        <v>153</v>
      </c>
    </row>
    <row r="386" spans="1:18" x14ac:dyDescent="0.3">
      <c r="A386" s="8">
        <v>44581</v>
      </c>
      <c r="B386" s="9" t="s">
        <v>41</v>
      </c>
      <c r="C386" s="10">
        <v>109</v>
      </c>
      <c r="D386" s="10" t="s">
        <v>53</v>
      </c>
      <c r="E386" s="11" t="s">
        <v>54</v>
      </c>
      <c r="F386" s="12">
        <v>0</v>
      </c>
      <c r="G386" s="9" t="str">
        <f>VLOOKUP(B386,'Data Produk'!$A$2:$F$40,2,FALSE)</f>
        <v>Pulpen Gel</v>
      </c>
      <c r="H386" s="9" t="str">
        <f>VLOOKUP(B386,'Data Produk'!$A$2:$F$40,3,FALSE)</f>
        <v>Alat Tulis</v>
      </c>
      <c r="I386" s="10" t="str">
        <f>VLOOKUP(B386,'Data Produk'!$A$2:$F$40,4,FALSE)</f>
        <v>Pcs</v>
      </c>
      <c r="J386" s="13">
        <f>VLOOKUP(B386,'Data Produk'!$A$2:$F$40,5,FALSE)</f>
        <v>7500</v>
      </c>
      <c r="K386" s="13">
        <f>VLOOKUP(B386,'Data Produk'!$A$2:$F$40,6,FALSE)</f>
        <v>8000</v>
      </c>
      <c r="L386" s="14">
        <f t="shared" si="52"/>
        <v>817500</v>
      </c>
      <c r="M386" s="15">
        <f t="shared" si="53"/>
        <v>872000</v>
      </c>
      <c r="N386" s="10">
        <f t="shared" si="45"/>
        <v>20</v>
      </c>
      <c r="O386" s="9" t="str">
        <f t="shared" si="46"/>
        <v>Jan</v>
      </c>
      <c r="P386" s="16">
        <f t="shared" si="47"/>
        <v>2022</v>
      </c>
      <c r="R386">
        <f>'[1]Data Transaksi'!$C386+50</f>
        <v>159</v>
      </c>
    </row>
    <row r="387" spans="1:18" x14ac:dyDescent="0.3">
      <c r="A387" s="17">
        <v>44582</v>
      </c>
      <c r="B387" s="18" t="s">
        <v>42</v>
      </c>
      <c r="C387" s="19">
        <v>108</v>
      </c>
      <c r="D387" s="19" t="s">
        <v>53</v>
      </c>
      <c r="E387" s="20" t="s">
        <v>54</v>
      </c>
      <c r="F387" s="21">
        <v>0</v>
      </c>
      <c r="G387" s="18" t="str">
        <f>VLOOKUP(B387,'Data Produk'!$A$2:$F$40,2,FALSE)</f>
        <v>Tipe X Joyko</v>
      </c>
      <c r="H387" s="18" t="str">
        <f>VLOOKUP(B387,'Data Produk'!$A$2:$F$40,3,FALSE)</f>
        <v>Alat Tulis</v>
      </c>
      <c r="I387" s="19" t="str">
        <f>VLOOKUP(B387,'Data Produk'!$A$2:$F$40,4,FALSE)</f>
        <v>Pcs</v>
      </c>
      <c r="J387" s="22">
        <f>VLOOKUP(B387,'Data Produk'!$A$2:$F$40,5,FALSE)</f>
        <v>1500</v>
      </c>
      <c r="K387" s="22">
        <f>VLOOKUP(B387,'Data Produk'!$A$2:$F$40,6,FALSE)</f>
        <v>2500</v>
      </c>
      <c r="L387" s="23">
        <f t="shared" si="52"/>
        <v>162000</v>
      </c>
      <c r="M387" s="24">
        <f t="shared" si="53"/>
        <v>270000</v>
      </c>
      <c r="N387" s="10">
        <f t="shared" ref="N387:N450" si="54">DAY(A387)</f>
        <v>21</v>
      </c>
      <c r="O387" s="9" t="str">
        <f t="shared" ref="O387:O450" si="55">TEXT(A387,"mmm")</f>
        <v>Jan</v>
      </c>
      <c r="P387" s="16">
        <f t="shared" ref="P387:P450" si="56">YEAR(A387)</f>
        <v>2022</v>
      </c>
      <c r="R387">
        <f>'[1]Data Transaksi'!$C387+50</f>
        <v>158</v>
      </c>
    </row>
    <row r="388" spans="1:18" x14ac:dyDescent="0.3">
      <c r="A388" s="8">
        <v>44583</v>
      </c>
      <c r="B388" s="9" t="s">
        <v>43</v>
      </c>
      <c r="C388" s="10">
        <v>107</v>
      </c>
      <c r="D388" s="10" t="s">
        <v>52</v>
      </c>
      <c r="E388" s="11" t="s">
        <v>55</v>
      </c>
      <c r="F388" s="12">
        <v>0</v>
      </c>
      <c r="G388" s="9" t="str">
        <f>VLOOKUP(B388,'Data Produk'!$A$2:$F$40,2,FALSE)</f>
        <v>Penggaris Butterfly</v>
      </c>
      <c r="H388" s="9" t="str">
        <f>VLOOKUP(B388,'Data Produk'!$A$2:$F$40,3,FALSE)</f>
        <v>Alat Tulis</v>
      </c>
      <c r="I388" s="10" t="str">
        <f>VLOOKUP(B388,'Data Produk'!$A$2:$F$40,4,FALSE)</f>
        <v>Pcs</v>
      </c>
      <c r="J388" s="13">
        <f>VLOOKUP(B388,'Data Produk'!$A$2:$F$40,5,FALSE)</f>
        <v>1750</v>
      </c>
      <c r="K388" s="13">
        <f>VLOOKUP(B388,'Data Produk'!$A$2:$F$40,6,FALSE)</f>
        <v>2750</v>
      </c>
      <c r="L388" s="14">
        <f t="shared" si="52"/>
        <v>187250</v>
      </c>
      <c r="M388" s="15">
        <f t="shared" si="53"/>
        <v>294250</v>
      </c>
      <c r="N388" s="10">
        <f t="shared" si="54"/>
        <v>22</v>
      </c>
      <c r="O388" s="9" t="str">
        <f t="shared" si="55"/>
        <v>Jan</v>
      </c>
      <c r="P388" s="16">
        <f t="shared" si="56"/>
        <v>2022</v>
      </c>
      <c r="R388">
        <f>'[1]Data Transaksi'!$C388+50</f>
        <v>157</v>
      </c>
    </row>
    <row r="389" spans="1:18" x14ac:dyDescent="0.3">
      <c r="A389" s="17">
        <v>44584</v>
      </c>
      <c r="B389" s="18" t="s">
        <v>44</v>
      </c>
      <c r="C389" s="19">
        <v>110</v>
      </c>
      <c r="D389" s="19" t="s">
        <v>53</v>
      </c>
      <c r="E389" s="20" t="s">
        <v>54</v>
      </c>
      <c r="F389" s="21">
        <v>0</v>
      </c>
      <c r="G389" s="18" t="str">
        <f>VLOOKUP(B389,'Data Produk'!$A$2:$F$40,2,FALSE)</f>
        <v>Penggaris Flexibble</v>
      </c>
      <c r="H389" s="18" t="str">
        <f>VLOOKUP(B389,'Data Produk'!$A$2:$F$40,3,FALSE)</f>
        <v>Alat Tulis</v>
      </c>
      <c r="I389" s="19" t="str">
        <f>VLOOKUP(B389,'Data Produk'!$A$2:$F$40,4,FALSE)</f>
        <v>Pcs</v>
      </c>
      <c r="J389" s="22">
        <f>VLOOKUP(B389,'Data Produk'!$A$2:$F$40,5,FALSE)</f>
        <v>13750</v>
      </c>
      <c r="K389" s="22">
        <f>VLOOKUP(B389,'Data Produk'!$A$2:$F$40,6,FALSE)</f>
        <v>17500</v>
      </c>
      <c r="L389" s="23">
        <f t="shared" si="52"/>
        <v>1512500</v>
      </c>
      <c r="M389" s="24">
        <f t="shared" si="53"/>
        <v>1925000</v>
      </c>
      <c r="N389" s="10">
        <f t="shared" si="54"/>
        <v>23</v>
      </c>
      <c r="O389" s="9" t="str">
        <f t="shared" si="55"/>
        <v>Jan</v>
      </c>
      <c r="P389" s="16">
        <f t="shared" si="56"/>
        <v>2022</v>
      </c>
      <c r="R389">
        <f>'[1]Data Transaksi'!$C389+50</f>
        <v>160</v>
      </c>
    </row>
    <row r="390" spans="1:18" x14ac:dyDescent="0.3">
      <c r="A390" s="8">
        <v>44585</v>
      </c>
      <c r="B390" s="9" t="s">
        <v>25</v>
      </c>
      <c r="C390" s="10">
        <v>105</v>
      </c>
      <c r="D390" s="10" t="s">
        <v>53</v>
      </c>
      <c r="E390" s="11" t="s">
        <v>55</v>
      </c>
      <c r="F390" s="12">
        <v>0</v>
      </c>
      <c r="G390" s="9" t="str">
        <f>VLOOKUP(B390,'Data Produk'!$A$2:$F$40,2,FALSE)</f>
        <v>Golda Coffee</v>
      </c>
      <c r="H390" s="9" t="str">
        <f>VLOOKUP(B390,'Data Produk'!$A$2:$F$40,3,FALSE)</f>
        <v>Minuman</v>
      </c>
      <c r="I390" s="10" t="str">
        <f>VLOOKUP(B390,'Data Produk'!$A$2:$F$40,4,FALSE)</f>
        <v>Pcs</v>
      </c>
      <c r="J390" s="13">
        <f>VLOOKUP(B390,'Data Produk'!$A$2:$F$40,5,FALSE)</f>
        <v>11950</v>
      </c>
      <c r="K390" s="13">
        <f>VLOOKUP(B390,'Data Produk'!$A$2:$F$40,6,FALSE)</f>
        <v>16200</v>
      </c>
      <c r="L390" s="14">
        <f t="shared" si="52"/>
        <v>1254750</v>
      </c>
      <c r="M390" s="15">
        <f t="shared" si="53"/>
        <v>1701000</v>
      </c>
      <c r="N390" s="10">
        <f t="shared" si="54"/>
        <v>24</v>
      </c>
      <c r="O390" s="9" t="str">
        <f t="shared" si="55"/>
        <v>Jan</v>
      </c>
      <c r="P390" s="16">
        <f t="shared" si="56"/>
        <v>2022</v>
      </c>
      <c r="R390">
        <f>'[1]Data Transaksi'!$C390+50</f>
        <v>155</v>
      </c>
    </row>
    <row r="391" spans="1:18" x14ac:dyDescent="0.3">
      <c r="A391" s="17">
        <v>44586</v>
      </c>
      <c r="B391" s="18" t="s">
        <v>10</v>
      </c>
      <c r="C391" s="19">
        <v>112</v>
      </c>
      <c r="D391" s="19" t="s">
        <v>51</v>
      </c>
      <c r="E391" s="28" t="s">
        <v>54</v>
      </c>
      <c r="F391" s="21">
        <v>0</v>
      </c>
      <c r="G391" s="18" t="str">
        <f>VLOOKUP(B391,'Data Produk'!$A$2:$F$40,2,FALSE)</f>
        <v>Beng beng</v>
      </c>
      <c r="H391" s="18" t="str">
        <f>VLOOKUP(B391,'Data Produk'!$A$2:$F$40,3,FALSE)</f>
        <v>Makanan</v>
      </c>
      <c r="I391" s="19" t="str">
        <f>VLOOKUP(B391,'Data Produk'!$A$2:$F$40,4,FALSE)</f>
        <v>Pcs</v>
      </c>
      <c r="J391" s="27">
        <f>VLOOKUP(B391,'Data Produk'!$A$2:$F$40,5,FALSE)</f>
        <v>3650</v>
      </c>
      <c r="K391" s="27">
        <f>VLOOKUP(B391,'Data Produk'!$A$2:$F$40,6,FALSE)</f>
        <v>5100</v>
      </c>
      <c r="L391" s="23">
        <f t="shared" si="52"/>
        <v>408800</v>
      </c>
      <c r="M391" s="24">
        <f t="shared" ref="M391:M398" si="57">K391*C391*(1-F391)</f>
        <v>571200</v>
      </c>
      <c r="N391" s="10">
        <f t="shared" si="54"/>
        <v>25</v>
      </c>
      <c r="O391" s="9" t="str">
        <f t="shared" si="55"/>
        <v>Jan</v>
      </c>
      <c r="P391" s="16">
        <f t="shared" si="56"/>
        <v>2022</v>
      </c>
      <c r="R391">
        <f>'[1]Data Transaksi'!$C391+50</f>
        <v>162</v>
      </c>
    </row>
    <row r="392" spans="1:18" x14ac:dyDescent="0.3">
      <c r="A392" s="8">
        <v>44587</v>
      </c>
      <c r="B392" s="9" t="s">
        <v>10</v>
      </c>
      <c r="C392" s="10">
        <v>105</v>
      </c>
      <c r="D392" s="10" t="s">
        <v>51</v>
      </c>
      <c r="E392" s="11" t="s">
        <v>55</v>
      </c>
      <c r="F392" s="12">
        <v>0</v>
      </c>
      <c r="G392" s="9" t="str">
        <f>VLOOKUP(B392,'Data Produk'!$A$2:$F$40,2,FALSE)</f>
        <v>Beng beng</v>
      </c>
      <c r="H392" s="9" t="str">
        <f>VLOOKUP(B392,'Data Produk'!$A$2:$F$40,3,FALSE)</f>
        <v>Makanan</v>
      </c>
      <c r="I392" s="10" t="str">
        <f>VLOOKUP(B392,'Data Produk'!$A$2:$F$40,4,FALSE)</f>
        <v>Pcs</v>
      </c>
      <c r="J392" s="26">
        <f>VLOOKUP(B392,'Data Produk'!$A$2:$F$40,5,FALSE)</f>
        <v>3650</v>
      </c>
      <c r="K392" s="26">
        <f>VLOOKUP(B392,'Data Produk'!$A$2:$F$40,6,FALSE)</f>
        <v>5100</v>
      </c>
      <c r="L392" s="14">
        <f t="shared" si="52"/>
        <v>383250</v>
      </c>
      <c r="M392" s="15">
        <f t="shared" si="57"/>
        <v>535500</v>
      </c>
      <c r="N392" s="10">
        <f t="shared" si="54"/>
        <v>26</v>
      </c>
      <c r="O392" s="9" t="str">
        <f t="shared" si="55"/>
        <v>Jan</v>
      </c>
      <c r="P392" s="16">
        <f t="shared" si="56"/>
        <v>2022</v>
      </c>
      <c r="R392">
        <f>'[1]Data Transaksi'!$C392+50</f>
        <v>155</v>
      </c>
    </row>
    <row r="393" spans="1:18" x14ac:dyDescent="0.3">
      <c r="A393" s="17">
        <v>44588</v>
      </c>
      <c r="B393" s="18" t="s">
        <v>10</v>
      </c>
      <c r="C393" s="19">
        <v>125</v>
      </c>
      <c r="D393" s="19" t="s">
        <v>51</v>
      </c>
      <c r="E393" s="28" t="s">
        <v>54</v>
      </c>
      <c r="F393" s="21">
        <v>0</v>
      </c>
      <c r="G393" s="18" t="str">
        <f>VLOOKUP(B393,'Data Produk'!$A$2:$F$40,2,FALSE)</f>
        <v>Beng beng</v>
      </c>
      <c r="H393" s="18" t="str">
        <f>VLOOKUP(B393,'Data Produk'!$A$2:$F$40,3,FALSE)</f>
        <v>Makanan</v>
      </c>
      <c r="I393" s="19" t="str">
        <f>VLOOKUP(B393,'Data Produk'!$A$2:$F$40,4,FALSE)</f>
        <v>Pcs</v>
      </c>
      <c r="J393" s="27">
        <f>VLOOKUP(B393,'Data Produk'!$A$2:$F$40,5,FALSE)</f>
        <v>3650</v>
      </c>
      <c r="K393" s="27">
        <f>VLOOKUP(B393,'Data Produk'!$A$2:$F$40,6,FALSE)</f>
        <v>5100</v>
      </c>
      <c r="L393" s="23">
        <f t="shared" si="52"/>
        <v>456250</v>
      </c>
      <c r="M393" s="24">
        <f t="shared" si="57"/>
        <v>637500</v>
      </c>
      <c r="N393" s="10">
        <f t="shared" si="54"/>
        <v>27</v>
      </c>
      <c r="O393" s="9" t="str">
        <f t="shared" si="55"/>
        <v>Jan</v>
      </c>
      <c r="P393" s="16">
        <f t="shared" si="56"/>
        <v>2022</v>
      </c>
      <c r="R393">
        <f>'[1]Data Transaksi'!$C393+50</f>
        <v>175</v>
      </c>
    </row>
    <row r="394" spans="1:18" x14ac:dyDescent="0.3">
      <c r="A394" s="8">
        <v>44589</v>
      </c>
      <c r="B394" s="9" t="s">
        <v>10</v>
      </c>
      <c r="C394" s="10">
        <v>105</v>
      </c>
      <c r="D394" s="10" t="s">
        <v>51</v>
      </c>
      <c r="E394" s="11" t="s">
        <v>55</v>
      </c>
      <c r="F394" s="12">
        <v>0</v>
      </c>
      <c r="G394" s="9" t="str">
        <f>VLOOKUP(B394,'Data Produk'!$A$2:$F$40,2,FALSE)</f>
        <v>Beng beng</v>
      </c>
      <c r="H394" s="9" t="str">
        <f>VLOOKUP(B394,'Data Produk'!$A$2:$F$40,3,FALSE)</f>
        <v>Makanan</v>
      </c>
      <c r="I394" s="10" t="str">
        <f>VLOOKUP(B394,'Data Produk'!$A$2:$F$40,4,FALSE)</f>
        <v>Pcs</v>
      </c>
      <c r="J394" s="26">
        <f>VLOOKUP(B394,'Data Produk'!$A$2:$F$40,5,FALSE)</f>
        <v>3650</v>
      </c>
      <c r="K394" s="26">
        <f>VLOOKUP(B394,'Data Produk'!$A$2:$F$40,6,FALSE)</f>
        <v>5100</v>
      </c>
      <c r="L394" s="14">
        <f t="shared" si="52"/>
        <v>383250</v>
      </c>
      <c r="M394" s="15">
        <f t="shared" si="57"/>
        <v>535500</v>
      </c>
      <c r="N394" s="10">
        <f t="shared" si="54"/>
        <v>28</v>
      </c>
      <c r="O394" s="9" t="str">
        <f t="shared" si="55"/>
        <v>Jan</v>
      </c>
      <c r="P394" s="16">
        <f t="shared" si="56"/>
        <v>2022</v>
      </c>
      <c r="R394">
        <f>'[1]Data Transaksi'!$C394+50</f>
        <v>155</v>
      </c>
    </row>
    <row r="395" spans="1:18" x14ac:dyDescent="0.3">
      <c r="A395" s="17">
        <v>44590</v>
      </c>
      <c r="B395" s="18" t="s">
        <v>10</v>
      </c>
      <c r="C395" s="19">
        <v>115</v>
      </c>
      <c r="D395" s="19" t="s">
        <v>51</v>
      </c>
      <c r="E395" s="28" t="s">
        <v>54</v>
      </c>
      <c r="F395" s="21">
        <v>0</v>
      </c>
      <c r="G395" s="18" t="str">
        <f>VLOOKUP(B395,'Data Produk'!$A$2:$F$40,2,FALSE)</f>
        <v>Beng beng</v>
      </c>
      <c r="H395" s="18" t="str">
        <f>VLOOKUP(B395,'Data Produk'!$A$2:$F$40,3,FALSE)</f>
        <v>Makanan</v>
      </c>
      <c r="I395" s="19" t="str">
        <f>VLOOKUP(B395,'Data Produk'!$A$2:$F$40,4,FALSE)</f>
        <v>Pcs</v>
      </c>
      <c r="J395" s="27">
        <f>VLOOKUP(B395,'Data Produk'!$A$2:$F$40,5,FALSE)</f>
        <v>3650</v>
      </c>
      <c r="K395" s="27">
        <f>VLOOKUP(B395,'Data Produk'!$A$2:$F$40,6,FALSE)</f>
        <v>5100</v>
      </c>
      <c r="L395" s="23">
        <f t="shared" si="52"/>
        <v>419750</v>
      </c>
      <c r="M395" s="24">
        <f t="shared" si="57"/>
        <v>586500</v>
      </c>
      <c r="N395" s="10">
        <f t="shared" si="54"/>
        <v>29</v>
      </c>
      <c r="O395" s="9" t="str">
        <f t="shared" si="55"/>
        <v>Jan</v>
      </c>
      <c r="P395" s="16">
        <f t="shared" si="56"/>
        <v>2022</v>
      </c>
      <c r="R395">
        <f>'[1]Data Transaksi'!$C395+50</f>
        <v>165</v>
      </c>
    </row>
    <row r="396" spans="1:18" x14ac:dyDescent="0.3">
      <c r="A396" s="8">
        <v>44591</v>
      </c>
      <c r="B396" s="9" t="s">
        <v>10</v>
      </c>
      <c r="C396" s="10">
        <v>110</v>
      </c>
      <c r="D396" s="10" t="s">
        <v>51</v>
      </c>
      <c r="E396" s="11" t="s">
        <v>55</v>
      </c>
      <c r="F396" s="12">
        <v>0</v>
      </c>
      <c r="G396" s="9" t="str">
        <f>VLOOKUP(B396,'Data Produk'!$A$2:$F$40,2,FALSE)</f>
        <v>Beng beng</v>
      </c>
      <c r="H396" s="9" t="str">
        <f>VLOOKUP(B396,'Data Produk'!$A$2:$F$40,3,FALSE)</f>
        <v>Makanan</v>
      </c>
      <c r="I396" s="10" t="str">
        <f>VLOOKUP(B396,'Data Produk'!$A$2:$F$40,4,FALSE)</f>
        <v>Pcs</v>
      </c>
      <c r="J396" s="26">
        <f>VLOOKUP(B396,'Data Produk'!$A$2:$F$40,5,FALSE)</f>
        <v>3650</v>
      </c>
      <c r="K396" s="26">
        <f>VLOOKUP(B396,'Data Produk'!$A$2:$F$40,6,FALSE)</f>
        <v>5100</v>
      </c>
      <c r="L396" s="14">
        <f t="shared" si="52"/>
        <v>401500</v>
      </c>
      <c r="M396" s="15">
        <f t="shared" si="57"/>
        <v>561000</v>
      </c>
      <c r="N396" s="10">
        <f t="shared" si="54"/>
        <v>30</v>
      </c>
      <c r="O396" s="9" t="str">
        <f t="shared" si="55"/>
        <v>Jan</v>
      </c>
      <c r="P396" s="16">
        <f t="shared" si="56"/>
        <v>2022</v>
      </c>
      <c r="R396">
        <f>'[1]Data Transaksi'!$C396+50</f>
        <v>160</v>
      </c>
    </row>
    <row r="397" spans="1:18" x14ac:dyDescent="0.3">
      <c r="A397" s="17">
        <v>44592</v>
      </c>
      <c r="B397" s="18" t="s">
        <v>10</v>
      </c>
      <c r="C397" s="19">
        <v>105</v>
      </c>
      <c r="D397" s="19" t="s">
        <v>51</v>
      </c>
      <c r="E397" s="28" t="s">
        <v>54</v>
      </c>
      <c r="F397" s="21">
        <v>0</v>
      </c>
      <c r="G397" s="18" t="str">
        <f>VLOOKUP(B397,'Data Produk'!$A$2:$F$40,2,FALSE)</f>
        <v>Beng beng</v>
      </c>
      <c r="H397" s="18" t="str">
        <f>VLOOKUP(B397,'Data Produk'!$A$2:$F$40,3,FALSE)</f>
        <v>Makanan</v>
      </c>
      <c r="I397" s="19" t="str">
        <f>VLOOKUP(B397,'Data Produk'!$A$2:$F$40,4,FALSE)</f>
        <v>Pcs</v>
      </c>
      <c r="J397" s="27">
        <f>VLOOKUP(B397,'Data Produk'!$A$2:$F$40,5,FALSE)</f>
        <v>3650</v>
      </c>
      <c r="K397" s="27">
        <f>VLOOKUP(B397,'Data Produk'!$A$2:$F$40,6,FALSE)</f>
        <v>5100</v>
      </c>
      <c r="L397" s="23">
        <f t="shared" si="52"/>
        <v>383250</v>
      </c>
      <c r="M397" s="24">
        <f t="shared" si="57"/>
        <v>535500</v>
      </c>
      <c r="N397" s="10">
        <f t="shared" si="54"/>
        <v>31</v>
      </c>
      <c r="O397" s="9" t="str">
        <f t="shared" si="55"/>
        <v>Jan</v>
      </c>
      <c r="P397" s="16">
        <f t="shared" si="56"/>
        <v>2022</v>
      </c>
      <c r="R397">
        <f>'[1]Data Transaksi'!$C397+50</f>
        <v>155</v>
      </c>
    </row>
    <row r="398" spans="1:18" x14ac:dyDescent="0.3">
      <c r="A398" s="8">
        <v>44593</v>
      </c>
      <c r="B398" s="9" t="s">
        <v>6</v>
      </c>
      <c r="C398" s="10">
        <v>107</v>
      </c>
      <c r="D398" s="10" t="s">
        <v>51</v>
      </c>
      <c r="E398" s="11" t="s">
        <v>54</v>
      </c>
      <c r="F398" s="12">
        <v>0</v>
      </c>
      <c r="G398" s="9" t="str">
        <f>VLOOKUP(B398,'Data Produk'!$A$2:$F$40,2,FALSE)</f>
        <v>Pocky</v>
      </c>
      <c r="H398" s="9" t="str">
        <f>VLOOKUP(B398,'Data Produk'!$A$2:$F$40,3,FALSE)</f>
        <v>Makanan</v>
      </c>
      <c r="I398" s="10" t="str">
        <f>VLOOKUP(B398,'Data Produk'!$A$2:$F$40,4,FALSE)</f>
        <v>Pcs</v>
      </c>
      <c r="J398" s="13">
        <f>VLOOKUP(B398,'Data Produk'!$A$2:$F$40,5,FALSE)</f>
        <v>7250</v>
      </c>
      <c r="K398" s="13">
        <f>VLOOKUP(B398,'Data Produk'!$A$2:$F$40,6,FALSE)</f>
        <v>8200</v>
      </c>
      <c r="L398" s="14">
        <f t="shared" si="52"/>
        <v>775750</v>
      </c>
      <c r="M398" s="15">
        <f t="shared" si="57"/>
        <v>877400</v>
      </c>
      <c r="N398" s="10">
        <f t="shared" si="54"/>
        <v>1</v>
      </c>
      <c r="O398" s="9" t="str">
        <f t="shared" si="55"/>
        <v>Feb</v>
      </c>
      <c r="P398" s="16">
        <f t="shared" si="56"/>
        <v>2022</v>
      </c>
      <c r="R398">
        <f>'[1]Data Transaksi'!$C398+50</f>
        <v>157</v>
      </c>
    </row>
    <row r="399" spans="1:18" x14ac:dyDescent="0.3">
      <c r="A399" s="17">
        <v>44594</v>
      </c>
      <c r="B399" s="18" t="s">
        <v>7</v>
      </c>
      <c r="C399" s="19">
        <v>104</v>
      </c>
      <c r="D399" s="19" t="s">
        <v>52</v>
      </c>
      <c r="E399" s="20" t="s">
        <v>55</v>
      </c>
      <c r="F399" s="21">
        <v>0</v>
      </c>
      <c r="G399" s="18" t="str">
        <f>VLOOKUP(B399,'Data Produk'!$A$2:$F$40,2,FALSE)</f>
        <v>Lotte Chocopie</v>
      </c>
      <c r="H399" s="18" t="str">
        <f>VLOOKUP(B399,'Data Produk'!$A$2:$F$40,3,FALSE)</f>
        <v>Makanan</v>
      </c>
      <c r="I399" s="19" t="str">
        <f>VLOOKUP(B399,'Data Produk'!$A$2:$F$40,4,FALSE)</f>
        <v>Pcs</v>
      </c>
      <c r="J399" s="22">
        <f>VLOOKUP(B399,'Data Produk'!$A$2:$F$40,5,FALSE)</f>
        <v>4850</v>
      </c>
      <c r="K399" s="22">
        <f>VLOOKUP(B399,'Data Produk'!$A$2:$F$40,6,FALSE)</f>
        <v>6100</v>
      </c>
      <c r="L399" s="23">
        <f t="shared" si="52"/>
        <v>504400</v>
      </c>
      <c r="M399" s="24">
        <f t="shared" ref="M399:M421" si="58">K399*C399</f>
        <v>634400</v>
      </c>
      <c r="N399" s="10">
        <f t="shared" si="54"/>
        <v>2</v>
      </c>
      <c r="O399" s="9" t="str">
        <f t="shared" si="55"/>
        <v>Feb</v>
      </c>
      <c r="P399" s="16">
        <f t="shared" si="56"/>
        <v>2022</v>
      </c>
      <c r="R399">
        <f>'[1]Data Transaksi'!$C399+50</f>
        <v>154</v>
      </c>
    </row>
    <row r="400" spans="1:18" x14ac:dyDescent="0.3">
      <c r="A400" s="8">
        <v>44595</v>
      </c>
      <c r="B400" s="9" t="s">
        <v>8</v>
      </c>
      <c r="C400" s="10">
        <v>115</v>
      </c>
      <c r="D400" s="10" t="s">
        <v>52</v>
      </c>
      <c r="E400" s="11" t="s">
        <v>54</v>
      </c>
      <c r="F400" s="12">
        <v>0</v>
      </c>
      <c r="G400" s="9" t="str">
        <f>VLOOKUP(B400,'Data Produk'!$A$2:$F$40,2,FALSE)</f>
        <v>Oreo Wafer Sandwich</v>
      </c>
      <c r="H400" s="9" t="str">
        <f>VLOOKUP(B400,'Data Produk'!$A$2:$F$40,3,FALSE)</f>
        <v>Makanan</v>
      </c>
      <c r="I400" s="10" t="str">
        <f>VLOOKUP(B400,'Data Produk'!$A$2:$F$40,4,FALSE)</f>
        <v>Pcs</v>
      </c>
      <c r="J400" s="13">
        <f>VLOOKUP(B400,'Data Produk'!$A$2:$F$40,5,FALSE)</f>
        <v>2350</v>
      </c>
      <c r="K400" s="13">
        <f>VLOOKUP(B400,'Data Produk'!$A$2:$F$40,6,FALSE)</f>
        <v>3500</v>
      </c>
      <c r="L400" s="14">
        <f t="shared" si="52"/>
        <v>270250</v>
      </c>
      <c r="M400" s="15">
        <f t="shared" si="58"/>
        <v>402500</v>
      </c>
      <c r="N400" s="10">
        <f t="shared" si="54"/>
        <v>3</v>
      </c>
      <c r="O400" s="9" t="str">
        <f t="shared" si="55"/>
        <v>Feb</v>
      </c>
      <c r="P400" s="16">
        <f t="shared" si="56"/>
        <v>2022</v>
      </c>
      <c r="R400">
        <f>'[1]Data Transaksi'!$C400+50</f>
        <v>165</v>
      </c>
    </row>
    <row r="401" spans="1:18" x14ac:dyDescent="0.3">
      <c r="A401" s="17">
        <v>44596</v>
      </c>
      <c r="B401" s="18" t="s">
        <v>9</v>
      </c>
      <c r="C401" s="19">
        <v>108</v>
      </c>
      <c r="D401" s="19" t="s">
        <v>52</v>
      </c>
      <c r="E401" s="20" t="s">
        <v>54</v>
      </c>
      <c r="F401" s="21">
        <v>0</v>
      </c>
      <c r="G401" s="18" t="str">
        <f>VLOOKUP(B401,'Data Produk'!$A$2:$F$40,2,FALSE)</f>
        <v>Nyam-nyam</v>
      </c>
      <c r="H401" s="18" t="str">
        <f>VLOOKUP(B401,'Data Produk'!$A$2:$F$40,3,FALSE)</f>
        <v>Makanan</v>
      </c>
      <c r="I401" s="19" t="str">
        <f>VLOOKUP(B401,'Data Produk'!$A$2:$F$40,4,FALSE)</f>
        <v>Pcs</v>
      </c>
      <c r="J401" s="22">
        <f>VLOOKUP(B401,'Data Produk'!$A$2:$F$40,5,FALSE)</f>
        <v>3550</v>
      </c>
      <c r="K401" s="22">
        <f>VLOOKUP(B401,'Data Produk'!$A$2:$F$40,6,FALSE)</f>
        <v>4800</v>
      </c>
      <c r="L401" s="23">
        <f t="shared" si="52"/>
        <v>383400</v>
      </c>
      <c r="M401" s="24">
        <f t="shared" si="58"/>
        <v>518400</v>
      </c>
      <c r="N401" s="10">
        <f t="shared" si="54"/>
        <v>4</v>
      </c>
      <c r="O401" s="9" t="str">
        <f t="shared" si="55"/>
        <v>Feb</v>
      </c>
      <c r="P401" s="16">
        <f t="shared" si="56"/>
        <v>2022</v>
      </c>
      <c r="R401">
        <f>'[1]Data Transaksi'!$C401+50</f>
        <v>158</v>
      </c>
    </row>
    <row r="402" spans="1:18" x14ac:dyDescent="0.3">
      <c r="A402" s="8">
        <v>44597</v>
      </c>
      <c r="B402" s="9" t="s">
        <v>18</v>
      </c>
      <c r="C402" s="10">
        <v>107</v>
      </c>
      <c r="D402" s="10" t="s">
        <v>51</v>
      </c>
      <c r="E402" s="11" t="s">
        <v>54</v>
      </c>
      <c r="F402" s="12">
        <v>0</v>
      </c>
      <c r="G402" s="9" t="str">
        <f>VLOOKUP(B402,'Data Produk'!$A$2:$F$40,2,FALSE)</f>
        <v>Buah Vita</v>
      </c>
      <c r="H402" s="9" t="str">
        <f>VLOOKUP(B402,'Data Produk'!$A$2:$F$40,3,FALSE)</f>
        <v>Minuman</v>
      </c>
      <c r="I402" s="10" t="str">
        <f>VLOOKUP(B402,'Data Produk'!$A$2:$F$40,4,FALSE)</f>
        <v>Pcs</v>
      </c>
      <c r="J402" s="13">
        <f>VLOOKUP(B402,'Data Produk'!$A$2:$F$40,5,FALSE)</f>
        <v>12850</v>
      </c>
      <c r="K402" s="13">
        <f>VLOOKUP(B402,'Data Produk'!$A$2:$F$40,6,FALSE)</f>
        <v>14250</v>
      </c>
      <c r="L402" s="14">
        <f t="shared" si="52"/>
        <v>1374950</v>
      </c>
      <c r="M402" s="15">
        <f t="shared" si="58"/>
        <v>1524750</v>
      </c>
      <c r="N402" s="10">
        <f t="shared" si="54"/>
        <v>5</v>
      </c>
      <c r="O402" s="9" t="str">
        <f t="shared" si="55"/>
        <v>Feb</v>
      </c>
      <c r="P402" s="16">
        <f t="shared" si="56"/>
        <v>2022</v>
      </c>
      <c r="R402">
        <f>'[1]Data Transaksi'!$C402+50</f>
        <v>157</v>
      </c>
    </row>
    <row r="403" spans="1:18" x14ac:dyDescent="0.3">
      <c r="A403" s="17">
        <v>44598</v>
      </c>
      <c r="B403" s="18" t="s">
        <v>19</v>
      </c>
      <c r="C403" s="19">
        <v>109</v>
      </c>
      <c r="D403" s="19" t="s">
        <v>51</v>
      </c>
      <c r="E403" s="20" t="s">
        <v>55</v>
      </c>
      <c r="F403" s="21">
        <v>0</v>
      </c>
      <c r="G403" s="18" t="str">
        <f>VLOOKUP(B403,'Data Produk'!$A$2:$F$40,2,FALSE)</f>
        <v>Cimory Yogurt</v>
      </c>
      <c r="H403" s="18" t="str">
        <f>VLOOKUP(B403,'Data Produk'!$A$2:$F$40,3,FALSE)</f>
        <v>Minuman</v>
      </c>
      <c r="I403" s="19" t="str">
        <f>VLOOKUP(B403,'Data Produk'!$A$2:$F$40,4,FALSE)</f>
        <v>Pcs</v>
      </c>
      <c r="J403" s="22">
        <f>VLOOKUP(B403,'Data Produk'!$A$2:$F$40,5,FALSE)</f>
        <v>2875</v>
      </c>
      <c r="K403" s="22">
        <f>VLOOKUP(B403,'Data Produk'!$A$2:$F$40,6,FALSE)</f>
        <v>5300</v>
      </c>
      <c r="L403" s="23">
        <f t="shared" si="52"/>
        <v>313375</v>
      </c>
      <c r="M403" s="24">
        <f t="shared" si="58"/>
        <v>577700</v>
      </c>
      <c r="N403" s="10">
        <f t="shared" si="54"/>
        <v>6</v>
      </c>
      <c r="O403" s="9" t="str">
        <f t="shared" si="55"/>
        <v>Feb</v>
      </c>
      <c r="P403" s="16">
        <f t="shared" si="56"/>
        <v>2022</v>
      </c>
      <c r="R403">
        <f>'[1]Data Transaksi'!$C403+50</f>
        <v>159</v>
      </c>
    </row>
    <row r="404" spans="1:18" x14ac:dyDescent="0.3">
      <c r="A404" s="8">
        <v>44599</v>
      </c>
      <c r="B404" s="9" t="s">
        <v>20</v>
      </c>
      <c r="C404" s="10">
        <v>105</v>
      </c>
      <c r="D404" s="10" t="s">
        <v>51</v>
      </c>
      <c r="E404" s="11" t="s">
        <v>54</v>
      </c>
      <c r="F404" s="12">
        <v>0</v>
      </c>
      <c r="G404" s="9" t="str">
        <f>VLOOKUP(B404,'Data Produk'!$A$2:$F$40,2,FALSE)</f>
        <v>Yoyic Bluebery</v>
      </c>
      <c r="H404" s="9" t="str">
        <f>VLOOKUP(B404,'Data Produk'!$A$2:$F$40,3,FALSE)</f>
        <v>Minuman</v>
      </c>
      <c r="I404" s="10" t="str">
        <f>VLOOKUP(B404,'Data Produk'!$A$2:$F$40,4,FALSE)</f>
        <v>Pcs</v>
      </c>
      <c r="J404" s="13">
        <f>VLOOKUP(B404,'Data Produk'!$A$2:$F$40,5,FALSE)</f>
        <v>4775</v>
      </c>
      <c r="K404" s="13">
        <f>VLOOKUP(B404,'Data Produk'!$A$2:$F$40,6,FALSE)</f>
        <v>7700</v>
      </c>
      <c r="L404" s="14">
        <f t="shared" si="52"/>
        <v>501375</v>
      </c>
      <c r="M404" s="15">
        <f t="shared" si="58"/>
        <v>808500</v>
      </c>
      <c r="N404" s="10">
        <f t="shared" si="54"/>
        <v>7</v>
      </c>
      <c r="O404" s="9" t="str">
        <f t="shared" si="55"/>
        <v>Feb</v>
      </c>
      <c r="P404" s="16">
        <f t="shared" si="56"/>
        <v>2022</v>
      </c>
      <c r="R404">
        <f>'[1]Data Transaksi'!$C404+50</f>
        <v>155</v>
      </c>
    </row>
    <row r="405" spans="1:18" x14ac:dyDescent="0.3">
      <c r="A405" s="17">
        <v>44600</v>
      </c>
      <c r="B405" s="18" t="s">
        <v>21</v>
      </c>
      <c r="C405" s="19">
        <v>105</v>
      </c>
      <c r="D405" s="19" t="s">
        <v>51</v>
      </c>
      <c r="E405" s="20" t="s">
        <v>55</v>
      </c>
      <c r="F405" s="21">
        <v>0</v>
      </c>
      <c r="G405" s="18" t="str">
        <f>VLOOKUP(B405,'Data Produk'!$A$2:$F$40,2,FALSE)</f>
        <v>Teh Pucuk</v>
      </c>
      <c r="H405" s="18" t="str">
        <f>VLOOKUP(B405,'Data Produk'!$A$2:$F$40,3,FALSE)</f>
        <v>Minuman</v>
      </c>
      <c r="I405" s="19" t="str">
        <f>VLOOKUP(B405,'Data Produk'!$A$2:$F$40,4,FALSE)</f>
        <v>Pcs</v>
      </c>
      <c r="J405" s="22">
        <f>VLOOKUP(B405,'Data Produk'!$A$2:$F$40,5,FALSE)</f>
        <v>11500</v>
      </c>
      <c r="K405" s="22">
        <f>VLOOKUP(B405,'Data Produk'!$A$2:$F$40,6,FALSE)</f>
        <v>12550</v>
      </c>
      <c r="L405" s="23">
        <f t="shared" si="52"/>
        <v>1207500</v>
      </c>
      <c r="M405" s="24">
        <f t="shared" si="58"/>
        <v>1317750</v>
      </c>
      <c r="N405" s="10">
        <f t="shared" si="54"/>
        <v>8</v>
      </c>
      <c r="O405" s="9" t="str">
        <f t="shared" si="55"/>
        <v>Feb</v>
      </c>
      <c r="P405" s="16">
        <f t="shared" si="56"/>
        <v>2022</v>
      </c>
      <c r="R405">
        <f>'[1]Data Transaksi'!$C405+50</f>
        <v>155</v>
      </c>
    </row>
    <row r="406" spans="1:18" x14ac:dyDescent="0.3">
      <c r="A406" s="8">
        <v>44601</v>
      </c>
      <c r="B406" s="9" t="s">
        <v>22</v>
      </c>
      <c r="C406" s="10">
        <v>115</v>
      </c>
      <c r="D406" s="10" t="s">
        <v>53</v>
      </c>
      <c r="E406" s="11" t="s">
        <v>54</v>
      </c>
      <c r="F406" s="12">
        <v>0</v>
      </c>
      <c r="G406" s="9" t="str">
        <f>VLOOKUP(B406,'Data Produk'!$A$2:$F$40,2,FALSE)</f>
        <v>Fruit Tea Poch</v>
      </c>
      <c r="H406" s="9" t="str">
        <f>VLOOKUP(B406,'Data Produk'!$A$2:$F$40,3,FALSE)</f>
        <v>Minuman</v>
      </c>
      <c r="I406" s="10" t="str">
        <f>VLOOKUP(B406,'Data Produk'!$A$2:$F$40,4,FALSE)</f>
        <v>Pcs</v>
      </c>
      <c r="J406" s="13">
        <f>VLOOKUP(B406,'Data Produk'!$A$2:$F$40,5,FALSE)</f>
        <v>2250</v>
      </c>
      <c r="K406" s="13">
        <f>VLOOKUP(B406,'Data Produk'!$A$2:$F$40,6,FALSE)</f>
        <v>4700</v>
      </c>
      <c r="L406" s="14">
        <f t="shared" si="52"/>
        <v>258750</v>
      </c>
      <c r="M406" s="15">
        <f t="shared" si="58"/>
        <v>540500</v>
      </c>
      <c r="N406" s="10">
        <f t="shared" si="54"/>
        <v>9</v>
      </c>
      <c r="O406" s="9" t="str">
        <f t="shared" si="55"/>
        <v>Feb</v>
      </c>
      <c r="P406" s="16">
        <f t="shared" si="56"/>
        <v>2022</v>
      </c>
      <c r="R406">
        <f>'[1]Data Transaksi'!$C406+50</f>
        <v>165</v>
      </c>
    </row>
    <row r="407" spans="1:18" x14ac:dyDescent="0.3">
      <c r="A407" s="17">
        <v>44602</v>
      </c>
      <c r="B407" s="18" t="s">
        <v>28</v>
      </c>
      <c r="C407" s="19">
        <v>105</v>
      </c>
      <c r="D407" s="19" t="s">
        <v>52</v>
      </c>
      <c r="E407" s="20" t="s">
        <v>54</v>
      </c>
      <c r="F407" s="21">
        <v>0</v>
      </c>
      <c r="G407" s="18" t="str">
        <f>VLOOKUP(B407,'Data Produk'!$A$2:$F$40,2,FALSE)</f>
        <v>Zen Sabun</v>
      </c>
      <c r="H407" s="18" t="str">
        <f>VLOOKUP(B407,'Data Produk'!$A$2:$F$40,3,FALSE)</f>
        <v>Perawatan Tubuh</v>
      </c>
      <c r="I407" s="19" t="str">
        <f>VLOOKUP(B407,'Data Produk'!$A$2:$F$40,4,FALSE)</f>
        <v>Pcs</v>
      </c>
      <c r="J407" s="22">
        <f>VLOOKUP(B407,'Data Produk'!$A$2:$F$40,5,FALSE)</f>
        <v>18500</v>
      </c>
      <c r="K407" s="22">
        <f>VLOOKUP(B407,'Data Produk'!$A$2:$F$40,6,FALSE)</f>
        <v>20000</v>
      </c>
      <c r="L407" s="23">
        <f t="shared" si="52"/>
        <v>1942500</v>
      </c>
      <c r="M407" s="24">
        <f t="shared" si="58"/>
        <v>2100000</v>
      </c>
      <c r="N407" s="10">
        <f t="shared" si="54"/>
        <v>10</v>
      </c>
      <c r="O407" s="9" t="str">
        <f t="shared" si="55"/>
        <v>Feb</v>
      </c>
      <c r="P407" s="16">
        <f t="shared" si="56"/>
        <v>2022</v>
      </c>
      <c r="R407">
        <f>'[1]Data Transaksi'!$C407+50</f>
        <v>155</v>
      </c>
    </row>
    <row r="408" spans="1:18" x14ac:dyDescent="0.3">
      <c r="A408" s="8">
        <v>44603</v>
      </c>
      <c r="B408" s="9" t="s">
        <v>29</v>
      </c>
      <c r="C408" s="10">
        <v>112</v>
      </c>
      <c r="D408" s="10" t="s">
        <v>53</v>
      </c>
      <c r="E408" s="11" t="s">
        <v>54</v>
      </c>
      <c r="F408" s="12">
        <v>0</v>
      </c>
      <c r="G408" s="9" t="str">
        <f>VLOOKUP(B408,'Data Produk'!$A$2:$F$40,2,FALSE)</f>
        <v>Detol</v>
      </c>
      <c r="H408" s="9" t="str">
        <f>VLOOKUP(B408,'Data Produk'!$A$2:$F$40,3,FALSE)</f>
        <v>Perawatan Tubuh</v>
      </c>
      <c r="I408" s="10" t="str">
        <f>VLOOKUP(B408,'Data Produk'!$A$2:$F$40,4,FALSE)</f>
        <v>Pcs</v>
      </c>
      <c r="J408" s="13">
        <f>VLOOKUP(B408,'Data Produk'!$A$2:$F$40,5,FALSE)</f>
        <v>5750</v>
      </c>
      <c r="K408" s="13">
        <f>VLOOKUP(B408,'Data Produk'!$A$2:$F$40,6,FALSE)</f>
        <v>7500</v>
      </c>
      <c r="L408" s="14">
        <f t="shared" si="52"/>
        <v>644000</v>
      </c>
      <c r="M408" s="15">
        <f t="shared" si="58"/>
        <v>840000</v>
      </c>
      <c r="N408" s="10">
        <f t="shared" si="54"/>
        <v>11</v>
      </c>
      <c r="O408" s="9" t="str">
        <f t="shared" si="55"/>
        <v>Feb</v>
      </c>
      <c r="P408" s="16">
        <f t="shared" si="56"/>
        <v>2022</v>
      </c>
      <c r="R408">
        <f>'[1]Data Transaksi'!$C408+50</f>
        <v>162</v>
      </c>
    </row>
    <row r="409" spans="1:18" x14ac:dyDescent="0.3">
      <c r="A409" s="17">
        <v>44604</v>
      </c>
      <c r="B409" s="18" t="s">
        <v>30</v>
      </c>
      <c r="C409" s="19">
        <v>105</v>
      </c>
      <c r="D409" s="19" t="s">
        <v>53</v>
      </c>
      <c r="E409" s="20" t="s">
        <v>54</v>
      </c>
      <c r="F409" s="21">
        <v>0</v>
      </c>
      <c r="G409" s="18" t="str">
        <f>VLOOKUP(B409,'Data Produk'!$A$2:$F$40,2,FALSE)</f>
        <v>Lifebuoy Cair 900 Ml</v>
      </c>
      <c r="H409" s="18" t="str">
        <f>VLOOKUP(B409,'Data Produk'!$A$2:$F$40,3,FALSE)</f>
        <v>Perawatan Tubuh</v>
      </c>
      <c r="I409" s="19" t="str">
        <f>VLOOKUP(B409,'Data Produk'!$A$2:$F$40,4,FALSE)</f>
        <v>Pcs</v>
      </c>
      <c r="J409" s="22">
        <f>VLOOKUP(B409,'Data Produk'!$A$2:$F$40,5,FALSE)</f>
        <v>34550</v>
      </c>
      <c r="K409" s="22">
        <f>VLOOKUP(B409,'Data Produk'!$A$2:$F$40,6,FALSE)</f>
        <v>36000</v>
      </c>
      <c r="L409" s="23">
        <f t="shared" si="52"/>
        <v>3627750</v>
      </c>
      <c r="M409" s="24">
        <f t="shared" si="58"/>
        <v>3780000</v>
      </c>
      <c r="N409" s="10">
        <f t="shared" si="54"/>
        <v>12</v>
      </c>
      <c r="O409" s="9" t="str">
        <f t="shared" si="55"/>
        <v>Feb</v>
      </c>
      <c r="P409" s="16">
        <f t="shared" si="56"/>
        <v>2022</v>
      </c>
      <c r="R409">
        <f>'[1]Data Transaksi'!$C409+50</f>
        <v>155</v>
      </c>
    </row>
    <row r="410" spans="1:18" x14ac:dyDescent="0.3">
      <c r="A410" s="8">
        <v>44605</v>
      </c>
      <c r="B410" s="9" t="s">
        <v>31</v>
      </c>
      <c r="C410" s="10">
        <v>106</v>
      </c>
      <c r="D410" s="10" t="s">
        <v>52</v>
      </c>
      <c r="E410" s="11" t="s">
        <v>55</v>
      </c>
      <c r="F410" s="12">
        <v>0</v>
      </c>
      <c r="G410" s="9" t="str">
        <f>VLOOKUP(B410,'Data Produk'!$A$2:$F$40,2,FALSE)</f>
        <v>Ciptadent 190gr</v>
      </c>
      <c r="H410" s="9" t="str">
        <f>VLOOKUP(B410,'Data Produk'!$A$2:$F$40,3,FALSE)</f>
        <v>Perawatan Tubuh</v>
      </c>
      <c r="I410" s="10" t="str">
        <f>VLOOKUP(B410,'Data Produk'!$A$2:$F$40,4,FALSE)</f>
        <v>Pcs</v>
      </c>
      <c r="J410" s="13">
        <f>VLOOKUP(B410,'Data Produk'!$A$2:$F$40,5,FALSE)</f>
        <v>15450</v>
      </c>
      <c r="K410" s="13">
        <f>VLOOKUP(B410,'Data Produk'!$A$2:$F$40,6,FALSE)</f>
        <v>17750</v>
      </c>
      <c r="L410" s="14">
        <f t="shared" si="52"/>
        <v>1637700</v>
      </c>
      <c r="M410" s="15">
        <f t="shared" si="58"/>
        <v>1881500</v>
      </c>
      <c r="N410" s="10">
        <f t="shared" si="54"/>
        <v>13</v>
      </c>
      <c r="O410" s="9" t="str">
        <f t="shared" si="55"/>
        <v>Feb</v>
      </c>
      <c r="P410" s="16">
        <f t="shared" si="56"/>
        <v>2022</v>
      </c>
      <c r="R410">
        <f>'[1]Data Transaksi'!$C410+50</f>
        <v>156</v>
      </c>
    </row>
    <row r="411" spans="1:18" x14ac:dyDescent="0.3">
      <c r="A411" s="17">
        <v>44606</v>
      </c>
      <c r="B411" s="18" t="s">
        <v>32</v>
      </c>
      <c r="C411" s="19">
        <v>108</v>
      </c>
      <c r="D411" s="19" t="s">
        <v>53</v>
      </c>
      <c r="E411" s="20" t="s">
        <v>54</v>
      </c>
      <c r="F411" s="21">
        <v>0</v>
      </c>
      <c r="G411" s="18" t="str">
        <f>VLOOKUP(B411,'Data Produk'!$A$2:$F$40,2,FALSE)</f>
        <v>Pepsodent 120 gr</v>
      </c>
      <c r="H411" s="18" t="str">
        <f>VLOOKUP(B411,'Data Produk'!$A$2:$F$40,3,FALSE)</f>
        <v>Perawatan Tubuh</v>
      </c>
      <c r="I411" s="19" t="str">
        <f>VLOOKUP(B411,'Data Produk'!$A$2:$F$40,4,FALSE)</f>
        <v>Pcs</v>
      </c>
      <c r="J411" s="22">
        <f>VLOOKUP(B411,'Data Produk'!$A$2:$F$40,5,FALSE)</f>
        <v>5750</v>
      </c>
      <c r="K411" s="22">
        <f>VLOOKUP(B411,'Data Produk'!$A$2:$F$40,6,FALSE)</f>
        <v>10300</v>
      </c>
      <c r="L411" s="23">
        <f t="shared" si="52"/>
        <v>621000</v>
      </c>
      <c r="M411" s="24">
        <f t="shared" si="58"/>
        <v>1112400</v>
      </c>
      <c r="N411" s="10">
        <f t="shared" si="54"/>
        <v>14</v>
      </c>
      <c r="O411" s="9" t="str">
        <f t="shared" si="55"/>
        <v>Feb</v>
      </c>
      <c r="P411" s="16">
        <f t="shared" si="56"/>
        <v>2022</v>
      </c>
      <c r="R411">
        <f>'[1]Data Transaksi'!$C411+50</f>
        <v>158</v>
      </c>
    </row>
    <row r="412" spans="1:18" x14ac:dyDescent="0.3">
      <c r="A412" s="8">
        <v>44607</v>
      </c>
      <c r="B412" s="9" t="s">
        <v>36</v>
      </c>
      <c r="C412" s="10">
        <v>104</v>
      </c>
      <c r="D412" s="10" t="s">
        <v>53</v>
      </c>
      <c r="E412" s="11" t="s">
        <v>54</v>
      </c>
      <c r="F412" s="12">
        <v>0</v>
      </c>
      <c r="G412" s="9" t="str">
        <f>VLOOKUP(B412,'Data Produk'!$A$2:$F$40,2,FALSE)</f>
        <v>Buku Gambar A4</v>
      </c>
      <c r="H412" s="9" t="str">
        <f>VLOOKUP(B412,'Data Produk'!$A$2:$F$40,3,FALSE)</f>
        <v>Alat Tulis</v>
      </c>
      <c r="I412" s="10" t="str">
        <f>VLOOKUP(B412,'Data Produk'!$A$2:$F$40,4,FALSE)</f>
        <v>Pcs</v>
      </c>
      <c r="J412" s="13">
        <f>VLOOKUP(B412,'Data Produk'!$A$2:$F$40,5,FALSE)</f>
        <v>8000</v>
      </c>
      <c r="K412" s="13">
        <f>VLOOKUP(B412,'Data Produk'!$A$2:$F$40,6,FALSE)</f>
        <v>10750</v>
      </c>
      <c r="L412" s="14">
        <f t="shared" si="52"/>
        <v>832000</v>
      </c>
      <c r="M412" s="15">
        <f t="shared" si="58"/>
        <v>1118000</v>
      </c>
      <c r="N412" s="10">
        <f t="shared" si="54"/>
        <v>15</v>
      </c>
      <c r="O412" s="9" t="str">
        <f t="shared" si="55"/>
        <v>Feb</v>
      </c>
      <c r="P412" s="16">
        <f t="shared" si="56"/>
        <v>2022</v>
      </c>
      <c r="R412">
        <f>'[1]Data Transaksi'!$C412+50</f>
        <v>154</v>
      </c>
    </row>
    <row r="413" spans="1:18" x14ac:dyDescent="0.3">
      <c r="A413" s="17">
        <v>44608</v>
      </c>
      <c r="B413" s="18" t="s">
        <v>37</v>
      </c>
      <c r="C413" s="19">
        <v>105</v>
      </c>
      <c r="D413" s="19" t="s">
        <v>52</v>
      </c>
      <c r="E413" s="20" t="s">
        <v>54</v>
      </c>
      <c r="F413" s="21">
        <v>0</v>
      </c>
      <c r="G413" s="18" t="str">
        <f>VLOOKUP(B413,'Data Produk'!$A$2:$F$40,2,FALSE)</f>
        <v>Buku Tulis</v>
      </c>
      <c r="H413" s="18" t="str">
        <f>VLOOKUP(B413,'Data Produk'!$A$2:$F$40,3,FALSE)</f>
        <v>Alat Tulis</v>
      </c>
      <c r="I413" s="19" t="str">
        <f>VLOOKUP(B413,'Data Produk'!$A$2:$F$40,4,FALSE)</f>
        <v>Pcs</v>
      </c>
      <c r="J413" s="22">
        <f>VLOOKUP(B413,'Data Produk'!$A$2:$F$40,5,FALSE)</f>
        <v>5000</v>
      </c>
      <c r="K413" s="22">
        <f>VLOOKUP(B413,'Data Produk'!$A$2:$F$40,6,FALSE)</f>
        <v>7750</v>
      </c>
      <c r="L413" s="23">
        <f t="shared" si="52"/>
        <v>525000</v>
      </c>
      <c r="M413" s="24">
        <f t="shared" si="58"/>
        <v>813750</v>
      </c>
      <c r="N413" s="10">
        <f t="shared" si="54"/>
        <v>16</v>
      </c>
      <c r="O413" s="9" t="str">
        <f t="shared" si="55"/>
        <v>Feb</v>
      </c>
      <c r="P413" s="16">
        <f t="shared" si="56"/>
        <v>2022</v>
      </c>
      <c r="R413">
        <f>'[1]Data Transaksi'!$C413+50</f>
        <v>155</v>
      </c>
    </row>
    <row r="414" spans="1:18" x14ac:dyDescent="0.3">
      <c r="A414" s="8">
        <v>44609</v>
      </c>
      <c r="B414" s="9" t="s">
        <v>38</v>
      </c>
      <c r="C414" s="10">
        <v>112</v>
      </c>
      <c r="D414" s="10" t="s">
        <v>53</v>
      </c>
      <c r="E414" s="11" t="s">
        <v>55</v>
      </c>
      <c r="F414" s="12">
        <v>0</v>
      </c>
      <c r="G414" s="9" t="str">
        <f>VLOOKUP(B414,'Data Produk'!$A$2:$F$40,2,FALSE)</f>
        <v>Pencil Warna 12</v>
      </c>
      <c r="H414" s="9" t="str">
        <f>VLOOKUP(B414,'Data Produk'!$A$2:$F$40,3,FALSE)</f>
        <v>Alat Tulis</v>
      </c>
      <c r="I414" s="10" t="str">
        <f>VLOOKUP(B414,'Data Produk'!$A$2:$F$40,4,FALSE)</f>
        <v>Pcs</v>
      </c>
      <c r="J414" s="13">
        <f>VLOOKUP(B414,'Data Produk'!$A$2:$F$40,5,FALSE)</f>
        <v>25000</v>
      </c>
      <c r="K414" s="13">
        <f>VLOOKUP(B414,'Data Produk'!$A$2:$F$40,6,FALSE)</f>
        <v>27500</v>
      </c>
      <c r="L414" s="14">
        <f t="shared" si="52"/>
        <v>2800000</v>
      </c>
      <c r="M414" s="15">
        <f t="shared" si="58"/>
        <v>3080000</v>
      </c>
      <c r="N414" s="10">
        <f t="shared" si="54"/>
        <v>17</v>
      </c>
      <c r="O414" s="9" t="str">
        <f t="shared" si="55"/>
        <v>Feb</v>
      </c>
      <c r="P414" s="16">
        <f t="shared" si="56"/>
        <v>2022</v>
      </c>
      <c r="R414">
        <f>'[1]Data Transaksi'!$C414+50</f>
        <v>162</v>
      </c>
    </row>
    <row r="415" spans="1:18" x14ac:dyDescent="0.3">
      <c r="A415" s="17">
        <v>44610</v>
      </c>
      <c r="B415" s="18" t="s">
        <v>39</v>
      </c>
      <c r="C415" s="19">
        <v>106</v>
      </c>
      <c r="D415" s="19" t="s">
        <v>53</v>
      </c>
      <c r="E415" s="20" t="s">
        <v>54</v>
      </c>
      <c r="F415" s="21">
        <v>0</v>
      </c>
      <c r="G415" s="18" t="str">
        <f>VLOOKUP(B415,'Data Produk'!$A$2:$F$40,2,FALSE)</f>
        <v>Pencil Warna 24</v>
      </c>
      <c r="H415" s="18" t="str">
        <f>VLOOKUP(B415,'Data Produk'!$A$2:$F$40,3,FALSE)</f>
        <v>Alat Tulis</v>
      </c>
      <c r="I415" s="19" t="str">
        <f>VLOOKUP(B415,'Data Produk'!$A$2:$F$40,4,FALSE)</f>
        <v>Pcs</v>
      </c>
      <c r="J415" s="22">
        <f>VLOOKUP(B415,'Data Produk'!$A$2:$F$40,5,FALSE)</f>
        <v>50000</v>
      </c>
      <c r="K415" s="22">
        <f>VLOOKUP(B415,'Data Produk'!$A$2:$F$40,6,FALSE)</f>
        <v>55000</v>
      </c>
      <c r="L415" s="23">
        <f t="shared" si="52"/>
        <v>5300000</v>
      </c>
      <c r="M415" s="24">
        <f t="shared" si="58"/>
        <v>5830000</v>
      </c>
      <c r="N415" s="10">
        <f t="shared" si="54"/>
        <v>18</v>
      </c>
      <c r="O415" s="9" t="str">
        <f t="shared" si="55"/>
        <v>Feb</v>
      </c>
      <c r="P415" s="16">
        <f t="shared" si="56"/>
        <v>2022</v>
      </c>
      <c r="R415">
        <f>'[1]Data Transaksi'!$C415+50</f>
        <v>156</v>
      </c>
    </row>
    <row r="416" spans="1:18" x14ac:dyDescent="0.3">
      <c r="A416" s="8">
        <v>44611</v>
      </c>
      <c r="B416" s="9" t="s">
        <v>40</v>
      </c>
      <c r="C416" s="10">
        <v>103</v>
      </c>
      <c r="D416" s="10" t="s">
        <v>52</v>
      </c>
      <c r="E416" s="11" t="s">
        <v>54</v>
      </c>
      <c r="F416" s="12">
        <v>0</v>
      </c>
      <c r="G416" s="9" t="str">
        <f>VLOOKUP(B416,'Data Produk'!$A$2:$F$40,2,FALSE)</f>
        <v>Buku Gambar A3</v>
      </c>
      <c r="H416" s="9" t="str">
        <f>VLOOKUP(B416,'Data Produk'!$A$2:$F$40,3,FALSE)</f>
        <v>Alat Tulis</v>
      </c>
      <c r="I416" s="10" t="str">
        <f>VLOOKUP(B416,'Data Produk'!$A$2:$F$40,4,FALSE)</f>
        <v>Pcs</v>
      </c>
      <c r="J416" s="13">
        <f>VLOOKUP(B416,'Data Produk'!$A$2:$F$40,5,FALSE)</f>
        <v>10000</v>
      </c>
      <c r="K416" s="13">
        <f>VLOOKUP(B416,'Data Produk'!$A$2:$F$40,6,FALSE)</f>
        <v>13500</v>
      </c>
      <c r="L416" s="14">
        <f t="shared" si="52"/>
        <v>1030000</v>
      </c>
      <c r="M416" s="15">
        <f t="shared" si="58"/>
        <v>1390500</v>
      </c>
      <c r="N416" s="10">
        <f t="shared" si="54"/>
        <v>19</v>
      </c>
      <c r="O416" s="9" t="str">
        <f t="shared" si="55"/>
        <v>Feb</v>
      </c>
      <c r="P416" s="16">
        <f t="shared" si="56"/>
        <v>2022</v>
      </c>
      <c r="R416">
        <f>'[1]Data Transaksi'!$C416+50</f>
        <v>153</v>
      </c>
    </row>
    <row r="417" spans="1:18" x14ac:dyDescent="0.3">
      <c r="A417" s="17">
        <v>44612</v>
      </c>
      <c r="B417" s="18" t="s">
        <v>41</v>
      </c>
      <c r="C417" s="19">
        <v>109</v>
      </c>
      <c r="D417" s="19" t="s">
        <v>53</v>
      </c>
      <c r="E417" s="20" t="s">
        <v>54</v>
      </c>
      <c r="F417" s="21">
        <v>0</v>
      </c>
      <c r="G417" s="18" t="str">
        <f>VLOOKUP(B417,'Data Produk'!$A$2:$F$40,2,FALSE)</f>
        <v>Pulpen Gel</v>
      </c>
      <c r="H417" s="18" t="str">
        <f>VLOOKUP(B417,'Data Produk'!$A$2:$F$40,3,FALSE)</f>
        <v>Alat Tulis</v>
      </c>
      <c r="I417" s="19" t="str">
        <f>VLOOKUP(B417,'Data Produk'!$A$2:$F$40,4,FALSE)</f>
        <v>Pcs</v>
      </c>
      <c r="J417" s="22">
        <f>VLOOKUP(B417,'Data Produk'!$A$2:$F$40,5,FALSE)</f>
        <v>7500</v>
      </c>
      <c r="K417" s="22">
        <f>VLOOKUP(B417,'Data Produk'!$A$2:$F$40,6,FALSE)</f>
        <v>8000</v>
      </c>
      <c r="L417" s="23">
        <f t="shared" si="52"/>
        <v>817500</v>
      </c>
      <c r="M417" s="24">
        <f t="shared" si="58"/>
        <v>872000</v>
      </c>
      <c r="N417" s="10">
        <f t="shared" si="54"/>
        <v>20</v>
      </c>
      <c r="O417" s="9" t="str">
        <f t="shared" si="55"/>
        <v>Feb</v>
      </c>
      <c r="P417" s="16">
        <f t="shared" si="56"/>
        <v>2022</v>
      </c>
      <c r="R417">
        <f>'[1]Data Transaksi'!$C417+50</f>
        <v>159</v>
      </c>
    </row>
    <row r="418" spans="1:18" x14ac:dyDescent="0.3">
      <c r="A418" s="8">
        <v>44613</v>
      </c>
      <c r="B418" s="9" t="s">
        <v>42</v>
      </c>
      <c r="C418" s="10">
        <v>108</v>
      </c>
      <c r="D418" s="10" t="s">
        <v>53</v>
      </c>
      <c r="E418" s="11" t="s">
        <v>55</v>
      </c>
      <c r="F418" s="12">
        <v>0</v>
      </c>
      <c r="G418" s="9" t="str">
        <f>VLOOKUP(B418,'Data Produk'!$A$2:$F$40,2,FALSE)</f>
        <v>Tipe X Joyko</v>
      </c>
      <c r="H418" s="9" t="str">
        <f>VLOOKUP(B418,'Data Produk'!$A$2:$F$40,3,FALSE)</f>
        <v>Alat Tulis</v>
      </c>
      <c r="I418" s="10" t="str">
        <f>VLOOKUP(B418,'Data Produk'!$A$2:$F$40,4,FALSE)</f>
        <v>Pcs</v>
      </c>
      <c r="J418" s="13">
        <f>VLOOKUP(B418,'Data Produk'!$A$2:$F$40,5,FALSE)</f>
        <v>1500</v>
      </c>
      <c r="K418" s="13">
        <f>VLOOKUP(B418,'Data Produk'!$A$2:$F$40,6,FALSE)</f>
        <v>2500</v>
      </c>
      <c r="L418" s="14">
        <f t="shared" si="52"/>
        <v>162000</v>
      </c>
      <c r="M418" s="15">
        <f t="shared" si="58"/>
        <v>270000</v>
      </c>
      <c r="N418" s="10">
        <f t="shared" si="54"/>
        <v>21</v>
      </c>
      <c r="O418" s="9" t="str">
        <f t="shared" si="55"/>
        <v>Feb</v>
      </c>
      <c r="P418" s="16">
        <f t="shared" si="56"/>
        <v>2022</v>
      </c>
      <c r="R418">
        <f>'[1]Data Transaksi'!$C418+50</f>
        <v>158</v>
      </c>
    </row>
    <row r="419" spans="1:18" x14ac:dyDescent="0.3">
      <c r="A419" s="17">
        <v>44614</v>
      </c>
      <c r="B419" s="18" t="s">
        <v>43</v>
      </c>
      <c r="C419" s="19">
        <v>107</v>
      </c>
      <c r="D419" s="19" t="s">
        <v>52</v>
      </c>
      <c r="E419" s="20" t="s">
        <v>54</v>
      </c>
      <c r="F419" s="21">
        <v>0</v>
      </c>
      <c r="G419" s="18" t="str">
        <f>VLOOKUP(B419,'Data Produk'!$A$2:$F$40,2,FALSE)</f>
        <v>Penggaris Butterfly</v>
      </c>
      <c r="H419" s="18" t="str">
        <f>VLOOKUP(B419,'Data Produk'!$A$2:$F$40,3,FALSE)</f>
        <v>Alat Tulis</v>
      </c>
      <c r="I419" s="19" t="str">
        <f>VLOOKUP(B419,'Data Produk'!$A$2:$F$40,4,FALSE)</f>
        <v>Pcs</v>
      </c>
      <c r="J419" s="22">
        <f>VLOOKUP(B419,'Data Produk'!$A$2:$F$40,5,FALSE)</f>
        <v>1750</v>
      </c>
      <c r="K419" s="22">
        <f>VLOOKUP(B419,'Data Produk'!$A$2:$F$40,6,FALSE)</f>
        <v>2750</v>
      </c>
      <c r="L419" s="23">
        <f t="shared" si="52"/>
        <v>187250</v>
      </c>
      <c r="M419" s="24">
        <f t="shared" si="58"/>
        <v>294250</v>
      </c>
      <c r="N419" s="10">
        <f t="shared" si="54"/>
        <v>22</v>
      </c>
      <c r="O419" s="9" t="str">
        <f t="shared" si="55"/>
        <v>Feb</v>
      </c>
      <c r="P419" s="16">
        <f t="shared" si="56"/>
        <v>2022</v>
      </c>
      <c r="R419">
        <f>'[1]Data Transaksi'!$C419+50</f>
        <v>157</v>
      </c>
    </row>
    <row r="420" spans="1:18" x14ac:dyDescent="0.3">
      <c r="A420" s="8">
        <v>44615</v>
      </c>
      <c r="B420" s="9" t="s">
        <v>44</v>
      </c>
      <c r="C420" s="10">
        <v>125</v>
      </c>
      <c r="D420" s="10" t="s">
        <v>53</v>
      </c>
      <c r="E420" s="11" t="s">
        <v>54</v>
      </c>
      <c r="F420" s="12">
        <v>0</v>
      </c>
      <c r="G420" s="9" t="str">
        <f>VLOOKUP(B420,'Data Produk'!$A$2:$F$40,2,FALSE)</f>
        <v>Penggaris Flexibble</v>
      </c>
      <c r="H420" s="9" t="str">
        <f>VLOOKUP(B420,'Data Produk'!$A$2:$F$40,3,FALSE)</f>
        <v>Alat Tulis</v>
      </c>
      <c r="I420" s="10" t="str">
        <f>VLOOKUP(B420,'Data Produk'!$A$2:$F$40,4,FALSE)</f>
        <v>Pcs</v>
      </c>
      <c r="J420" s="13">
        <f>VLOOKUP(B420,'Data Produk'!$A$2:$F$40,5,FALSE)</f>
        <v>13750</v>
      </c>
      <c r="K420" s="13">
        <f>VLOOKUP(B420,'Data Produk'!$A$2:$F$40,6,FALSE)</f>
        <v>17500</v>
      </c>
      <c r="L420" s="14">
        <f t="shared" si="52"/>
        <v>1718750</v>
      </c>
      <c r="M420" s="15">
        <f t="shared" si="58"/>
        <v>2187500</v>
      </c>
      <c r="N420" s="10">
        <f t="shared" si="54"/>
        <v>23</v>
      </c>
      <c r="O420" s="9" t="str">
        <f t="shared" si="55"/>
        <v>Feb</v>
      </c>
      <c r="P420" s="16">
        <f t="shared" si="56"/>
        <v>2022</v>
      </c>
      <c r="R420">
        <f>'[1]Data Transaksi'!$C420+50</f>
        <v>175</v>
      </c>
    </row>
    <row r="421" spans="1:18" x14ac:dyDescent="0.3">
      <c r="A421" s="17">
        <v>44616</v>
      </c>
      <c r="B421" s="18" t="s">
        <v>25</v>
      </c>
      <c r="C421" s="19">
        <v>105</v>
      </c>
      <c r="D421" s="19" t="s">
        <v>53</v>
      </c>
      <c r="E421" s="20" t="s">
        <v>54</v>
      </c>
      <c r="F421" s="21">
        <v>0</v>
      </c>
      <c r="G421" s="18" t="str">
        <f>VLOOKUP(B421,'Data Produk'!$A$2:$F$40,2,FALSE)</f>
        <v>Golda Coffee</v>
      </c>
      <c r="H421" s="18" t="str">
        <f>VLOOKUP(B421,'Data Produk'!$A$2:$F$40,3,FALSE)</f>
        <v>Minuman</v>
      </c>
      <c r="I421" s="19" t="str">
        <f>VLOOKUP(B421,'Data Produk'!$A$2:$F$40,4,FALSE)</f>
        <v>Pcs</v>
      </c>
      <c r="J421" s="22">
        <f>VLOOKUP(B421,'Data Produk'!$A$2:$F$40,5,FALSE)</f>
        <v>11950</v>
      </c>
      <c r="K421" s="22">
        <f>VLOOKUP(B421,'Data Produk'!$A$2:$F$40,6,FALSE)</f>
        <v>16200</v>
      </c>
      <c r="L421" s="23">
        <f t="shared" si="52"/>
        <v>1254750</v>
      </c>
      <c r="M421" s="24">
        <f t="shared" si="58"/>
        <v>1701000</v>
      </c>
      <c r="N421" s="10">
        <f t="shared" si="54"/>
        <v>24</v>
      </c>
      <c r="O421" s="9" t="str">
        <f t="shared" si="55"/>
        <v>Feb</v>
      </c>
      <c r="P421" s="16">
        <f t="shared" si="56"/>
        <v>2022</v>
      </c>
      <c r="R421">
        <f>'[1]Data Transaksi'!$C421+50</f>
        <v>155</v>
      </c>
    </row>
    <row r="422" spans="1:18" x14ac:dyDescent="0.3">
      <c r="A422" s="8">
        <v>44617</v>
      </c>
      <c r="B422" s="9" t="s">
        <v>10</v>
      </c>
      <c r="C422" s="10">
        <v>110</v>
      </c>
      <c r="D422" s="10" t="s">
        <v>51</v>
      </c>
      <c r="E422" s="11" t="s">
        <v>55</v>
      </c>
      <c r="F422" s="12">
        <v>0</v>
      </c>
      <c r="G422" s="9" t="str">
        <f>VLOOKUP(B422,'Data Produk'!$A$2:$F$40,2,FALSE)</f>
        <v>Beng beng</v>
      </c>
      <c r="H422" s="9" t="str">
        <f>VLOOKUP(B422,'Data Produk'!$A$2:$F$40,3,FALSE)</f>
        <v>Makanan</v>
      </c>
      <c r="I422" s="10" t="str">
        <f>VLOOKUP(B422,'Data Produk'!$A$2:$F$40,4,FALSE)</f>
        <v>Pcs</v>
      </c>
      <c r="J422" s="26">
        <f>VLOOKUP(B422,'Data Produk'!$A$2:$F$40,5,FALSE)</f>
        <v>3650</v>
      </c>
      <c r="K422" s="26">
        <f>VLOOKUP(B422,'Data Produk'!$A$2:$F$40,6,FALSE)</f>
        <v>5100</v>
      </c>
      <c r="L422" s="14">
        <f>J422*C422</f>
        <v>401500</v>
      </c>
      <c r="M422" s="15">
        <f>K422*C422*(1-F422)</f>
        <v>561000</v>
      </c>
      <c r="N422" s="10">
        <f t="shared" si="54"/>
        <v>25</v>
      </c>
      <c r="O422" s="9" t="str">
        <f t="shared" si="55"/>
        <v>Feb</v>
      </c>
      <c r="P422" s="16">
        <f t="shared" si="56"/>
        <v>2022</v>
      </c>
      <c r="R422">
        <f>'[1]Data Transaksi'!$C422+50</f>
        <v>160</v>
      </c>
    </row>
    <row r="423" spans="1:18" x14ac:dyDescent="0.3">
      <c r="A423" s="17">
        <v>44618</v>
      </c>
      <c r="B423" s="18" t="s">
        <v>10</v>
      </c>
      <c r="C423" s="19">
        <v>105</v>
      </c>
      <c r="D423" s="19" t="s">
        <v>51</v>
      </c>
      <c r="E423" s="28" t="s">
        <v>54</v>
      </c>
      <c r="F423" s="21">
        <v>0</v>
      </c>
      <c r="G423" s="18" t="str">
        <f>VLOOKUP(B423,'Data Produk'!$A$2:$F$40,2,FALSE)</f>
        <v>Beng beng</v>
      </c>
      <c r="H423" s="18" t="str">
        <f>VLOOKUP(B423,'Data Produk'!$A$2:$F$40,3,FALSE)</f>
        <v>Makanan</v>
      </c>
      <c r="I423" s="19" t="str">
        <f>VLOOKUP(B423,'Data Produk'!$A$2:$F$40,4,FALSE)</f>
        <v>Pcs</v>
      </c>
      <c r="J423" s="27">
        <f>VLOOKUP(B423,'Data Produk'!$A$2:$F$40,5,FALSE)</f>
        <v>3650</v>
      </c>
      <c r="K423" s="27">
        <f>VLOOKUP(B423,'Data Produk'!$A$2:$F$40,6,FALSE)</f>
        <v>5100</v>
      </c>
      <c r="L423" s="23">
        <f>J423*C423</f>
        <v>383250</v>
      </c>
      <c r="M423" s="24">
        <f>K423*C423*(1-F423)</f>
        <v>535500</v>
      </c>
      <c r="N423" s="10">
        <f t="shared" si="54"/>
        <v>26</v>
      </c>
      <c r="O423" s="9" t="str">
        <f t="shared" si="55"/>
        <v>Feb</v>
      </c>
      <c r="P423" s="16">
        <f t="shared" si="56"/>
        <v>2022</v>
      </c>
      <c r="R423">
        <f>'[1]Data Transaksi'!$C423+50</f>
        <v>155</v>
      </c>
    </row>
    <row r="424" spans="1:18" x14ac:dyDescent="0.3">
      <c r="A424" s="8">
        <v>44619</v>
      </c>
      <c r="B424" s="9" t="s">
        <v>10</v>
      </c>
      <c r="C424" s="10">
        <v>105</v>
      </c>
      <c r="D424" s="10" t="s">
        <v>51</v>
      </c>
      <c r="E424" s="25" t="s">
        <v>54</v>
      </c>
      <c r="F424" s="12">
        <v>0</v>
      </c>
      <c r="G424" s="9" t="str">
        <f>VLOOKUP(B424,'Data Produk'!$A$2:$F$40,2,FALSE)</f>
        <v>Beng beng</v>
      </c>
      <c r="H424" s="9" t="str">
        <f>VLOOKUP(B424,'Data Produk'!$A$2:$F$40,3,FALSE)</f>
        <v>Makanan</v>
      </c>
      <c r="I424" s="10" t="str">
        <f>VLOOKUP(B424,'Data Produk'!$A$2:$F$40,4,FALSE)</f>
        <v>Pcs</v>
      </c>
      <c r="J424" s="26">
        <f>VLOOKUP(B424,'Data Produk'!$A$2:$F$40,5,FALSE)</f>
        <v>3650</v>
      </c>
      <c r="K424" s="26">
        <f>VLOOKUP(B424,'Data Produk'!$A$2:$F$40,6,FALSE)</f>
        <v>5100</v>
      </c>
      <c r="L424" s="14">
        <f>J424*C424</f>
        <v>383250</v>
      </c>
      <c r="M424" s="15">
        <f>K424*C424*(1-F424)</f>
        <v>535500</v>
      </c>
      <c r="N424" s="10">
        <f t="shared" si="54"/>
        <v>27</v>
      </c>
      <c r="O424" s="9" t="str">
        <f t="shared" si="55"/>
        <v>Feb</v>
      </c>
      <c r="P424" s="16">
        <f t="shared" si="56"/>
        <v>2022</v>
      </c>
      <c r="R424">
        <f>'[1]Data Transaksi'!$C424+50</f>
        <v>155</v>
      </c>
    </row>
    <row r="425" spans="1:18" x14ac:dyDescent="0.3">
      <c r="A425" s="17">
        <v>44620</v>
      </c>
      <c r="B425" s="18" t="s">
        <v>10</v>
      </c>
      <c r="C425" s="19">
        <v>115</v>
      </c>
      <c r="D425" s="19" t="s">
        <v>51</v>
      </c>
      <c r="E425" s="20" t="s">
        <v>55</v>
      </c>
      <c r="F425" s="21">
        <v>0</v>
      </c>
      <c r="G425" s="18" t="str">
        <f>VLOOKUP(B425,'Data Produk'!$A$2:$F$40,2,FALSE)</f>
        <v>Beng beng</v>
      </c>
      <c r="H425" s="18" t="str">
        <f>VLOOKUP(B425,'Data Produk'!$A$2:$F$40,3,FALSE)</f>
        <v>Makanan</v>
      </c>
      <c r="I425" s="19" t="str">
        <f>VLOOKUP(B425,'Data Produk'!$A$2:$F$40,4,FALSE)</f>
        <v>Pcs</v>
      </c>
      <c r="J425" s="27">
        <f>VLOOKUP(B425,'Data Produk'!$A$2:$F$40,5,FALSE)</f>
        <v>3650</v>
      </c>
      <c r="K425" s="27">
        <f>VLOOKUP(B425,'Data Produk'!$A$2:$F$40,6,FALSE)</f>
        <v>5100</v>
      </c>
      <c r="L425" s="23">
        <f>J425*C425</f>
        <v>419750</v>
      </c>
      <c r="M425" s="24">
        <f>K425*C425*(1-F425)</f>
        <v>586500</v>
      </c>
      <c r="N425" s="10">
        <f t="shared" si="54"/>
        <v>28</v>
      </c>
      <c r="O425" s="9" t="str">
        <f t="shared" si="55"/>
        <v>Feb</v>
      </c>
      <c r="P425" s="16">
        <f t="shared" si="56"/>
        <v>2022</v>
      </c>
      <c r="R425">
        <f>'[1]Data Transaksi'!$C425+50</f>
        <v>165</v>
      </c>
    </row>
    <row r="426" spans="1:18" x14ac:dyDescent="0.3">
      <c r="A426" s="8">
        <v>44621</v>
      </c>
      <c r="B426" s="9" t="s">
        <v>10</v>
      </c>
      <c r="C426" s="10">
        <v>110</v>
      </c>
      <c r="D426" s="10" t="s">
        <v>51</v>
      </c>
      <c r="E426" s="25" t="s">
        <v>54</v>
      </c>
      <c r="F426" s="12">
        <v>0</v>
      </c>
      <c r="G426" s="9" t="str">
        <f>VLOOKUP(B426,'Data Produk'!$A$2:$F$40,2,FALSE)</f>
        <v>Beng beng</v>
      </c>
      <c r="H426" s="9" t="str">
        <f>VLOOKUP(B426,'Data Produk'!$A$2:$F$40,3,FALSE)</f>
        <v>Makanan</v>
      </c>
      <c r="I426" s="10" t="str">
        <f>VLOOKUP(B426,'Data Produk'!$A$2:$F$40,4,FALSE)</f>
        <v>Pcs</v>
      </c>
      <c r="J426" s="26">
        <f>VLOOKUP(B426,'Data Produk'!$A$2:$F$40,5,FALSE)</f>
        <v>3650</v>
      </c>
      <c r="K426" s="26">
        <f>VLOOKUP(B426,'Data Produk'!$A$2:$F$40,6,FALSE)</f>
        <v>5100</v>
      </c>
      <c r="L426" s="14">
        <f>J426*C426</f>
        <v>401500</v>
      </c>
      <c r="M426" s="15">
        <f>K426*C426*(1-F426)</f>
        <v>561000</v>
      </c>
      <c r="N426" s="10">
        <f t="shared" si="54"/>
        <v>1</v>
      </c>
      <c r="O426" s="9" t="str">
        <f t="shared" si="55"/>
        <v>Mar</v>
      </c>
      <c r="P426" s="16">
        <f t="shared" si="56"/>
        <v>2022</v>
      </c>
      <c r="R426">
        <f>'[1]Data Transaksi'!$C426+50</f>
        <v>160</v>
      </c>
    </row>
    <row r="427" spans="1:18" x14ac:dyDescent="0.3">
      <c r="A427" s="17">
        <v>44622</v>
      </c>
      <c r="B427" s="18" t="s">
        <v>10</v>
      </c>
      <c r="C427" s="19">
        <v>115</v>
      </c>
      <c r="D427" s="19" t="s">
        <v>52</v>
      </c>
      <c r="E427" s="28" t="s">
        <v>55</v>
      </c>
      <c r="F427" s="21">
        <v>0</v>
      </c>
      <c r="G427" s="18" t="str">
        <f>VLOOKUP(B427,'Data Produk'!$A$2:$F$40,2,FALSE)</f>
        <v>Beng beng</v>
      </c>
      <c r="H427" s="18" t="str">
        <f>VLOOKUP(B427,'Data Produk'!$A$2:$F$40,3,FALSE)</f>
        <v>Makanan</v>
      </c>
      <c r="I427" s="19" t="str">
        <f>VLOOKUP(B427,'Data Produk'!$A$2:$F$40,4,FALSE)</f>
        <v>Pcs</v>
      </c>
      <c r="J427" s="27">
        <f>VLOOKUP(B427,'Data Produk'!$A$2:$F$40,5,FALSE)</f>
        <v>3650</v>
      </c>
      <c r="K427" s="27">
        <f>VLOOKUP(B427,'Data Produk'!$A$2:$F$40,6,FALSE)</f>
        <v>5100</v>
      </c>
      <c r="L427" s="23">
        <f t="shared" ref="L427:L456" si="59">J427*C427</f>
        <v>419750</v>
      </c>
      <c r="M427" s="24">
        <f t="shared" ref="M427:M449" si="60">K427*C427</f>
        <v>586500</v>
      </c>
      <c r="N427" s="10">
        <f t="shared" si="54"/>
        <v>2</v>
      </c>
      <c r="O427" s="9" t="str">
        <f t="shared" si="55"/>
        <v>Mar</v>
      </c>
      <c r="P427" s="16">
        <f t="shared" si="56"/>
        <v>2022</v>
      </c>
      <c r="R427">
        <f>'[1]Data Transaksi'!$C427+50</f>
        <v>165</v>
      </c>
    </row>
    <row r="428" spans="1:18" x14ac:dyDescent="0.3">
      <c r="A428" s="8">
        <v>44623</v>
      </c>
      <c r="B428" s="9" t="s">
        <v>10</v>
      </c>
      <c r="C428" s="10">
        <v>120</v>
      </c>
      <c r="D428" s="10" t="s">
        <v>52</v>
      </c>
      <c r="E428" s="25" t="s">
        <v>54</v>
      </c>
      <c r="F428" s="12">
        <v>0</v>
      </c>
      <c r="G428" s="9" t="str">
        <f>VLOOKUP(B428,'Data Produk'!$A$2:$F$40,2,FALSE)</f>
        <v>Beng beng</v>
      </c>
      <c r="H428" s="9" t="str">
        <f>VLOOKUP(B428,'Data Produk'!$A$2:$F$40,3,FALSE)</f>
        <v>Makanan</v>
      </c>
      <c r="I428" s="10" t="str">
        <f>VLOOKUP(B428,'Data Produk'!$A$2:$F$40,4,FALSE)</f>
        <v>Pcs</v>
      </c>
      <c r="J428" s="26">
        <f>VLOOKUP(B428,'Data Produk'!$A$2:$F$40,5,FALSE)</f>
        <v>3650</v>
      </c>
      <c r="K428" s="26">
        <f>VLOOKUP(B428,'Data Produk'!$A$2:$F$40,6,FALSE)</f>
        <v>5100</v>
      </c>
      <c r="L428" s="14">
        <f t="shared" si="59"/>
        <v>438000</v>
      </c>
      <c r="M428" s="15">
        <f t="shared" si="60"/>
        <v>612000</v>
      </c>
      <c r="N428" s="10">
        <f t="shared" si="54"/>
        <v>3</v>
      </c>
      <c r="O428" s="9" t="str">
        <f t="shared" si="55"/>
        <v>Mar</v>
      </c>
      <c r="P428" s="16">
        <f t="shared" si="56"/>
        <v>2022</v>
      </c>
      <c r="R428">
        <f>'[1]Data Transaksi'!$C428+50</f>
        <v>170</v>
      </c>
    </row>
    <row r="429" spans="1:18" x14ac:dyDescent="0.3">
      <c r="A429" s="17">
        <v>44624</v>
      </c>
      <c r="B429" s="18" t="s">
        <v>6</v>
      </c>
      <c r="C429" s="19">
        <v>112</v>
      </c>
      <c r="D429" s="19" t="s">
        <v>52</v>
      </c>
      <c r="E429" s="28" t="s">
        <v>54</v>
      </c>
      <c r="F429" s="21">
        <v>0</v>
      </c>
      <c r="G429" s="18" t="str">
        <f>VLOOKUP(B429,'Data Produk'!$A$2:$F$40,2,FALSE)</f>
        <v>Pocky</v>
      </c>
      <c r="H429" s="18" t="str">
        <f>VLOOKUP(B429,'Data Produk'!$A$2:$F$40,3,FALSE)</f>
        <v>Makanan</v>
      </c>
      <c r="I429" s="19" t="str">
        <f>VLOOKUP(B429,'Data Produk'!$A$2:$F$40,4,FALSE)</f>
        <v>Pcs</v>
      </c>
      <c r="J429" s="27">
        <f>VLOOKUP(B429,'Data Produk'!$A$2:$F$40,5,FALSE)</f>
        <v>7250</v>
      </c>
      <c r="K429" s="27">
        <f>VLOOKUP(B429,'Data Produk'!$A$2:$F$40,6,FALSE)</f>
        <v>8200</v>
      </c>
      <c r="L429" s="23">
        <f t="shared" si="59"/>
        <v>812000</v>
      </c>
      <c r="M429" s="24">
        <f t="shared" si="60"/>
        <v>918400</v>
      </c>
      <c r="N429" s="10">
        <f t="shared" si="54"/>
        <v>4</v>
      </c>
      <c r="O429" s="9" t="str">
        <f t="shared" si="55"/>
        <v>Mar</v>
      </c>
      <c r="P429" s="16">
        <f t="shared" si="56"/>
        <v>2022</v>
      </c>
      <c r="R429">
        <f>'[1]Data Transaksi'!$C429+50</f>
        <v>162</v>
      </c>
    </row>
    <row r="430" spans="1:18" x14ac:dyDescent="0.3">
      <c r="A430" s="8">
        <v>44625</v>
      </c>
      <c r="B430" s="9" t="s">
        <v>7</v>
      </c>
      <c r="C430" s="10">
        <v>110</v>
      </c>
      <c r="D430" s="10" t="s">
        <v>51</v>
      </c>
      <c r="E430" s="25" t="s">
        <v>54</v>
      </c>
      <c r="F430" s="12">
        <v>0</v>
      </c>
      <c r="G430" s="9" t="str">
        <f>VLOOKUP(B430,'Data Produk'!$A$2:$F$40,2,FALSE)</f>
        <v>Lotte Chocopie</v>
      </c>
      <c r="H430" s="9" t="str">
        <f>VLOOKUP(B430,'Data Produk'!$A$2:$F$40,3,FALSE)</f>
        <v>Makanan</v>
      </c>
      <c r="I430" s="10" t="str">
        <f>VLOOKUP(B430,'Data Produk'!$A$2:$F$40,4,FALSE)</f>
        <v>Pcs</v>
      </c>
      <c r="J430" s="26">
        <f>VLOOKUP(B430,'Data Produk'!$A$2:$F$40,5,FALSE)</f>
        <v>4850</v>
      </c>
      <c r="K430" s="26">
        <f>VLOOKUP(B430,'Data Produk'!$A$2:$F$40,6,FALSE)</f>
        <v>6100</v>
      </c>
      <c r="L430" s="14">
        <f t="shared" si="59"/>
        <v>533500</v>
      </c>
      <c r="M430" s="15">
        <f t="shared" si="60"/>
        <v>671000</v>
      </c>
      <c r="N430" s="10">
        <f t="shared" si="54"/>
        <v>5</v>
      </c>
      <c r="O430" s="9" t="str">
        <f t="shared" si="55"/>
        <v>Mar</v>
      </c>
      <c r="P430" s="16">
        <f t="shared" si="56"/>
        <v>2022</v>
      </c>
      <c r="R430">
        <f>'[1]Data Transaksi'!$C430+50</f>
        <v>160</v>
      </c>
    </row>
    <row r="431" spans="1:18" x14ac:dyDescent="0.3">
      <c r="A431" s="17">
        <v>44626</v>
      </c>
      <c r="B431" s="18" t="s">
        <v>8</v>
      </c>
      <c r="C431" s="19">
        <v>115</v>
      </c>
      <c r="D431" s="19" t="s">
        <v>51</v>
      </c>
      <c r="E431" s="28" t="s">
        <v>55</v>
      </c>
      <c r="F431" s="21">
        <v>0</v>
      </c>
      <c r="G431" s="18" t="str">
        <f>VLOOKUP(B431,'Data Produk'!$A$2:$F$40,2,FALSE)</f>
        <v>Oreo Wafer Sandwich</v>
      </c>
      <c r="H431" s="18" t="str">
        <f>VLOOKUP(B431,'Data Produk'!$A$2:$F$40,3,FALSE)</f>
        <v>Makanan</v>
      </c>
      <c r="I431" s="19" t="str">
        <f>VLOOKUP(B431,'Data Produk'!$A$2:$F$40,4,FALSE)</f>
        <v>Pcs</v>
      </c>
      <c r="J431" s="27">
        <f>VLOOKUP(B431,'Data Produk'!$A$2:$F$40,5,FALSE)</f>
        <v>2350</v>
      </c>
      <c r="K431" s="27">
        <f>VLOOKUP(B431,'Data Produk'!$A$2:$F$40,6,FALSE)</f>
        <v>3500</v>
      </c>
      <c r="L431" s="23">
        <f t="shared" si="59"/>
        <v>270250</v>
      </c>
      <c r="M431" s="24">
        <f t="shared" si="60"/>
        <v>402500</v>
      </c>
      <c r="N431" s="10">
        <f t="shared" si="54"/>
        <v>6</v>
      </c>
      <c r="O431" s="9" t="str">
        <f t="shared" si="55"/>
        <v>Mar</v>
      </c>
      <c r="P431" s="16">
        <f t="shared" si="56"/>
        <v>2022</v>
      </c>
      <c r="R431">
        <f>'[1]Data Transaksi'!$C431+50</f>
        <v>165</v>
      </c>
    </row>
    <row r="432" spans="1:18" x14ac:dyDescent="0.3">
      <c r="A432" s="8">
        <v>44627</v>
      </c>
      <c r="B432" s="9" t="s">
        <v>9</v>
      </c>
      <c r="C432" s="10">
        <v>105</v>
      </c>
      <c r="D432" s="10" t="s">
        <v>51</v>
      </c>
      <c r="E432" s="25" t="s">
        <v>54</v>
      </c>
      <c r="F432" s="12">
        <v>0</v>
      </c>
      <c r="G432" s="9" t="str">
        <f>VLOOKUP(B432,'Data Produk'!$A$2:$F$40,2,FALSE)</f>
        <v>Nyam-nyam</v>
      </c>
      <c r="H432" s="9" t="str">
        <f>VLOOKUP(B432,'Data Produk'!$A$2:$F$40,3,FALSE)</f>
        <v>Makanan</v>
      </c>
      <c r="I432" s="10" t="str">
        <f>VLOOKUP(B432,'Data Produk'!$A$2:$F$40,4,FALSE)</f>
        <v>Pcs</v>
      </c>
      <c r="J432" s="26">
        <f>VLOOKUP(B432,'Data Produk'!$A$2:$F$40,5,FALSE)</f>
        <v>3550</v>
      </c>
      <c r="K432" s="26">
        <f>VLOOKUP(B432,'Data Produk'!$A$2:$F$40,6,FALSE)</f>
        <v>4800</v>
      </c>
      <c r="L432" s="14">
        <f t="shared" si="59"/>
        <v>372750</v>
      </c>
      <c r="M432" s="15">
        <f t="shared" si="60"/>
        <v>504000</v>
      </c>
      <c r="N432" s="10">
        <f t="shared" si="54"/>
        <v>7</v>
      </c>
      <c r="O432" s="9" t="str">
        <f t="shared" si="55"/>
        <v>Mar</v>
      </c>
      <c r="P432" s="16">
        <f t="shared" si="56"/>
        <v>2022</v>
      </c>
      <c r="R432">
        <f>'[1]Data Transaksi'!$C432+50</f>
        <v>155</v>
      </c>
    </row>
    <row r="433" spans="1:18" x14ac:dyDescent="0.3">
      <c r="A433" s="17">
        <v>44628</v>
      </c>
      <c r="B433" s="18" t="s">
        <v>18</v>
      </c>
      <c r="C433" s="19">
        <v>110</v>
      </c>
      <c r="D433" s="19" t="s">
        <v>51</v>
      </c>
      <c r="E433" s="28" t="s">
        <v>55</v>
      </c>
      <c r="F433" s="21">
        <v>0</v>
      </c>
      <c r="G433" s="18" t="str">
        <f>VLOOKUP(B433,'Data Produk'!$A$2:$F$40,2,FALSE)</f>
        <v>Buah Vita</v>
      </c>
      <c r="H433" s="18" t="str">
        <f>VLOOKUP(B433,'Data Produk'!$A$2:$F$40,3,FALSE)</f>
        <v>Minuman</v>
      </c>
      <c r="I433" s="19" t="str">
        <f>VLOOKUP(B433,'Data Produk'!$A$2:$F$40,4,FALSE)</f>
        <v>Pcs</v>
      </c>
      <c r="J433" s="27">
        <f>VLOOKUP(B433,'Data Produk'!$A$2:$F$40,5,FALSE)</f>
        <v>12850</v>
      </c>
      <c r="K433" s="27">
        <f>VLOOKUP(B433,'Data Produk'!$A$2:$F$40,6,FALSE)</f>
        <v>14250</v>
      </c>
      <c r="L433" s="23">
        <f t="shared" si="59"/>
        <v>1413500</v>
      </c>
      <c r="M433" s="24">
        <f t="shared" si="60"/>
        <v>1567500</v>
      </c>
      <c r="N433" s="10">
        <f t="shared" si="54"/>
        <v>8</v>
      </c>
      <c r="O433" s="9" t="str">
        <f t="shared" si="55"/>
        <v>Mar</v>
      </c>
      <c r="P433" s="16">
        <f t="shared" si="56"/>
        <v>2022</v>
      </c>
      <c r="R433">
        <f>'[1]Data Transaksi'!$C433+50</f>
        <v>160</v>
      </c>
    </row>
    <row r="434" spans="1:18" x14ac:dyDescent="0.3">
      <c r="A434" s="8">
        <v>44629</v>
      </c>
      <c r="B434" s="9" t="s">
        <v>19</v>
      </c>
      <c r="C434" s="10">
        <v>104</v>
      </c>
      <c r="D434" s="10" t="s">
        <v>53</v>
      </c>
      <c r="E434" s="25" t="s">
        <v>54</v>
      </c>
      <c r="F434" s="12">
        <v>0</v>
      </c>
      <c r="G434" s="9" t="str">
        <f>VLOOKUP(B434,'Data Produk'!$A$2:$F$40,2,FALSE)</f>
        <v>Cimory Yogurt</v>
      </c>
      <c r="H434" s="9" t="str">
        <f>VLOOKUP(B434,'Data Produk'!$A$2:$F$40,3,FALSE)</f>
        <v>Minuman</v>
      </c>
      <c r="I434" s="10" t="str">
        <f>VLOOKUP(B434,'Data Produk'!$A$2:$F$40,4,FALSE)</f>
        <v>Pcs</v>
      </c>
      <c r="J434" s="26">
        <f>VLOOKUP(B434,'Data Produk'!$A$2:$F$40,5,FALSE)</f>
        <v>2875</v>
      </c>
      <c r="K434" s="26">
        <f>VLOOKUP(B434,'Data Produk'!$A$2:$F$40,6,FALSE)</f>
        <v>5300</v>
      </c>
      <c r="L434" s="14">
        <f t="shared" si="59"/>
        <v>299000</v>
      </c>
      <c r="M434" s="15">
        <f t="shared" si="60"/>
        <v>551200</v>
      </c>
      <c r="N434" s="10">
        <f t="shared" si="54"/>
        <v>9</v>
      </c>
      <c r="O434" s="9" t="str">
        <f t="shared" si="55"/>
        <v>Mar</v>
      </c>
      <c r="P434" s="16">
        <f t="shared" si="56"/>
        <v>2022</v>
      </c>
      <c r="R434">
        <f>'[1]Data Transaksi'!$C434+50</f>
        <v>154</v>
      </c>
    </row>
    <row r="435" spans="1:18" x14ac:dyDescent="0.3">
      <c r="A435" s="17">
        <v>44630</v>
      </c>
      <c r="B435" s="18" t="s">
        <v>20</v>
      </c>
      <c r="C435" s="19">
        <v>110</v>
      </c>
      <c r="D435" s="19" t="s">
        <v>53</v>
      </c>
      <c r="E435" s="28" t="s">
        <v>54</v>
      </c>
      <c r="F435" s="21">
        <v>0</v>
      </c>
      <c r="G435" s="18" t="str">
        <f>VLOOKUP(B435,'Data Produk'!$A$2:$F$40,2,FALSE)</f>
        <v>Yoyic Bluebery</v>
      </c>
      <c r="H435" s="18" t="str">
        <f>VLOOKUP(B435,'Data Produk'!$A$2:$F$40,3,FALSE)</f>
        <v>Minuman</v>
      </c>
      <c r="I435" s="19" t="str">
        <f>VLOOKUP(B435,'Data Produk'!$A$2:$F$40,4,FALSE)</f>
        <v>Pcs</v>
      </c>
      <c r="J435" s="27">
        <f>VLOOKUP(B435,'Data Produk'!$A$2:$F$40,5,FALSE)</f>
        <v>4775</v>
      </c>
      <c r="K435" s="27">
        <f>VLOOKUP(B435,'Data Produk'!$A$2:$F$40,6,FALSE)</f>
        <v>7700</v>
      </c>
      <c r="L435" s="23">
        <f t="shared" si="59"/>
        <v>525250</v>
      </c>
      <c r="M435" s="24">
        <f t="shared" si="60"/>
        <v>847000</v>
      </c>
      <c r="N435" s="10">
        <f t="shared" si="54"/>
        <v>10</v>
      </c>
      <c r="O435" s="9" t="str">
        <f t="shared" si="55"/>
        <v>Mar</v>
      </c>
      <c r="P435" s="16">
        <f t="shared" si="56"/>
        <v>2022</v>
      </c>
      <c r="R435">
        <f>'[1]Data Transaksi'!$C435+50</f>
        <v>160</v>
      </c>
    </row>
    <row r="436" spans="1:18" x14ac:dyDescent="0.3">
      <c r="A436" s="8">
        <v>44631</v>
      </c>
      <c r="B436" s="9" t="s">
        <v>21</v>
      </c>
      <c r="C436" s="10">
        <v>109</v>
      </c>
      <c r="D436" s="10" t="s">
        <v>53</v>
      </c>
      <c r="E436" s="11" t="s">
        <v>55</v>
      </c>
      <c r="F436" s="12">
        <v>0</v>
      </c>
      <c r="G436" s="9" t="str">
        <f>VLOOKUP(B436,'Data Produk'!$A$2:$F$40,2,FALSE)</f>
        <v>Teh Pucuk</v>
      </c>
      <c r="H436" s="9" t="str">
        <f>VLOOKUP(B436,'Data Produk'!$A$2:$F$40,3,FALSE)</f>
        <v>Minuman</v>
      </c>
      <c r="I436" s="10" t="str">
        <f>VLOOKUP(B436,'Data Produk'!$A$2:$F$40,4,FALSE)</f>
        <v>Pcs</v>
      </c>
      <c r="J436" s="26">
        <f>VLOOKUP(B436,'Data Produk'!$A$2:$F$40,5,FALSE)</f>
        <v>11500</v>
      </c>
      <c r="K436" s="26">
        <f>VLOOKUP(B436,'Data Produk'!$A$2:$F$40,6,FALSE)</f>
        <v>12550</v>
      </c>
      <c r="L436" s="14">
        <f t="shared" si="59"/>
        <v>1253500</v>
      </c>
      <c r="M436" s="15">
        <f t="shared" si="60"/>
        <v>1367950</v>
      </c>
      <c r="N436" s="10">
        <f t="shared" si="54"/>
        <v>11</v>
      </c>
      <c r="O436" s="9" t="str">
        <f t="shared" si="55"/>
        <v>Mar</v>
      </c>
      <c r="P436" s="16">
        <f t="shared" si="56"/>
        <v>2022</v>
      </c>
      <c r="R436">
        <f>'[1]Data Transaksi'!$C436+50</f>
        <v>159</v>
      </c>
    </row>
    <row r="437" spans="1:18" x14ac:dyDescent="0.3">
      <c r="A437" s="17">
        <v>44632</v>
      </c>
      <c r="B437" s="18" t="s">
        <v>22</v>
      </c>
      <c r="C437" s="19">
        <v>115</v>
      </c>
      <c r="D437" s="19" t="s">
        <v>53</v>
      </c>
      <c r="E437" s="28" t="s">
        <v>54</v>
      </c>
      <c r="F437" s="21">
        <v>0</v>
      </c>
      <c r="G437" s="18" t="str">
        <f>VLOOKUP(B437,'Data Produk'!$A$2:$F$40,2,FALSE)</f>
        <v>Fruit Tea Poch</v>
      </c>
      <c r="H437" s="18" t="str">
        <f>VLOOKUP(B437,'Data Produk'!$A$2:$F$40,3,FALSE)</f>
        <v>Minuman</v>
      </c>
      <c r="I437" s="19" t="str">
        <f>VLOOKUP(B437,'Data Produk'!$A$2:$F$40,4,FALSE)</f>
        <v>Pcs</v>
      </c>
      <c r="J437" s="27">
        <f>VLOOKUP(B437,'Data Produk'!$A$2:$F$40,5,FALSE)</f>
        <v>2250</v>
      </c>
      <c r="K437" s="27">
        <f>VLOOKUP(B437,'Data Produk'!$A$2:$F$40,6,FALSE)</f>
        <v>4700</v>
      </c>
      <c r="L437" s="23">
        <f t="shared" si="59"/>
        <v>258750</v>
      </c>
      <c r="M437" s="24">
        <f t="shared" si="60"/>
        <v>540500</v>
      </c>
      <c r="N437" s="10">
        <f t="shared" si="54"/>
        <v>12</v>
      </c>
      <c r="O437" s="9" t="str">
        <f t="shared" si="55"/>
        <v>Mar</v>
      </c>
      <c r="P437" s="16">
        <f t="shared" si="56"/>
        <v>2022</v>
      </c>
      <c r="R437">
        <f>'[1]Data Transaksi'!$C437+50</f>
        <v>165</v>
      </c>
    </row>
    <row r="438" spans="1:18" x14ac:dyDescent="0.3">
      <c r="A438" s="8">
        <v>44633</v>
      </c>
      <c r="B438" s="9" t="s">
        <v>28</v>
      </c>
      <c r="C438" s="10">
        <v>115</v>
      </c>
      <c r="D438" s="10" t="s">
        <v>52</v>
      </c>
      <c r="E438" s="11" t="s">
        <v>55</v>
      </c>
      <c r="F438" s="12">
        <v>0</v>
      </c>
      <c r="G438" s="9" t="str">
        <f>VLOOKUP(B438,'Data Produk'!$A$2:$F$40,2,FALSE)</f>
        <v>Zen Sabun</v>
      </c>
      <c r="H438" s="9" t="str">
        <f>VLOOKUP(B438,'Data Produk'!$A$2:$F$40,3,FALSE)</f>
        <v>Perawatan Tubuh</v>
      </c>
      <c r="I438" s="10" t="str">
        <f>VLOOKUP(B438,'Data Produk'!$A$2:$F$40,4,FALSE)</f>
        <v>Pcs</v>
      </c>
      <c r="J438" s="26">
        <f>VLOOKUP(B438,'Data Produk'!$A$2:$F$40,5,FALSE)</f>
        <v>18500</v>
      </c>
      <c r="K438" s="26">
        <f>VLOOKUP(B438,'Data Produk'!$A$2:$F$40,6,FALSE)</f>
        <v>20000</v>
      </c>
      <c r="L438" s="14">
        <f t="shared" si="59"/>
        <v>2127500</v>
      </c>
      <c r="M438" s="15">
        <f t="shared" si="60"/>
        <v>2300000</v>
      </c>
      <c r="N438" s="10">
        <f t="shared" si="54"/>
        <v>13</v>
      </c>
      <c r="O438" s="9" t="str">
        <f t="shared" si="55"/>
        <v>Mar</v>
      </c>
      <c r="P438" s="16">
        <f t="shared" si="56"/>
        <v>2022</v>
      </c>
      <c r="R438">
        <f>'[1]Data Transaksi'!$C438+50</f>
        <v>165</v>
      </c>
    </row>
    <row r="439" spans="1:18" x14ac:dyDescent="0.3">
      <c r="A439" s="17">
        <v>44634</v>
      </c>
      <c r="B439" s="18" t="s">
        <v>29</v>
      </c>
      <c r="C439" s="19">
        <v>118</v>
      </c>
      <c r="D439" s="19" t="s">
        <v>53</v>
      </c>
      <c r="E439" s="28" t="s">
        <v>54</v>
      </c>
      <c r="F439" s="21">
        <v>0</v>
      </c>
      <c r="G439" s="18" t="str">
        <f>VLOOKUP(B439,'Data Produk'!$A$2:$F$40,2,FALSE)</f>
        <v>Detol</v>
      </c>
      <c r="H439" s="18" t="str">
        <f>VLOOKUP(B439,'Data Produk'!$A$2:$F$40,3,FALSE)</f>
        <v>Perawatan Tubuh</v>
      </c>
      <c r="I439" s="19" t="str">
        <f>VLOOKUP(B439,'Data Produk'!$A$2:$F$40,4,FALSE)</f>
        <v>Pcs</v>
      </c>
      <c r="J439" s="27">
        <f>VLOOKUP(B439,'Data Produk'!$A$2:$F$40,5,FALSE)</f>
        <v>5750</v>
      </c>
      <c r="K439" s="27">
        <f>VLOOKUP(B439,'Data Produk'!$A$2:$F$40,6,FALSE)</f>
        <v>7500</v>
      </c>
      <c r="L439" s="23">
        <f t="shared" si="59"/>
        <v>678500</v>
      </c>
      <c r="M439" s="24">
        <f t="shared" si="60"/>
        <v>885000</v>
      </c>
      <c r="N439" s="10">
        <f t="shared" si="54"/>
        <v>14</v>
      </c>
      <c r="O439" s="9" t="str">
        <f t="shared" si="55"/>
        <v>Mar</v>
      </c>
      <c r="P439" s="16">
        <f t="shared" si="56"/>
        <v>2022</v>
      </c>
      <c r="R439">
        <f>'[1]Data Transaksi'!$C439+50</f>
        <v>168</v>
      </c>
    </row>
    <row r="440" spans="1:18" x14ac:dyDescent="0.3">
      <c r="A440" s="8">
        <v>44635</v>
      </c>
      <c r="B440" s="9" t="s">
        <v>30</v>
      </c>
      <c r="C440" s="10">
        <v>114</v>
      </c>
      <c r="D440" s="10" t="s">
        <v>53</v>
      </c>
      <c r="E440" s="11" t="s">
        <v>55</v>
      </c>
      <c r="F440" s="12">
        <v>0</v>
      </c>
      <c r="G440" s="9" t="str">
        <f>VLOOKUP(B440,'Data Produk'!$A$2:$F$40,2,FALSE)</f>
        <v>Lifebuoy Cair 900 Ml</v>
      </c>
      <c r="H440" s="9" t="str">
        <f>VLOOKUP(B440,'Data Produk'!$A$2:$F$40,3,FALSE)</f>
        <v>Perawatan Tubuh</v>
      </c>
      <c r="I440" s="10" t="str">
        <f>VLOOKUP(B440,'Data Produk'!$A$2:$F$40,4,FALSE)</f>
        <v>Pcs</v>
      </c>
      <c r="J440" s="26">
        <f>VLOOKUP(B440,'Data Produk'!$A$2:$F$40,5,FALSE)</f>
        <v>34550</v>
      </c>
      <c r="K440" s="26">
        <f>VLOOKUP(B440,'Data Produk'!$A$2:$F$40,6,FALSE)</f>
        <v>36000</v>
      </c>
      <c r="L440" s="14">
        <f t="shared" si="59"/>
        <v>3938700</v>
      </c>
      <c r="M440" s="15">
        <f t="shared" si="60"/>
        <v>4104000</v>
      </c>
      <c r="N440" s="10">
        <f t="shared" si="54"/>
        <v>15</v>
      </c>
      <c r="O440" s="9" t="str">
        <f t="shared" si="55"/>
        <v>Mar</v>
      </c>
      <c r="P440" s="16">
        <f t="shared" si="56"/>
        <v>2022</v>
      </c>
      <c r="R440">
        <f>'[1]Data Transaksi'!$C440+50</f>
        <v>164</v>
      </c>
    </row>
    <row r="441" spans="1:18" x14ac:dyDescent="0.3">
      <c r="A441" s="17">
        <v>44636</v>
      </c>
      <c r="B441" s="18" t="s">
        <v>31</v>
      </c>
      <c r="C441" s="19">
        <v>110</v>
      </c>
      <c r="D441" s="19" t="s">
        <v>52</v>
      </c>
      <c r="E441" s="28" t="s">
        <v>54</v>
      </c>
      <c r="F441" s="21">
        <v>0</v>
      </c>
      <c r="G441" s="18" t="str">
        <f>VLOOKUP(B441,'Data Produk'!$A$2:$F$40,2,FALSE)</f>
        <v>Ciptadent 190gr</v>
      </c>
      <c r="H441" s="18" t="str">
        <f>VLOOKUP(B441,'Data Produk'!$A$2:$F$40,3,FALSE)</f>
        <v>Perawatan Tubuh</v>
      </c>
      <c r="I441" s="19" t="str">
        <f>VLOOKUP(B441,'Data Produk'!$A$2:$F$40,4,FALSE)</f>
        <v>Pcs</v>
      </c>
      <c r="J441" s="27">
        <f>VLOOKUP(B441,'Data Produk'!$A$2:$F$40,5,FALSE)</f>
        <v>15450</v>
      </c>
      <c r="K441" s="27">
        <f>VLOOKUP(B441,'Data Produk'!$A$2:$F$40,6,FALSE)</f>
        <v>17750</v>
      </c>
      <c r="L441" s="23">
        <f t="shared" si="59"/>
        <v>1699500</v>
      </c>
      <c r="M441" s="24">
        <f t="shared" si="60"/>
        <v>1952500</v>
      </c>
      <c r="N441" s="10">
        <f t="shared" si="54"/>
        <v>16</v>
      </c>
      <c r="O441" s="9" t="str">
        <f t="shared" si="55"/>
        <v>Mar</v>
      </c>
      <c r="P441" s="16">
        <f t="shared" si="56"/>
        <v>2022</v>
      </c>
      <c r="R441">
        <f>'[1]Data Transaksi'!$C441+50</f>
        <v>160</v>
      </c>
    </row>
    <row r="442" spans="1:18" x14ac:dyDescent="0.3">
      <c r="A442" s="8">
        <v>44637</v>
      </c>
      <c r="B442" s="9" t="s">
        <v>32</v>
      </c>
      <c r="C442" s="10">
        <v>112</v>
      </c>
      <c r="D442" s="10" t="s">
        <v>53</v>
      </c>
      <c r="E442" s="11" t="s">
        <v>55</v>
      </c>
      <c r="F442" s="12">
        <v>0</v>
      </c>
      <c r="G442" s="9" t="str">
        <f>VLOOKUP(B442,'Data Produk'!$A$2:$F$40,2,FALSE)</f>
        <v>Pepsodent 120 gr</v>
      </c>
      <c r="H442" s="9" t="str">
        <f>VLOOKUP(B442,'Data Produk'!$A$2:$F$40,3,FALSE)</f>
        <v>Perawatan Tubuh</v>
      </c>
      <c r="I442" s="10" t="str">
        <f>VLOOKUP(B442,'Data Produk'!$A$2:$F$40,4,FALSE)</f>
        <v>Pcs</v>
      </c>
      <c r="J442" s="26">
        <f>VLOOKUP(B442,'Data Produk'!$A$2:$F$40,5,FALSE)</f>
        <v>5750</v>
      </c>
      <c r="K442" s="26">
        <f>VLOOKUP(B442,'Data Produk'!$A$2:$F$40,6,FALSE)</f>
        <v>10300</v>
      </c>
      <c r="L442" s="14">
        <f t="shared" si="59"/>
        <v>644000</v>
      </c>
      <c r="M442" s="15">
        <f t="shared" si="60"/>
        <v>1153600</v>
      </c>
      <c r="N442" s="10">
        <f t="shared" si="54"/>
        <v>17</v>
      </c>
      <c r="O442" s="9" t="str">
        <f t="shared" si="55"/>
        <v>Mar</v>
      </c>
      <c r="P442" s="16">
        <f t="shared" si="56"/>
        <v>2022</v>
      </c>
      <c r="R442">
        <f>'[1]Data Transaksi'!$C442+50</f>
        <v>162</v>
      </c>
    </row>
    <row r="443" spans="1:18" x14ac:dyDescent="0.3">
      <c r="A443" s="17">
        <v>44638</v>
      </c>
      <c r="B443" s="18" t="s">
        <v>36</v>
      </c>
      <c r="C443" s="19">
        <v>119</v>
      </c>
      <c r="D443" s="19" t="s">
        <v>53</v>
      </c>
      <c r="E443" s="28" t="s">
        <v>54</v>
      </c>
      <c r="F443" s="21">
        <v>0</v>
      </c>
      <c r="G443" s="18" t="str">
        <f>VLOOKUP(B443,'Data Produk'!$A$2:$F$40,2,FALSE)</f>
        <v>Buku Gambar A4</v>
      </c>
      <c r="H443" s="18" t="str">
        <f>VLOOKUP(B443,'Data Produk'!$A$2:$F$40,3,FALSE)</f>
        <v>Alat Tulis</v>
      </c>
      <c r="I443" s="19" t="str">
        <f>VLOOKUP(B443,'Data Produk'!$A$2:$F$40,4,FALSE)</f>
        <v>Pcs</v>
      </c>
      <c r="J443" s="27">
        <f>VLOOKUP(B443,'Data Produk'!$A$2:$F$40,5,FALSE)</f>
        <v>8000</v>
      </c>
      <c r="K443" s="27">
        <f>VLOOKUP(B443,'Data Produk'!$A$2:$F$40,6,FALSE)</f>
        <v>10750</v>
      </c>
      <c r="L443" s="23">
        <f t="shared" si="59"/>
        <v>952000</v>
      </c>
      <c r="M443" s="24">
        <f t="shared" si="60"/>
        <v>1279250</v>
      </c>
      <c r="N443" s="10">
        <f t="shared" si="54"/>
        <v>18</v>
      </c>
      <c r="O443" s="9" t="str">
        <f t="shared" si="55"/>
        <v>Mar</v>
      </c>
      <c r="P443" s="16">
        <f t="shared" si="56"/>
        <v>2022</v>
      </c>
      <c r="R443">
        <f>'[1]Data Transaksi'!$C443+50</f>
        <v>169</v>
      </c>
    </row>
    <row r="444" spans="1:18" x14ac:dyDescent="0.3">
      <c r="A444" s="8">
        <v>44639</v>
      </c>
      <c r="B444" s="9" t="s">
        <v>37</v>
      </c>
      <c r="C444" s="10">
        <v>113</v>
      </c>
      <c r="D444" s="10" t="s">
        <v>52</v>
      </c>
      <c r="E444" s="11" t="s">
        <v>55</v>
      </c>
      <c r="F444" s="12">
        <v>0</v>
      </c>
      <c r="G444" s="9" t="str">
        <f>VLOOKUP(B444,'Data Produk'!$A$2:$F$40,2,FALSE)</f>
        <v>Buku Tulis</v>
      </c>
      <c r="H444" s="9" t="str">
        <f>VLOOKUP(B444,'Data Produk'!$A$2:$F$40,3,FALSE)</f>
        <v>Alat Tulis</v>
      </c>
      <c r="I444" s="10" t="str">
        <f>VLOOKUP(B444,'Data Produk'!$A$2:$F$40,4,FALSE)</f>
        <v>Pcs</v>
      </c>
      <c r="J444" s="26">
        <f>VLOOKUP(B444,'Data Produk'!$A$2:$F$40,5,FALSE)</f>
        <v>5000</v>
      </c>
      <c r="K444" s="26">
        <f>VLOOKUP(B444,'Data Produk'!$A$2:$F$40,6,FALSE)</f>
        <v>7750</v>
      </c>
      <c r="L444" s="14">
        <f t="shared" si="59"/>
        <v>565000</v>
      </c>
      <c r="M444" s="15">
        <f t="shared" si="60"/>
        <v>875750</v>
      </c>
      <c r="N444" s="10">
        <f t="shared" si="54"/>
        <v>19</v>
      </c>
      <c r="O444" s="9" t="str">
        <f t="shared" si="55"/>
        <v>Mar</v>
      </c>
      <c r="P444" s="16">
        <f t="shared" si="56"/>
        <v>2022</v>
      </c>
      <c r="R444">
        <f>'[1]Data Transaksi'!$C444+50</f>
        <v>163</v>
      </c>
    </row>
    <row r="445" spans="1:18" x14ac:dyDescent="0.3">
      <c r="A445" s="17">
        <v>44640</v>
      </c>
      <c r="B445" s="18" t="s">
        <v>38</v>
      </c>
      <c r="C445" s="19">
        <v>119</v>
      </c>
      <c r="D445" s="19" t="s">
        <v>53</v>
      </c>
      <c r="E445" s="28" t="s">
        <v>54</v>
      </c>
      <c r="F445" s="21">
        <v>0</v>
      </c>
      <c r="G445" s="18" t="str">
        <f>VLOOKUP(B445,'Data Produk'!$A$2:$F$40,2,FALSE)</f>
        <v>Pencil Warna 12</v>
      </c>
      <c r="H445" s="18" t="str">
        <f>VLOOKUP(B445,'Data Produk'!$A$2:$F$40,3,FALSE)</f>
        <v>Alat Tulis</v>
      </c>
      <c r="I445" s="19" t="str">
        <f>VLOOKUP(B445,'Data Produk'!$A$2:$F$40,4,FALSE)</f>
        <v>Pcs</v>
      </c>
      <c r="J445" s="27">
        <f>VLOOKUP(B445,'Data Produk'!$A$2:$F$40,5,FALSE)</f>
        <v>25000</v>
      </c>
      <c r="K445" s="27">
        <f>VLOOKUP(B445,'Data Produk'!$A$2:$F$40,6,FALSE)</f>
        <v>27500</v>
      </c>
      <c r="L445" s="23">
        <f t="shared" si="59"/>
        <v>2975000</v>
      </c>
      <c r="M445" s="24">
        <f t="shared" si="60"/>
        <v>3272500</v>
      </c>
      <c r="N445" s="10">
        <f t="shared" si="54"/>
        <v>20</v>
      </c>
      <c r="O445" s="9" t="str">
        <f t="shared" si="55"/>
        <v>Mar</v>
      </c>
      <c r="P445" s="16">
        <f t="shared" si="56"/>
        <v>2022</v>
      </c>
      <c r="R445">
        <f>'[1]Data Transaksi'!$C445+50</f>
        <v>169</v>
      </c>
    </row>
    <row r="446" spans="1:18" x14ac:dyDescent="0.3">
      <c r="A446" s="8">
        <v>44641</v>
      </c>
      <c r="B446" s="9" t="s">
        <v>39</v>
      </c>
      <c r="C446" s="10">
        <v>118</v>
      </c>
      <c r="D446" s="10" t="s">
        <v>53</v>
      </c>
      <c r="E446" s="25" t="s">
        <v>54</v>
      </c>
      <c r="F446" s="12">
        <v>0</v>
      </c>
      <c r="G446" s="9" t="str">
        <f>VLOOKUP(B446,'Data Produk'!$A$2:$F$40,2,FALSE)</f>
        <v>Pencil Warna 24</v>
      </c>
      <c r="H446" s="9" t="str">
        <f>VLOOKUP(B446,'Data Produk'!$A$2:$F$40,3,FALSE)</f>
        <v>Alat Tulis</v>
      </c>
      <c r="I446" s="10" t="str">
        <f>VLOOKUP(B446,'Data Produk'!$A$2:$F$40,4,FALSE)</f>
        <v>Pcs</v>
      </c>
      <c r="J446" s="26">
        <f>VLOOKUP(B446,'Data Produk'!$A$2:$F$40,5,FALSE)</f>
        <v>50000</v>
      </c>
      <c r="K446" s="26">
        <f>VLOOKUP(B446,'Data Produk'!$A$2:$F$40,6,FALSE)</f>
        <v>55000</v>
      </c>
      <c r="L446" s="14">
        <f t="shared" si="59"/>
        <v>5900000</v>
      </c>
      <c r="M446" s="15">
        <f t="shared" si="60"/>
        <v>6490000</v>
      </c>
      <c r="N446" s="10">
        <f t="shared" si="54"/>
        <v>21</v>
      </c>
      <c r="O446" s="9" t="str">
        <f t="shared" si="55"/>
        <v>Mar</v>
      </c>
      <c r="P446" s="16">
        <f t="shared" si="56"/>
        <v>2022</v>
      </c>
      <c r="R446">
        <f>'[1]Data Transaksi'!$C446+50</f>
        <v>168</v>
      </c>
    </row>
    <row r="447" spans="1:18" x14ac:dyDescent="0.3">
      <c r="A447" s="17">
        <v>44642</v>
      </c>
      <c r="B447" s="18" t="s">
        <v>40</v>
      </c>
      <c r="C447" s="19">
        <v>125</v>
      </c>
      <c r="D447" s="19" t="s">
        <v>52</v>
      </c>
      <c r="E447" s="20" t="s">
        <v>55</v>
      </c>
      <c r="F447" s="21">
        <v>0</v>
      </c>
      <c r="G447" s="18" t="str">
        <f>VLOOKUP(B447,'Data Produk'!$A$2:$F$40,2,FALSE)</f>
        <v>Buku Gambar A3</v>
      </c>
      <c r="H447" s="18" t="str">
        <f>VLOOKUP(B447,'Data Produk'!$A$2:$F$40,3,FALSE)</f>
        <v>Alat Tulis</v>
      </c>
      <c r="I447" s="19" t="str">
        <f>VLOOKUP(B447,'Data Produk'!$A$2:$F$40,4,FALSE)</f>
        <v>Pcs</v>
      </c>
      <c r="J447" s="27">
        <f>VLOOKUP(B447,'Data Produk'!$A$2:$F$40,5,FALSE)</f>
        <v>10000</v>
      </c>
      <c r="K447" s="27">
        <f>VLOOKUP(B447,'Data Produk'!$A$2:$F$40,6,FALSE)</f>
        <v>13500</v>
      </c>
      <c r="L447" s="23">
        <f t="shared" si="59"/>
        <v>1250000</v>
      </c>
      <c r="M447" s="24">
        <f t="shared" si="60"/>
        <v>1687500</v>
      </c>
      <c r="N447" s="10">
        <f t="shared" si="54"/>
        <v>22</v>
      </c>
      <c r="O447" s="9" t="str">
        <f t="shared" si="55"/>
        <v>Mar</v>
      </c>
      <c r="P447" s="16">
        <f t="shared" si="56"/>
        <v>2022</v>
      </c>
      <c r="R447">
        <f>'[1]Data Transaksi'!$C447+50</f>
        <v>175</v>
      </c>
    </row>
    <row r="448" spans="1:18" x14ac:dyDescent="0.3">
      <c r="A448" s="8">
        <v>44643</v>
      </c>
      <c r="B448" s="9" t="s">
        <v>41</v>
      </c>
      <c r="C448" s="10">
        <v>117</v>
      </c>
      <c r="D448" s="10" t="s">
        <v>53</v>
      </c>
      <c r="E448" s="25" t="s">
        <v>54</v>
      </c>
      <c r="F448" s="12">
        <v>0</v>
      </c>
      <c r="G448" s="9" t="str">
        <f>VLOOKUP(B448,'Data Produk'!$A$2:$F$40,2,FALSE)</f>
        <v>Pulpen Gel</v>
      </c>
      <c r="H448" s="9" t="str">
        <f>VLOOKUP(B448,'Data Produk'!$A$2:$F$40,3,FALSE)</f>
        <v>Alat Tulis</v>
      </c>
      <c r="I448" s="10" t="str">
        <f>VLOOKUP(B448,'Data Produk'!$A$2:$F$40,4,FALSE)</f>
        <v>Pcs</v>
      </c>
      <c r="J448" s="26">
        <f>VLOOKUP(B448,'Data Produk'!$A$2:$F$40,5,FALSE)</f>
        <v>7500</v>
      </c>
      <c r="K448" s="26">
        <f>VLOOKUP(B448,'Data Produk'!$A$2:$F$40,6,FALSE)</f>
        <v>8000</v>
      </c>
      <c r="L448" s="14">
        <f t="shared" si="59"/>
        <v>877500</v>
      </c>
      <c r="M448" s="15">
        <f t="shared" si="60"/>
        <v>936000</v>
      </c>
      <c r="N448" s="10">
        <f t="shared" si="54"/>
        <v>23</v>
      </c>
      <c r="O448" s="9" t="str">
        <f t="shared" si="55"/>
        <v>Mar</v>
      </c>
      <c r="P448" s="16">
        <f t="shared" si="56"/>
        <v>2022</v>
      </c>
      <c r="R448">
        <f>'[1]Data Transaksi'!$C448+50</f>
        <v>167</v>
      </c>
    </row>
    <row r="449" spans="1:18" x14ac:dyDescent="0.3">
      <c r="A449" s="17">
        <v>44644</v>
      </c>
      <c r="B449" s="18" t="s">
        <v>42</v>
      </c>
      <c r="C449" s="19">
        <v>130</v>
      </c>
      <c r="D449" s="19" t="s">
        <v>53</v>
      </c>
      <c r="E449" s="28" t="s">
        <v>54</v>
      </c>
      <c r="F449" s="21">
        <v>0</v>
      </c>
      <c r="G449" s="18" t="str">
        <f>VLOOKUP(B449,'Data Produk'!$A$2:$F$40,2,FALSE)</f>
        <v>Tipe X Joyko</v>
      </c>
      <c r="H449" s="18" t="str">
        <f>VLOOKUP(B449,'Data Produk'!$A$2:$F$40,3,FALSE)</f>
        <v>Alat Tulis</v>
      </c>
      <c r="I449" s="19" t="str">
        <f>VLOOKUP(B449,'Data Produk'!$A$2:$F$40,4,FALSE)</f>
        <v>Pcs</v>
      </c>
      <c r="J449" s="27">
        <f>VLOOKUP(B449,'Data Produk'!$A$2:$F$40,5,FALSE)</f>
        <v>1500</v>
      </c>
      <c r="K449" s="27">
        <f>VLOOKUP(B449,'Data Produk'!$A$2:$F$40,6,FALSE)</f>
        <v>2500</v>
      </c>
      <c r="L449" s="23">
        <f t="shared" si="59"/>
        <v>195000</v>
      </c>
      <c r="M449" s="24">
        <f t="shared" si="60"/>
        <v>325000</v>
      </c>
      <c r="N449" s="10">
        <f t="shared" si="54"/>
        <v>24</v>
      </c>
      <c r="O449" s="9" t="str">
        <f t="shared" si="55"/>
        <v>Mar</v>
      </c>
      <c r="P449" s="16">
        <f t="shared" si="56"/>
        <v>2022</v>
      </c>
      <c r="R449">
        <f>'[1]Data Transaksi'!$C449+50</f>
        <v>180</v>
      </c>
    </row>
    <row r="450" spans="1:18" x14ac:dyDescent="0.3">
      <c r="A450" s="8">
        <v>44645</v>
      </c>
      <c r="B450" s="9" t="s">
        <v>43</v>
      </c>
      <c r="C450" s="10">
        <v>115</v>
      </c>
      <c r="D450" s="10" t="s">
        <v>51</v>
      </c>
      <c r="E450" s="11" t="s">
        <v>55</v>
      </c>
      <c r="F450" s="12">
        <v>0</v>
      </c>
      <c r="G450" s="9" t="str">
        <f>VLOOKUP(B450,'Data Produk'!$A$2:$F$40,2,FALSE)</f>
        <v>Penggaris Butterfly</v>
      </c>
      <c r="H450" s="9" t="str">
        <f>VLOOKUP(B450,'Data Produk'!$A$2:$F$40,3,FALSE)</f>
        <v>Alat Tulis</v>
      </c>
      <c r="I450" s="10" t="str">
        <f>VLOOKUP(B450,'Data Produk'!$A$2:$F$40,4,FALSE)</f>
        <v>Pcs</v>
      </c>
      <c r="J450" s="26">
        <f>VLOOKUP(B450,'Data Produk'!$A$2:$F$40,5,FALSE)</f>
        <v>1750</v>
      </c>
      <c r="K450" s="26">
        <f>VLOOKUP(B450,'Data Produk'!$A$2:$F$40,6,FALSE)</f>
        <v>2750</v>
      </c>
      <c r="L450" s="14">
        <f t="shared" si="59"/>
        <v>201250</v>
      </c>
      <c r="M450" s="15">
        <f t="shared" ref="M450:M456" si="61">K450*C450*(1-F450)</f>
        <v>316250</v>
      </c>
      <c r="N450" s="10">
        <f t="shared" si="54"/>
        <v>25</v>
      </c>
      <c r="O450" s="9" t="str">
        <f t="shared" si="55"/>
        <v>Mar</v>
      </c>
      <c r="P450" s="16">
        <f t="shared" si="56"/>
        <v>2022</v>
      </c>
      <c r="R450">
        <f>'[1]Data Transaksi'!$C450+50</f>
        <v>165</v>
      </c>
    </row>
    <row r="451" spans="1:18" x14ac:dyDescent="0.3">
      <c r="A451" s="17">
        <v>44646</v>
      </c>
      <c r="B451" s="18" t="s">
        <v>44</v>
      </c>
      <c r="C451" s="19">
        <v>110</v>
      </c>
      <c r="D451" s="19" t="s">
        <v>51</v>
      </c>
      <c r="E451" s="28" t="s">
        <v>54</v>
      </c>
      <c r="F451" s="21">
        <v>0</v>
      </c>
      <c r="G451" s="18" t="str">
        <f>VLOOKUP(B451,'Data Produk'!$A$2:$F$40,2,FALSE)</f>
        <v>Penggaris Flexibble</v>
      </c>
      <c r="H451" s="18" t="str">
        <f>VLOOKUP(B451,'Data Produk'!$A$2:$F$40,3,FALSE)</f>
        <v>Alat Tulis</v>
      </c>
      <c r="I451" s="19" t="str">
        <f>VLOOKUP(B451,'Data Produk'!$A$2:$F$40,4,FALSE)</f>
        <v>Pcs</v>
      </c>
      <c r="J451" s="27">
        <f>VLOOKUP(B451,'Data Produk'!$A$2:$F$40,5,FALSE)</f>
        <v>13750</v>
      </c>
      <c r="K451" s="27">
        <f>VLOOKUP(B451,'Data Produk'!$A$2:$F$40,6,FALSE)</f>
        <v>17500</v>
      </c>
      <c r="L451" s="23">
        <f t="shared" si="59"/>
        <v>1512500</v>
      </c>
      <c r="M451" s="24">
        <f t="shared" si="61"/>
        <v>1925000</v>
      </c>
      <c r="N451" s="10">
        <f t="shared" ref="N451:N514" si="62">DAY(A451)</f>
        <v>26</v>
      </c>
      <c r="O451" s="9" t="str">
        <f t="shared" ref="O451:O514" si="63">TEXT(A451,"mmm")</f>
        <v>Mar</v>
      </c>
      <c r="P451" s="16">
        <f t="shared" ref="P451:P514" si="64">YEAR(A451)</f>
        <v>2022</v>
      </c>
      <c r="R451">
        <f>'[1]Data Transaksi'!$C451+50</f>
        <v>160</v>
      </c>
    </row>
    <row r="452" spans="1:18" x14ac:dyDescent="0.3">
      <c r="A452" s="8">
        <v>44647</v>
      </c>
      <c r="B452" s="9" t="s">
        <v>25</v>
      </c>
      <c r="C452" s="10">
        <v>110</v>
      </c>
      <c r="D452" s="10" t="s">
        <v>51</v>
      </c>
      <c r="E452" s="25" t="s">
        <v>54</v>
      </c>
      <c r="F452" s="12">
        <v>0</v>
      </c>
      <c r="G452" s="9" t="str">
        <f>VLOOKUP(B452,'Data Produk'!$A$2:$F$40,2,FALSE)</f>
        <v>Golda Coffee</v>
      </c>
      <c r="H452" s="9" t="str">
        <f>VLOOKUP(B452,'Data Produk'!$A$2:$F$40,3,FALSE)</f>
        <v>Minuman</v>
      </c>
      <c r="I452" s="10" t="str">
        <f>VLOOKUP(B452,'Data Produk'!$A$2:$F$40,4,FALSE)</f>
        <v>Pcs</v>
      </c>
      <c r="J452" s="26">
        <f>VLOOKUP(B452,'Data Produk'!$A$2:$F$40,5,FALSE)</f>
        <v>11950</v>
      </c>
      <c r="K452" s="26">
        <f>VLOOKUP(B452,'Data Produk'!$A$2:$F$40,6,FALSE)</f>
        <v>16200</v>
      </c>
      <c r="L452" s="14">
        <f t="shared" si="59"/>
        <v>1314500</v>
      </c>
      <c r="M452" s="15">
        <f t="shared" si="61"/>
        <v>1782000</v>
      </c>
      <c r="N452" s="10">
        <f t="shared" si="62"/>
        <v>27</v>
      </c>
      <c r="O452" s="9" t="str">
        <f t="shared" si="63"/>
        <v>Mar</v>
      </c>
      <c r="P452" s="16">
        <f t="shared" si="64"/>
        <v>2022</v>
      </c>
      <c r="R452">
        <f>'[1]Data Transaksi'!$C452+50</f>
        <v>160</v>
      </c>
    </row>
    <row r="453" spans="1:18" x14ac:dyDescent="0.3">
      <c r="A453" s="17">
        <v>44648</v>
      </c>
      <c r="B453" s="18" t="s">
        <v>10</v>
      </c>
      <c r="C453" s="19">
        <v>112</v>
      </c>
      <c r="D453" s="19" t="s">
        <v>51</v>
      </c>
      <c r="E453" s="20" t="s">
        <v>55</v>
      </c>
      <c r="F453" s="21">
        <v>0</v>
      </c>
      <c r="G453" s="18" t="str">
        <f>VLOOKUP(B453,'Data Produk'!$A$2:$F$40,2,FALSE)</f>
        <v>Beng beng</v>
      </c>
      <c r="H453" s="18" t="str">
        <f>VLOOKUP(B453,'Data Produk'!$A$2:$F$40,3,FALSE)</f>
        <v>Makanan</v>
      </c>
      <c r="I453" s="19" t="str">
        <f>VLOOKUP(B453,'Data Produk'!$A$2:$F$40,4,FALSE)</f>
        <v>Pcs</v>
      </c>
      <c r="J453" s="27">
        <f>VLOOKUP(B453,'Data Produk'!$A$2:$F$40,5,FALSE)</f>
        <v>3650</v>
      </c>
      <c r="K453" s="27">
        <f>VLOOKUP(B453,'Data Produk'!$A$2:$F$40,6,FALSE)</f>
        <v>5100</v>
      </c>
      <c r="L453" s="23">
        <f t="shared" si="59"/>
        <v>408800</v>
      </c>
      <c r="M453" s="24">
        <f t="shared" si="61"/>
        <v>571200</v>
      </c>
      <c r="N453" s="10">
        <f t="shared" si="62"/>
        <v>28</v>
      </c>
      <c r="O453" s="9" t="str">
        <f t="shared" si="63"/>
        <v>Mar</v>
      </c>
      <c r="P453" s="16">
        <f t="shared" si="64"/>
        <v>2022</v>
      </c>
      <c r="R453">
        <f>'[1]Data Transaksi'!$C453+50</f>
        <v>162</v>
      </c>
    </row>
    <row r="454" spans="1:18" x14ac:dyDescent="0.3">
      <c r="A454" s="8">
        <v>44649</v>
      </c>
      <c r="B454" s="9" t="s">
        <v>10</v>
      </c>
      <c r="C454" s="10">
        <v>110</v>
      </c>
      <c r="D454" s="10" t="s">
        <v>53</v>
      </c>
      <c r="E454" s="25" t="s">
        <v>54</v>
      </c>
      <c r="F454" s="12">
        <v>0</v>
      </c>
      <c r="G454" s="9" t="str">
        <f>VLOOKUP(B454,'Data Produk'!$A$2:$F$40,2,FALSE)</f>
        <v>Beng beng</v>
      </c>
      <c r="H454" s="9" t="str">
        <f>VLOOKUP(B454,'Data Produk'!$A$2:$F$40,3,FALSE)</f>
        <v>Makanan</v>
      </c>
      <c r="I454" s="10" t="str">
        <f>VLOOKUP(B454,'Data Produk'!$A$2:$F$40,4,FALSE)</f>
        <v>Pcs</v>
      </c>
      <c r="J454" s="26">
        <f>VLOOKUP(B454,'Data Produk'!$A$2:$F$40,5,FALSE)</f>
        <v>3650</v>
      </c>
      <c r="K454" s="26">
        <f>VLOOKUP(B454,'Data Produk'!$A$2:$F$40,6,FALSE)</f>
        <v>5100</v>
      </c>
      <c r="L454" s="14">
        <f t="shared" si="59"/>
        <v>401500</v>
      </c>
      <c r="M454" s="15">
        <f t="shared" si="61"/>
        <v>561000</v>
      </c>
      <c r="N454" s="10">
        <f t="shared" si="62"/>
        <v>29</v>
      </c>
      <c r="O454" s="9" t="str">
        <f t="shared" si="63"/>
        <v>Mar</v>
      </c>
      <c r="P454" s="16">
        <f t="shared" si="64"/>
        <v>2022</v>
      </c>
      <c r="R454">
        <f>'[1]Data Transaksi'!$C454+50</f>
        <v>160</v>
      </c>
    </row>
    <row r="455" spans="1:18" x14ac:dyDescent="0.3">
      <c r="A455" s="17">
        <v>44650</v>
      </c>
      <c r="B455" s="18" t="s">
        <v>10</v>
      </c>
      <c r="C455" s="19">
        <v>117</v>
      </c>
      <c r="D455" s="19" t="s">
        <v>51</v>
      </c>
      <c r="E455" s="28" t="s">
        <v>54</v>
      </c>
      <c r="F455" s="21">
        <v>0</v>
      </c>
      <c r="G455" s="18" t="str">
        <f>VLOOKUP(B455,'Data Produk'!$A$2:$F$40,2,FALSE)</f>
        <v>Beng beng</v>
      </c>
      <c r="H455" s="18" t="str">
        <f>VLOOKUP(B455,'Data Produk'!$A$2:$F$40,3,FALSE)</f>
        <v>Makanan</v>
      </c>
      <c r="I455" s="19" t="str">
        <f>VLOOKUP(B455,'Data Produk'!$A$2:$F$40,4,FALSE)</f>
        <v>Pcs</v>
      </c>
      <c r="J455" s="27">
        <f>VLOOKUP(B455,'Data Produk'!$A$2:$F$40,5,FALSE)</f>
        <v>3650</v>
      </c>
      <c r="K455" s="27">
        <f>VLOOKUP(B455,'Data Produk'!$A$2:$F$40,6,FALSE)</f>
        <v>5100</v>
      </c>
      <c r="L455" s="23">
        <f t="shared" si="59"/>
        <v>427050</v>
      </c>
      <c r="M455" s="24">
        <f t="shared" si="61"/>
        <v>596700</v>
      </c>
      <c r="N455" s="10">
        <f t="shared" si="62"/>
        <v>30</v>
      </c>
      <c r="O455" s="9" t="str">
        <f t="shared" si="63"/>
        <v>Mar</v>
      </c>
      <c r="P455" s="16">
        <f t="shared" si="64"/>
        <v>2022</v>
      </c>
      <c r="R455">
        <f>'[1]Data Transaksi'!$C455+50</f>
        <v>167</v>
      </c>
    </row>
    <row r="456" spans="1:18" x14ac:dyDescent="0.3">
      <c r="A456" s="8">
        <v>44651</v>
      </c>
      <c r="B456" s="9" t="s">
        <v>10</v>
      </c>
      <c r="C456" s="10">
        <v>110</v>
      </c>
      <c r="D456" s="10" t="s">
        <v>51</v>
      </c>
      <c r="E456" s="25" t="s">
        <v>54</v>
      </c>
      <c r="F456" s="12">
        <v>0</v>
      </c>
      <c r="G456" s="9" t="str">
        <f>VLOOKUP(B456,'Data Produk'!$A$2:$F$40,2,FALSE)</f>
        <v>Beng beng</v>
      </c>
      <c r="H456" s="9" t="str">
        <f>VLOOKUP(B456,'Data Produk'!$A$2:$F$40,3,FALSE)</f>
        <v>Makanan</v>
      </c>
      <c r="I456" s="10" t="str">
        <f>VLOOKUP(B456,'Data Produk'!$A$2:$F$40,4,FALSE)</f>
        <v>Pcs</v>
      </c>
      <c r="J456" s="26">
        <f>VLOOKUP(B456,'Data Produk'!$A$2:$F$40,5,FALSE)</f>
        <v>3650</v>
      </c>
      <c r="K456" s="26">
        <f>VLOOKUP(B456,'Data Produk'!$A$2:$F$40,6,FALSE)</f>
        <v>5100</v>
      </c>
      <c r="L456" s="14">
        <f t="shared" si="59"/>
        <v>401500</v>
      </c>
      <c r="M456" s="15">
        <f t="shared" si="61"/>
        <v>561000</v>
      </c>
      <c r="N456" s="10">
        <f t="shared" si="62"/>
        <v>31</v>
      </c>
      <c r="O456" s="9" t="str">
        <f t="shared" si="63"/>
        <v>Mar</v>
      </c>
      <c r="P456" s="16">
        <f t="shared" si="64"/>
        <v>2022</v>
      </c>
      <c r="R456">
        <f>'[1]Data Transaksi'!$C456+50</f>
        <v>160</v>
      </c>
    </row>
    <row r="457" spans="1:18" x14ac:dyDescent="0.3">
      <c r="A457" s="17">
        <v>44652</v>
      </c>
      <c r="B457" s="18" t="s">
        <v>10</v>
      </c>
      <c r="C457" s="19">
        <v>105</v>
      </c>
      <c r="D457" s="19" t="s">
        <v>51</v>
      </c>
      <c r="E457" s="20" t="s">
        <v>55</v>
      </c>
      <c r="F457" s="21">
        <v>0</v>
      </c>
      <c r="G457" s="18" t="str">
        <f>VLOOKUP(B457,'Data Produk'!$A$2:$F$40,2,FALSE)</f>
        <v>Beng beng</v>
      </c>
      <c r="H457" s="18" t="str">
        <f>VLOOKUP(B457,'Data Produk'!$A$2:$F$40,3,FALSE)</f>
        <v>Makanan</v>
      </c>
      <c r="I457" s="19" t="str">
        <f>VLOOKUP(B457,'Data Produk'!$A$2:$F$40,4,FALSE)</f>
        <v>Pcs</v>
      </c>
      <c r="J457" s="27">
        <f>VLOOKUP(B457,'Data Produk'!$A$2:$F$40,5,FALSE)</f>
        <v>3650</v>
      </c>
      <c r="K457" s="27">
        <f>VLOOKUP(B457,'Data Produk'!$A$2:$F$40,6,FALSE)</f>
        <v>5100</v>
      </c>
      <c r="L457" s="23">
        <f>J457*C457</f>
        <v>383250</v>
      </c>
      <c r="M457" s="24">
        <f>K457*C457*(1-F457)</f>
        <v>535500</v>
      </c>
      <c r="N457" s="10">
        <f t="shared" si="62"/>
        <v>1</v>
      </c>
      <c r="O457" s="9" t="str">
        <f t="shared" si="63"/>
        <v>Apr</v>
      </c>
      <c r="P457" s="16">
        <f t="shared" si="64"/>
        <v>2022</v>
      </c>
      <c r="R457">
        <f>'[1]Data Transaksi'!$C457+50</f>
        <v>155</v>
      </c>
    </row>
    <row r="458" spans="1:18" x14ac:dyDescent="0.3">
      <c r="A458" s="8">
        <v>44653</v>
      </c>
      <c r="B458" s="9" t="s">
        <v>10</v>
      </c>
      <c r="C458" s="10">
        <v>104</v>
      </c>
      <c r="D458" s="10" t="s">
        <v>52</v>
      </c>
      <c r="E458" s="25" t="s">
        <v>55</v>
      </c>
      <c r="F458" s="12">
        <v>0</v>
      </c>
      <c r="G458" s="9" t="str">
        <f>VLOOKUP(B458,'Data Produk'!$A$2:$F$40,2,FALSE)</f>
        <v>Beng beng</v>
      </c>
      <c r="H458" s="9" t="str">
        <f>VLOOKUP(B458,'Data Produk'!$A$2:$F$40,3,FALSE)</f>
        <v>Makanan</v>
      </c>
      <c r="I458" s="10" t="str">
        <f>VLOOKUP(B458,'Data Produk'!$A$2:$F$40,4,FALSE)</f>
        <v>Pcs</v>
      </c>
      <c r="J458" s="26">
        <f>VLOOKUP(B458,'Data Produk'!$A$2:$F$40,5,FALSE)</f>
        <v>3650</v>
      </c>
      <c r="K458" s="26">
        <f>VLOOKUP(B458,'Data Produk'!$A$2:$F$40,6,FALSE)</f>
        <v>5100</v>
      </c>
      <c r="L458" s="14">
        <f t="shared" ref="L458:L486" si="65">J458*C458</f>
        <v>379600</v>
      </c>
      <c r="M458" s="15">
        <f t="shared" ref="M458:M480" si="66">K458*C458</f>
        <v>530400</v>
      </c>
      <c r="N458" s="10">
        <f t="shared" si="62"/>
        <v>2</v>
      </c>
      <c r="O458" s="9" t="str">
        <f t="shared" si="63"/>
        <v>Apr</v>
      </c>
      <c r="P458" s="16">
        <f t="shared" si="64"/>
        <v>2022</v>
      </c>
      <c r="R458">
        <f>'[1]Data Transaksi'!$C458+50</f>
        <v>154</v>
      </c>
    </row>
    <row r="459" spans="1:18" x14ac:dyDescent="0.3">
      <c r="A459" s="17">
        <v>44654</v>
      </c>
      <c r="B459" s="18" t="s">
        <v>10</v>
      </c>
      <c r="C459" s="19">
        <v>107</v>
      </c>
      <c r="D459" s="19" t="s">
        <v>52</v>
      </c>
      <c r="E459" s="28" t="s">
        <v>54</v>
      </c>
      <c r="F459" s="21">
        <v>0</v>
      </c>
      <c r="G459" s="18" t="str">
        <f>VLOOKUP(B459,'Data Produk'!$A$2:$F$40,2,FALSE)</f>
        <v>Beng beng</v>
      </c>
      <c r="H459" s="18" t="str">
        <f>VLOOKUP(B459,'Data Produk'!$A$2:$F$40,3,FALSE)</f>
        <v>Makanan</v>
      </c>
      <c r="I459" s="19" t="str">
        <f>VLOOKUP(B459,'Data Produk'!$A$2:$F$40,4,FALSE)</f>
        <v>Pcs</v>
      </c>
      <c r="J459" s="27">
        <f>VLOOKUP(B459,'Data Produk'!$A$2:$F$40,5,FALSE)</f>
        <v>3650</v>
      </c>
      <c r="K459" s="27">
        <f>VLOOKUP(B459,'Data Produk'!$A$2:$F$40,6,FALSE)</f>
        <v>5100</v>
      </c>
      <c r="L459" s="23">
        <f t="shared" si="65"/>
        <v>390550</v>
      </c>
      <c r="M459" s="24">
        <f t="shared" si="66"/>
        <v>545700</v>
      </c>
      <c r="N459" s="10">
        <f t="shared" si="62"/>
        <v>3</v>
      </c>
      <c r="O459" s="9" t="str">
        <f t="shared" si="63"/>
        <v>Apr</v>
      </c>
      <c r="P459" s="16">
        <f t="shared" si="64"/>
        <v>2022</v>
      </c>
      <c r="R459">
        <f>'[1]Data Transaksi'!$C459+50</f>
        <v>157</v>
      </c>
    </row>
    <row r="460" spans="1:18" x14ac:dyDescent="0.3">
      <c r="A460" s="8">
        <v>44655</v>
      </c>
      <c r="B460" s="9" t="s">
        <v>6</v>
      </c>
      <c r="C460" s="10">
        <v>108</v>
      </c>
      <c r="D460" s="10" t="s">
        <v>52</v>
      </c>
      <c r="E460" s="25" t="s">
        <v>54</v>
      </c>
      <c r="F460" s="12">
        <v>0</v>
      </c>
      <c r="G460" s="9" t="str">
        <f>VLOOKUP(B460,'Data Produk'!$A$2:$F$40,2,FALSE)</f>
        <v>Pocky</v>
      </c>
      <c r="H460" s="9" t="str">
        <f>VLOOKUP(B460,'Data Produk'!$A$2:$F$40,3,FALSE)</f>
        <v>Makanan</v>
      </c>
      <c r="I460" s="10" t="str">
        <f>VLOOKUP(B460,'Data Produk'!$A$2:$F$40,4,FALSE)</f>
        <v>Pcs</v>
      </c>
      <c r="J460" s="26">
        <f>VLOOKUP(B460,'Data Produk'!$A$2:$F$40,5,FALSE)</f>
        <v>7250</v>
      </c>
      <c r="K460" s="26">
        <f>VLOOKUP(B460,'Data Produk'!$A$2:$F$40,6,FALSE)</f>
        <v>8200</v>
      </c>
      <c r="L460" s="14">
        <f t="shared" si="65"/>
        <v>783000</v>
      </c>
      <c r="M460" s="15">
        <f t="shared" si="66"/>
        <v>885600</v>
      </c>
      <c r="N460" s="10">
        <f t="shared" si="62"/>
        <v>4</v>
      </c>
      <c r="O460" s="9" t="str">
        <f t="shared" si="63"/>
        <v>Apr</v>
      </c>
      <c r="P460" s="16">
        <f t="shared" si="64"/>
        <v>2022</v>
      </c>
      <c r="R460">
        <f>'[1]Data Transaksi'!$C460+50</f>
        <v>158</v>
      </c>
    </row>
    <row r="461" spans="1:18" x14ac:dyDescent="0.3">
      <c r="A461" s="17">
        <v>44656</v>
      </c>
      <c r="B461" s="18" t="s">
        <v>20</v>
      </c>
      <c r="C461" s="19">
        <v>105</v>
      </c>
      <c r="D461" s="19" t="s">
        <v>51</v>
      </c>
      <c r="E461" s="28" t="s">
        <v>54</v>
      </c>
      <c r="F461" s="21">
        <v>0</v>
      </c>
      <c r="G461" s="18" t="str">
        <f>VLOOKUP(B461,'Data Produk'!$A$2:$F$40,2,FALSE)</f>
        <v>Yoyic Bluebery</v>
      </c>
      <c r="H461" s="18" t="str">
        <f>VLOOKUP(B461,'Data Produk'!$A$2:$F$40,3,FALSE)</f>
        <v>Minuman</v>
      </c>
      <c r="I461" s="19" t="str">
        <f>VLOOKUP(B461,'Data Produk'!$A$2:$F$40,4,FALSE)</f>
        <v>Pcs</v>
      </c>
      <c r="J461" s="27">
        <f>VLOOKUP(B461,'Data Produk'!$A$2:$F$40,5,FALSE)</f>
        <v>4775</v>
      </c>
      <c r="K461" s="27">
        <f>VLOOKUP(B461,'Data Produk'!$A$2:$F$40,6,FALSE)</f>
        <v>7700</v>
      </c>
      <c r="L461" s="23">
        <f t="shared" si="65"/>
        <v>501375</v>
      </c>
      <c r="M461" s="24">
        <f t="shared" si="66"/>
        <v>808500</v>
      </c>
      <c r="N461" s="10">
        <f t="shared" si="62"/>
        <v>5</v>
      </c>
      <c r="O461" s="9" t="str">
        <f t="shared" si="63"/>
        <v>Apr</v>
      </c>
      <c r="P461" s="16">
        <f t="shared" si="64"/>
        <v>2022</v>
      </c>
      <c r="R461">
        <f>'[1]Data Transaksi'!$C461+50</f>
        <v>155</v>
      </c>
    </row>
    <row r="462" spans="1:18" x14ac:dyDescent="0.3">
      <c r="A462" s="8">
        <v>44657</v>
      </c>
      <c r="B462" s="9" t="s">
        <v>25</v>
      </c>
      <c r="C462" s="10">
        <v>115</v>
      </c>
      <c r="D462" s="10" t="s">
        <v>51</v>
      </c>
      <c r="E462" s="25" t="s">
        <v>55</v>
      </c>
      <c r="F462" s="12">
        <v>0</v>
      </c>
      <c r="G462" s="9" t="str">
        <f>VLOOKUP(B462,'Data Produk'!$A$2:$F$40,2,FALSE)</f>
        <v>Golda Coffee</v>
      </c>
      <c r="H462" s="9" t="str">
        <f>VLOOKUP(B462,'Data Produk'!$A$2:$F$40,3,FALSE)</f>
        <v>Minuman</v>
      </c>
      <c r="I462" s="10" t="str">
        <f>VLOOKUP(B462,'Data Produk'!$A$2:$F$40,4,FALSE)</f>
        <v>Pcs</v>
      </c>
      <c r="J462" s="26">
        <f>VLOOKUP(B462,'Data Produk'!$A$2:$F$40,5,FALSE)</f>
        <v>11950</v>
      </c>
      <c r="K462" s="26">
        <f>VLOOKUP(B462,'Data Produk'!$A$2:$F$40,6,FALSE)</f>
        <v>16200</v>
      </c>
      <c r="L462" s="14">
        <f t="shared" si="65"/>
        <v>1374250</v>
      </c>
      <c r="M462" s="15">
        <f t="shared" si="66"/>
        <v>1863000</v>
      </c>
      <c r="N462" s="10">
        <f t="shared" si="62"/>
        <v>6</v>
      </c>
      <c r="O462" s="9" t="str">
        <f t="shared" si="63"/>
        <v>Apr</v>
      </c>
      <c r="P462" s="16">
        <f t="shared" si="64"/>
        <v>2022</v>
      </c>
      <c r="R462">
        <f>'[1]Data Transaksi'!$C462+50</f>
        <v>165</v>
      </c>
    </row>
    <row r="463" spans="1:18" x14ac:dyDescent="0.3">
      <c r="A463" s="17">
        <v>44658</v>
      </c>
      <c r="B463" s="18" t="s">
        <v>30</v>
      </c>
      <c r="C463" s="19">
        <v>105</v>
      </c>
      <c r="D463" s="19" t="s">
        <v>51</v>
      </c>
      <c r="E463" s="28" t="s">
        <v>54</v>
      </c>
      <c r="F463" s="21">
        <v>0</v>
      </c>
      <c r="G463" s="18" t="str">
        <f>VLOOKUP(B463,'Data Produk'!$A$2:$F$40,2,FALSE)</f>
        <v>Lifebuoy Cair 900 Ml</v>
      </c>
      <c r="H463" s="18" t="str">
        <f>VLOOKUP(B463,'Data Produk'!$A$2:$F$40,3,FALSE)</f>
        <v>Perawatan Tubuh</v>
      </c>
      <c r="I463" s="19" t="str">
        <f>VLOOKUP(B463,'Data Produk'!$A$2:$F$40,4,FALSE)</f>
        <v>Pcs</v>
      </c>
      <c r="J463" s="27">
        <f>VLOOKUP(B463,'Data Produk'!$A$2:$F$40,5,FALSE)</f>
        <v>34550</v>
      </c>
      <c r="K463" s="27">
        <f>VLOOKUP(B463,'Data Produk'!$A$2:$F$40,6,FALSE)</f>
        <v>36000</v>
      </c>
      <c r="L463" s="23">
        <f t="shared" si="65"/>
        <v>3627750</v>
      </c>
      <c r="M463" s="24">
        <f t="shared" si="66"/>
        <v>3780000</v>
      </c>
      <c r="N463" s="10">
        <f t="shared" si="62"/>
        <v>7</v>
      </c>
      <c r="O463" s="9" t="str">
        <f t="shared" si="63"/>
        <v>Apr</v>
      </c>
      <c r="P463" s="16">
        <f t="shared" si="64"/>
        <v>2022</v>
      </c>
      <c r="R463">
        <f>'[1]Data Transaksi'!$C463+50</f>
        <v>155</v>
      </c>
    </row>
    <row r="464" spans="1:18" x14ac:dyDescent="0.3">
      <c r="A464" s="8">
        <v>44659</v>
      </c>
      <c r="B464" s="9" t="s">
        <v>8</v>
      </c>
      <c r="C464" s="10">
        <v>110</v>
      </c>
      <c r="D464" s="10" t="s">
        <v>51</v>
      </c>
      <c r="E464" s="25" t="s">
        <v>55</v>
      </c>
      <c r="F464" s="12">
        <v>0</v>
      </c>
      <c r="G464" s="9" t="str">
        <f>VLOOKUP(B464,'Data Produk'!$A$2:$F$40,2,FALSE)</f>
        <v>Oreo Wafer Sandwich</v>
      </c>
      <c r="H464" s="9" t="str">
        <f>VLOOKUP(B464,'Data Produk'!$A$2:$F$40,3,FALSE)</f>
        <v>Makanan</v>
      </c>
      <c r="I464" s="10" t="str">
        <f>VLOOKUP(B464,'Data Produk'!$A$2:$F$40,4,FALSE)</f>
        <v>Pcs</v>
      </c>
      <c r="J464" s="26">
        <f>VLOOKUP(B464,'Data Produk'!$A$2:$F$40,5,FALSE)</f>
        <v>2350</v>
      </c>
      <c r="K464" s="26">
        <f>VLOOKUP(B464,'Data Produk'!$A$2:$F$40,6,FALSE)</f>
        <v>3500</v>
      </c>
      <c r="L464" s="14">
        <f t="shared" si="65"/>
        <v>258500</v>
      </c>
      <c r="M464" s="15">
        <f t="shared" si="66"/>
        <v>385000</v>
      </c>
      <c r="N464" s="10">
        <f t="shared" si="62"/>
        <v>8</v>
      </c>
      <c r="O464" s="9" t="str">
        <f t="shared" si="63"/>
        <v>Apr</v>
      </c>
      <c r="P464" s="16">
        <f t="shared" si="64"/>
        <v>2022</v>
      </c>
      <c r="R464">
        <f>'[1]Data Transaksi'!$C464+50</f>
        <v>160</v>
      </c>
    </row>
    <row r="465" spans="1:18" x14ac:dyDescent="0.3">
      <c r="A465" s="17">
        <v>44660</v>
      </c>
      <c r="B465" s="18" t="s">
        <v>38</v>
      </c>
      <c r="C465" s="19">
        <v>104</v>
      </c>
      <c r="D465" s="19" t="s">
        <v>53</v>
      </c>
      <c r="E465" s="28" t="s">
        <v>54</v>
      </c>
      <c r="F465" s="21">
        <v>0</v>
      </c>
      <c r="G465" s="18" t="str">
        <f>VLOOKUP(B465,'Data Produk'!$A$2:$F$40,2,FALSE)</f>
        <v>Pencil Warna 12</v>
      </c>
      <c r="H465" s="18" t="str">
        <f>VLOOKUP(B465,'Data Produk'!$A$2:$F$40,3,FALSE)</f>
        <v>Alat Tulis</v>
      </c>
      <c r="I465" s="19" t="str">
        <f>VLOOKUP(B465,'Data Produk'!$A$2:$F$40,4,FALSE)</f>
        <v>Pcs</v>
      </c>
      <c r="J465" s="27">
        <f>VLOOKUP(B465,'Data Produk'!$A$2:$F$40,5,FALSE)</f>
        <v>25000</v>
      </c>
      <c r="K465" s="27">
        <f>VLOOKUP(B465,'Data Produk'!$A$2:$F$40,6,FALSE)</f>
        <v>27500</v>
      </c>
      <c r="L465" s="23">
        <f t="shared" si="65"/>
        <v>2600000</v>
      </c>
      <c r="M465" s="24">
        <f t="shared" si="66"/>
        <v>2860000</v>
      </c>
      <c r="N465" s="10">
        <f t="shared" si="62"/>
        <v>9</v>
      </c>
      <c r="O465" s="9" t="str">
        <f t="shared" si="63"/>
        <v>Apr</v>
      </c>
      <c r="P465" s="16">
        <f t="shared" si="64"/>
        <v>2022</v>
      </c>
      <c r="R465">
        <f>'[1]Data Transaksi'!$C465+50</f>
        <v>154</v>
      </c>
    </row>
    <row r="466" spans="1:18" x14ac:dyDescent="0.3">
      <c r="A466" s="8">
        <v>44661</v>
      </c>
      <c r="B466" s="9" t="s">
        <v>38</v>
      </c>
      <c r="C466" s="10">
        <v>103</v>
      </c>
      <c r="D466" s="10" t="s">
        <v>52</v>
      </c>
      <c r="E466" s="25" t="s">
        <v>54</v>
      </c>
      <c r="F466" s="12">
        <v>0</v>
      </c>
      <c r="G466" s="9" t="str">
        <f>VLOOKUP(B466,'Data Produk'!$A$2:$F$40,2,FALSE)</f>
        <v>Pencil Warna 12</v>
      </c>
      <c r="H466" s="9" t="str">
        <f>VLOOKUP(B466,'Data Produk'!$A$2:$F$40,3,FALSE)</f>
        <v>Alat Tulis</v>
      </c>
      <c r="I466" s="10" t="str">
        <f>VLOOKUP(B466,'Data Produk'!$A$2:$F$40,4,FALSE)</f>
        <v>Pcs</v>
      </c>
      <c r="J466" s="26">
        <f>VLOOKUP(B466,'Data Produk'!$A$2:$F$40,5,FALSE)</f>
        <v>25000</v>
      </c>
      <c r="K466" s="26">
        <f>VLOOKUP(B466,'Data Produk'!$A$2:$F$40,6,FALSE)</f>
        <v>27500</v>
      </c>
      <c r="L466" s="14">
        <f t="shared" si="65"/>
        <v>2575000</v>
      </c>
      <c r="M466" s="15">
        <f t="shared" si="66"/>
        <v>2832500</v>
      </c>
      <c r="N466" s="10">
        <f t="shared" si="62"/>
        <v>10</v>
      </c>
      <c r="O466" s="9" t="str">
        <f t="shared" si="63"/>
        <v>Apr</v>
      </c>
      <c r="P466" s="16">
        <f t="shared" si="64"/>
        <v>2022</v>
      </c>
      <c r="R466">
        <f>'[1]Data Transaksi'!$C466+50</f>
        <v>153</v>
      </c>
    </row>
    <row r="467" spans="1:18" x14ac:dyDescent="0.3">
      <c r="A467" s="17">
        <v>44662</v>
      </c>
      <c r="B467" s="18" t="s">
        <v>7</v>
      </c>
      <c r="C467" s="19">
        <v>112</v>
      </c>
      <c r="D467" s="19" t="s">
        <v>53</v>
      </c>
      <c r="E467" s="28" t="s">
        <v>54</v>
      </c>
      <c r="F467" s="21">
        <v>0</v>
      </c>
      <c r="G467" s="18" t="str">
        <f>VLOOKUP(B467,'Data Produk'!$A$2:$F$40,2,FALSE)</f>
        <v>Lotte Chocopie</v>
      </c>
      <c r="H467" s="18" t="str">
        <f>VLOOKUP(B467,'Data Produk'!$A$2:$F$40,3,FALSE)</f>
        <v>Makanan</v>
      </c>
      <c r="I467" s="19" t="str">
        <f>VLOOKUP(B467,'Data Produk'!$A$2:$F$40,4,FALSE)</f>
        <v>Pcs</v>
      </c>
      <c r="J467" s="27">
        <f>VLOOKUP(B467,'Data Produk'!$A$2:$F$40,5,FALSE)</f>
        <v>4850</v>
      </c>
      <c r="K467" s="27">
        <f>VLOOKUP(B467,'Data Produk'!$A$2:$F$40,6,FALSE)</f>
        <v>6100</v>
      </c>
      <c r="L467" s="23">
        <f t="shared" si="65"/>
        <v>543200</v>
      </c>
      <c r="M467" s="24">
        <f t="shared" si="66"/>
        <v>683200</v>
      </c>
      <c r="N467" s="10">
        <f t="shared" si="62"/>
        <v>11</v>
      </c>
      <c r="O467" s="9" t="str">
        <f t="shared" si="63"/>
        <v>Apr</v>
      </c>
      <c r="P467" s="16">
        <f t="shared" si="64"/>
        <v>2022</v>
      </c>
      <c r="R467">
        <f>'[1]Data Transaksi'!$C467+50</f>
        <v>162</v>
      </c>
    </row>
    <row r="468" spans="1:18" x14ac:dyDescent="0.3">
      <c r="A468" s="8">
        <v>44663</v>
      </c>
      <c r="B468" s="9" t="s">
        <v>9</v>
      </c>
      <c r="C468" s="10">
        <v>105</v>
      </c>
      <c r="D468" s="10" t="s">
        <v>53</v>
      </c>
      <c r="E468" s="25" t="s">
        <v>54</v>
      </c>
      <c r="F468" s="12">
        <v>0</v>
      </c>
      <c r="G468" s="9" t="str">
        <f>VLOOKUP(B468,'Data Produk'!$A$2:$F$40,2,FALSE)</f>
        <v>Nyam-nyam</v>
      </c>
      <c r="H468" s="9" t="str">
        <f>VLOOKUP(B468,'Data Produk'!$A$2:$F$40,3,FALSE)</f>
        <v>Makanan</v>
      </c>
      <c r="I468" s="10" t="str">
        <f>VLOOKUP(B468,'Data Produk'!$A$2:$F$40,4,FALSE)</f>
        <v>Pcs</v>
      </c>
      <c r="J468" s="26">
        <f>VLOOKUP(B468,'Data Produk'!$A$2:$F$40,5,FALSE)</f>
        <v>3550</v>
      </c>
      <c r="K468" s="26">
        <f>VLOOKUP(B468,'Data Produk'!$A$2:$F$40,6,FALSE)</f>
        <v>4800</v>
      </c>
      <c r="L468" s="14">
        <f t="shared" si="65"/>
        <v>372750</v>
      </c>
      <c r="M468" s="15">
        <f t="shared" si="66"/>
        <v>504000</v>
      </c>
      <c r="N468" s="10">
        <f t="shared" si="62"/>
        <v>12</v>
      </c>
      <c r="O468" s="9" t="str">
        <f t="shared" si="63"/>
        <v>Apr</v>
      </c>
      <c r="P468" s="16">
        <f t="shared" si="64"/>
        <v>2022</v>
      </c>
      <c r="R468">
        <f>'[1]Data Transaksi'!$C468+50</f>
        <v>155</v>
      </c>
    </row>
    <row r="469" spans="1:18" x14ac:dyDescent="0.3">
      <c r="A469" s="17">
        <v>44664</v>
      </c>
      <c r="B469" s="18" t="s">
        <v>6</v>
      </c>
      <c r="C469" s="19">
        <v>106</v>
      </c>
      <c r="D469" s="19" t="s">
        <v>52</v>
      </c>
      <c r="E469" s="28" t="s">
        <v>54</v>
      </c>
      <c r="F469" s="21">
        <v>0</v>
      </c>
      <c r="G469" s="18" t="str">
        <f>VLOOKUP(B469,'Data Produk'!$A$2:$F$40,2,FALSE)</f>
        <v>Pocky</v>
      </c>
      <c r="H469" s="18" t="str">
        <f>VLOOKUP(B469,'Data Produk'!$A$2:$F$40,3,FALSE)</f>
        <v>Makanan</v>
      </c>
      <c r="I469" s="19" t="str">
        <f>VLOOKUP(B469,'Data Produk'!$A$2:$F$40,4,FALSE)</f>
        <v>Pcs</v>
      </c>
      <c r="J469" s="27">
        <f>VLOOKUP(B469,'Data Produk'!$A$2:$F$40,5,FALSE)</f>
        <v>7250</v>
      </c>
      <c r="K469" s="27">
        <f>VLOOKUP(B469,'Data Produk'!$A$2:$F$40,6,FALSE)</f>
        <v>8200</v>
      </c>
      <c r="L469" s="23">
        <f t="shared" si="65"/>
        <v>768500</v>
      </c>
      <c r="M469" s="24">
        <f t="shared" si="66"/>
        <v>869200</v>
      </c>
      <c r="N469" s="10">
        <f t="shared" si="62"/>
        <v>13</v>
      </c>
      <c r="O469" s="9" t="str">
        <f t="shared" si="63"/>
        <v>Apr</v>
      </c>
      <c r="P469" s="16">
        <f t="shared" si="64"/>
        <v>2022</v>
      </c>
      <c r="R469">
        <f>'[1]Data Transaksi'!$C469+50</f>
        <v>156</v>
      </c>
    </row>
    <row r="470" spans="1:18" x14ac:dyDescent="0.3">
      <c r="A470" s="8">
        <v>44665</v>
      </c>
      <c r="B470" s="9" t="s">
        <v>20</v>
      </c>
      <c r="C470" s="10">
        <v>108</v>
      </c>
      <c r="D470" s="10" t="s">
        <v>53</v>
      </c>
      <c r="E470" s="25" t="s">
        <v>54</v>
      </c>
      <c r="F470" s="12">
        <v>0</v>
      </c>
      <c r="G470" s="9" t="str">
        <f>VLOOKUP(B470,'Data Produk'!$A$2:$F$40,2,FALSE)</f>
        <v>Yoyic Bluebery</v>
      </c>
      <c r="H470" s="9" t="str">
        <f>VLOOKUP(B470,'Data Produk'!$A$2:$F$40,3,FALSE)</f>
        <v>Minuman</v>
      </c>
      <c r="I470" s="10" t="str">
        <f>VLOOKUP(B470,'Data Produk'!$A$2:$F$40,4,FALSE)</f>
        <v>Pcs</v>
      </c>
      <c r="J470" s="26">
        <f>VLOOKUP(B470,'Data Produk'!$A$2:$F$40,5,FALSE)</f>
        <v>4775</v>
      </c>
      <c r="K470" s="26">
        <f>VLOOKUP(B470,'Data Produk'!$A$2:$F$40,6,FALSE)</f>
        <v>7700</v>
      </c>
      <c r="L470" s="14">
        <f t="shared" si="65"/>
        <v>515700</v>
      </c>
      <c r="M470" s="15">
        <f t="shared" si="66"/>
        <v>831600</v>
      </c>
      <c r="N470" s="10">
        <f t="shared" si="62"/>
        <v>14</v>
      </c>
      <c r="O470" s="9" t="str">
        <f t="shared" si="63"/>
        <v>Apr</v>
      </c>
      <c r="P470" s="16">
        <f t="shared" si="64"/>
        <v>2022</v>
      </c>
      <c r="R470">
        <f>'[1]Data Transaksi'!$C470+50</f>
        <v>158</v>
      </c>
    </row>
    <row r="471" spans="1:18" x14ac:dyDescent="0.3">
      <c r="A471" s="17">
        <v>44666</v>
      </c>
      <c r="B471" s="18" t="s">
        <v>25</v>
      </c>
      <c r="C471" s="19">
        <v>104</v>
      </c>
      <c r="D471" s="19" t="s">
        <v>53</v>
      </c>
      <c r="E471" s="28" t="s">
        <v>54</v>
      </c>
      <c r="F471" s="21">
        <v>0</v>
      </c>
      <c r="G471" s="18" t="str">
        <f>VLOOKUP(B471,'Data Produk'!$A$2:$F$40,2,FALSE)</f>
        <v>Golda Coffee</v>
      </c>
      <c r="H471" s="18" t="str">
        <f>VLOOKUP(B471,'Data Produk'!$A$2:$F$40,3,FALSE)</f>
        <v>Minuman</v>
      </c>
      <c r="I471" s="19" t="str">
        <f>VLOOKUP(B471,'Data Produk'!$A$2:$F$40,4,FALSE)</f>
        <v>Pcs</v>
      </c>
      <c r="J471" s="27">
        <f>VLOOKUP(B471,'Data Produk'!$A$2:$F$40,5,FALSE)</f>
        <v>11950</v>
      </c>
      <c r="K471" s="27">
        <f>VLOOKUP(B471,'Data Produk'!$A$2:$F$40,6,FALSE)</f>
        <v>16200</v>
      </c>
      <c r="L471" s="23">
        <f t="shared" si="65"/>
        <v>1242800</v>
      </c>
      <c r="M471" s="24">
        <f t="shared" si="66"/>
        <v>1684800</v>
      </c>
      <c r="N471" s="10">
        <f t="shared" si="62"/>
        <v>15</v>
      </c>
      <c r="O471" s="9" t="str">
        <f t="shared" si="63"/>
        <v>Apr</v>
      </c>
      <c r="P471" s="16">
        <f t="shared" si="64"/>
        <v>2022</v>
      </c>
      <c r="R471">
        <f>'[1]Data Transaksi'!$C471+50</f>
        <v>154</v>
      </c>
    </row>
    <row r="472" spans="1:18" x14ac:dyDescent="0.3">
      <c r="A472" s="8">
        <v>44667</v>
      </c>
      <c r="B472" s="9" t="s">
        <v>30</v>
      </c>
      <c r="C472" s="10">
        <v>105</v>
      </c>
      <c r="D472" s="10" t="s">
        <v>52</v>
      </c>
      <c r="E472" s="25" t="s">
        <v>54</v>
      </c>
      <c r="F472" s="12">
        <v>0</v>
      </c>
      <c r="G472" s="9" t="str">
        <f>VLOOKUP(B472,'Data Produk'!$A$2:$F$40,2,FALSE)</f>
        <v>Lifebuoy Cair 900 Ml</v>
      </c>
      <c r="H472" s="9" t="str">
        <f>VLOOKUP(B472,'Data Produk'!$A$2:$F$40,3,FALSE)</f>
        <v>Perawatan Tubuh</v>
      </c>
      <c r="I472" s="10" t="str">
        <f>VLOOKUP(B472,'Data Produk'!$A$2:$F$40,4,FALSE)</f>
        <v>Pcs</v>
      </c>
      <c r="J472" s="26">
        <f>VLOOKUP(B472,'Data Produk'!$A$2:$F$40,5,FALSE)</f>
        <v>34550</v>
      </c>
      <c r="K472" s="26">
        <f>VLOOKUP(B472,'Data Produk'!$A$2:$F$40,6,FALSE)</f>
        <v>36000</v>
      </c>
      <c r="L472" s="14">
        <f t="shared" si="65"/>
        <v>3627750</v>
      </c>
      <c r="M472" s="15">
        <f t="shared" si="66"/>
        <v>3780000</v>
      </c>
      <c r="N472" s="10">
        <f t="shared" si="62"/>
        <v>16</v>
      </c>
      <c r="O472" s="9" t="str">
        <f t="shared" si="63"/>
        <v>Apr</v>
      </c>
      <c r="P472" s="16">
        <f t="shared" si="64"/>
        <v>2022</v>
      </c>
      <c r="R472">
        <f>'[1]Data Transaksi'!$C472+50</f>
        <v>155</v>
      </c>
    </row>
    <row r="473" spans="1:18" x14ac:dyDescent="0.3">
      <c r="A473" s="17">
        <v>44668</v>
      </c>
      <c r="B473" s="18" t="s">
        <v>8</v>
      </c>
      <c r="C473" s="19">
        <v>102</v>
      </c>
      <c r="D473" s="19" t="s">
        <v>53</v>
      </c>
      <c r="E473" s="28" t="s">
        <v>54</v>
      </c>
      <c r="F473" s="21">
        <v>0</v>
      </c>
      <c r="G473" s="18" t="str">
        <f>VLOOKUP(B473,'Data Produk'!$A$2:$F$40,2,FALSE)</f>
        <v>Oreo Wafer Sandwich</v>
      </c>
      <c r="H473" s="18" t="str">
        <f>VLOOKUP(B473,'Data Produk'!$A$2:$F$40,3,FALSE)</f>
        <v>Makanan</v>
      </c>
      <c r="I473" s="19" t="str">
        <f>VLOOKUP(B473,'Data Produk'!$A$2:$F$40,4,FALSE)</f>
        <v>Pcs</v>
      </c>
      <c r="J473" s="27">
        <f>VLOOKUP(B473,'Data Produk'!$A$2:$F$40,5,FALSE)</f>
        <v>2350</v>
      </c>
      <c r="K473" s="27">
        <f>VLOOKUP(B473,'Data Produk'!$A$2:$F$40,6,FALSE)</f>
        <v>3500</v>
      </c>
      <c r="L473" s="23">
        <f t="shared" si="65"/>
        <v>239700</v>
      </c>
      <c r="M473" s="24">
        <f t="shared" si="66"/>
        <v>357000</v>
      </c>
      <c r="N473" s="10">
        <f t="shared" si="62"/>
        <v>17</v>
      </c>
      <c r="O473" s="9" t="str">
        <f t="shared" si="63"/>
        <v>Apr</v>
      </c>
      <c r="P473" s="16">
        <f t="shared" si="64"/>
        <v>2022</v>
      </c>
      <c r="R473">
        <f>'[1]Data Transaksi'!$C473+50</f>
        <v>152</v>
      </c>
    </row>
    <row r="474" spans="1:18" x14ac:dyDescent="0.3">
      <c r="A474" s="8">
        <v>44669</v>
      </c>
      <c r="B474" s="9" t="s">
        <v>38</v>
      </c>
      <c r="C474" s="10">
        <v>106</v>
      </c>
      <c r="D474" s="10" t="s">
        <v>53</v>
      </c>
      <c r="E474" s="25" t="s">
        <v>54</v>
      </c>
      <c r="F474" s="12">
        <v>0</v>
      </c>
      <c r="G474" s="9" t="str">
        <f>VLOOKUP(B474,'Data Produk'!$A$2:$F$40,2,FALSE)</f>
        <v>Pencil Warna 12</v>
      </c>
      <c r="H474" s="9" t="str">
        <f>VLOOKUP(B474,'Data Produk'!$A$2:$F$40,3,FALSE)</f>
        <v>Alat Tulis</v>
      </c>
      <c r="I474" s="10" t="str">
        <f>VLOOKUP(B474,'Data Produk'!$A$2:$F$40,4,FALSE)</f>
        <v>Pcs</v>
      </c>
      <c r="J474" s="26">
        <f>VLOOKUP(B474,'Data Produk'!$A$2:$F$40,5,FALSE)</f>
        <v>25000</v>
      </c>
      <c r="K474" s="26">
        <f>VLOOKUP(B474,'Data Produk'!$A$2:$F$40,6,FALSE)</f>
        <v>27500</v>
      </c>
      <c r="L474" s="14">
        <f t="shared" si="65"/>
        <v>2650000</v>
      </c>
      <c r="M474" s="15">
        <f t="shared" si="66"/>
        <v>2915000</v>
      </c>
      <c r="N474" s="10">
        <f t="shared" si="62"/>
        <v>18</v>
      </c>
      <c r="O474" s="9" t="str">
        <f t="shared" si="63"/>
        <v>Apr</v>
      </c>
      <c r="P474" s="16">
        <f t="shared" si="64"/>
        <v>2022</v>
      </c>
      <c r="R474">
        <f>'[1]Data Transaksi'!$C474+50</f>
        <v>156</v>
      </c>
    </row>
    <row r="475" spans="1:18" x14ac:dyDescent="0.3">
      <c r="A475" s="17">
        <v>44670</v>
      </c>
      <c r="B475" s="18" t="s">
        <v>38</v>
      </c>
      <c r="C475" s="19">
        <v>103</v>
      </c>
      <c r="D475" s="19" t="s">
        <v>52</v>
      </c>
      <c r="E475" s="28" t="s">
        <v>54</v>
      </c>
      <c r="F475" s="21">
        <v>0</v>
      </c>
      <c r="G475" s="18" t="str">
        <f>VLOOKUP(B475,'Data Produk'!$A$2:$F$40,2,FALSE)</f>
        <v>Pencil Warna 12</v>
      </c>
      <c r="H475" s="18" t="str">
        <f>VLOOKUP(B475,'Data Produk'!$A$2:$F$40,3,FALSE)</f>
        <v>Alat Tulis</v>
      </c>
      <c r="I475" s="19" t="str">
        <f>VLOOKUP(B475,'Data Produk'!$A$2:$F$40,4,FALSE)</f>
        <v>Pcs</v>
      </c>
      <c r="J475" s="27">
        <f>VLOOKUP(B475,'Data Produk'!$A$2:$F$40,5,FALSE)</f>
        <v>25000</v>
      </c>
      <c r="K475" s="27">
        <f>VLOOKUP(B475,'Data Produk'!$A$2:$F$40,6,FALSE)</f>
        <v>27500</v>
      </c>
      <c r="L475" s="23">
        <f t="shared" si="65"/>
        <v>2575000</v>
      </c>
      <c r="M475" s="24">
        <f t="shared" si="66"/>
        <v>2832500</v>
      </c>
      <c r="N475" s="10">
        <f t="shared" si="62"/>
        <v>19</v>
      </c>
      <c r="O475" s="9" t="str">
        <f t="shared" si="63"/>
        <v>Apr</v>
      </c>
      <c r="P475" s="16">
        <f t="shared" si="64"/>
        <v>2022</v>
      </c>
      <c r="R475">
        <f>'[1]Data Transaksi'!$C475+50</f>
        <v>153</v>
      </c>
    </row>
    <row r="476" spans="1:18" x14ac:dyDescent="0.3">
      <c r="A476" s="8">
        <v>44671</v>
      </c>
      <c r="B476" s="9" t="s">
        <v>7</v>
      </c>
      <c r="C476" s="10">
        <v>109</v>
      </c>
      <c r="D476" s="10" t="s">
        <v>53</v>
      </c>
      <c r="E476" s="25" t="s">
        <v>54</v>
      </c>
      <c r="F476" s="12">
        <v>0</v>
      </c>
      <c r="G476" s="9" t="str">
        <f>VLOOKUP(B476,'Data Produk'!$A$2:$F$40,2,FALSE)</f>
        <v>Lotte Chocopie</v>
      </c>
      <c r="H476" s="9" t="str">
        <f>VLOOKUP(B476,'Data Produk'!$A$2:$F$40,3,FALSE)</f>
        <v>Makanan</v>
      </c>
      <c r="I476" s="10" t="str">
        <f>VLOOKUP(B476,'Data Produk'!$A$2:$F$40,4,FALSE)</f>
        <v>Pcs</v>
      </c>
      <c r="J476" s="26">
        <f>VLOOKUP(B476,'Data Produk'!$A$2:$F$40,5,FALSE)</f>
        <v>4850</v>
      </c>
      <c r="K476" s="26">
        <f>VLOOKUP(B476,'Data Produk'!$A$2:$F$40,6,FALSE)</f>
        <v>6100</v>
      </c>
      <c r="L476" s="14">
        <f t="shared" si="65"/>
        <v>528650</v>
      </c>
      <c r="M476" s="15">
        <f t="shared" si="66"/>
        <v>664900</v>
      </c>
      <c r="N476" s="10">
        <f t="shared" si="62"/>
        <v>20</v>
      </c>
      <c r="O476" s="9" t="str">
        <f t="shared" si="63"/>
        <v>Apr</v>
      </c>
      <c r="P476" s="16">
        <f t="shared" si="64"/>
        <v>2022</v>
      </c>
      <c r="R476">
        <f>'[1]Data Transaksi'!$C476+50</f>
        <v>159</v>
      </c>
    </row>
    <row r="477" spans="1:18" x14ac:dyDescent="0.3">
      <c r="A477" s="17">
        <v>44672</v>
      </c>
      <c r="B477" s="18" t="s">
        <v>9</v>
      </c>
      <c r="C477" s="19">
        <v>108</v>
      </c>
      <c r="D477" s="19" t="s">
        <v>53</v>
      </c>
      <c r="E477" s="28" t="s">
        <v>54</v>
      </c>
      <c r="F477" s="21">
        <v>0</v>
      </c>
      <c r="G477" s="18" t="str">
        <f>VLOOKUP(B477,'Data Produk'!$A$2:$F$40,2,FALSE)</f>
        <v>Nyam-nyam</v>
      </c>
      <c r="H477" s="18" t="str">
        <f>VLOOKUP(B477,'Data Produk'!$A$2:$F$40,3,FALSE)</f>
        <v>Makanan</v>
      </c>
      <c r="I477" s="19" t="str">
        <f>VLOOKUP(B477,'Data Produk'!$A$2:$F$40,4,FALSE)</f>
        <v>Pcs</v>
      </c>
      <c r="J477" s="27">
        <f>VLOOKUP(B477,'Data Produk'!$A$2:$F$40,5,FALSE)</f>
        <v>3550</v>
      </c>
      <c r="K477" s="27">
        <f>VLOOKUP(B477,'Data Produk'!$A$2:$F$40,6,FALSE)</f>
        <v>4800</v>
      </c>
      <c r="L477" s="23">
        <f t="shared" si="65"/>
        <v>383400</v>
      </c>
      <c r="M477" s="24">
        <f t="shared" si="66"/>
        <v>518400</v>
      </c>
      <c r="N477" s="10">
        <f t="shared" si="62"/>
        <v>21</v>
      </c>
      <c r="O477" s="9" t="str">
        <f t="shared" si="63"/>
        <v>Apr</v>
      </c>
      <c r="P477" s="16">
        <f t="shared" si="64"/>
        <v>2022</v>
      </c>
      <c r="R477">
        <f>'[1]Data Transaksi'!$C477+50</f>
        <v>158</v>
      </c>
    </row>
    <row r="478" spans="1:18" x14ac:dyDescent="0.3">
      <c r="A478" s="8">
        <v>44673</v>
      </c>
      <c r="B478" s="9" t="s">
        <v>6</v>
      </c>
      <c r="C478" s="10">
        <v>107</v>
      </c>
      <c r="D478" s="10" t="s">
        <v>52</v>
      </c>
      <c r="E478" s="25" t="s">
        <v>54</v>
      </c>
      <c r="F478" s="12">
        <v>0</v>
      </c>
      <c r="G478" s="9" t="str">
        <f>VLOOKUP(B478,'Data Produk'!$A$2:$F$40,2,FALSE)</f>
        <v>Pocky</v>
      </c>
      <c r="H478" s="9" t="str">
        <f>VLOOKUP(B478,'Data Produk'!$A$2:$F$40,3,FALSE)</f>
        <v>Makanan</v>
      </c>
      <c r="I478" s="10" t="str">
        <f>VLOOKUP(B478,'Data Produk'!$A$2:$F$40,4,FALSE)</f>
        <v>Pcs</v>
      </c>
      <c r="J478" s="26">
        <f>VLOOKUP(B478,'Data Produk'!$A$2:$F$40,5,FALSE)</f>
        <v>7250</v>
      </c>
      <c r="K478" s="26">
        <f>VLOOKUP(B478,'Data Produk'!$A$2:$F$40,6,FALSE)</f>
        <v>8200</v>
      </c>
      <c r="L478" s="14">
        <f t="shared" si="65"/>
        <v>775750</v>
      </c>
      <c r="M478" s="15">
        <f t="shared" si="66"/>
        <v>877400</v>
      </c>
      <c r="N478" s="10">
        <f t="shared" si="62"/>
        <v>22</v>
      </c>
      <c r="O478" s="9" t="str">
        <f t="shared" si="63"/>
        <v>Apr</v>
      </c>
      <c r="P478" s="16">
        <f t="shared" si="64"/>
        <v>2022</v>
      </c>
      <c r="R478">
        <f>'[1]Data Transaksi'!$C478+50</f>
        <v>157</v>
      </c>
    </row>
    <row r="479" spans="1:18" x14ac:dyDescent="0.3">
      <c r="A479" s="17">
        <v>44674</v>
      </c>
      <c r="B479" s="18" t="s">
        <v>20</v>
      </c>
      <c r="C479" s="19">
        <v>105</v>
      </c>
      <c r="D479" s="19" t="s">
        <v>53</v>
      </c>
      <c r="E479" s="28" t="s">
        <v>54</v>
      </c>
      <c r="F479" s="21">
        <v>0</v>
      </c>
      <c r="G479" s="18" t="str">
        <f>VLOOKUP(B479,'Data Produk'!$A$2:$F$40,2,FALSE)</f>
        <v>Yoyic Bluebery</v>
      </c>
      <c r="H479" s="18" t="str">
        <f>VLOOKUP(B479,'Data Produk'!$A$2:$F$40,3,FALSE)</f>
        <v>Minuman</v>
      </c>
      <c r="I479" s="19" t="str">
        <f>VLOOKUP(B479,'Data Produk'!$A$2:$F$40,4,FALSE)</f>
        <v>Pcs</v>
      </c>
      <c r="J479" s="27">
        <f>VLOOKUP(B479,'Data Produk'!$A$2:$F$40,5,FALSE)</f>
        <v>4775</v>
      </c>
      <c r="K479" s="27">
        <f>VLOOKUP(B479,'Data Produk'!$A$2:$F$40,6,FALSE)</f>
        <v>7700</v>
      </c>
      <c r="L479" s="23">
        <f t="shared" si="65"/>
        <v>501375</v>
      </c>
      <c r="M479" s="24">
        <f t="shared" si="66"/>
        <v>808500</v>
      </c>
      <c r="N479" s="10">
        <f t="shared" si="62"/>
        <v>23</v>
      </c>
      <c r="O479" s="9" t="str">
        <f t="shared" si="63"/>
        <v>Apr</v>
      </c>
      <c r="P479" s="16">
        <f t="shared" si="64"/>
        <v>2022</v>
      </c>
      <c r="R479">
        <f>'[1]Data Transaksi'!$C479+50</f>
        <v>155</v>
      </c>
    </row>
    <row r="480" spans="1:18" x14ac:dyDescent="0.3">
      <c r="A480" s="8">
        <v>44675</v>
      </c>
      <c r="B480" s="9" t="s">
        <v>25</v>
      </c>
      <c r="C480" s="10">
        <v>105</v>
      </c>
      <c r="D480" s="10" t="s">
        <v>53</v>
      </c>
      <c r="E480" s="25" t="s">
        <v>54</v>
      </c>
      <c r="F480" s="12">
        <v>0</v>
      </c>
      <c r="G480" s="9" t="str">
        <f>VLOOKUP(B480,'Data Produk'!$A$2:$F$40,2,FALSE)</f>
        <v>Golda Coffee</v>
      </c>
      <c r="H480" s="9" t="str">
        <f>VLOOKUP(B480,'Data Produk'!$A$2:$F$40,3,FALSE)</f>
        <v>Minuman</v>
      </c>
      <c r="I480" s="10" t="str">
        <f>VLOOKUP(B480,'Data Produk'!$A$2:$F$40,4,FALSE)</f>
        <v>Pcs</v>
      </c>
      <c r="J480" s="26">
        <f>VLOOKUP(B480,'Data Produk'!$A$2:$F$40,5,FALSE)</f>
        <v>11950</v>
      </c>
      <c r="K480" s="26">
        <f>VLOOKUP(B480,'Data Produk'!$A$2:$F$40,6,FALSE)</f>
        <v>16200</v>
      </c>
      <c r="L480" s="14">
        <f t="shared" si="65"/>
        <v>1254750</v>
      </c>
      <c r="M480" s="15">
        <f t="shared" si="66"/>
        <v>1701000</v>
      </c>
      <c r="N480" s="10">
        <f t="shared" si="62"/>
        <v>24</v>
      </c>
      <c r="O480" s="9" t="str">
        <f t="shared" si="63"/>
        <v>Apr</v>
      </c>
      <c r="P480" s="16">
        <f t="shared" si="64"/>
        <v>2022</v>
      </c>
      <c r="R480">
        <f>'[1]Data Transaksi'!$C480+50</f>
        <v>155</v>
      </c>
    </row>
    <row r="481" spans="1:18" x14ac:dyDescent="0.3">
      <c r="A481" s="17">
        <v>44676</v>
      </c>
      <c r="B481" s="18" t="s">
        <v>38</v>
      </c>
      <c r="C481" s="19">
        <v>107</v>
      </c>
      <c r="D481" s="19" t="s">
        <v>51</v>
      </c>
      <c r="E481" s="28" t="s">
        <v>54</v>
      </c>
      <c r="F481" s="21">
        <v>0</v>
      </c>
      <c r="G481" s="18" t="str">
        <f>VLOOKUP(B481,'Data Produk'!$A$2:$F$40,2,FALSE)</f>
        <v>Pencil Warna 12</v>
      </c>
      <c r="H481" s="18" t="str">
        <f>VLOOKUP(B481,'Data Produk'!$A$2:$F$40,3,FALSE)</f>
        <v>Alat Tulis</v>
      </c>
      <c r="I481" s="19" t="str">
        <f>VLOOKUP(B481,'Data Produk'!$A$2:$F$40,4,FALSE)</f>
        <v>Pcs</v>
      </c>
      <c r="J481" s="27">
        <f>VLOOKUP(B481,'Data Produk'!$A$2:$F$40,5,FALSE)</f>
        <v>25000</v>
      </c>
      <c r="K481" s="27">
        <f>VLOOKUP(B481,'Data Produk'!$A$2:$F$40,6,FALSE)</f>
        <v>27500</v>
      </c>
      <c r="L481" s="23">
        <f t="shared" si="65"/>
        <v>2675000</v>
      </c>
      <c r="M481" s="24">
        <f t="shared" ref="M481:M486" si="67">K481*C481*(1-F481)</f>
        <v>2942500</v>
      </c>
      <c r="N481" s="10">
        <f t="shared" si="62"/>
        <v>25</v>
      </c>
      <c r="O481" s="9" t="str">
        <f t="shared" si="63"/>
        <v>Apr</v>
      </c>
      <c r="P481" s="16">
        <f t="shared" si="64"/>
        <v>2022</v>
      </c>
      <c r="R481">
        <f>'[1]Data Transaksi'!$C481+50</f>
        <v>157</v>
      </c>
    </row>
    <row r="482" spans="1:18" x14ac:dyDescent="0.3">
      <c r="A482" s="8">
        <v>44677</v>
      </c>
      <c r="B482" s="9" t="s">
        <v>38</v>
      </c>
      <c r="C482" s="10">
        <v>110</v>
      </c>
      <c r="D482" s="10" t="s">
        <v>51</v>
      </c>
      <c r="E482" s="25" t="s">
        <v>54</v>
      </c>
      <c r="F482" s="12">
        <v>0</v>
      </c>
      <c r="G482" s="9" t="str">
        <f>VLOOKUP(B482,'Data Produk'!$A$2:$F$40,2,FALSE)</f>
        <v>Pencil Warna 12</v>
      </c>
      <c r="H482" s="9" t="str">
        <f>VLOOKUP(B482,'Data Produk'!$A$2:$F$40,3,FALSE)</f>
        <v>Alat Tulis</v>
      </c>
      <c r="I482" s="10" t="str">
        <f>VLOOKUP(B482,'Data Produk'!$A$2:$F$40,4,FALSE)</f>
        <v>Pcs</v>
      </c>
      <c r="J482" s="26">
        <f>VLOOKUP(B482,'Data Produk'!$A$2:$F$40,5,FALSE)</f>
        <v>25000</v>
      </c>
      <c r="K482" s="26">
        <f>VLOOKUP(B482,'Data Produk'!$A$2:$F$40,6,FALSE)</f>
        <v>27500</v>
      </c>
      <c r="L482" s="14">
        <f t="shared" si="65"/>
        <v>2750000</v>
      </c>
      <c r="M482" s="15">
        <f t="shared" si="67"/>
        <v>3025000</v>
      </c>
      <c r="N482" s="10">
        <f t="shared" si="62"/>
        <v>26</v>
      </c>
      <c r="O482" s="9" t="str">
        <f t="shared" si="63"/>
        <v>Apr</v>
      </c>
      <c r="P482" s="16">
        <f t="shared" si="64"/>
        <v>2022</v>
      </c>
      <c r="R482">
        <f>'[1]Data Transaksi'!$C482+50</f>
        <v>160</v>
      </c>
    </row>
    <row r="483" spans="1:18" x14ac:dyDescent="0.3">
      <c r="A483" s="17">
        <v>44678</v>
      </c>
      <c r="B483" s="18" t="s">
        <v>38</v>
      </c>
      <c r="C483" s="19">
        <v>102</v>
      </c>
      <c r="D483" s="19" t="s">
        <v>51</v>
      </c>
      <c r="E483" s="28" t="s">
        <v>54</v>
      </c>
      <c r="F483" s="21">
        <v>0</v>
      </c>
      <c r="G483" s="18" t="str">
        <f>VLOOKUP(B483,'Data Produk'!$A$2:$F$40,2,FALSE)</f>
        <v>Pencil Warna 12</v>
      </c>
      <c r="H483" s="18" t="str">
        <f>VLOOKUP(B483,'Data Produk'!$A$2:$F$40,3,FALSE)</f>
        <v>Alat Tulis</v>
      </c>
      <c r="I483" s="19" t="str">
        <f>VLOOKUP(B483,'Data Produk'!$A$2:$F$40,4,FALSE)</f>
        <v>Pcs</v>
      </c>
      <c r="J483" s="27">
        <f>VLOOKUP(B483,'Data Produk'!$A$2:$F$40,5,FALSE)</f>
        <v>25000</v>
      </c>
      <c r="K483" s="27">
        <f>VLOOKUP(B483,'Data Produk'!$A$2:$F$40,6,FALSE)</f>
        <v>27500</v>
      </c>
      <c r="L483" s="23">
        <f t="shared" si="65"/>
        <v>2550000</v>
      </c>
      <c r="M483" s="24">
        <f t="shared" si="67"/>
        <v>2805000</v>
      </c>
      <c r="N483" s="10">
        <f t="shared" si="62"/>
        <v>27</v>
      </c>
      <c r="O483" s="9" t="str">
        <f t="shared" si="63"/>
        <v>Apr</v>
      </c>
      <c r="P483" s="16">
        <f t="shared" si="64"/>
        <v>2022</v>
      </c>
      <c r="R483">
        <f>'[1]Data Transaksi'!$C483+50</f>
        <v>152</v>
      </c>
    </row>
    <row r="484" spans="1:18" x14ac:dyDescent="0.3">
      <c r="A484" s="8">
        <v>44679</v>
      </c>
      <c r="B484" s="9" t="s">
        <v>38</v>
      </c>
      <c r="C484" s="10">
        <v>107</v>
      </c>
      <c r="D484" s="10" t="s">
        <v>51</v>
      </c>
      <c r="E484" s="25" t="s">
        <v>54</v>
      </c>
      <c r="F484" s="12">
        <v>0</v>
      </c>
      <c r="G484" s="9" t="str">
        <f>VLOOKUP(B484,'Data Produk'!$A$2:$F$40,2,FALSE)</f>
        <v>Pencil Warna 12</v>
      </c>
      <c r="H484" s="9" t="str">
        <f>VLOOKUP(B484,'Data Produk'!$A$2:$F$40,3,FALSE)</f>
        <v>Alat Tulis</v>
      </c>
      <c r="I484" s="10" t="str">
        <f>VLOOKUP(B484,'Data Produk'!$A$2:$F$40,4,FALSE)</f>
        <v>Pcs</v>
      </c>
      <c r="J484" s="26">
        <f>VLOOKUP(B484,'Data Produk'!$A$2:$F$40,5,FALSE)</f>
        <v>25000</v>
      </c>
      <c r="K484" s="26">
        <f>VLOOKUP(B484,'Data Produk'!$A$2:$F$40,6,FALSE)</f>
        <v>27500</v>
      </c>
      <c r="L484" s="14">
        <f t="shared" si="65"/>
        <v>2675000</v>
      </c>
      <c r="M484" s="15">
        <f t="shared" si="67"/>
        <v>2942500</v>
      </c>
      <c r="N484" s="10">
        <f t="shared" si="62"/>
        <v>28</v>
      </c>
      <c r="O484" s="9" t="str">
        <f t="shared" si="63"/>
        <v>Apr</v>
      </c>
      <c r="P484" s="16">
        <f t="shared" si="64"/>
        <v>2022</v>
      </c>
      <c r="R484">
        <f>'[1]Data Transaksi'!$C484+50</f>
        <v>157</v>
      </c>
    </row>
    <row r="485" spans="1:18" x14ac:dyDescent="0.3">
      <c r="A485" s="17">
        <v>44680</v>
      </c>
      <c r="B485" s="18" t="s">
        <v>38</v>
      </c>
      <c r="C485" s="19">
        <v>105</v>
      </c>
      <c r="D485" s="19" t="s">
        <v>51</v>
      </c>
      <c r="E485" s="28" t="s">
        <v>54</v>
      </c>
      <c r="F485" s="21">
        <v>0</v>
      </c>
      <c r="G485" s="18" t="str">
        <f>VLOOKUP(B485,'Data Produk'!$A$2:$F$40,2,FALSE)</f>
        <v>Pencil Warna 12</v>
      </c>
      <c r="H485" s="18" t="str">
        <f>VLOOKUP(B485,'Data Produk'!$A$2:$F$40,3,FALSE)</f>
        <v>Alat Tulis</v>
      </c>
      <c r="I485" s="19" t="str">
        <f>VLOOKUP(B485,'Data Produk'!$A$2:$F$40,4,FALSE)</f>
        <v>Pcs</v>
      </c>
      <c r="J485" s="27">
        <f>VLOOKUP(B485,'Data Produk'!$A$2:$F$40,5,FALSE)</f>
        <v>25000</v>
      </c>
      <c r="K485" s="27">
        <f>VLOOKUP(B485,'Data Produk'!$A$2:$F$40,6,FALSE)</f>
        <v>27500</v>
      </c>
      <c r="L485" s="23">
        <f t="shared" si="65"/>
        <v>2625000</v>
      </c>
      <c r="M485" s="24">
        <f t="shared" si="67"/>
        <v>2887500</v>
      </c>
      <c r="N485" s="10">
        <f t="shared" si="62"/>
        <v>29</v>
      </c>
      <c r="O485" s="9" t="str">
        <f t="shared" si="63"/>
        <v>Apr</v>
      </c>
      <c r="P485" s="16">
        <f t="shared" si="64"/>
        <v>2022</v>
      </c>
      <c r="R485">
        <f>'[1]Data Transaksi'!$C485+50</f>
        <v>155</v>
      </c>
    </row>
    <row r="486" spans="1:18" x14ac:dyDescent="0.3">
      <c r="A486" s="8">
        <v>44681</v>
      </c>
      <c r="B486" s="9" t="s">
        <v>38</v>
      </c>
      <c r="C486" s="10">
        <v>112</v>
      </c>
      <c r="D486" s="10" t="s">
        <v>51</v>
      </c>
      <c r="E486" s="25" t="s">
        <v>54</v>
      </c>
      <c r="F486" s="12">
        <v>0</v>
      </c>
      <c r="G486" s="9" t="str">
        <f>VLOOKUP(B486,'Data Produk'!$A$2:$F$40,2,FALSE)</f>
        <v>Pencil Warna 12</v>
      </c>
      <c r="H486" s="9" t="str">
        <f>VLOOKUP(B486,'Data Produk'!$A$2:$F$40,3,FALSE)</f>
        <v>Alat Tulis</v>
      </c>
      <c r="I486" s="10" t="str">
        <f>VLOOKUP(B486,'Data Produk'!$A$2:$F$40,4,FALSE)</f>
        <v>Pcs</v>
      </c>
      <c r="J486" s="26">
        <f>VLOOKUP(B486,'Data Produk'!$A$2:$F$40,5,FALSE)</f>
        <v>25000</v>
      </c>
      <c r="K486" s="26">
        <f>VLOOKUP(B486,'Data Produk'!$A$2:$F$40,6,FALSE)</f>
        <v>27500</v>
      </c>
      <c r="L486" s="14">
        <f t="shared" si="65"/>
        <v>2800000</v>
      </c>
      <c r="M486" s="15">
        <f t="shared" si="67"/>
        <v>3080000</v>
      </c>
      <c r="N486" s="10">
        <f t="shared" si="62"/>
        <v>30</v>
      </c>
      <c r="O486" s="9" t="str">
        <f t="shared" si="63"/>
        <v>Apr</v>
      </c>
      <c r="P486" s="16">
        <f t="shared" si="64"/>
        <v>2022</v>
      </c>
      <c r="R486">
        <f>'[1]Data Transaksi'!$C486+50</f>
        <v>162</v>
      </c>
    </row>
    <row r="487" spans="1:18" x14ac:dyDescent="0.3">
      <c r="A487" s="17">
        <v>44682</v>
      </c>
      <c r="B487" s="18" t="s">
        <v>22</v>
      </c>
      <c r="C487" s="19">
        <v>105</v>
      </c>
      <c r="D487" s="19" t="s">
        <v>51</v>
      </c>
      <c r="E487" s="28" t="s">
        <v>54</v>
      </c>
      <c r="F487" s="21">
        <v>0</v>
      </c>
      <c r="G487" s="18" t="str">
        <f>VLOOKUP(B487,'Data Produk'!$A$2:$F$40,2,FALSE)</f>
        <v>Fruit Tea Poch</v>
      </c>
      <c r="H487" s="18" t="str">
        <f>VLOOKUP(B487,'Data Produk'!$A$2:$F$40,3,FALSE)</f>
        <v>Minuman</v>
      </c>
      <c r="I487" s="19" t="str">
        <f>VLOOKUP(B487,'Data Produk'!$A$2:$F$40,4,FALSE)</f>
        <v>Pcs</v>
      </c>
      <c r="J487" s="27">
        <f>VLOOKUP(B487,'Data Produk'!$A$2:$F$40,5,FALSE)</f>
        <v>2250</v>
      </c>
      <c r="K487" s="27">
        <f>VLOOKUP(B487,'Data Produk'!$A$2:$F$40,6,FALSE)</f>
        <v>4700</v>
      </c>
      <c r="L487" s="23">
        <f>J487*C487</f>
        <v>236250</v>
      </c>
      <c r="M487" s="24">
        <f>K487*C487*(1-F487)</f>
        <v>493500</v>
      </c>
      <c r="N487" s="10">
        <f t="shared" si="62"/>
        <v>1</v>
      </c>
      <c r="O487" s="9" t="str">
        <f t="shared" si="63"/>
        <v>May</v>
      </c>
      <c r="P487" s="16">
        <f t="shared" si="64"/>
        <v>2022</v>
      </c>
      <c r="R487">
        <f>'[1]Data Transaksi'!$C487+50</f>
        <v>155</v>
      </c>
    </row>
    <row r="488" spans="1:18" x14ac:dyDescent="0.3">
      <c r="A488" s="8">
        <v>44683</v>
      </c>
      <c r="B488" s="9" t="s">
        <v>7</v>
      </c>
      <c r="C488" s="10">
        <v>104</v>
      </c>
      <c r="D488" s="10" t="s">
        <v>52</v>
      </c>
      <c r="E488" s="25" t="s">
        <v>55</v>
      </c>
      <c r="F488" s="12">
        <v>0</v>
      </c>
      <c r="G488" s="9" t="str">
        <f>VLOOKUP(B488,'Data Produk'!$A$2:$F$40,2,FALSE)</f>
        <v>Lotte Chocopie</v>
      </c>
      <c r="H488" s="9" t="str">
        <f>VLOOKUP(B488,'Data Produk'!$A$2:$F$40,3,FALSE)</f>
        <v>Makanan</v>
      </c>
      <c r="I488" s="10" t="str">
        <f>VLOOKUP(B488,'Data Produk'!$A$2:$F$40,4,FALSE)</f>
        <v>Pcs</v>
      </c>
      <c r="J488" s="26">
        <f>VLOOKUP(B488,'Data Produk'!$A$2:$F$40,5,FALSE)</f>
        <v>4850</v>
      </c>
      <c r="K488" s="26">
        <f>VLOOKUP(B488,'Data Produk'!$A$2:$F$40,6,FALSE)</f>
        <v>6100</v>
      </c>
      <c r="L488" s="14">
        <f t="shared" ref="L488:L517" si="68">J488*C488</f>
        <v>504400</v>
      </c>
      <c r="M488" s="15">
        <f t="shared" ref="M488:M510" si="69">K488*C488</f>
        <v>634400</v>
      </c>
      <c r="N488" s="10">
        <f t="shared" si="62"/>
        <v>2</v>
      </c>
      <c r="O488" s="9" t="str">
        <f t="shared" si="63"/>
        <v>May</v>
      </c>
      <c r="P488" s="16">
        <f t="shared" si="64"/>
        <v>2022</v>
      </c>
      <c r="R488">
        <f>'[1]Data Transaksi'!$C488+50</f>
        <v>154</v>
      </c>
    </row>
    <row r="489" spans="1:18" x14ac:dyDescent="0.3">
      <c r="A489" s="17">
        <v>44684</v>
      </c>
      <c r="B489" s="18" t="s">
        <v>9</v>
      </c>
      <c r="C489" s="19">
        <v>107</v>
      </c>
      <c r="D489" s="19" t="s">
        <v>52</v>
      </c>
      <c r="E489" s="28" t="s">
        <v>54</v>
      </c>
      <c r="F489" s="21">
        <v>0</v>
      </c>
      <c r="G489" s="18" t="str">
        <f>VLOOKUP(B489,'Data Produk'!$A$2:$F$40,2,FALSE)</f>
        <v>Nyam-nyam</v>
      </c>
      <c r="H489" s="18" t="str">
        <f>VLOOKUP(B489,'Data Produk'!$A$2:$F$40,3,FALSE)</f>
        <v>Makanan</v>
      </c>
      <c r="I489" s="19" t="str">
        <f>VLOOKUP(B489,'Data Produk'!$A$2:$F$40,4,FALSE)</f>
        <v>Pcs</v>
      </c>
      <c r="J489" s="27">
        <f>VLOOKUP(B489,'Data Produk'!$A$2:$F$40,5,FALSE)</f>
        <v>3550</v>
      </c>
      <c r="K489" s="27">
        <f>VLOOKUP(B489,'Data Produk'!$A$2:$F$40,6,FALSE)</f>
        <v>4800</v>
      </c>
      <c r="L489" s="23">
        <f t="shared" si="68"/>
        <v>379850</v>
      </c>
      <c r="M489" s="24">
        <f t="shared" si="69"/>
        <v>513600</v>
      </c>
      <c r="N489" s="10">
        <f t="shared" si="62"/>
        <v>3</v>
      </c>
      <c r="O489" s="9" t="str">
        <f t="shared" si="63"/>
        <v>May</v>
      </c>
      <c r="P489" s="16">
        <f t="shared" si="64"/>
        <v>2022</v>
      </c>
      <c r="R489">
        <f>'[1]Data Transaksi'!$C489+50</f>
        <v>157</v>
      </c>
    </row>
    <row r="490" spans="1:18" x14ac:dyDescent="0.3">
      <c r="A490" s="8">
        <v>44685</v>
      </c>
      <c r="B490" s="9" t="s">
        <v>6</v>
      </c>
      <c r="C490" s="10">
        <v>108</v>
      </c>
      <c r="D490" s="10" t="s">
        <v>52</v>
      </c>
      <c r="E490" s="25" t="s">
        <v>54</v>
      </c>
      <c r="F490" s="12">
        <v>0</v>
      </c>
      <c r="G490" s="9" t="str">
        <f>VLOOKUP(B490,'Data Produk'!$A$2:$F$40,2,FALSE)</f>
        <v>Pocky</v>
      </c>
      <c r="H490" s="9" t="str">
        <f>VLOOKUP(B490,'Data Produk'!$A$2:$F$40,3,FALSE)</f>
        <v>Makanan</v>
      </c>
      <c r="I490" s="10" t="str">
        <f>VLOOKUP(B490,'Data Produk'!$A$2:$F$40,4,FALSE)</f>
        <v>Pcs</v>
      </c>
      <c r="J490" s="26">
        <f>VLOOKUP(B490,'Data Produk'!$A$2:$F$40,5,FALSE)</f>
        <v>7250</v>
      </c>
      <c r="K490" s="26">
        <f>VLOOKUP(B490,'Data Produk'!$A$2:$F$40,6,FALSE)</f>
        <v>8200</v>
      </c>
      <c r="L490" s="14">
        <f t="shared" si="68"/>
        <v>783000</v>
      </c>
      <c r="M490" s="15">
        <f t="shared" si="69"/>
        <v>885600</v>
      </c>
      <c r="N490" s="10">
        <f t="shared" si="62"/>
        <v>4</v>
      </c>
      <c r="O490" s="9" t="str">
        <f t="shared" si="63"/>
        <v>May</v>
      </c>
      <c r="P490" s="16">
        <f t="shared" si="64"/>
        <v>2022</v>
      </c>
      <c r="R490">
        <f>'[1]Data Transaksi'!$C490+50</f>
        <v>158</v>
      </c>
    </row>
    <row r="491" spans="1:18" x14ac:dyDescent="0.3">
      <c r="A491" s="17">
        <v>44686</v>
      </c>
      <c r="B491" s="18" t="s">
        <v>20</v>
      </c>
      <c r="C491" s="19">
        <v>110</v>
      </c>
      <c r="D491" s="19" t="s">
        <v>51</v>
      </c>
      <c r="E491" s="28" t="s">
        <v>54</v>
      </c>
      <c r="F491" s="21">
        <v>0</v>
      </c>
      <c r="G491" s="18" t="str">
        <f>VLOOKUP(B491,'Data Produk'!$A$2:$F$40,2,FALSE)</f>
        <v>Yoyic Bluebery</v>
      </c>
      <c r="H491" s="18" t="str">
        <f>VLOOKUP(B491,'Data Produk'!$A$2:$F$40,3,FALSE)</f>
        <v>Minuman</v>
      </c>
      <c r="I491" s="19" t="str">
        <f>VLOOKUP(B491,'Data Produk'!$A$2:$F$40,4,FALSE)</f>
        <v>Pcs</v>
      </c>
      <c r="J491" s="27">
        <f>VLOOKUP(B491,'Data Produk'!$A$2:$F$40,5,FALSE)</f>
        <v>4775</v>
      </c>
      <c r="K491" s="27">
        <f>VLOOKUP(B491,'Data Produk'!$A$2:$F$40,6,FALSE)</f>
        <v>7700</v>
      </c>
      <c r="L491" s="23">
        <f t="shared" si="68"/>
        <v>525250</v>
      </c>
      <c r="M491" s="24">
        <f t="shared" si="69"/>
        <v>847000</v>
      </c>
      <c r="N491" s="10">
        <f t="shared" si="62"/>
        <v>5</v>
      </c>
      <c r="O491" s="9" t="str">
        <f t="shared" si="63"/>
        <v>May</v>
      </c>
      <c r="P491" s="16">
        <f t="shared" si="64"/>
        <v>2022</v>
      </c>
      <c r="R491">
        <f>'[1]Data Transaksi'!$C491+50</f>
        <v>160</v>
      </c>
    </row>
    <row r="492" spans="1:18" x14ac:dyDescent="0.3">
      <c r="A492" s="8">
        <v>44687</v>
      </c>
      <c r="B492" s="9" t="s">
        <v>25</v>
      </c>
      <c r="C492" s="10">
        <v>105</v>
      </c>
      <c r="D492" s="10" t="s">
        <v>51</v>
      </c>
      <c r="E492" s="25" t="s">
        <v>55</v>
      </c>
      <c r="F492" s="12">
        <v>0</v>
      </c>
      <c r="G492" s="9" t="str">
        <f>VLOOKUP(B492,'Data Produk'!$A$2:$F$40,2,FALSE)</f>
        <v>Golda Coffee</v>
      </c>
      <c r="H492" s="9" t="str">
        <f>VLOOKUP(B492,'Data Produk'!$A$2:$F$40,3,FALSE)</f>
        <v>Minuman</v>
      </c>
      <c r="I492" s="10" t="str">
        <f>VLOOKUP(B492,'Data Produk'!$A$2:$F$40,4,FALSE)</f>
        <v>Pcs</v>
      </c>
      <c r="J492" s="26">
        <f>VLOOKUP(B492,'Data Produk'!$A$2:$F$40,5,FALSE)</f>
        <v>11950</v>
      </c>
      <c r="K492" s="26">
        <f>VLOOKUP(B492,'Data Produk'!$A$2:$F$40,6,FALSE)</f>
        <v>16200</v>
      </c>
      <c r="L492" s="14">
        <f t="shared" si="68"/>
        <v>1254750</v>
      </c>
      <c r="M492" s="15">
        <f t="shared" si="69"/>
        <v>1701000</v>
      </c>
      <c r="N492" s="10">
        <f t="shared" si="62"/>
        <v>6</v>
      </c>
      <c r="O492" s="9" t="str">
        <f t="shared" si="63"/>
        <v>May</v>
      </c>
      <c r="P492" s="16">
        <f t="shared" si="64"/>
        <v>2022</v>
      </c>
      <c r="R492">
        <f>'[1]Data Transaksi'!$C492+50</f>
        <v>155</v>
      </c>
    </row>
    <row r="493" spans="1:18" x14ac:dyDescent="0.3">
      <c r="A493" s="17">
        <v>44688</v>
      </c>
      <c r="B493" s="18" t="s">
        <v>30</v>
      </c>
      <c r="C493" s="19">
        <v>115</v>
      </c>
      <c r="D493" s="19" t="s">
        <v>51</v>
      </c>
      <c r="E493" s="28" t="s">
        <v>54</v>
      </c>
      <c r="F493" s="21">
        <v>0</v>
      </c>
      <c r="G493" s="18" t="str">
        <f>VLOOKUP(B493,'Data Produk'!$A$2:$F$40,2,FALSE)</f>
        <v>Lifebuoy Cair 900 Ml</v>
      </c>
      <c r="H493" s="18" t="str">
        <f>VLOOKUP(B493,'Data Produk'!$A$2:$F$40,3,FALSE)</f>
        <v>Perawatan Tubuh</v>
      </c>
      <c r="I493" s="19" t="str">
        <f>VLOOKUP(B493,'Data Produk'!$A$2:$F$40,4,FALSE)</f>
        <v>Pcs</v>
      </c>
      <c r="J493" s="27">
        <f>VLOOKUP(B493,'Data Produk'!$A$2:$F$40,5,FALSE)</f>
        <v>34550</v>
      </c>
      <c r="K493" s="27">
        <f>VLOOKUP(B493,'Data Produk'!$A$2:$F$40,6,FALSE)</f>
        <v>36000</v>
      </c>
      <c r="L493" s="23">
        <f t="shared" si="68"/>
        <v>3973250</v>
      </c>
      <c r="M493" s="24">
        <f t="shared" si="69"/>
        <v>4140000</v>
      </c>
      <c r="N493" s="10">
        <f t="shared" si="62"/>
        <v>7</v>
      </c>
      <c r="O493" s="9" t="str">
        <f t="shared" si="63"/>
        <v>May</v>
      </c>
      <c r="P493" s="16">
        <f t="shared" si="64"/>
        <v>2022</v>
      </c>
      <c r="R493">
        <f>'[1]Data Transaksi'!$C493+50</f>
        <v>165</v>
      </c>
    </row>
    <row r="494" spans="1:18" x14ac:dyDescent="0.3">
      <c r="A494" s="8">
        <v>44689</v>
      </c>
      <c r="B494" s="9" t="s">
        <v>8</v>
      </c>
      <c r="C494" s="10">
        <v>107</v>
      </c>
      <c r="D494" s="10" t="s">
        <v>51</v>
      </c>
      <c r="E494" s="25" t="s">
        <v>55</v>
      </c>
      <c r="F494" s="12">
        <v>0</v>
      </c>
      <c r="G494" s="9" t="str">
        <f>VLOOKUP(B494,'Data Produk'!$A$2:$F$40,2,FALSE)</f>
        <v>Oreo Wafer Sandwich</v>
      </c>
      <c r="H494" s="9" t="str">
        <f>VLOOKUP(B494,'Data Produk'!$A$2:$F$40,3,FALSE)</f>
        <v>Makanan</v>
      </c>
      <c r="I494" s="10" t="str">
        <f>VLOOKUP(B494,'Data Produk'!$A$2:$F$40,4,FALSE)</f>
        <v>Pcs</v>
      </c>
      <c r="J494" s="26">
        <f>VLOOKUP(B494,'Data Produk'!$A$2:$F$40,5,FALSE)</f>
        <v>2350</v>
      </c>
      <c r="K494" s="26">
        <f>VLOOKUP(B494,'Data Produk'!$A$2:$F$40,6,FALSE)</f>
        <v>3500</v>
      </c>
      <c r="L494" s="14">
        <f t="shared" si="68"/>
        <v>251450</v>
      </c>
      <c r="M494" s="15">
        <f t="shared" si="69"/>
        <v>374500</v>
      </c>
      <c r="N494" s="10">
        <f t="shared" si="62"/>
        <v>8</v>
      </c>
      <c r="O494" s="9" t="str">
        <f t="shared" si="63"/>
        <v>May</v>
      </c>
      <c r="P494" s="16">
        <f t="shared" si="64"/>
        <v>2022</v>
      </c>
      <c r="R494">
        <f>'[1]Data Transaksi'!$C494+50</f>
        <v>157</v>
      </c>
    </row>
    <row r="495" spans="1:18" x14ac:dyDescent="0.3">
      <c r="A495" s="17">
        <v>44690</v>
      </c>
      <c r="B495" s="18" t="s">
        <v>22</v>
      </c>
      <c r="C495" s="19">
        <v>104</v>
      </c>
      <c r="D495" s="19" t="s">
        <v>53</v>
      </c>
      <c r="E495" s="28" t="s">
        <v>54</v>
      </c>
      <c r="F495" s="21">
        <v>0</v>
      </c>
      <c r="G495" s="18" t="str">
        <f>VLOOKUP(B495,'Data Produk'!$A$2:$F$40,2,FALSE)</f>
        <v>Fruit Tea Poch</v>
      </c>
      <c r="H495" s="18" t="str">
        <f>VLOOKUP(B495,'Data Produk'!$A$2:$F$40,3,FALSE)</f>
        <v>Minuman</v>
      </c>
      <c r="I495" s="19" t="str">
        <f>VLOOKUP(B495,'Data Produk'!$A$2:$F$40,4,FALSE)</f>
        <v>Pcs</v>
      </c>
      <c r="J495" s="27">
        <f>VLOOKUP(B495,'Data Produk'!$A$2:$F$40,5,FALSE)</f>
        <v>2250</v>
      </c>
      <c r="K495" s="27">
        <f>VLOOKUP(B495,'Data Produk'!$A$2:$F$40,6,FALSE)</f>
        <v>4700</v>
      </c>
      <c r="L495" s="23">
        <f t="shared" si="68"/>
        <v>234000</v>
      </c>
      <c r="M495" s="24">
        <f t="shared" si="69"/>
        <v>488800</v>
      </c>
      <c r="N495" s="10">
        <f t="shared" si="62"/>
        <v>9</v>
      </c>
      <c r="O495" s="9" t="str">
        <f t="shared" si="63"/>
        <v>May</v>
      </c>
      <c r="P495" s="16">
        <f t="shared" si="64"/>
        <v>2022</v>
      </c>
      <c r="R495">
        <f>'[1]Data Transaksi'!$C495+50</f>
        <v>154</v>
      </c>
    </row>
    <row r="496" spans="1:18" x14ac:dyDescent="0.3">
      <c r="A496" s="8">
        <v>44691</v>
      </c>
      <c r="B496" s="9" t="s">
        <v>22</v>
      </c>
      <c r="C496" s="10">
        <v>103</v>
      </c>
      <c r="D496" s="10" t="s">
        <v>52</v>
      </c>
      <c r="E496" s="25" t="s">
        <v>54</v>
      </c>
      <c r="F496" s="12">
        <v>0</v>
      </c>
      <c r="G496" s="9" t="str">
        <f>VLOOKUP(B496,'Data Produk'!$A$2:$F$40,2,FALSE)</f>
        <v>Fruit Tea Poch</v>
      </c>
      <c r="H496" s="9" t="str">
        <f>VLOOKUP(B496,'Data Produk'!$A$2:$F$40,3,FALSE)</f>
        <v>Minuman</v>
      </c>
      <c r="I496" s="10" t="str">
        <f>VLOOKUP(B496,'Data Produk'!$A$2:$F$40,4,FALSE)</f>
        <v>Pcs</v>
      </c>
      <c r="J496" s="26">
        <f>VLOOKUP(B496,'Data Produk'!$A$2:$F$40,5,FALSE)</f>
        <v>2250</v>
      </c>
      <c r="K496" s="26">
        <f>VLOOKUP(B496,'Data Produk'!$A$2:$F$40,6,FALSE)</f>
        <v>4700</v>
      </c>
      <c r="L496" s="14">
        <f t="shared" si="68"/>
        <v>231750</v>
      </c>
      <c r="M496" s="15">
        <f t="shared" si="69"/>
        <v>484100</v>
      </c>
      <c r="N496" s="10">
        <f t="shared" si="62"/>
        <v>10</v>
      </c>
      <c r="O496" s="9" t="str">
        <f t="shared" si="63"/>
        <v>May</v>
      </c>
      <c r="P496" s="16">
        <f t="shared" si="64"/>
        <v>2022</v>
      </c>
      <c r="R496">
        <f>'[1]Data Transaksi'!$C496+50</f>
        <v>153</v>
      </c>
    </row>
    <row r="497" spans="1:18" x14ac:dyDescent="0.3">
      <c r="A497" s="17">
        <v>44692</v>
      </c>
      <c r="B497" s="18" t="s">
        <v>7</v>
      </c>
      <c r="C497" s="19">
        <v>102</v>
      </c>
      <c r="D497" s="19" t="s">
        <v>53</v>
      </c>
      <c r="E497" s="28" t="s">
        <v>54</v>
      </c>
      <c r="F497" s="21">
        <v>0</v>
      </c>
      <c r="G497" s="18" t="str">
        <f>VLOOKUP(B497,'Data Produk'!$A$2:$F$40,2,FALSE)</f>
        <v>Lotte Chocopie</v>
      </c>
      <c r="H497" s="18" t="str">
        <f>VLOOKUP(B497,'Data Produk'!$A$2:$F$40,3,FALSE)</f>
        <v>Makanan</v>
      </c>
      <c r="I497" s="19" t="str">
        <f>VLOOKUP(B497,'Data Produk'!$A$2:$F$40,4,FALSE)</f>
        <v>Pcs</v>
      </c>
      <c r="J497" s="27">
        <f>VLOOKUP(B497,'Data Produk'!$A$2:$F$40,5,FALSE)</f>
        <v>4850</v>
      </c>
      <c r="K497" s="27">
        <f>VLOOKUP(B497,'Data Produk'!$A$2:$F$40,6,FALSE)</f>
        <v>6100</v>
      </c>
      <c r="L497" s="23">
        <f t="shared" si="68"/>
        <v>494700</v>
      </c>
      <c r="M497" s="24">
        <f t="shared" si="69"/>
        <v>622200</v>
      </c>
      <c r="N497" s="10">
        <f t="shared" si="62"/>
        <v>11</v>
      </c>
      <c r="O497" s="9" t="str">
        <f t="shared" si="63"/>
        <v>May</v>
      </c>
      <c r="P497" s="16">
        <f t="shared" si="64"/>
        <v>2022</v>
      </c>
      <c r="R497">
        <f>'[1]Data Transaksi'!$C497+50</f>
        <v>152</v>
      </c>
    </row>
    <row r="498" spans="1:18" x14ac:dyDescent="0.3">
      <c r="A498" s="8">
        <v>44693</v>
      </c>
      <c r="B498" s="9" t="s">
        <v>9</v>
      </c>
      <c r="C498" s="10">
        <v>105</v>
      </c>
      <c r="D498" s="10" t="s">
        <v>53</v>
      </c>
      <c r="E498" s="25" t="s">
        <v>54</v>
      </c>
      <c r="F498" s="12">
        <v>0</v>
      </c>
      <c r="G498" s="9" t="str">
        <f>VLOOKUP(B498,'Data Produk'!$A$2:$F$40,2,FALSE)</f>
        <v>Nyam-nyam</v>
      </c>
      <c r="H498" s="9" t="str">
        <f>VLOOKUP(B498,'Data Produk'!$A$2:$F$40,3,FALSE)</f>
        <v>Makanan</v>
      </c>
      <c r="I498" s="10" t="str">
        <f>VLOOKUP(B498,'Data Produk'!$A$2:$F$40,4,FALSE)</f>
        <v>Pcs</v>
      </c>
      <c r="J498" s="26">
        <f>VLOOKUP(B498,'Data Produk'!$A$2:$F$40,5,FALSE)</f>
        <v>3550</v>
      </c>
      <c r="K498" s="26">
        <f>VLOOKUP(B498,'Data Produk'!$A$2:$F$40,6,FALSE)</f>
        <v>4800</v>
      </c>
      <c r="L498" s="14">
        <f t="shared" si="68"/>
        <v>372750</v>
      </c>
      <c r="M498" s="15">
        <f t="shared" si="69"/>
        <v>504000</v>
      </c>
      <c r="N498" s="10">
        <f t="shared" si="62"/>
        <v>12</v>
      </c>
      <c r="O498" s="9" t="str">
        <f t="shared" si="63"/>
        <v>May</v>
      </c>
      <c r="P498" s="16">
        <f t="shared" si="64"/>
        <v>2022</v>
      </c>
      <c r="R498">
        <f>'[1]Data Transaksi'!$C498+50</f>
        <v>155</v>
      </c>
    </row>
    <row r="499" spans="1:18" x14ac:dyDescent="0.3">
      <c r="A499" s="17">
        <v>44694</v>
      </c>
      <c r="B499" s="18" t="s">
        <v>6</v>
      </c>
      <c r="C499" s="19">
        <v>106</v>
      </c>
      <c r="D499" s="19" t="s">
        <v>52</v>
      </c>
      <c r="E499" s="28" t="s">
        <v>54</v>
      </c>
      <c r="F499" s="21">
        <v>0</v>
      </c>
      <c r="G499" s="18" t="str">
        <f>VLOOKUP(B499,'Data Produk'!$A$2:$F$40,2,FALSE)</f>
        <v>Pocky</v>
      </c>
      <c r="H499" s="18" t="str">
        <f>VLOOKUP(B499,'Data Produk'!$A$2:$F$40,3,FALSE)</f>
        <v>Makanan</v>
      </c>
      <c r="I499" s="19" t="str">
        <f>VLOOKUP(B499,'Data Produk'!$A$2:$F$40,4,FALSE)</f>
        <v>Pcs</v>
      </c>
      <c r="J499" s="27">
        <f>VLOOKUP(B499,'Data Produk'!$A$2:$F$40,5,FALSE)</f>
        <v>7250</v>
      </c>
      <c r="K499" s="27">
        <f>VLOOKUP(B499,'Data Produk'!$A$2:$F$40,6,FALSE)</f>
        <v>8200</v>
      </c>
      <c r="L499" s="23">
        <f t="shared" si="68"/>
        <v>768500</v>
      </c>
      <c r="M499" s="24">
        <f t="shared" si="69"/>
        <v>869200</v>
      </c>
      <c r="N499" s="10">
        <f t="shared" si="62"/>
        <v>13</v>
      </c>
      <c r="O499" s="9" t="str">
        <f t="shared" si="63"/>
        <v>May</v>
      </c>
      <c r="P499" s="16">
        <f t="shared" si="64"/>
        <v>2022</v>
      </c>
      <c r="R499">
        <f>'[1]Data Transaksi'!$C499+50</f>
        <v>156</v>
      </c>
    </row>
    <row r="500" spans="1:18" x14ac:dyDescent="0.3">
      <c r="A500" s="8">
        <v>44695</v>
      </c>
      <c r="B500" s="9" t="s">
        <v>20</v>
      </c>
      <c r="C500" s="10">
        <v>108</v>
      </c>
      <c r="D500" s="10" t="s">
        <v>53</v>
      </c>
      <c r="E500" s="25" t="s">
        <v>54</v>
      </c>
      <c r="F500" s="12">
        <v>0</v>
      </c>
      <c r="G500" s="9" t="str">
        <f>VLOOKUP(B500,'Data Produk'!$A$2:$F$40,2,FALSE)</f>
        <v>Yoyic Bluebery</v>
      </c>
      <c r="H500" s="9" t="str">
        <f>VLOOKUP(B500,'Data Produk'!$A$2:$F$40,3,FALSE)</f>
        <v>Minuman</v>
      </c>
      <c r="I500" s="10" t="str">
        <f>VLOOKUP(B500,'Data Produk'!$A$2:$F$40,4,FALSE)</f>
        <v>Pcs</v>
      </c>
      <c r="J500" s="26">
        <f>VLOOKUP(B500,'Data Produk'!$A$2:$F$40,5,FALSE)</f>
        <v>4775</v>
      </c>
      <c r="K500" s="26">
        <f>VLOOKUP(B500,'Data Produk'!$A$2:$F$40,6,FALSE)</f>
        <v>7700</v>
      </c>
      <c r="L500" s="14">
        <f t="shared" si="68"/>
        <v>515700</v>
      </c>
      <c r="M500" s="15">
        <f t="shared" si="69"/>
        <v>831600</v>
      </c>
      <c r="N500" s="10">
        <f t="shared" si="62"/>
        <v>14</v>
      </c>
      <c r="O500" s="9" t="str">
        <f t="shared" si="63"/>
        <v>May</v>
      </c>
      <c r="P500" s="16">
        <f t="shared" si="64"/>
        <v>2022</v>
      </c>
      <c r="R500">
        <f>'[1]Data Transaksi'!$C500+50</f>
        <v>158</v>
      </c>
    </row>
    <row r="501" spans="1:18" x14ac:dyDescent="0.3">
      <c r="A501" s="17">
        <v>44696</v>
      </c>
      <c r="B501" s="18" t="s">
        <v>25</v>
      </c>
      <c r="C501" s="19">
        <v>104</v>
      </c>
      <c r="D501" s="19" t="s">
        <v>53</v>
      </c>
      <c r="E501" s="28" t="s">
        <v>54</v>
      </c>
      <c r="F501" s="21">
        <v>0</v>
      </c>
      <c r="G501" s="18" t="str">
        <f>VLOOKUP(B501,'Data Produk'!$A$2:$F$40,2,FALSE)</f>
        <v>Golda Coffee</v>
      </c>
      <c r="H501" s="18" t="str">
        <f>VLOOKUP(B501,'Data Produk'!$A$2:$F$40,3,FALSE)</f>
        <v>Minuman</v>
      </c>
      <c r="I501" s="19" t="str">
        <f>VLOOKUP(B501,'Data Produk'!$A$2:$F$40,4,FALSE)</f>
        <v>Pcs</v>
      </c>
      <c r="J501" s="27">
        <f>VLOOKUP(B501,'Data Produk'!$A$2:$F$40,5,FALSE)</f>
        <v>11950</v>
      </c>
      <c r="K501" s="27">
        <f>VLOOKUP(B501,'Data Produk'!$A$2:$F$40,6,FALSE)</f>
        <v>16200</v>
      </c>
      <c r="L501" s="23">
        <f t="shared" si="68"/>
        <v>1242800</v>
      </c>
      <c r="M501" s="24">
        <f t="shared" si="69"/>
        <v>1684800</v>
      </c>
      <c r="N501" s="10">
        <f t="shared" si="62"/>
        <v>15</v>
      </c>
      <c r="O501" s="9" t="str">
        <f t="shared" si="63"/>
        <v>May</v>
      </c>
      <c r="P501" s="16">
        <f t="shared" si="64"/>
        <v>2022</v>
      </c>
      <c r="R501">
        <f>'[1]Data Transaksi'!$C501+50</f>
        <v>154</v>
      </c>
    </row>
    <row r="502" spans="1:18" x14ac:dyDescent="0.3">
      <c r="A502" s="8">
        <v>44697</v>
      </c>
      <c r="B502" s="9" t="s">
        <v>30</v>
      </c>
      <c r="C502" s="10">
        <v>105</v>
      </c>
      <c r="D502" s="10" t="s">
        <v>52</v>
      </c>
      <c r="E502" s="25" t="s">
        <v>54</v>
      </c>
      <c r="F502" s="12">
        <v>0</v>
      </c>
      <c r="G502" s="9" t="str">
        <f>VLOOKUP(B502,'Data Produk'!$A$2:$F$40,2,FALSE)</f>
        <v>Lifebuoy Cair 900 Ml</v>
      </c>
      <c r="H502" s="9" t="str">
        <f>VLOOKUP(B502,'Data Produk'!$A$2:$F$40,3,FALSE)</f>
        <v>Perawatan Tubuh</v>
      </c>
      <c r="I502" s="10" t="str">
        <f>VLOOKUP(B502,'Data Produk'!$A$2:$F$40,4,FALSE)</f>
        <v>Pcs</v>
      </c>
      <c r="J502" s="26">
        <f>VLOOKUP(B502,'Data Produk'!$A$2:$F$40,5,FALSE)</f>
        <v>34550</v>
      </c>
      <c r="K502" s="26">
        <f>VLOOKUP(B502,'Data Produk'!$A$2:$F$40,6,FALSE)</f>
        <v>36000</v>
      </c>
      <c r="L502" s="14">
        <f t="shared" si="68"/>
        <v>3627750</v>
      </c>
      <c r="M502" s="15">
        <f t="shared" si="69"/>
        <v>3780000</v>
      </c>
      <c r="N502" s="10">
        <f t="shared" si="62"/>
        <v>16</v>
      </c>
      <c r="O502" s="9" t="str">
        <f t="shared" si="63"/>
        <v>May</v>
      </c>
      <c r="P502" s="16">
        <f t="shared" si="64"/>
        <v>2022</v>
      </c>
      <c r="R502">
        <f>'[1]Data Transaksi'!$C502+50</f>
        <v>155</v>
      </c>
    </row>
    <row r="503" spans="1:18" x14ac:dyDescent="0.3">
      <c r="A503" s="17">
        <v>44698</v>
      </c>
      <c r="B503" s="18" t="s">
        <v>8</v>
      </c>
      <c r="C503" s="19">
        <v>102</v>
      </c>
      <c r="D503" s="19" t="s">
        <v>53</v>
      </c>
      <c r="E503" s="28" t="s">
        <v>54</v>
      </c>
      <c r="F503" s="21">
        <v>0</v>
      </c>
      <c r="G503" s="18" t="str">
        <f>VLOOKUP(B503,'Data Produk'!$A$2:$F$40,2,FALSE)</f>
        <v>Oreo Wafer Sandwich</v>
      </c>
      <c r="H503" s="18" t="str">
        <f>VLOOKUP(B503,'Data Produk'!$A$2:$F$40,3,FALSE)</f>
        <v>Makanan</v>
      </c>
      <c r="I503" s="19" t="str">
        <f>VLOOKUP(B503,'Data Produk'!$A$2:$F$40,4,FALSE)</f>
        <v>Pcs</v>
      </c>
      <c r="J503" s="27">
        <f>VLOOKUP(B503,'Data Produk'!$A$2:$F$40,5,FALSE)</f>
        <v>2350</v>
      </c>
      <c r="K503" s="27">
        <f>VLOOKUP(B503,'Data Produk'!$A$2:$F$40,6,FALSE)</f>
        <v>3500</v>
      </c>
      <c r="L503" s="23">
        <f t="shared" si="68"/>
        <v>239700</v>
      </c>
      <c r="M503" s="24">
        <f t="shared" si="69"/>
        <v>357000</v>
      </c>
      <c r="N503" s="10">
        <f t="shared" si="62"/>
        <v>17</v>
      </c>
      <c r="O503" s="9" t="str">
        <f t="shared" si="63"/>
        <v>May</v>
      </c>
      <c r="P503" s="16">
        <f t="shared" si="64"/>
        <v>2022</v>
      </c>
      <c r="R503">
        <f>'[1]Data Transaksi'!$C503+50</f>
        <v>152</v>
      </c>
    </row>
    <row r="504" spans="1:18" x14ac:dyDescent="0.3">
      <c r="A504" s="8">
        <v>44699</v>
      </c>
      <c r="B504" s="9" t="s">
        <v>22</v>
      </c>
      <c r="C504" s="10">
        <v>106</v>
      </c>
      <c r="D504" s="10" t="s">
        <v>53</v>
      </c>
      <c r="E504" s="25" t="s">
        <v>54</v>
      </c>
      <c r="F504" s="12">
        <v>0</v>
      </c>
      <c r="G504" s="9" t="str">
        <f>VLOOKUP(B504,'Data Produk'!$A$2:$F$40,2,FALSE)</f>
        <v>Fruit Tea Poch</v>
      </c>
      <c r="H504" s="9" t="str">
        <f>VLOOKUP(B504,'Data Produk'!$A$2:$F$40,3,FALSE)</f>
        <v>Minuman</v>
      </c>
      <c r="I504" s="10" t="str">
        <f>VLOOKUP(B504,'Data Produk'!$A$2:$F$40,4,FALSE)</f>
        <v>Pcs</v>
      </c>
      <c r="J504" s="26">
        <f>VLOOKUP(B504,'Data Produk'!$A$2:$F$40,5,FALSE)</f>
        <v>2250</v>
      </c>
      <c r="K504" s="26">
        <f>VLOOKUP(B504,'Data Produk'!$A$2:$F$40,6,FALSE)</f>
        <v>4700</v>
      </c>
      <c r="L504" s="14">
        <f t="shared" si="68"/>
        <v>238500</v>
      </c>
      <c r="M504" s="15">
        <f t="shared" si="69"/>
        <v>498200</v>
      </c>
      <c r="N504" s="10">
        <f t="shared" si="62"/>
        <v>18</v>
      </c>
      <c r="O504" s="9" t="str">
        <f t="shared" si="63"/>
        <v>May</v>
      </c>
      <c r="P504" s="16">
        <f t="shared" si="64"/>
        <v>2022</v>
      </c>
      <c r="R504">
        <f>'[1]Data Transaksi'!$C504+50</f>
        <v>156</v>
      </c>
    </row>
    <row r="505" spans="1:18" x14ac:dyDescent="0.3">
      <c r="A505" s="17">
        <v>44700</v>
      </c>
      <c r="B505" s="18" t="s">
        <v>22</v>
      </c>
      <c r="C505" s="19">
        <v>103</v>
      </c>
      <c r="D505" s="19" t="s">
        <v>52</v>
      </c>
      <c r="E505" s="28" t="s">
        <v>54</v>
      </c>
      <c r="F505" s="21">
        <v>0</v>
      </c>
      <c r="G505" s="18" t="str">
        <f>VLOOKUP(B505,'Data Produk'!$A$2:$F$40,2,FALSE)</f>
        <v>Fruit Tea Poch</v>
      </c>
      <c r="H505" s="18" t="str">
        <f>VLOOKUP(B505,'Data Produk'!$A$2:$F$40,3,FALSE)</f>
        <v>Minuman</v>
      </c>
      <c r="I505" s="19" t="str">
        <f>VLOOKUP(B505,'Data Produk'!$A$2:$F$40,4,FALSE)</f>
        <v>Pcs</v>
      </c>
      <c r="J505" s="27">
        <f>VLOOKUP(B505,'Data Produk'!$A$2:$F$40,5,FALSE)</f>
        <v>2250</v>
      </c>
      <c r="K505" s="27">
        <f>VLOOKUP(B505,'Data Produk'!$A$2:$F$40,6,FALSE)</f>
        <v>4700</v>
      </c>
      <c r="L505" s="23">
        <f t="shared" si="68"/>
        <v>231750</v>
      </c>
      <c r="M505" s="24">
        <f t="shared" si="69"/>
        <v>484100</v>
      </c>
      <c r="N505" s="10">
        <f t="shared" si="62"/>
        <v>19</v>
      </c>
      <c r="O505" s="9" t="str">
        <f t="shared" si="63"/>
        <v>May</v>
      </c>
      <c r="P505" s="16">
        <f t="shared" si="64"/>
        <v>2022</v>
      </c>
      <c r="R505">
        <f>'[1]Data Transaksi'!$C505+50</f>
        <v>153</v>
      </c>
    </row>
    <row r="506" spans="1:18" x14ac:dyDescent="0.3">
      <c r="A506" s="8">
        <v>44701</v>
      </c>
      <c r="B506" s="9" t="s">
        <v>7</v>
      </c>
      <c r="C506" s="10">
        <v>109</v>
      </c>
      <c r="D506" s="10" t="s">
        <v>53</v>
      </c>
      <c r="E506" s="25" t="s">
        <v>54</v>
      </c>
      <c r="F506" s="12">
        <v>0</v>
      </c>
      <c r="G506" s="9" t="str">
        <f>VLOOKUP(B506,'Data Produk'!$A$2:$F$40,2,FALSE)</f>
        <v>Lotte Chocopie</v>
      </c>
      <c r="H506" s="9" t="str">
        <f>VLOOKUP(B506,'Data Produk'!$A$2:$F$40,3,FALSE)</f>
        <v>Makanan</v>
      </c>
      <c r="I506" s="10" t="str">
        <f>VLOOKUP(B506,'Data Produk'!$A$2:$F$40,4,FALSE)</f>
        <v>Pcs</v>
      </c>
      <c r="J506" s="26">
        <f>VLOOKUP(B506,'Data Produk'!$A$2:$F$40,5,FALSE)</f>
        <v>4850</v>
      </c>
      <c r="K506" s="26">
        <f>VLOOKUP(B506,'Data Produk'!$A$2:$F$40,6,FALSE)</f>
        <v>6100</v>
      </c>
      <c r="L506" s="14">
        <f t="shared" si="68"/>
        <v>528650</v>
      </c>
      <c r="M506" s="15">
        <f t="shared" si="69"/>
        <v>664900</v>
      </c>
      <c r="N506" s="10">
        <f t="shared" si="62"/>
        <v>20</v>
      </c>
      <c r="O506" s="9" t="str">
        <f t="shared" si="63"/>
        <v>May</v>
      </c>
      <c r="P506" s="16">
        <f t="shared" si="64"/>
        <v>2022</v>
      </c>
      <c r="R506">
        <f>'[1]Data Transaksi'!$C506+50</f>
        <v>159</v>
      </c>
    </row>
    <row r="507" spans="1:18" x14ac:dyDescent="0.3">
      <c r="A507" s="17">
        <v>44702</v>
      </c>
      <c r="B507" s="18" t="s">
        <v>9</v>
      </c>
      <c r="C507" s="19">
        <v>108</v>
      </c>
      <c r="D507" s="19" t="s">
        <v>53</v>
      </c>
      <c r="E507" s="28" t="s">
        <v>54</v>
      </c>
      <c r="F507" s="21">
        <v>0</v>
      </c>
      <c r="G507" s="18" t="str">
        <f>VLOOKUP(B507,'Data Produk'!$A$2:$F$40,2,FALSE)</f>
        <v>Nyam-nyam</v>
      </c>
      <c r="H507" s="18" t="str">
        <f>VLOOKUP(B507,'Data Produk'!$A$2:$F$40,3,FALSE)</f>
        <v>Makanan</v>
      </c>
      <c r="I507" s="19" t="str">
        <f>VLOOKUP(B507,'Data Produk'!$A$2:$F$40,4,FALSE)</f>
        <v>Pcs</v>
      </c>
      <c r="J507" s="27">
        <f>VLOOKUP(B507,'Data Produk'!$A$2:$F$40,5,FALSE)</f>
        <v>3550</v>
      </c>
      <c r="K507" s="27">
        <f>VLOOKUP(B507,'Data Produk'!$A$2:$F$40,6,FALSE)</f>
        <v>4800</v>
      </c>
      <c r="L507" s="23">
        <f t="shared" si="68"/>
        <v>383400</v>
      </c>
      <c r="M507" s="24">
        <f t="shared" si="69"/>
        <v>518400</v>
      </c>
      <c r="N507" s="10">
        <f t="shared" si="62"/>
        <v>21</v>
      </c>
      <c r="O507" s="9" t="str">
        <f t="shared" si="63"/>
        <v>May</v>
      </c>
      <c r="P507" s="16">
        <f t="shared" si="64"/>
        <v>2022</v>
      </c>
      <c r="R507">
        <f>'[1]Data Transaksi'!$C507+50</f>
        <v>158</v>
      </c>
    </row>
    <row r="508" spans="1:18" x14ac:dyDescent="0.3">
      <c r="A508" s="8">
        <v>44703</v>
      </c>
      <c r="B508" s="9" t="s">
        <v>6</v>
      </c>
      <c r="C508" s="10">
        <v>107</v>
      </c>
      <c r="D508" s="10" t="s">
        <v>52</v>
      </c>
      <c r="E508" s="25" t="s">
        <v>54</v>
      </c>
      <c r="F508" s="12">
        <v>0</v>
      </c>
      <c r="G508" s="9" t="str">
        <f>VLOOKUP(B508,'Data Produk'!$A$2:$F$40,2,FALSE)</f>
        <v>Pocky</v>
      </c>
      <c r="H508" s="9" t="str">
        <f>VLOOKUP(B508,'Data Produk'!$A$2:$F$40,3,FALSE)</f>
        <v>Makanan</v>
      </c>
      <c r="I508" s="10" t="str">
        <f>VLOOKUP(B508,'Data Produk'!$A$2:$F$40,4,FALSE)</f>
        <v>Pcs</v>
      </c>
      <c r="J508" s="26">
        <f>VLOOKUP(B508,'Data Produk'!$A$2:$F$40,5,FALSE)</f>
        <v>7250</v>
      </c>
      <c r="K508" s="26">
        <f>VLOOKUP(B508,'Data Produk'!$A$2:$F$40,6,FALSE)</f>
        <v>8200</v>
      </c>
      <c r="L508" s="14">
        <f t="shared" si="68"/>
        <v>775750</v>
      </c>
      <c r="M508" s="15">
        <f t="shared" si="69"/>
        <v>877400</v>
      </c>
      <c r="N508" s="10">
        <f t="shared" si="62"/>
        <v>22</v>
      </c>
      <c r="O508" s="9" t="str">
        <f t="shared" si="63"/>
        <v>May</v>
      </c>
      <c r="P508" s="16">
        <f t="shared" si="64"/>
        <v>2022</v>
      </c>
      <c r="R508">
        <f>'[1]Data Transaksi'!$C508+50</f>
        <v>157</v>
      </c>
    </row>
    <row r="509" spans="1:18" x14ac:dyDescent="0.3">
      <c r="A509" s="17">
        <v>44704</v>
      </c>
      <c r="B509" s="18" t="s">
        <v>20</v>
      </c>
      <c r="C509" s="19">
        <v>102</v>
      </c>
      <c r="D509" s="19" t="s">
        <v>53</v>
      </c>
      <c r="E509" s="28" t="s">
        <v>54</v>
      </c>
      <c r="F509" s="21">
        <v>0</v>
      </c>
      <c r="G509" s="18" t="str">
        <f>VLOOKUP(B509,'Data Produk'!$A$2:$F$40,2,FALSE)</f>
        <v>Yoyic Bluebery</v>
      </c>
      <c r="H509" s="18" t="str">
        <f>VLOOKUP(B509,'Data Produk'!$A$2:$F$40,3,FALSE)</f>
        <v>Minuman</v>
      </c>
      <c r="I509" s="19" t="str">
        <f>VLOOKUP(B509,'Data Produk'!$A$2:$F$40,4,FALSE)</f>
        <v>Pcs</v>
      </c>
      <c r="J509" s="27">
        <f>VLOOKUP(B509,'Data Produk'!$A$2:$F$40,5,FALSE)</f>
        <v>4775</v>
      </c>
      <c r="K509" s="27">
        <f>VLOOKUP(B509,'Data Produk'!$A$2:$F$40,6,FALSE)</f>
        <v>7700</v>
      </c>
      <c r="L509" s="23">
        <f t="shared" si="68"/>
        <v>487050</v>
      </c>
      <c r="M509" s="24">
        <f t="shared" si="69"/>
        <v>785400</v>
      </c>
      <c r="N509" s="10">
        <f t="shared" si="62"/>
        <v>23</v>
      </c>
      <c r="O509" s="9" t="str">
        <f t="shared" si="63"/>
        <v>May</v>
      </c>
      <c r="P509" s="16">
        <f t="shared" si="64"/>
        <v>2022</v>
      </c>
      <c r="R509">
        <f>'[1]Data Transaksi'!$C509+50</f>
        <v>152</v>
      </c>
    </row>
    <row r="510" spans="1:18" x14ac:dyDescent="0.3">
      <c r="A510" s="8">
        <v>44705</v>
      </c>
      <c r="B510" s="9" t="s">
        <v>25</v>
      </c>
      <c r="C510" s="10">
        <v>105</v>
      </c>
      <c r="D510" s="10" t="s">
        <v>53</v>
      </c>
      <c r="E510" s="25" t="s">
        <v>54</v>
      </c>
      <c r="F510" s="12">
        <v>0</v>
      </c>
      <c r="G510" s="9" t="str">
        <f>VLOOKUP(B510,'Data Produk'!$A$2:$F$40,2,FALSE)</f>
        <v>Golda Coffee</v>
      </c>
      <c r="H510" s="9" t="str">
        <f>VLOOKUP(B510,'Data Produk'!$A$2:$F$40,3,FALSE)</f>
        <v>Minuman</v>
      </c>
      <c r="I510" s="10" t="str">
        <f>VLOOKUP(B510,'Data Produk'!$A$2:$F$40,4,FALSE)</f>
        <v>Pcs</v>
      </c>
      <c r="J510" s="26">
        <f>VLOOKUP(B510,'Data Produk'!$A$2:$F$40,5,FALSE)</f>
        <v>11950</v>
      </c>
      <c r="K510" s="26">
        <f>VLOOKUP(B510,'Data Produk'!$A$2:$F$40,6,FALSE)</f>
        <v>16200</v>
      </c>
      <c r="L510" s="14">
        <f t="shared" si="68"/>
        <v>1254750</v>
      </c>
      <c r="M510" s="15">
        <f t="shared" si="69"/>
        <v>1701000</v>
      </c>
      <c r="N510" s="10">
        <f t="shared" si="62"/>
        <v>24</v>
      </c>
      <c r="O510" s="9" t="str">
        <f t="shared" si="63"/>
        <v>May</v>
      </c>
      <c r="P510" s="16">
        <f t="shared" si="64"/>
        <v>2022</v>
      </c>
      <c r="R510">
        <f>'[1]Data Transaksi'!$C510+50</f>
        <v>155</v>
      </c>
    </row>
    <row r="511" spans="1:18" x14ac:dyDescent="0.3">
      <c r="A511" s="17">
        <v>44706</v>
      </c>
      <c r="B511" s="18" t="s">
        <v>41</v>
      </c>
      <c r="C511" s="19">
        <v>120</v>
      </c>
      <c r="D511" s="19" t="s">
        <v>51</v>
      </c>
      <c r="E511" s="28" t="s">
        <v>54</v>
      </c>
      <c r="F511" s="21">
        <v>0</v>
      </c>
      <c r="G511" s="18" t="str">
        <f>VLOOKUP(B511,'Data Produk'!$A$2:$F$40,2,FALSE)</f>
        <v>Pulpen Gel</v>
      </c>
      <c r="H511" s="18" t="str">
        <f>VLOOKUP(B511,'Data Produk'!$A$2:$F$40,3,FALSE)</f>
        <v>Alat Tulis</v>
      </c>
      <c r="I511" s="19" t="str">
        <f>VLOOKUP(B511,'Data Produk'!$A$2:$F$40,4,FALSE)</f>
        <v>Pcs</v>
      </c>
      <c r="J511" s="27">
        <f>VLOOKUP(B511,'Data Produk'!$A$2:$F$40,5,FALSE)</f>
        <v>7500</v>
      </c>
      <c r="K511" s="27">
        <f>VLOOKUP(B511,'Data Produk'!$A$2:$F$40,6,FALSE)</f>
        <v>8000</v>
      </c>
      <c r="L511" s="23">
        <f t="shared" si="68"/>
        <v>900000</v>
      </c>
      <c r="M511" s="24">
        <f t="shared" ref="M511:M517" si="70">K511*C511*(1-F511)</f>
        <v>960000</v>
      </c>
      <c r="N511" s="10">
        <f t="shared" si="62"/>
        <v>25</v>
      </c>
      <c r="O511" s="9" t="str">
        <f t="shared" si="63"/>
        <v>May</v>
      </c>
      <c r="P511" s="16">
        <f t="shared" si="64"/>
        <v>2022</v>
      </c>
      <c r="R511">
        <f>'[1]Data Transaksi'!$C511+50</f>
        <v>170</v>
      </c>
    </row>
    <row r="512" spans="1:18" x14ac:dyDescent="0.3">
      <c r="A512" s="8">
        <v>44707</v>
      </c>
      <c r="B512" s="9" t="s">
        <v>42</v>
      </c>
      <c r="C512" s="10">
        <v>115</v>
      </c>
      <c r="D512" s="10" t="s">
        <v>51</v>
      </c>
      <c r="E512" s="25" t="s">
        <v>54</v>
      </c>
      <c r="F512" s="12">
        <v>0</v>
      </c>
      <c r="G512" s="9" t="str">
        <f>VLOOKUP(B512,'Data Produk'!$A$2:$F$40,2,FALSE)</f>
        <v>Tipe X Joyko</v>
      </c>
      <c r="H512" s="9" t="str">
        <f>VLOOKUP(B512,'Data Produk'!$A$2:$F$40,3,FALSE)</f>
        <v>Alat Tulis</v>
      </c>
      <c r="I512" s="10" t="str">
        <f>VLOOKUP(B512,'Data Produk'!$A$2:$F$40,4,FALSE)</f>
        <v>Pcs</v>
      </c>
      <c r="J512" s="26">
        <f>VLOOKUP(B512,'Data Produk'!$A$2:$F$40,5,FALSE)</f>
        <v>1500</v>
      </c>
      <c r="K512" s="26">
        <f>VLOOKUP(B512,'Data Produk'!$A$2:$F$40,6,FALSE)</f>
        <v>2500</v>
      </c>
      <c r="L512" s="14">
        <f t="shared" si="68"/>
        <v>172500</v>
      </c>
      <c r="M512" s="15">
        <f t="shared" si="70"/>
        <v>287500</v>
      </c>
      <c r="N512" s="10">
        <f t="shared" si="62"/>
        <v>26</v>
      </c>
      <c r="O512" s="9" t="str">
        <f t="shared" si="63"/>
        <v>May</v>
      </c>
      <c r="P512" s="16">
        <f t="shared" si="64"/>
        <v>2022</v>
      </c>
      <c r="R512">
        <f>'[1]Data Transaksi'!$C512+50</f>
        <v>165</v>
      </c>
    </row>
    <row r="513" spans="1:18" x14ac:dyDescent="0.3">
      <c r="A513" s="17">
        <v>44708</v>
      </c>
      <c r="B513" s="18" t="s">
        <v>22</v>
      </c>
      <c r="C513" s="19">
        <v>105</v>
      </c>
      <c r="D513" s="19" t="s">
        <v>51</v>
      </c>
      <c r="E513" s="28" t="s">
        <v>54</v>
      </c>
      <c r="F513" s="21">
        <v>0</v>
      </c>
      <c r="G513" s="18" t="str">
        <f>VLOOKUP(B513,'Data Produk'!$A$2:$F$40,2,FALSE)</f>
        <v>Fruit Tea Poch</v>
      </c>
      <c r="H513" s="18" t="str">
        <f>VLOOKUP(B513,'Data Produk'!$A$2:$F$40,3,FALSE)</f>
        <v>Minuman</v>
      </c>
      <c r="I513" s="19" t="str">
        <f>VLOOKUP(B513,'Data Produk'!$A$2:$F$40,4,FALSE)</f>
        <v>Pcs</v>
      </c>
      <c r="J513" s="27">
        <f>VLOOKUP(B513,'Data Produk'!$A$2:$F$40,5,FALSE)</f>
        <v>2250</v>
      </c>
      <c r="K513" s="27">
        <f>VLOOKUP(B513,'Data Produk'!$A$2:$F$40,6,FALSE)</f>
        <v>4700</v>
      </c>
      <c r="L513" s="23">
        <f t="shared" si="68"/>
        <v>236250</v>
      </c>
      <c r="M513" s="24">
        <f t="shared" si="70"/>
        <v>493500</v>
      </c>
      <c r="N513" s="10">
        <f t="shared" si="62"/>
        <v>27</v>
      </c>
      <c r="O513" s="9" t="str">
        <f t="shared" si="63"/>
        <v>May</v>
      </c>
      <c r="P513" s="16">
        <f t="shared" si="64"/>
        <v>2022</v>
      </c>
      <c r="R513">
        <f>'[1]Data Transaksi'!$C513+50</f>
        <v>155</v>
      </c>
    </row>
    <row r="514" spans="1:18" x14ac:dyDescent="0.3">
      <c r="A514" s="8">
        <v>44709</v>
      </c>
      <c r="B514" s="9" t="s">
        <v>22</v>
      </c>
      <c r="C514" s="10">
        <v>110</v>
      </c>
      <c r="D514" s="10" t="s">
        <v>51</v>
      </c>
      <c r="E514" s="25" t="s">
        <v>54</v>
      </c>
      <c r="F514" s="12">
        <v>0</v>
      </c>
      <c r="G514" s="9" t="str">
        <f>VLOOKUP(B514,'Data Produk'!$A$2:$F$40,2,FALSE)</f>
        <v>Fruit Tea Poch</v>
      </c>
      <c r="H514" s="9" t="str">
        <f>VLOOKUP(B514,'Data Produk'!$A$2:$F$40,3,FALSE)</f>
        <v>Minuman</v>
      </c>
      <c r="I514" s="10" t="str">
        <f>VLOOKUP(B514,'Data Produk'!$A$2:$F$40,4,FALSE)</f>
        <v>Pcs</v>
      </c>
      <c r="J514" s="26">
        <f>VLOOKUP(B514,'Data Produk'!$A$2:$F$40,5,FALSE)</f>
        <v>2250</v>
      </c>
      <c r="K514" s="26">
        <f>VLOOKUP(B514,'Data Produk'!$A$2:$F$40,6,FALSE)</f>
        <v>4700</v>
      </c>
      <c r="L514" s="14">
        <f t="shared" si="68"/>
        <v>247500</v>
      </c>
      <c r="M514" s="15">
        <f t="shared" si="70"/>
        <v>517000</v>
      </c>
      <c r="N514" s="10">
        <f t="shared" si="62"/>
        <v>28</v>
      </c>
      <c r="O514" s="9" t="str">
        <f t="shared" si="63"/>
        <v>May</v>
      </c>
      <c r="P514" s="16">
        <f t="shared" si="64"/>
        <v>2022</v>
      </c>
      <c r="R514">
        <f>'[1]Data Transaksi'!$C514+50</f>
        <v>160</v>
      </c>
    </row>
    <row r="515" spans="1:18" x14ac:dyDescent="0.3">
      <c r="A515" s="17">
        <v>44710</v>
      </c>
      <c r="B515" s="18" t="s">
        <v>22</v>
      </c>
      <c r="C515" s="19">
        <v>105</v>
      </c>
      <c r="D515" s="19" t="s">
        <v>51</v>
      </c>
      <c r="E515" s="28" t="s">
        <v>54</v>
      </c>
      <c r="F515" s="21">
        <v>0</v>
      </c>
      <c r="G515" s="18" t="str">
        <f>VLOOKUP(B515,'Data Produk'!$A$2:$F$40,2,FALSE)</f>
        <v>Fruit Tea Poch</v>
      </c>
      <c r="H515" s="18" t="str">
        <f>VLOOKUP(B515,'Data Produk'!$A$2:$F$40,3,FALSE)</f>
        <v>Minuman</v>
      </c>
      <c r="I515" s="19" t="str">
        <f>VLOOKUP(B515,'Data Produk'!$A$2:$F$40,4,FALSE)</f>
        <v>Pcs</v>
      </c>
      <c r="J515" s="27">
        <f>VLOOKUP(B515,'Data Produk'!$A$2:$F$40,5,FALSE)</f>
        <v>2250</v>
      </c>
      <c r="K515" s="27">
        <f>VLOOKUP(B515,'Data Produk'!$A$2:$F$40,6,FALSE)</f>
        <v>4700</v>
      </c>
      <c r="L515" s="23">
        <f t="shared" si="68"/>
        <v>236250</v>
      </c>
      <c r="M515" s="24">
        <f t="shared" si="70"/>
        <v>493500</v>
      </c>
      <c r="N515" s="10">
        <f t="shared" ref="N515:N578" si="71">DAY(A515)</f>
        <v>29</v>
      </c>
      <c r="O515" s="9" t="str">
        <f t="shared" ref="O515:O578" si="72">TEXT(A515,"mmm")</f>
        <v>May</v>
      </c>
      <c r="P515" s="16">
        <f t="shared" ref="P515:P578" si="73">YEAR(A515)</f>
        <v>2022</v>
      </c>
      <c r="R515">
        <f>'[1]Data Transaksi'!$C515+50</f>
        <v>155</v>
      </c>
    </row>
    <row r="516" spans="1:18" x14ac:dyDescent="0.3">
      <c r="A516" s="8">
        <v>44711</v>
      </c>
      <c r="B516" s="9" t="s">
        <v>22</v>
      </c>
      <c r="C516" s="10">
        <v>108</v>
      </c>
      <c r="D516" s="10" t="s">
        <v>51</v>
      </c>
      <c r="E516" s="25" t="s">
        <v>54</v>
      </c>
      <c r="F516" s="12">
        <v>0</v>
      </c>
      <c r="G516" s="9" t="str">
        <f>VLOOKUP(B516,'Data Produk'!$A$2:$F$40,2,FALSE)</f>
        <v>Fruit Tea Poch</v>
      </c>
      <c r="H516" s="9" t="str">
        <f>VLOOKUP(B516,'Data Produk'!$A$2:$F$40,3,FALSE)</f>
        <v>Minuman</v>
      </c>
      <c r="I516" s="10" t="str">
        <f>VLOOKUP(B516,'Data Produk'!$A$2:$F$40,4,FALSE)</f>
        <v>Pcs</v>
      </c>
      <c r="J516" s="26">
        <f>VLOOKUP(B516,'Data Produk'!$A$2:$F$40,5,FALSE)</f>
        <v>2250</v>
      </c>
      <c r="K516" s="26">
        <f>VLOOKUP(B516,'Data Produk'!$A$2:$F$40,6,FALSE)</f>
        <v>4700</v>
      </c>
      <c r="L516" s="14">
        <f t="shared" si="68"/>
        <v>243000</v>
      </c>
      <c r="M516" s="15">
        <f t="shared" si="70"/>
        <v>507600</v>
      </c>
      <c r="N516" s="10">
        <f t="shared" si="71"/>
        <v>30</v>
      </c>
      <c r="O516" s="9" t="str">
        <f t="shared" si="72"/>
        <v>May</v>
      </c>
      <c r="P516" s="16">
        <f t="shared" si="73"/>
        <v>2022</v>
      </c>
      <c r="R516">
        <f>'[1]Data Transaksi'!$C516+50</f>
        <v>158</v>
      </c>
    </row>
    <row r="517" spans="1:18" x14ac:dyDescent="0.3">
      <c r="A517" s="17">
        <v>44712</v>
      </c>
      <c r="B517" s="18" t="s">
        <v>22</v>
      </c>
      <c r="C517" s="19">
        <v>105</v>
      </c>
      <c r="D517" s="19" t="s">
        <v>51</v>
      </c>
      <c r="E517" s="28" t="s">
        <v>54</v>
      </c>
      <c r="F517" s="21">
        <v>0</v>
      </c>
      <c r="G517" s="18" t="str">
        <f>VLOOKUP(B517,'Data Produk'!$A$2:$F$40,2,FALSE)</f>
        <v>Fruit Tea Poch</v>
      </c>
      <c r="H517" s="18" t="str">
        <f>VLOOKUP(B517,'Data Produk'!$A$2:$F$40,3,FALSE)</f>
        <v>Minuman</v>
      </c>
      <c r="I517" s="19" t="str">
        <f>VLOOKUP(B517,'Data Produk'!$A$2:$F$40,4,FALSE)</f>
        <v>Pcs</v>
      </c>
      <c r="J517" s="27">
        <f>VLOOKUP(B517,'Data Produk'!$A$2:$F$40,5,FALSE)</f>
        <v>2250</v>
      </c>
      <c r="K517" s="27">
        <f>VLOOKUP(B517,'Data Produk'!$A$2:$F$40,6,FALSE)</f>
        <v>4700</v>
      </c>
      <c r="L517" s="23">
        <f t="shared" si="68"/>
        <v>236250</v>
      </c>
      <c r="M517" s="24">
        <f t="shared" si="70"/>
        <v>493500</v>
      </c>
      <c r="N517" s="10">
        <f t="shared" si="71"/>
        <v>31</v>
      </c>
      <c r="O517" s="9" t="str">
        <f t="shared" si="72"/>
        <v>May</v>
      </c>
      <c r="P517" s="16">
        <f t="shared" si="73"/>
        <v>2022</v>
      </c>
      <c r="R517">
        <f>'[1]Data Transaksi'!$C517+50</f>
        <v>155</v>
      </c>
    </row>
    <row r="518" spans="1:18" x14ac:dyDescent="0.3">
      <c r="A518" s="8">
        <v>44713</v>
      </c>
      <c r="B518" s="9" t="s">
        <v>20</v>
      </c>
      <c r="C518" s="10">
        <v>107</v>
      </c>
      <c r="D518" s="10" t="s">
        <v>51</v>
      </c>
      <c r="E518" s="25" t="s">
        <v>54</v>
      </c>
      <c r="F518" s="12">
        <v>0</v>
      </c>
      <c r="G518" s="9" t="str">
        <f>VLOOKUP(B518,'Data Produk'!$A$2:$F$40,2,FALSE)</f>
        <v>Yoyic Bluebery</v>
      </c>
      <c r="H518" s="9" t="str">
        <f>VLOOKUP(B518,'Data Produk'!$A$2:$F$40,3,FALSE)</f>
        <v>Minuman</v>
      </c>
      <c r="I518" s="10" t="str">
        <f>VLOOKUP(B518,'Data Produk'!$A$2:$F$40,4,FALSE)</f>
        <v>Pcs</v>
      </c>
      <c r="J518" s="26">
        <f>VLOOKUP(B518,'Data Produk'!$A$2:$F$40,5,FALSE)</f>
        <v>4775</v>
      </c>
      <c r="K518" s="26">
        <f>VLOOKUP(B518,'Data Produk'!$A$2:$F$40,6,FALSE)</f>
        <v>7700</v>
      </c>
      <c r="L518" s="14">
        <f>J518*C518</f>
        <v>510925</v>
      </c>
      <c r="M518" s="15">
        <f>K518*C518*(1-F518)</f>
        <v>823900</v>
      </c>
      <c r="N518" s="10">
        <f t="shared" si="71"/>
        <v>1</v>
      </c>
      <c r="O518" s="9" t="str">
        <f t="shared" si="72"/>
        <v>Jun</v>
      </c>
      <c r="P518" s="16">
        <f t="shared" si="73"/>
        <v>2022</v>
      </c>
      <c r="R518">
        <f>'[1]Data Transaksi'!$C518+50</f>
        <v>157</v>
      </c>
    </row>
    <row r="519" spans="1:18" x14ac:dyDescent="0.3">
      <c r="A519" s="17">
        <v>44714</v>
      </c>
      <c r="B519" s="18" t="s">
        <v>7</v>
      </c>
      <c r="C519" s="19">
        <v>104</v>
      </c>
      <c r="D519" s="19" t="s">
        <v>52</v>
      </c>
      <c r="E519" s="28" t="s">
        <v>55</v>
      </c>
      <c r="F519" s="21">
        <v>0</v>
      </c>
      <c r="G519" s="18" t="str">
        <f>VLOOKUP(B519,'Data Produk'!$A$2:$F$40,2,FALSE)</f>
        <v>Lotte Chocopie</v>
      </c>
      <c r="H519" s="18" t="str">
        <f>VLOOKUP(B519,'Data Produk'!$A$2:$F$40,3,FALSE)</f>
        <v>Makanan</v>
      </c>
      <c r="I519" s="19" t="str">
        <f>VLOOKUP(B519,'Data Produk'!$A$2:$F$40,4,FALSE)</f>
        <v>Pcs</v>
      </c>
      <c r="J519" s="27">
        <f>VLOOKUP(B519,'Data Produk'!$A$2:$F$40,5,FALSE)</f>
        <v>4850</v>
      </c>
      <c r="K519" s="27">
        <f>VLOOKUP(B519,'Data Produk'!$A$2:$F$40,6,FALSE)</f>
        <v>6100</v>
      </c>
      <c r="L519" s="23">
        <f t="shared" ref="L519:L547" si="74">J519*C519</f>
        <v>504400</v>
      </c>
      <c r="M519" s="24">
        <f t="shared" ref="M519:M541" si="75">K519*C519</f>
        <v>634400</v>
      </c>
      <c r="N519" s="10">
        <f t="shared" si="71"/>
        <v>2</v>
      </c>
      <c r="O519" s="9" t="str">
        <f t="shared" si="72"/>
        <v>Jun</v>
      </c>
      <c r="P519" s="16">
        <f t="shared" si="73"/>
        <v>2022</v>
      </c>
      <c r="R519">
        <f>'[1]Data Transaksi'!$C519+50</f>
        <v>154</v>
      </c>
    </row>
    <row r="520" spans="1:18" x14ac:dyDescent="0.3">
      <c r="A520" s="8">
        <v>44715</v>
      </c>
      <c r="B520" s="9" t="s">
        <v>9</v>
      </c>
      <c r="C520" s="10">
        <v>107</v>
      </c>
      <c r="D520" s="10" t="s">
        <v>52</v>
      </c>
      <c r="E520" s="25" t="s">
        <v>54</v>
      </c>
      <c r="F520" s="12">
        <v>0</v>
      </c>
      <c r="G520" s="9" t="str">
        <f>VLOOKUP(B520,'Data Produk'!$A$2:$F$40,2,FALSE)</f>
        <v>Nyam-nyam</v>
      </c>
      <c r="H520" s="9" t="str">
        <f>VLOOKUP(B520,'Data Produk'!$A$2:$F$40,3,FALSE)</f>
        <v>Makanan</v>
      </c>
      <c r="I520" s="10" t="str">
        <f>VLOOKUP(B520,'Data Produk'!$A$2:$F$40,4,FALSE)</f>
        <v>Pcs</v>
      </c>
      <c r="J520" s="26">
        <f>VLOOKUP(B520,'Data Produk'!$A$2:$F$40,5,FALSE)</f>
        <v>3550</v>
      </c>
      <c r="K520" s="26">
        <f>VLOOKUP(B520,'Data Produk'!$A$2:$F$40,6,FALSE)</f>
        <v>4800</v>
      </c>
      <c r="L520" s="14">
        <f t="shared" si="74"/>
        <v>379850</v>
      </c>
      <c r="M520" s="15">
        <f t="shared" si="75"/>
        <v>513600</v>
      </c>
      <c r="N520" s="10">
        <f t="shared" si="71"/>
        <v>3</v>
      </c>
      <c r="O520" s="9" t="str">
        <f t="shared" si="72"/>
        <v>Jun</v>
      </c>
      <c r="P520" s="16">
        <f t="shared" si="73"/>
        <v>2022</v>
      </c>
      <c r="R520">
        <f>'[1]Data Transaksi'!$C520+50</f>
        <v>157</v>
      </c>
    </row>
    <row r="521" spans="1:18" x14ac:dyDescent="0.3">
      <c r="A521" s="17">
        <v>44716</v>
      </c>
      <c r="B521" s="18" t="s">
        <v>6</v>
      </c>
      <c r="C521" s="19">
        <v>108</v>
      </c>
      <c r="D521" s="19" t="s">
        <v>52</v>
      </c>
      <c r="E521" s="28" t="s">
        <v>54</v>
      </c>
      <c r="F521" s="21">
        <v>0</v>
      </c>
      <c r="G521" s="18" t="str">
        <f>VLOOKUP(B521,'Data Produk'!$A$2:$F$40,2,FALSE)</f>
        <v>Pocky</v>
      </c>
      <c r="H521" s="18" t="str">
        <f>VLOOKUP(B521,'Data Produk'!$A$2:$F$40,3,FALSE)</f>
        <v>Makanan</v>
      </c>
      <c r="I521" s="19" t="str">
        <f>VLOOKUP(B521,'Data Produk'!$A$2:$F$40,4,FALSE)</f>
        <v>Pcs</v>
      </c>
      <c r="J521" s="27">
        <f>VLOOKUP(B521,'Data Produk'!$A$2:$F$40,5,FALSE)</f>
        <v>7250</v>
      </c>
      <c r="K521" s="27">
        <f>VLOOKUP(B521,'Data Produk'!$A$2:$F$40,6,FALSE)</f>
        <v>8200</v>
      </c>
      <c r="L521" s="23">
        <f t="shared" si="74"/>
        <v>783000</v>
      </c>
      <c r="M521" s="24">
        <f t="shared" si="75"/>
        <v>885600</v>
      </c>
      <c r="N521" s="10">
        <f t="shared" si="71"/>
        <v>4</v>
      </c>
      <c r="O521" s="9" t="str">
        <f t="shared" si="72"/>
        <v>Jun</v>
      </c>
      <c r="P521" s="16">
        <f t="shared" si="73"/>
        <v>2022</v>
      </c>
      <c r="R521">
        <f>'[1]Data Transaksi'!$C521+50</f>
        <v>158</v>
      </c>
    </row>
    <row r="522" spans="1:18" x14ac:dyDescent="0.3">
      <c r="A522" s="8">
        <v>44717</v>
      </c>
      <c r="B522" s="9" t="s">
        <v>20</v>
      </c>
      <c r="C522" s="10">
        <v>110</v>
      </c>
      <c r="D522" s="10" t="s">
        <v>51</v>
      </c>
      <c r="E522" s="25" t="s">
        <v>54</v>
      </c>
      <c r="F522" s="12">
        <v>0</v>
      </c>
      <c r="G522" s="9" t="str">
        <f>VLOOKUP(B522,'Data Produk'!$A$2:$F$40,2,FALSE)</f>
        <v>Yoyic Bluebery</v>
      </c>
      <c r="H522" s="9" t="str">
        <f>VLOOKUP(B522,'Data Produk'!$A$2:$F$40,3,FALSE)</f>
        <v>Minuman</v>
      </c>
      <c r="I522" s="10" t="str">
        <f>VLOOKUP(B522,'Data Produk'!$A$2:$F$40,4,FALSE)</f>
        <v>Pcs</v>
      </c>
      <c r="J522" s="26">
        <f>VLOOKUP(B522,'Data Produk'!$A$2:$F$40,5,FALSE)</f>
        <v>4775</v>
      </c>
      <c r="K522" s="26">
        <f>VLOOKUP(B522,'Data Produk'!$A$2:$F$40,6,FALSE)</f>
        <v>7700</v>
      </c>
      <c r="L522" s="14">
        <f t="shared" si="74"/>
        <v>525250</v>
      </c>
      <c r="M522" s="15">
        <f t="shared" si="75"/>
        <v>847000</v>
      </c>
      <c r="N522" s="10">
        <f t="shared" si="71"/>
        <v>5</v>
      </c>
      <c r="O522" s="9" t="str">
        <f t="shared" si="72"/>
        <v>Jun</v>
      </c>
      <c r="P522" s="16">
        <f t="shared" si="73"/>
        <v>2022</v>
      </c>
      <c r="R522">
        <f>'[1]Data Transaksi'!$C522+50</f>
        <v>160</v>
      </c>
    </row>
    <row r="523" spans="1:18" x14ac:dyDescent="0.3">
      <c r="A523" s="17">
        <v>44718</v>
      </c>
      <c r="B523" s="18" t="s">
        <v>25</v>
      </c>
      <c r="C523" s="19">
        <v>105</v>
      </c>
      <c r="D523" s="19" t="s">
        <v>51</v>
      </c>
      <c r="E523" s="28" t="s">
        <v>55</v>
      </c>
      <c r="F523" s="21">
        <v>0</v>
      </c>
      <c r="G523" s="18" t="str">
        <f>VLOOKUP(B523,'Data Produk'!$A$2:$F$40,2,FALSE)</f>
        <v>Golda Coffee</v>
      </c>
      <c r="H523" s="18" t="str">
        <f>VLOOKUP(B523,'Data Produk'!$A$2:$F$40,3,FALSE)</f>
        <v>Minuman</v>
      </c>
      <c r="I523" s="19" t="str">
        <f>VLOOKUP(B523,'Data Produk'!$A$2:$F$40,4,FALSE)</f>
        <v>Pcs</v>
      </c>
      <c r="J523" s="27">
        <f>VLOOKUP(B523,'Data Produk'!$A$2:$F$40,5,FALSE)</f>
        <v>11950</v>
      </c>
      <c r="K523" s="27">
        <f>VLOOKUP(B523,'Data Produk'!$A$2:$F$40,6,FALSE)</f>
        <v>16200</v>
      </c>
      <c r="L523" s="23">
        <f t="shared" si="74"/>
        <v>1254750</v>
      </c>
      <c r="M523" s="24">
        <f t="shared" si="75"/>
        <v>1701000</v>
      </c>
      <c r="N523" s="10">
        <f t="shared" si="71"/>
        <v>6</v>
      </c>
      <c r="O523" s="9" t="str">
        <f t="shared" si="72"/>
        <v>Jun</v>
      </c>
      <c r="P523" s="16">
        <f t="shared" si="73"/>
        <v>2022</v>
      </c>
      <c r="R523">
        <f>'[1]Data Transaksi'!$C523+50</f>
        <v>155</v>
      </c>
    </row>
    <row r="524" spans="1:18" x14ac:dyDescent="0.3">
      <c r="A524" s="8">
        <v>44719</v>
      </c>
      <c r="B524" s="9" t="s">
        <v>30</v>
      </c>
      <c r="C524" s="10">
        <v>115</v>
      </c>
      <c r="D524" s="10" t="s">
        <v>51</v>
      </c>
      <c r="E524" s="25" t="s">
        <v>54</v>
      </c>
      <c r="F524" s="12">
        <v>0</v>
      </c>
      <c r="G524" s="9" t="str">
        <f>VLOOKUP(B524,'Data Produk'!$A$2:$F$40,2,FALSE)</f>
        <v>Lifebuoy Cair 900 Ml</v>
      </c>
      <c r="H524" s="9" t="str">
        <f>VLOOKUP(B524,'Data Produk'!$A$2:$F$40,3,FALSE)</f>
        <v>Perawatan Tubuh</v>
      </c>
      <c r="I524" s="10" t="str">
        <f>VLOOKUP(B524,'Data Produk'!$A$2:$F$40,4,FALSE)</f>
        <v>Pcs</v>
      </c>
      <c r="J524" s="26">
        <f>VLOOKUP(B524,'Data Produk'!$A$2:$F$40,5,FALSE)</f>
        <v>34550</v>
      </c>
      <c r="K524" s="26">
        <f>VLOOKUP(B524,'Data Produk'!$A$2:$F$40,6,FALSE)</f>
        <v>36000</v>
      </c>
      <c r="L524" s="14">
        <f t="shared" si="74"/>
        <v>3973250</v>
      </c>
      <c r="M524" s="15">
        <f t="shared" si="75"/>
        <v>4140000</v>
      </c>
      <c r="N524" s="10">
        <f t="shared" si="71"/>
        <v>7</v>
      </c>
      <c r="O524" s="9" t="str">
        <f t="shared" si="72"/>
        <v>Jun</v>
      </c>
      <c r="P524" s="16">
        <f t="shared" si="73"/>
        <v>2022</v>
      </c>
      <c r="R524">
        <f>'[1]Data Transaksi'!$C524+50</f>
        <v>165</v>
      </c>
    </row>
    <row r="525" spans="1:18" x14ac:dyDescent="0.3">
      <c r="A525" s="17">
        <v>44720</v>
      </c>
      <c r="B525" s="18" t="s">
        <v>8</v>
      </c>
      <c r="C525" s="19">
        <v>107</v>
      </c>
      <c r="D525" s="19" t="s">
        <v>51</v>
      </c>
      <c r="E525" s="28" t="s">
        <v>55</v>
      </c>
      <c r="F525" s="21">
        <v>0</v>
      </c>
      <c r="G525" s="18" t="str">
        <f>VLOOKUP(B525,'Data Produk'!$A$2:$F$40,2,FALSE)</f>
        <v>Oreo Wafer Sandwich</v>
      </c>
      <c r="H525" s="18" t="str">
        <f>VLOOKUP(B525,'Data Produk'!$A$2:$F$40,3,FALSE)</f>
        <v>Makanan</v>
      </c>
      <c r="I525" s="19" t="str">
        <f>VLOOKUP(B525,'Data Produk'!$A$2:$F$40,4,FALSE)</f>
        <v>Pcs</v>
      </c>
      <c r="J525" s="27">
        <f>VLOOKUP(B525,'Data Produk'!$A$2:$F$40,5,FALSE)</f>
        <v>2350</v>
      </c>
      <c r="K525" s="27">
        <f>VLOOKUP(B525,'Data Produk'!$A$2:$F$40,6,FALSE)</f>
        <v>3500</v>
      </c>
      <c r="L525" s="23">
        <f t="shared" si="74"/>
        <v>251450</v>
      </c>
      <c r="M525" s="24">
        <f t="shared" si="75"/>
        <v>374500</v>
      </c>
      <c r="N525" s="10">
        <f t="shared" si="71"/>
        <v>8</v>
      </c>
      <c r="O525" s="9" t="str">
        <f t="shared" si="72"/>
        <v>Jun</v>
      </c>
      <c r="P525" s="16">
        <f t="shared" si="73"/>
        <v>2022</v>
      </c>
      <c r="R525">
        <f>'[1]Data Transaksi'!$C525+50</f>
        <v>157</v>
      </c>
    </row>
    <row r="526" spans="1:18" x14ac:dyDescent="0.3">
      <c r="A526" s="8">
        <v>44721</v>
      </c>
      <c r="B526" s="9" t="s">
        <v>20</v>
      </c>
      <c r="C526" s="10">
        <v>104</v>
      </c>
      <c r="D526" s="10" t="s">
        <v>53</v>
      </c>
      <c r="E526" s="25" t="s">
        <v>54</v>
      </c>
      <c r="F526" s="12">
        <v>0</v>
      </c>
      <c r="G526" s="9" t="str">
        <f>VLOOKUP(B526,'Data Produk'!$A$2:$F$40,2,FALSE)</f>
        <v>Yoyic Bluebery</v>
      </c>
      <c r="H526" s="9" t="str">
        <f>VLOOKUP(B526,'Data Produk'!$A$2:$F$40,3,FALSE)</f>
        <v>Minuman</v>
      </c>
      <c r="I526" s="10" t="str">
        <f>VLOOKUP(B526,'Data Produk'!$A$2:$F$40,4,FALSE)</f>
        <v>Pcs</v>
      </c>
      <c r="J526" s="26">
        <f>VLOOKUP(B526,'Data Produk'!$A$2:$F$40,5,FALSE)</f>
        <v>4775</v>
      </c>
      <c r="K526" s="26">
        <f>VLOOKUP(B526,'Data Produk'!$A$2:$F$40,6,FALSE)</f>
        <v>7700</v>
      </c>
      <c r="L526" s="14">
        <f t="shared" si="74"/>
        <v>496600</v>
      </c>
      <c r="M526" s="15">
        <f t="shared" si="75"/>
        <v>800800</v>
      </c>
      <c r="N526" s="10">
        <f t="shared" si="71"/>
        <v>9</v>
      </c>
      <c r="O526" s="9" t="str">
        <f t="shared" si="72"/>
        <v>Jun</v>
      </c>
      <c r="P526" s="16">
        <f t="shared" si="73"/>
        <v>2022</v>
      </c>
      <c r="R526">
        <f>'[1]Data Transaksi'!$C526+50</f>
        <v>154</v>
      </c>
    </row>
    <row r="527" spans="1:18" x14ac:dyDescent="0.3">
      <c r="A527" s="17">
        <v>44722</v>
      </c>
      <c r="B527" s="18" t="s">
        <v>41</v>
      </c>
      <c r="C527" s="19">
        <v>103</v>
      </c>
      <c r="D527" s="19" t="s">
        <v>52</v>
      </c>
      <c r="E527" s="28" t="s">
        <v>54</v>
      </c>
      <c r="F527" s="21">
        <v>0</v>
      </c>
      <c r="G527" s="18" t="str">
        <f>VLOOKUP(B527,'Data Produk'!$A$2:$F$40,2,FALSE)</f>
        <v>Pulpen Gel</v>
      </c>
      <c r="H527" s="18" t="str">
        <f>VLOOKUP(B527,'Data Produk'!$A$2:$F$40,3,FALSE)</f>
        <v>Alat Tulis</v>
      </c>
      <c r="I527" s="19" t="str">
        <f>VLOOKUP(B527,'Data Produk'!$A$2:$F$40,4,FALSE)</f>
        <v>Pcs</v>
      </c>
      <c r="J527" s="27">
        <f>VLOOKUP(B527,'Data Produk'!$A$2:$F$40,5,FALSE)</f>
        <v>7500</v>
      </c>
      <c r="K527" s="27">
        <f>VLOOKUP(B527,'Data Produk'!$A$2:$F$40,6,FALSE)</f>
        <v>8000</v>
      </c>
      <c r="L527" s="23">
        <f t="shared" si="74"/>
        <v>772500</v>
      </c>
      <c r="M527" s="24">
        <f t="shared" si="75"/>
        <v>824000</v>
      </c>
      <c r="N527" s="10">
        <f t="shared" si="71"/>
        <v>10</v>
      </c>
      <c r="O527" s="9" t="str">
        <f t="shared" si="72"/>
        <v>Jun</v>
      </c>
      <c r="P527" s="16">
        <f t="shared" si="73"/>
        <v>2022</v>
      </c>
      <c r="R527">
        <f>'[1]Data Transaksi'!$C527+50</f>
        <v>153</v>
      </c>
    </row>
    <row r="528" spans="1:18" x14ac:dyDescent="0.3">
      <c r="A528" s="8">
        <v>44723</v>
      </c>
      <c r="B528" s="9" t="s">
        <v>42</v>
      </c>
      <c r="C528" s="10">
        <v>104</v>
      </c>
      <c r="D528" s="10" t="s">
        <v>53</v>
      </c>
      <c r="E528" s="25" t="s">
        <v>54</v>
      </c>
      <c r="F528" s="12">
        <v>0</v>
      </c>
      <c r="G528" s="9" t="str">
        <f>VLOOKUP(B528,'Data Produk'!$A$2:$F$40,2,FALSE)</f>
        <v>Tipe X Joyko</v>
      </c>
      <c r="H528" s="9" t="str">
        <f>VLOOKUP(B528,'Data Produk'!$A$2:$F$40,3,FALSE)</f>
        <v>Alat Tulis</v>
      </c>
      <c r="I528" s="10" t="str">
        <f>VLOOKUP(B528,'Data Produk'!$A$2:$F$40,4,FALSE)</f>
        <v>Pcs</v>
      </c>
      <c r="J528" s="26">
        <f>VLOOKUP(B528,'Data Produk'!$A$2:$F$40,5,FALSE)</f>
        <v>1500</v>
      </c>
      <c r="K528" s="26">
        <f>VLOOKUP(B528,'Data Produk'!$A$2:$F$40,6,FALSE)</f>
        <v>2500</v>
      </c>
      <c r="L528" s="14">
        <f t="shared" si="74"/>
        <v>156000</v>
      </c>
      <c r="M528" s="15">
        <f t="shared" si="75"/>
        <v>260000</v>
      </c>
      <c r="N528" s="10">
        <f t="shared" si="71"/>
        <v>11</v>
      </c>
      <c r="O528" s="9" t="str">
        <f t="shared" si="72"/>
        <v>Jun</v>
      </c>
      <c r="P528" s="16">
        <f t="shared" si="73"/>
        <v>2022</v>
      </c>
      <c r="R528">
        <f>'[1]Data Transaksi'!$C528+50</f>
        <v>154</v>
      </c>
    </row>
    <row r="529" spans="1:18" x14ac:dyDescent="0.3">
      <c r="A529" s="17">
        <v>44724</v>
      </c>
      <c r="B529" s="18" t="s">
        <v>9</v>
      </c>
      <c r="C529" s="19">
        <v>105</v>
      </c>
      <c r="D529" s="19" t="s">
        <v>53</v>
      </c>
      <c r="E529" s="28" t="s">
        <v>54</v>
      </c>
      <c r="F529" s="21">
        <v>0</v>
      </c>
      <c r="G529" s="18" t="str">
        <f>VLOOKUP(B529,'Data Produk'!$A$2:$F$40,2,FALSE)</f>
        <v>Nyam-nyam</v>
      </c>
      <c r="H529" s="18" t="str">
        <f>VLOOKUP(B529,'Data Produk'!$A$2:$F$40,3,FALSE)</f>
        <v>Makanan</v>
      </c>
      <c r="I529" s="19" t="str">
        <f>VLOOKUP(B529,'Data Produk'!$A$2:$F$40,4,FALSE)</f>
        <v>Pcs</v>
      </c>
      <c r="J529" s="27">
        <f>VLOOKUP(B529,'Data Produk'!$A$2:$F$40,5,FALSE)</f>
        <v>3550</v>
      </c>
      <c r="K529" s="27">
        <f>VLOOKUP(B529,'Data Produk'!$A$2:$F$40,6,FALSE)</f>
        <v>4800</v>
      </c>
      <c r="L529" s="23">
        <f t="shared" si="74"/>
        <v>372750</v>
      </c>
      <c r="M529" s="24">
        <f t="shared" si="75"/>
        <v>504000</v>
      </c>
      <c r="N529" s="10">
        <f t="shared" si="71"/>
        <v>12</v>
      </c>
      <c r="O529" s="9" t="str">
        <f t="shared" si="72"/>
        <v>Jun</v>
      </c>
      <c r="P529" s="16">
        <f t="shared" si="73"/>
        <v>2022</v>
      </c>
      <c r="R529">
        <f>'[1]Data Transaksi'!$C529+50</f>
        <v>155</v>
      </c>
    </row>
    <row r="530" spans="1:18" x14ac:dyDescent="0.3">
      <c r="A530" s="8">
        <v>44725</v>
      </c>
      <c r="B530" s="9" t="s">
        <v>6</v>
      </c>
      <c r="C530" s="10">
        <v>106</v>
      </c>
      <c r="D530" s="10" t="s">
        <v>52</v>
      </c>
      <c r="E530" s="25" t="s">
        <v>54</v>
      </c>
      <c r="F530" s="12">
        <v>0</v>
      </c>
      <c r="G530" s="9" t="str">
        <f>VLOOKUP(B530,'Data Produk'!$A$2:$F$40,2,FALSE)</f>
        <v>Pocky</v>
      </c>
      <c r="H530" s="9" t="str">
        <f>VLOOKUP(B530,'Data Produk'!$A$2:$F$40,3,FALSE)</f>
        <v>Makanan</v>
      </c>
      <c r="I530" s="10" t="str">
        <f>VLOOKUP(B530,'Data Produk'!$A$2:$F$40,4,FALSE)</f>
        <v>Pcs</v>
      </c>
      <c r="J530" s="26">
        <f>VLOOKUP(B530,'Data Produk'!$A$2:$F$40,5,FALSE)</f>
        <v>7250</v>
      </c>
      <c r="K530" s="26">
        <f>VLOOKUP(B530,'Data Produk'!$A$2:$F$40,6,FALSE)</f>
        <v>8200</v>
      </c>
      <c r="L530" s="14">
        <f t="shared" si="74"/>
        <v>768500</v>
      </c>
      <c r="M530" s="15">
        <f t="shared" si="75"/>
        <v>869200</v>
      </c>
      <c r="N530" s="10">
        <f t="shared" si="71"/>
        <v>13</v>
      </c>
      <c r="O530" s="9" t="str">
        <f t="shared" si="72"/>
        <v>Jun</v>
      </c>
      <c r="P530" s="16">
        <f t="shared" si="73"/>
        <v>2022</v>
      </c>
      <c r="R530">
        <f>'[1]Data Transaksi'!$C530+50</f>
        <v>156</v>
      </c>
    </row>
    <row r="531" spans="1:18" x14ac:dyDescent="0.3">
      <c r="A531" s="17">
        <v>44726</v>
      </c>
      <c r="B531" s="18" t="s">
        <v>20</v>
      </c>
      <c r="C531" s="19">
        <v>108</v>
      </c>
      <c r="D531" s="19" t="s">
        <v>53</v>
      </c>
      <c r="E531" s="28" t="s">
        <v>54</v>
      </c>
      <c r="F531" s="21">
        <v>0</v>
      </c>
      <c r="G531" s="18" t="str">
        <f>VLOOKUP(B531,'Data Produk'!$A$2:$F$40,2,FALSE)</f>
        <v>Yoyic Bluebery</v>
      </c>
      <c r="H531" s="18" t="str">
        <f>VLOOKUP(B531,'Data Produk'!$A$2:$F$40,3,FALSE)</f>
        <v>Minuman</v>
      </c>
      <c r="I531" s="19" t="str">
        <f>VLOOKUP(B531,'Data Produk'!$A$2:$F$40,4,FALSE)</f>
        <v>Pcs</v>
      </c>
      <c r="J531" s="27">
        <f>VLOOKUP(B531,'Data Produk'!$A$2:$F$40,5,FALSE)</f>
        <v>4775</v>
      </c>
      <c r="K531" s="27">
        <f>VLOOKUP(B531,'Data Produk'!$A$2:$F$40,6,FALSE)</f>
        <v>7700</v>
      </c>
      <c r="L531" s="23">
        <f t="shared" si="74"/>
        <v>515700</v>
      </c>
      <c r="M531" s="24">
        <f t="shared" si="75"/>
        <v>831600</v>
      </c>
      <c r="N531" s="10">
        <f t="shared" si="71"/>
        <v>14</v>
      </c>
      <c r="O531" s="9" t="str">
        <f t="shared" si="72"/>
        <v>Jun</v>
      </c>
      <c r="P531" s="16">
        <f t="shared" si="73"/>
        <v>2022</v>
      </c>
      <c r="R531">
        <f>'[1]Data Transaksi'!$C531+50</f>
        <v>158</v>
      </c>
    </row>
    <row r="532" spans="1:18" x14ac:dyDescent="0.3">
      <c r="A532" s="8">
        <v>44727</v>
      </c>
      <c r="B532" s="9" t="s">
        <v>25</v>
      </c>
      <c r="C532" s="10">
        <v>110</v>
      </c>
      <c r="D532" s="10" t="s">
        <v>53</v>
      </c>
      <c r="E532" s="25" t="s">
        <v>54</v>
      </c>
      <c r="F532" s="12">
        <v>0</v>
      </c>
      <c r="G532" s="9" t="str">
        <f>VLOOKUP(B532,'Data Produk'!$A$2:$F$40,2,FALSE)</f>
        <v>Golda Coffee</v>
      </c>
      <c r="H532" s="9" t="str">
        <f>VLOOKUP(B532,'Data Produk'!$A$2:$F$40,3,FALSE)</f>
        <v>Minuman</v>
      </c>
      <c r="I532" s="10" t="str">
        <f>VLOOKUP(B532,'Data Produk'!$A$2:$F$40,4,FALSE)</f>
        <v>Pcs</v>
      </c>
      <c r="J532" s="26">
        <f>VLOOKUP(B532,'Data Produk'!$A$2:$F$40,5,FALSE)</f>
        <v>11950</v>
      </c>
      <c r="K532" s="26">
        <f>VLOOKUP(B532,'Data Produk'!$A$2:$F$40,6,FALSE)</f>
        <v>16200</v>
      </c>
      <c r="L532" s="14">
        <f t="shared" si="74"/>
        <v>1314500</v>
      </c>
      <c r="M532" s="15">
        <f t="shared" si="75"/>
        <v>1782000</v>
      </c>
      <c r="N532" s="10">
        <f t="shared" si="71"/>
        <v>15</v>
      </c>
      <c r="O532" s="9" t="str">
        <f t="shared" si="72"/>
        <v>Jun</v>
      </c>
      <c r="P532" s="16">
        <f t="shared" si="73"/>
        <v>2022</v>
      </c>
      <c r="R532">
        <f>'[1]Data Transaksi'!$C532+50</f>
        <v>160</v>
      </c>
    </row>
    <row r="533" spans="1:18" x14ac:dyDescent="0.3">
      <c r="A533" s="17">
        <v>44728</v>
      </c>
      <c r="B533" s="18" t="s">
        <v>30</v>
      </c>
      <c r="C533" s="19">
        <v>105</v>
      </c>
      <c r="D533" s="19" t="s">
        <v>52</v>
      </c>
      <c r="E533" s="28" t="s">
        <v>54</v>
      </c>
      <c r="F533" s="21">
        <v>0</v>
      </c>
      <c r="G533" s="18" t="str">
        <f>VLOOKUP(B533,'Data Produk'!$A$2:$F$40,2,FALSE)</f>
        <v>Lifebuoy Cair 900 Ml</v>
      </c>
      <c r="H533" s="18" t="str">
        <f>VLOOKUP(B533,'Data Produk'!$A$2:$F$40,3,FALSE)</f>
        <v>Perawatan Tubuh</v>
      </c>
      <c r="I533" s="19" t="str">
        <f>VLOOKUP(B533,'Data Produk'!$A$2:$F$40,4,FALSE)</f>
        <v>Pcs</v>
      </c>
      <c r="J533" s="27">
        <f>VLOOKUP(B533,'Data Produk'!$A$2:$F$40,5,FALSE)</f>
        <v>34550</v>
      </c>
      <c r="K533" s="27">
        <f>VLOOKUP(B533,'Data Produk'!$A$2:$F$40,6,FALSE)</f>
        <v>36000</v>
      </c>
      <c r="L533" s="23">
        <f t="shared" si="74"/>
        <v>3627750</v>
      </c>
      <c r="M533" s="24">
        <f t="shared" si="75"/>
        <v>3780000</v>
      </c>
      <c r="N533" s="10">
        <f t="shared" si="71"/>
        <v>16</v>
      </c>
      <c r="O533" s="9" t="str">
        <f t="shared" si="72"/>
        <v>Jun</v>
      </c>
      <c r="P533" s="16">
        <f t="shared" si="73"/>
        <v>2022</v>
      </c>
      <c r="R533">
        <f>'[1]Data Transaksi'!$C533+50</f>
        <v>155</v>
      </c>
    </row>
    <row r="534" spans="1:18" x14ac:dyDescent="0.3">
      <c r="A534" s="8">
        <v>44729</v>
      </c>
      <c r="B534" s="9" t="s">
        <v>8</v>
      </c>
      <c r="C534" s="10">
        <v>102</v>
      </c>
      <c r="D534" s="10" t="s">
        <v>53</v>
      </c>
      <c r="E534" s="25" t="s">
        <v>54</v>
      </c>
      <c r="F534" s="12">
        <v>0</v>
      </c>
      <c r="G534" s="9" t="str">
        <f>VLOOKUP(B534,'Data Produk'!$A$2:$F$40,2,FALSE)</f>
        <v>Oreo Wafer Sandwich</v>
      </c>
      <c r="H534" s="9" t="str">
        <f>VLOOKUP(B534,'Data Produk'!$A$2:$F$40,3,FALSE)</f>
        <v>Makanan</v>
      </c>
      <c r="I534" s="10" t="str">
        <f>VLOOKUP(B534,'Data Produk'!$A$2:$F$40,4,FALSE)</f>
        <v>Pcs</v>
      </c>
      <c r="J534" s="26">
        <f>VLOOKUP(B534,'Data Produk'!$A$2:$F$40,5,FALSE)</f>
        <v>2350</v>
      </c>
      <c r="K534" s="26">
        <f>VLOOKUP(B534,'Data Produk'!$A$2:$F$40,6,FALSE)</f>
        <v>3500</v>
      </c>
      <c r="L534" s="14">
        <f t="shared" si="74"/>
        <v>239700</v>
      </c>
      <c r="M534" s="15">
        <f t="shared" si="75"/>
        <v>357000</v>
      </c>
      <c r="N534" s="10">
        <f t="shared" si="71"/>
        <v>17</v>
      </c>
      <c r="O534" s="9" t="str">
        <f t="shared" si="72"/>
        <v>Jun</v>
      </c>
      <c r="P534" s="16">
        <f t="shared" si="73"/>
        <v>2022</v>
      </c>
      <c r="R534">
        <f>'[1]Data Transaksi'!$C534+50</f>
        <v>152</v>
      </c>
    </row>
    <row r="535" spans="1:18" x14ac:dyDescent="0.3">
      <c r="A535" s="17">
        <v>44730</v>
      </c>
      <c r="B535" s="18" t="s">
        <v>20</v>
      </c>
      <c r="C535" s="19">
        <v>106</v>
      </c>
      <c r="D535" s="19" t="s">
        <v>53</v>
      </c>
      <c r="E535" s="28" t="s">
        <v>54</v>
      </c>
      <c r="F535" s="21">
        <v>0</v>
      </c>
      <c r="G535" s="18" t="str">
        <f>VLOOKUP(B535,'Data Produk'!$A$2:$F$40,2,FALSE)</f>
        <v>Yoyic Bluebery</v>
      </c>
      <c r="H535" s="18" t="str">
        <f>VLOOKUP(B535,'Data Produk'!$A$2:$F$40,3,FALSE)</f>
        <v>Minuman</v>
      </c>
      <c r="I535" s="19" t="str">
        <f>VLOOKUP(B535,'Data Produk'!$A$2:$F$40,4,FALSE)</f>
        <v>Pcs</v>
      </c>
      <c r="J535" s="27">
        <f>VLOOKUP(B535,'Data Produk'!$A$2:$F$40,5,FALSE)</f>
        <v>4775</v>
      </c>
      <c r="K535" s="27">
        <f>VLOOKUP(B535,'Data Produk'!$A$2:$F$40,6,FALSE)</f>
        <v>7700</v>
      </c>
      <c r="L535" s="23">
        <f t="shared" si="74"/>
        <v>506150</v>
      </c>
      <c r="M535" s="24">
        <f t="shared" si="75"/>
        <v>816200</v>
      </c>
      <c r="N535" s="10">
        <f t="shared" si="71"/>
        <v>18</v>
      </c>
      <c r="O535" s="9" t="str">
        <f t="shared" si="72"/>
        <v>Jun</v>
      </c>
      <c r="P535" s="16">
        <f t="shared" si="73"/>
        <v>2022</v>
      </c>
      <c r="R535">
        <f>'[1]Data Transaksi'!$C535+50</f>
        <v>156</v>
      </c>
    </row>
    <row r="536" spans="1:18" x14ac:dyDescent="0.3">
      <c r="A536" s="8">
        <v>44731</v>
      </c>
      <c r="B536" s="9" t="s">
        <v>20</v>
      </c>
      <c r="C536" s="10">
        <v>103</v>
      </c>
      <c r="D536" s="10" t="s">
        <v>52</v>
      </c>
      <c r="E536" s="25" t="s">
        <v>54</v>
      </c>
      <c r="F536" s="12">
        <v>0</v>
      </c>
      <c r="G536" s="9" t="str">
        <f>VLOOKUP(B536,'Data Produk'!$A$2:$F$40,2,FALSE)</f>
        <v>Yoyic Bluebery</v>
      </c>
      <c r="H536" s="9" t="str">
        <f>VLOOKUP(B536,'Data Produk'!$A$2:$F$40,3,FALSE)</f>
        <v>Minuman</v>
      </c>
      <c r="I536" s="10" t="str">
        <f>VLOOKUP(B536,'Data Produk'!$A$2:$F$40,4,FALSE)</f>
        <v>Pcs</v>
      </c>
      <c r="J536" s="26">
        <f>VLOOKUP(B536,'Data Produk'!$A$2:$F$40,5,FALSE)</f>
        <v>4775</v>
      </c>
      <c r="K536" s="26">
        <f>VLOOKUP(B536,'Data Produk'!$A$2:$F$40,6,FALSE)</f>
        <v>7700</v>
      </c>
      <c r="L536" s="14">
        <f t="shared" si="74"/>
        <v>491825</v>
      </c>
      <c r="M536" s="15">
        <f t="shared" si="75"/>
        <v>793100</v>
      </c>
      <c r="N536" s="10">
        <f t="shared" si="71"/>
        <v>19</v>
      </c>
      <c r="O536" s="9" t="str">
        <f t="shared" si="72"/>
        <v>Jun</v>
      </c>
      <c r="P536" s="16">
        <f t="shared" si="73"/>
        <v>2022</v>
      </c>
      <c r="R536">
        <f>'[1]Data Transaksi'!$C536+50</f>
        <v>153</v>
      </c>
    </row>
    <row r="537" spans="1:18" x14ac:dyDescent="0.3">
      <c r="A537" s="17">
        <v>44732</v>
      </c>
      <c r="B537" s="18" t="s">
        <v>7</v>
      </c>
      <c r="C537" s="19">
        <v>109</v>
      </c>
      <c r="D537" s="19" t="s">
        <v>53</v>
      </c>
      <c r="E537" s="28" t="s">
        <v>54</v>
      </c>
      <c r="F537" s="21">
        <v>0</v>
      </c>
      <c r="G537" s="18" t="str">
        <f>VLOOKUP(B537,'Data Produk'!$A$2:$F$40,2,FALSE)</f>
        <v>Lotte Chocopie</v>
      </c>
      <c r="H537" s="18" t="str">
        <f>VLOOKUP(B537,'Data Produk'!$A$2:$F$40,3,FALSE)</f>
        <v>Makanan</v>
      </c>
      <c r="I537" s="19" t="str">
        <f>VLOOKUP(B537,'Data Produk'!$A$2:$F$40,4,FALSE)</f>
        <v>Pcs</v>
      </c>
      <c r="J537" s="27">
        <f>VLOOKUP(B537,'Data Produk'!$A$2:$F$40,5,FALSE)</f>
        <v>4850</v>
      </c>
      <c r="K537" s="27">
        <f>VLOOKUP(B537,'Data Produk'!$A$2:$F$40,6,FALSE)</f>
        <v>6100</v>
      </c>
      <c r="L537" s="23">
        <f t="shared" si="74"/>
        <v>528650</v>
      </c>
      <c r="M537" s="24">
        <f t="shared" si="75"/>
        <v>664900</v>
      </c>
      <c r="N537" s="10">
        <f t="shared" si="71"/>
        <v>20</v>
      </c>
      <c r="O537" s="9" t="str">
        <f t="shared" si="72"/>
        <v>Jun</v>
      </c>
      <c r="P537" s="16">
        <f t="shared" si="73"/>
        <v>2022</v>
      </c>
      <c r="R537">
        <f>'[1]Data Transaksi'!$C537+50</f>
        <v>159</v>
      </c>
    </row>
    <row r="538" spans="1:18" x14ac:dyDescent="0.3">
      <c r="A538" s="8">
        <v>44733</v>
      </c>
      <c r="B538" s="9" t="s">
        <v>9</v>
      </c>
      <c r="C538" s="10">
        <v>108</v>
      </c>
      <c r="D538" s="10" t="s">
        <v>53</v>
      </c>
      <c r="E538" s="25" t="s">
        <v>54</v>
      </c>
      <c r="F538" s="12">
        <v>0</v>
      </c>
      <c r="G538" s="9" t="str">
        <f>VLOOKUP(B538,'Data Produk'!$A$2:$F$40,2,FALSE)</f>
        <v>Nyam-nyam</v>
      </c>
      <c r="H538" s="9" t="str">
        <f>VLOOKUP(B538,'Data Produk'!$A$2:$F$40,3,FALSE)</f>
        <v>Makanan</v>
      </c>
      <c r="I538" s="10" t="str">
        <f>VLOOKUP(B538,'Data Produk'!$A$2:$F$40,4,FALSE)</f>
        <v>Pcs</v>
      </c>
      <c r="J538" s="26">
        <f>VLOOKUP(B538,'Data Produk'!$A$2:$F$40,5,FALSE)</f>
        <v>3550</v>
      </c>
      <c r="K538" s="26">
        <f>VLOOKUP(B538,'Data Produk'!$A$2:$F$40,6,FALSE)</f>
        <v>4800</v>
      </c>
      <c r="L538" s="14">
        <f t="shared" si="74"/>
        <v>383400</v>
      </c>
      <c r="M538" s="15">
        <f t="shared" si="75"/>
        <v>518400</v>
      </c>
      <c r="N538" s="10">
        <f t="shared" si="71"/>
        <v>21</v>
      </c>
      <c r="O538" s="9" t="str">
        <f t="shared" si="72"/>
        <v>Jun</v>
      </c>
      <c r="P538" s="16">
        <f t="shared" si="73"/>
        <v>2022</v>
      </c>
      <c r="R538">
        <f>'[1]Data Transaksi'!$C538+50</f>
        <v>158</v>
      </c>
    </row>
    <row r="539" spans="1:18" x14ac:dyDescent="0.3">
      <c r="A539" s="17">
        <v>44734</v>
      </c>
      <c r="B539" s="18" t="s">
        <v>6</v>
      </c>
      <c r="C539" s="19">
        <v>107</v>
      </c>
      <c r="D539" s="19" t="s">
        <v>52</v>
      </c>
      <c r="E539" s="28" t="s">
        <v>54</v>
      </c>
      <c r="F539" s="21">
        <v>0</v>
      </c>
      <c r="G539" s="18" t="str">
        <f>VLOOKUP(B539,'Data Produk'!$A$2:$F$40,2,FALSE)</f>
        <v>Pocky</v>
      </c>
      <c r="H539" s="18" t="str">
        <f>VLOOKUP(B539,'Data Produk'!$A$2:$F$40,3,FALSE)</f>
        <v>Makanan</v>
      </c>
      <c r="I539" s="19" t="str">
        <f>VLOOKUP(B539,'Data Produk'!$A$2:$F$40,4,FALSE)</f>
        <v>Pcs</v>
      </c>
      <c r="J539" s="27">
        <f>VLOOKUP(B539,'Data Produk'!$A$2:$F$40,5,FALSE)</f>
        <v>7250</v>
      </c>
      <c r="K539" s="27">
        <f>VLOOKUP(B539,'Data Produk'!$A$2:$F$40,6,FALSE)</f>
        <v>8200</v>
      </c>
      <c r="L539" s="23">
        <f t="shared" si="74"/>
        <v>775750</v>
      </c>
      <c r="M539" s="24">
        <f t="shared" si="75"/>
        <v>877400</v>
      </c>
      <c r="N539" s="10">
        <f t="shared" si="71"/>
        <v>22</v>
      </c>
      <c r="O539" s="9" t="str">
        <f t="shared" si="72"/>
        <v>Jun</v>
      </c>
      <c r="P539" s="16">
        <f t="shared" si="73"/>
        <v>2022</v>
      </c>
      <c r="R539">
        <f>'[1]Data Transaksi'!$C539+50</f>
        <v>157</v>
      </c>
    </row>
    <row r="540" spans="1:18" x14ac:dyDescent="0.3">
      <c r="A540" s="8">
        <v>44735</v>
      </c>
      <c r="B540" s="9" t="s">
        <v>20</v>
      </c>
      <c r="C540" s="10">
        <v>105</v>
      </c>
      <c r="D540" s="10" t="s">
        <v>53</v>
      </c>
      <c r="E540" s="25" t="s">
        <v>54</v>
      </c>
      <c r="F540" s="12">
        <v>0</v>
      </c>
      <c r="G540" s="9" t="str">
        <f>VLOOKUP(B540,'Data Produk'!$A$2:$F$40,2,FALSE)</f>
        <v>Yoyic Bluebery</v>
      </c>
      <c r="H540" s="9" t="str">
        <f>VLOOKUP(B540,'Data Produk'!$A$2:$F$40,3,FALSE)</f>
        <v>Minuman</v>
      </c>
      <c r="I540" s="10" t="str">
        <f>VLOOKUP(B540,'Data Produk'!$A$2:$F$40,4,FALSE)</f>
        <v>Pcs</v>
      </c>
      <c r="J540" s="26">
        <f>VLOOKUP(B540,'Data Produk'!$A$2:$F$40,5,FALSE)</f>
        <v>4775</v>
      </c>
      <c r="K540" s="26">
        <f>VLOOKUP(B540,'Data Produk'!$A$2:$F$40,6,FALSE)</f>
        <v>7700</v>
      </c>
      <c r="L540" s="14">
        <f t="shared" si="74"/>
        <v>501375</v>
      </c>
      <c r="M540" s="15">
        <f t="shared" si="75"/>
        <v>808500</v>
      </c>
      <c r="N540" s="10">
        <f t="shared" si="71"/>
        <v>23</v>
      </c>
      <c r="O540" s="9" t="str">
        <f t="shared" si="72"/>
        <v>Jun</v>
      </c>
      <c r="P540" s="16">
        <f t="shared" si="73"/>
        <v>2022</v>
      </c>
      <c r="R540">
        <f>'[1]Data Transaksi'!$C540+50</f>
        <v>155</v>
      </c>
    </row>
    <row r="541" spans="1:18" x14ac:dyDescent="0.3">
      <c r="A541" s="17">
        <v>44736</v>
      </c>
      <c r="B541" s="18" t="s">
        <v>25</v>
      </c>
      <c r="C541" s="19">
        <v>107</v>
      </c>
      <c r="D541" s="19" t="s">
        <v>53</v>
      </c>
      <c r="E541" s="28" t="s">
        <v>54</v>
      </c>
      <c r="F541" s="21">
        <v>0</v>
      </c>
      <c r="G541" s="18" t="str">
        <f>VLOOKUP(B541,'Data Produk'!$A$2:$F$40,2,FALSE)</f>
        <v>Golda Coffee</v>
      </c>
      <c r="H541" s="18" t="str">
        <f>VLOOKUP(B541,'Data Produk'!$A$2:$F$40,3,FALSE)</f>
        <v>Minuman</v>
      </c>
      <c r="I541" s="19" t="str">
        <f>VLOOKUP(B541,'Data Produk'!$A$2:$F$40,4,FALSE)</f>
        <v>Pcs</v>
      </c>
      <c r="J541" s="27">
        <f>VLOOKUP(B541,'Data Produk'!$A$2:$F$40,5,FALSE)</f>
        <v>11950</v>
      </c>
      <c r="K541" s="27">
        <f>VLOOKUP(B541,'Data Produk'!$A$2:$F$40,6,FALSE)</f>
        <v>16200</v>
      </c>
      <c r="L541" s="23">
        <f t="shared" si="74"/>
        <v>1278650</v>
      </c>
      <c r="M541" s="24">
        <f t="shared" si="75"/>
        <v>1733400</v>
      </c>
      <c r="N541" s="10">
        <f t="shared" si="71"/>
        <v>24</v>
      </c>
      <c r="O541" s="9" t="str">
        <f t="shared" si="72"/>
        <v>Jun</v>
      </c>
      <c r="P541" s="16">
        <f t="shared" si="73"/>
        <v>2022</v>
      </c>
      <c r="R541">
        <f>'[1]Data Transaksi'!$C541+50</f>
        <v>157</v>
      </c>
    </row>
    <row r="542" spans="1:18" x14ac:dyDescent="0.3">
      <c r="A542" s="8">
        <v>44737</v>
      </c>
      <c r="B542" s="9" t="s">
        <v>20</v>
      </c>
      <c r="C542" s="10">
        <v>104</v>
      </c>
      <c r="D542" s="10" t="s">
        <v>51</v>
      </c>
      <c r="E542" s="25" t="s">
        <v>54</v>
      </c>
      <c r="F542" s="12">
        <v>0</v>
      </c>
      <c r="G542" s="9" t="str">
        <f>VLOOKUP(B542,'Data Produk'!$A$2:$F$40,2,FALSE)</f>
        <v>Yoyic Bluebery</v>
      </c>
      <c r="H542" s="9" t="str">
        <f>VLOOKUP(B542,'Data Produk'!$A$2:$F$40,3,FALSE)</f>
        <v>Minuman</v>
      </c>
      <c r="I542" s="10" t="str">
        <f>VLOOKUP(B542,'Data Produk'!$A$2:$F$40,4,FALSE)</f>
        <v>Pcs</v>
      </c>
      <c r="J542" s="26">
        <f>VLOOKUP(B542,'Data Produk'!$A$2:$F$40,5,FALSE)</f>
        <v>4775</v>
      </c>
      <c r="K542" s="26">
        <f>VLOOKUP(B542,'Data Produk'!$A$2:$F$40,6,FALSE)</f>
        <v>7700</v>
      </c>
      <c r="L542" s="14">
        <f t="shared" si="74"/>
        <v>496600</v>
      </c>
      <c r="M542" s="15">
        <f t="shared" ref="M542:M547" si="76">K542*C542*(1-F542)</f>
        <v>800800</v>
      </c>
      <c r="N542" s="10">
        <f t="shared" si="71"/>
        <v>25</v>
      </c>
      <c r="O542" s="9" t="str">
        <f t="shared" si="72"/>
        <v>Jun</v>
      </c>
      <c r="P542" s="16">
        <f t="shared" si="73"/>
        <v>2022</v>
      </c>
      <c r="R542">
        <f>'[1]Data Transaksi'!$C542+50</f>
        <v>154</v>
      </c>
    </row>
    <row r="543" spans="1:18" x14ac:dyDescent="0.3">
      <c r="A543" s="17">
        <v>44738</v>
      </c>
      <c r="B543" s="18" t="s">
        <v>20</v>
      </c>
      <c r="C543" s="19">
        <v>103</v>
      </c>
      <c r="D543" s="19" t="s">
        <v>51</v>
      </c>
      <c r="E543" s="28" t="s">
        <v>54</v>
      </c>
      <c r="F543" s="21">
        <v>0</v>
      </c>
      <c r="G543" s="18" t="str">
        <f>VLOOKUP(B543,'Data Produk'!$A$2:$F$40,2,FALSE)</f>
        <v>Yoyic Bluebery</v>
      </c>
      <c r="H543" s="18" t="str">
        <f>VLOOKUP(B543,'Data Produk'!$A$2:$F$40,3,FALSE)</f>
        <v>Minuman</v>
      </c>
      <c r="I543" s="19" t="str">
        <f>VLOOKUP(B543,'Data Produk'!$A$2:$F$40,4,FALSE)</f>
        <v>Pcs</v>
      </c>
      <c r="J543" s="27">
        <f>VLOOKUP(B543,'Data Produk'!$A$2:$F$40,5,FALSE)</f>
        <v>4775</v>
      </c>
      <c r="K543" s="27">
        <f>VLOOKUP(B543,'Data Produk'!$A$2:$F$40,6,FALSE)</f>
        <v>7700</v>
      </c>
      <c r="L543" s="23">
        <f t="shared" si="74"/>
        <v>491825</v>
      </c>
      <c r="M543" s="24">
        <f t="shared" si="76"/>
        <v>793100</v>
      </c>
      <c r="N543" s="10">
        <f t="shared" si="71"/>
        <v>26</v>
      </c>
      <c r="O543" s="9" t="str">
        <f t="shared" si="72"/>
        <v>Jun</v>
      </c>
      <c r="P543" s="16">
        <f t="shared" si="73"/>
        <v>2022</v>
      </c>
      <c r="R543">
        <f>'[1]Data Transaksi'!$C543+50</f>
        <v>153</v>
      </c>
    </row>
    <row r="544" spans="1:18" x14ac:dyDescent="0.3">
      <c r="A544" s="8">
        <v>44739</v>
      </c>
      <c r="B544" s="9" t="s">
        <v>20</v>
      </c>
      <c r="C544" s="10">
        <v>120</v>
      </c>
      <c r="D544" s="10" t="s">
        <v>51</v>
      </c>
      <c r="E544" s="25" t="s">
        <v>54</v>
      </c>
      <c r="F544" s="12">
        <v>0</v>
      </c>
      <c r="G544" s="9" t="str">
        <f>VLOOKUP(B544,'Data Produk'!$A$2:$F$40,2,FALSE)</f>
        <v>Yoyic Bluebery</v>
      </c>
      <c r="H544" s="9" t="str">
        <f>VLOOKUP(B544,'Data Produk'!$A$2:$F$40,3,FALSE)</f>
        <v>Minuman</v>
      </c>
      <c r="I544" s="10" t="str">
        <f>VLOOKUP(B544,'Data Produk'!$A$2:$F$40,4,FALSE)</f>
        <v>Pcs</v>
      </c>
      <c r="J544" s="26">
        <f>VLOOKUP(B544,'Data Produk'!$A$2:$F$40,5,FALSE)</f>
        <v>4775</v>
      </c>
      <c r="K544" s="26">
        <f>VLOOKUP(B544,'Data Produk'!$A$2:$F$40,6,FALSE)</f>
        <v>7700</v>
      </c>
      <c r="L544" s="14">
        <f t="shared" si="74"/>
        <v>573000</v>
      </c>
      <c r="M544" s="15">
        <f t="shared" si="76"/>
        <v>924000</v>
      </c>
      <c r="N544" s="10">
        <f t="shared" si="71"/>
        <v>27</v>
      </c>
      <c r="O544" s="9" t="str">
        <f t="shared" si="72"/>
        <v>Jun</v>
      </c>
      <c r="P544" s="16">
        <f t="shared" si="73"/>
        <v>2022</v>
      </c>
      <c r="R544">
        <f>'[1]Data Transaksi'!$C544+50</f>
        <v>170</v>
      </c>
    </row>
    <row r="545" spans="1:18" x14ac:dyDescent="0.3">
      <c r="A545" s="17">
        <v>44740</v>
      </c>
      <c r="B545" s="18" t="s">
        <v>20</v>
      </c>
      <c r="C545" s="19">
        <v>115</v>
      </c>
      <c r="D545" s="19" t="s">
        <v>51</v>
      </c>
      <c r="E545" s="28" t="s">
        <v>54</v>
      </c>
      <c r="F545" s="21">
        <v>0</v>
      </c>
      <c r="G545" s="18" t="str">
        <f>VLOOKUP(B545,'Data Produk'!$A$2:$F$40,2,FALSE)</f>
        <v>Yoyic Bluebery</v>
      </c>
      <c r="H545" s="18" t="str">
        <f>VLOOKUP(B545,'Data Produk'!$A$2:$F$40,3,FALSE)</f>
        <v>Minuman</v>
      </c>
      <c r="I545" s="19" t="str">
        <f>VLOOKUP(B545,'Data Produk'!$A$2:$F$40,4,FALSE)</f>
        <v>Pcs</v>
      </c>
      <c r="J545" s="27">
        <f>VLOOKUP(B545,'Data Produk'!$A$2:$F$40,5,FALSE)</f>
        <v>4775</v>
      </c>
      <c r="K545" s="27">
        <f>VLOOKUP(B545,'Data Produk'!$A$2:$F$40,6,FALSE)</f>
        <v>7700</v>
      </c>
      <c r="L545" s="23">
        <f t="shared" si="74"/>
        <v>549125</v>
      </c>
      <c r="M545" s="24">
        <f t="shared" si="76"/>
        <v>885500</v>
      </c>
      <c r="N545" s="10">
        <f t="shared" si="71"/>
        <v>28</v>
      </c>
      <c r="O545" s="9" t="str">
        <f t="shared" si="72"/>
        <v>Jun</v>
      </c>
      <c r="P545" s="16">
        <f t="shared" si="73"/>
        <v>2022</v>
      </c>
      <c r="R545">
        <f>'[1]Data Transaksi'!$C545+50</f>
        <v>165</v>
      </c>
    </row>
    <row r="546" spans="1:18" x14ac:dyDescent="0.3">
      <c r="A546" s="8">
        <v>44741</v>
      </c>
      <c r="B546" s="9" t="s">
        <v>20</v>
      </c>
      <c r="C546" s="10">
        <v>110</v>
      </c>
      <c r="D546" s="10" t="s">
        <v>51</v>
      </c>
      <c r="E546" s="25" t="s">
        <v>54</v>
      </c>
      <c r="F546" s="12">
        <v>0</v>
      </c>
      <c r="G546" s="9" t="str">
        <f>VLOOKUP(B546,'Data Produk'!$A$2:$F$40,2,FALSE)</f>
        <v>Yoyic Bluebery</v>
      </c>
      <c r="H546" s="9" t="str">
        <f>VLOOKUP(B546,'Data Produk'!$A$2:$F$40,3,FALSE)</f>
        <v>Minuman</v>
      </c>
      <c r="I546" s="10" t="str">
        <f>VLOOKUP(B546,'Data Produk'!$A$2:$F$40,4,FALSE)</f>
        <v>Pcs</v>
      </c>
      <c r="J546" s="26">
        <f>VLOOKUP(B546,'Data Produk'!$A$2:$F$40,5,FALSE)</f>
        <v>4775</v>
      </c>
      <c r="K546" s="26">
        <f>VLOOKUP(B546,'Data Produk'!$A$2:$F$40,6,FALSE)</f>
        <v>7700</v>
      </c>
      <c r="L546" s="14">
        <f t="shared" si="74"/>
        <v>525250</v>
      </c>
      <c r="M546" s="15">
        <f t="shared" si="76"/>
        <v>847000</v>
      </c>
      <c r="N546" s="10">
        <f t="shared" si="71"/>
        <v>29</v>
      </c>
      <c r="O546" s="9" t="str">
        <f t="shared" si="72"/>
        <v>Jun</v>
      </c>
      <c r="P546" s="16">
        <f t="shared" si="73"/>
        <v>2022</v>
      </c>
      <c r="R546">
        <f>'[1]Data Transaksi'!$C546+50</f>
        <v>160</v>
      </c>
    </row>
    <row r="547" spans="1:18" x14ac:dyDescent="0.3">
      <c r="A547" s="17">
        <v>44742</v>
      </c>
      <c r="B547" s="18" t="s">
        <v>20</v>
      </c>
      <c r="C547" s="19">
        <v>102</v>
      </c>
      <c r="D547" s="19" t="s">
        <v>51</v>
      </c>
      <c r="E547" s="28" t="s">
        <v>54</v>
      </c>
      <c r="F547" s="21">
        <v>0</v>
      </c>
      <c r="G547" s="18" t="str">
        <f>VLOOKUP(B547,'Data Produk'!$A$2:$F$40,2,FALSE)</f>
        <v>Yoyic Bluebery</v>
      </c>
      <c r="H547" s="18" t="str">
        <f>VLOOKUP(B547,'Data Produk'!$A$2:$F$40,3,FALSE)</f>
        <v>Minuman</v>
      </c>
      <c r="I547" s="19" t="str">
        <f>VLOOKUP(B547,'Data Produk'!$A$2:$F$40,4,FALSE)</f>
        <v>Pcs</v>
      </c>
      <c r="J547" s="27">
        <f>VLOOKUP(B547,'Data Produk'!$A$2:$F$40,5,FALSE)</f>
        <v>4775</v>
      </c>
      <c r="K547" s="27">
        <f>VLOOKUP(B547,'Data Produk'!$A$2:$F$40,6,FALSE)</f>
        <v>7700</v>
      </c>
      <c r="L547" s="23">
        <f t="shared" si="74"/>
        <v>487050</v>
      </c>
      <c r="M547" s="24">
        <f t="shared" si="76"/>
        <v>785400</v>
      </c>
      <c r="N547" s="10">
        <f t="shared" si="71"/>
        <v>30</v>
      </c>
      <c r="O547" s="9" t="str">
        <f t="shared" si="72"/>
        <v>Jun</v>
      </c>
      <c r="P547" s="16">
        <f t="shared" si="73"/>
        <v>2022</v>
      </c>
      <c r="R547">
        <f>'[1]Data Transaksi'!$C547+50</f>
        <v>152</v>
      </c>
    </row>
    <row r="548" spans="1:18" x14ac:dyDescent="0.3">
      <c r="A548" s="8">
        <v>44743</v>
      </c>
      <c r="B548" s="9" t="s">
        <v>26</v>
      </c>
      <c r="C548" s="10">
        <v>105</v>
      </c>
      <c r="D548" s="10" t="s">
        <v>51</v>
      </c>
      <c r="E548" s="25" t="s">
        <v>54</v>
      </c>
      <c r="F548" s="12">
        <v>0</v>
      </c>
      <c r="G548" s="9" t="str">
        <f>VLOOKUP(B548,'Data Produk'!$A$2:$F$40,2,FALSE)</f>
        <v>Milku Cokelat</v>
      </c>
      <c r="H548" s="9" t="str">
        <f>VLOOKUP(B548,'Data Produk'!$A$2:$F$40,3,FALSE)</f>
        <v>Minuman</v>
      </c>
      <c r="I548" s="10" t="str">
        <f>VLOOKUP(B548,'Data Produk'!$A$2:$F$40,4,FALSE)</f>
        <v>Pcs</v>
      </c>
      <c r="J548" s="26">
        <f>VLOOKUP(B548,'Data Produk'!$A$2:$F$40,5,FALSE)</f>
        <v>2500</v>
      </c>
      <c r="K548" s="26">
        <f>VLOOKUP(B548,'Data Produk'!$A$2:$F$40,6,FALSE)</f>
        <v>5400</v>
      </c>
      <c r="L548" s="14">
        <f>J548*C548</f>
        <v>262500</v>
      </c>
      <c r="M548" s="15">
        <f>K548*C548*(1-F548)</f>
        <v>567000</v>
      </c>
      <c r="N548" s="10">
        <f t="shared" si="71"/>
        <v>1</v>
      </c>
      <c r="O548" s="9" t="str">
        <f t="shared" si="72"/>
        <v>Jul</v>
      </c>
      <c r="P548" s="16">
        <f t="shared" si="73"/>
        <v>2022</v>
      </c>
      <c r="R548">
        <f>'[1]Data Transaksi'!$C548+50</f>
        <v>155</v>
      </c>
    </row>
    <row r="549" spans="1:18" x14ac:dyDescent="0.3">
      <c r="A549" s="17">
        <v>44744</v>
      </c>
      <c r="B549" s="18" t="s">
        <v>41</v>
      </c>
      <c r="C549" s="19">
        <v>104</v>
      </c>
      <c r="D549" s="19" t="s">
        <v>52</v>
      </c>
      <c r="E549" s="28" t="s">
        <v>55</v>
      </c>
      <c r="F549" s="21">
        <v>0</v>
      </c>
      <c r="G549" s="18" t="str">
        <f>VLOOKUP(B549,'Data Produk'!$A$2:$F$40,2,FALSE)</f>
        <v>Pulpen Gel</v>
      </c>
      <c r="H549" s="18" t="str">
        <f>VLOOKUP(B549,'Data Produk'!$A$2:$F$40,3,FALSE)</f>
        <v>Alat Tulis</v>
      </c>
      <c r="I549" s="19" t="str">
        <f>VLOOKUP(B549,'Data Produk'!$A$2:$F$40,4,FALSE)</f>
        <v>Pcs</v>
      </c>
      <c r="J549" s="27">
        <f>VLOOKUP(B549,'Data Produk'!$A$2:$F$40,5,FALSE)</f>
        <v>7500</v>
      </c>
      <c r="K549" s="27">
        <f>VLOOKUP(B549,'Data Produk'!$A$2:$F$40,6,FALSE)</f>
        <v>8000</v>
      </c>
      <c r="L549" s="23">
        <f t="shared" ref="L549:L578" si="77">J549*C549</f>
        <v>780000</v>
      </c>
      <c r="M549" s="24">
        <f t="shared" ref="M549:M571" si="78">K549*C549</f>
        <v>832000</v>
      </c>
      <c r="N549" s="10">
        <f t="shared" si="71"/>
        <v>2</v>
      </c>
      <c r="O549" s="9" t="str">
        <f t="shared" si="72"/>
        <v>Jul</v>
      </c>
      <c r="P549" s="16">
        <f t="shared" si="73"/>
        <v>2022</v>
      </c>
      <c r="R549">
        <f>'[1]Data Transaksi'!$C549+50</f>
        <v>154</v>
      </c>
    </row>
    <row r="550" spans="1:18" x14ac:dyDescent="0.3">
      <c r="A550" s="8">
        <v>44745</v>
      </c>
      <c r="B550" s="9" t="s">
        <v>42</v>
      </c>
      <c r="C550" s="10">
        <v>107</v>
      </c>
      <c r="D550" s="10" t="s">
        <v>52</v>
      </c>
      <c r="E550" s="25" t="s">
        <v>54</v>
      </c>
      <c r="F550" s="12">
        <v>0</v>
      </c>
      <c r="G550" s="9" t="str">
        <f>VLOOKUP(B550,'Data Produk'!$A$2:$F$40,2,FALSE)</f>
        <v>Tipe X Joyko</v>
      </c>
      <c r="H550" s="9" t="str">
        <f>VLOOKUP(B550,'Data Produk'!$A$2:$F$40,3,FALSE)</f>
        <v>Alat Tulis</v>
      </c>
      <c r="I550" s="10" t="str">
        <f>VLOOKUP(B550,'Data Produk'!$A$2:$F$40,4,FALSE)</f>
        <v>Pcs</v>
      </c>
      <c r="J550" s="26">
        <f>VLOOKUP(B550,'Data Produk'!$A$2:$F$40,5,FALSE)</f>
        <v>1500</v>
      </c>
      <c r="K550" s="26">
        <f>VLOOKUP(B550,'Data Produk'!$A$2:$F$40,6,FALSE)</f>
        <v>2500</v>
      </c>
      <c r="L550" s="14">
        <f t="shared" si="77"/>
        <v>160500</v>
      </c>
      <c r="M550" s="15">
        <f t="shared" si="78"/>
        <v>267500</v>
      </c>
      <c r="N550" s="10">
        <f t="shared" si="71"/>
        <v>3</v>
      </c>
      <c r="O550" s="9" t="str">
        <f t="shared" si="72"/>
        <v>Jul</v>
      </c>
      <c r="P550" s="16">
        <f t="shared" si="73"/>
        <v>2022</v>
      </c>
      <c r="R550">
        <f>'[1]Data Transaksi'!$C550+50</f>
        <v>157</v>
      </c>
    </row>
    <row r="551" spans="1:18" x14ac:dyDescent="0.3">
      <c r="A551" s="17">
        <v>44746</v>
      </c>
      <c r="B551" s="18" t="s">
        <v>6</v>
      </c>
      <c r="C551" s="19">
        <v>108</v>
      </c>
      <c r="D551" s="19" t="s">
        <v>52</v>
      </c>
      <c r="E551" s="28" t="s">
        <v>54</v>
      </c>
      <c r="F551" s="21">
        <v>0</v>
      </c>
      <c r="G551" s="18" t="str">
        <f>VLOOKUP(B551,'Data Produk'!$A$2:$F$40,2,FALSE)</f>
        <v>Pocky</v>
      </c>
      <c r="H551" s="18" t="str">
        <f>VLOOKUP(B551,'Data Produk'!$A$2:$F$40,3,FALSE)</f>
        <v>Makanan</v>
      </c>
      <c r="I551" s="19" t="str">
        <f>VLOOKUP(B551,'Data Produk'!$A$2:$F$40,4,FALSE)</f>
        <v>Pcs</v>
      </c>
      <c r="J551" s="27">
        <f>VLOOKUP(B551,'Data Produk'!$A$2:$F$40,5,FALSE)</f>
        <v>7250</v>
      </c>
      <c r="K551" s="27">
        <f>VLOOKUP(B551,'Data Produk'!$A$2:$F$40,6,FALSE)</f>
        <v>8200</v>
      </c>
      <c r="L551" s="23">
        <f t="shared" si="77"/>
        <v>783000</v>
      </c>
      <c r="M551" s="24">
        <f t="shared" si="78"/>
        <v>885600</v>
      </c>
      <c r="N551" s="10">
        <f t="shared" si="71"/>
        <v>4</v>
      </c>
      <c r="O551" s="9" t="str">
        <f t="shared" si="72"/>
        <v>Jul</v>
      </c>
      <c r="P551" s="16">
        <f t="shared" si="73"/>
        <v>2022</v>
      </c>
      <c r="R551">
        <f>'[1]Data Transaksi'!$C551+50</f>
        <v>158</v>
      </c>
    </row>
    <row r="552" spans="1:18" x14ac:dyDescent="0.3">
      <c r="A552" s="8">
        <v>44747</v>
      </c>
      <c r="B552" s="9" t="s">
        <v>20</v>
      </c>
      <c r="C552" s="10">
        <v>107</v>
      </c>
      <c r="D552" s="10" t="s">
        <v>51</v>
      </c>
      <c r="E552" s="25" t="s">
        <v>54</v>
      </c>
      <c r="F552" s="12">
        <v>0</v>
      </c>
      <c r="G552" s="9" t="str">
        <f>VLOOKUP(B552,'Data Produk'!$A$2:$F$40,2,FALSE)</f>
        <v>Yoyic Bluebery</v>
      </c>
      <c r="H552" s="9" t="str">
        <f>VLOOKUP(B552,'Data Produk'!$A$2:$F$40,3,FALSE)</f>
        <v>Minuman</v>
      </c>
      <c r="I552" s="10" t="str">
        <f>VLOOKUP(B552,'Data Produk'!$A$2:$F$40,4,FALSE)</f>
        <v>Pcs</v>
      </c>
      <c r="J552" s="26">
        <f>VLOOKUP(B552,'Data Produk'!$A$2:$F$40,5,FALSE)</f>
        <v>4775</v>
      </c>
      <c r="K552" s="26">
        <f>VLOOKUP(B552,'Data Produk'!$A$2:$F$40,6,FALSE)</f>
        <v>7700</v>
      </c>
      <c r="L552" s="14">
        <f t="shared" si="77"/>
        <v>510925</v>
      </c>
      <c r="M552" s="15">
        <f t="shared" si="78"/>
        <v>823900</v>
      </c>
      <c r="N552" s="10">
        <f t="shared" si="71"/>
        <v>5</v>
      </c>
      <c r="O552" s="9" t="str">
        <f t="shared" si="72"/>
        <v>Jul</v>
      </c>
      <c r="P552" s="16">
        <f t="shared" si="73"/>
        <v>2022</v>
      </c>
      <c r="R552">
        <f>'[1]Data Transaksi'!$C552+50</f>
        <v>157</v>
      </c>
    </row>
    <row r="553" spans="1:18" x14ac:dyDescent="0.3">
      <c r="A553" s="17">
        <v>44748</v>
      </c>
      <c r="B553" s="18" t="s">
        <v>25</v>
      </c>
      <c r="C553" s="19">
        <v>112</v>
      </c>
      <c r="D553" s="19" t="s">
        <v>51</v>
      </c>
      <c r="E553" s="28" t="s">
        <v>55</v>
      </c>
      <c r="F553" s="21">
        <v>0</v>
      </c>
      <c r="G553" s="18" t="str">
        <f>VLOOKUP(B553,'Data Produk'!$A$2:$F$40,2,FALSE)</f>
        <v>Golda Coffee</v>
      </c>
      <c r="H553" s="18" t="str">
        <f>VLOOKUP(B553,'Data Produk'!$A$2:$F$40,3,FALSE)</f>
        <v>Minuman</v>
      </c>
      <c r="I553" s="19" t="str">
        <f>VLOOKUP(B553,'Data Produk'!$A$2:$F$40,4,FALSE)</f>
        <v>Pcs</v>
      </c>
      <c r="J553" s="27">
        <f>VLOOKUP(B553,'Data Produk'!$A$2:$F$40,5,FALSE)</f>
        <v>11950</v>
      </c>
      <c r="K553" s="27">
        <f>VLOOKUP(B553,'Data Produk'!$A$2:$F$40,6,FALSE)</f>
        <v>16200</v>
      </c>
      <c r="L553" s="23">
        <f t="shared" si="77"/>
        <v>1338400</v>
      </c>
      <c r="M553" s="24">
        <f t="shared" si="78"/>
        <v>1814400</v>
      </c>
      <c r="N553" s="10">
        <f t="shared" si="71"/>
        <v>6</v>
      </c>
      <c r="O553" s="9" t="str">
        <f t="shared" si="72"/>
        <v>Jul</v>
      </c>
      <c r="P553" s="16">
        <f t="shared" si="73"/>
        <v>2022</v>
      </c>
      <c r="R553">
        <f>'[1]Data Transaksi'!$C553+50</f>
        <v>162</v>
      </c>
    </row>
    <row r="554" spans="1:18" x14ac:dyDescent="0.3">
      <c r="A554" s="8">
        <v>44749</v>
      </c>
      <c r="B554" s="9" t="s">
        <v>30</v>
      </c>
      <c r="C554" s="10">
        <v>105</v>
      </c>
      <c r="D554" s="10" t="s">
        <v>51</v>
      </c>
      <c r="E554" s="25" t="s">
        <v>54</v>
      </c>
      <c r="F554" s="12">
        <v>0</v>
      </c>
      <c r="G554" s="9" t="str">
        <f>VLOOKUP(B554,'Data Produk'!$A$2:$F$40,2,FALSE)</f>
        <v>Lifebuoy Cair 900 Ml</v>
      </c>
      <c r="H554" s="9" t="str">
        <f>VLOOKUP(B554,'Data Produk'!$A$2:$F$40,3,FALSE)</f>
        <v>Perawatan Tubuh</v>
      </c>
      <c r="I554" s="10" t="str">
        <f>VLOOKUP(B554,'Data Produk'!$A$2:$F$40,4,FALSE)</f>
        <v>Pcs</v>
      </c>
      <c r="J554" s="26">
        <f>VLOOKUP(B554,'Data Produk'!$A$2:$F$40,5,FALSE)</f>
        <v>34550</v>
      </c>
      <c r="K554" s="26">
        <f>VLOOKUP(B554,'Data Produk'!$A$2:$F$40,6,FALSE)</f>
        <v>36000</v>
      </c>
      <c r="L554" s="14">
        <f t="shared" si="77"/>
        <v>3627750</v>
      </c>
      <c r="M554" s="15">
        <f t="shared" si="78"/>
        <v>3780000</v>
      </c>
      <c r="N554" s="10">
        <f t="shared" si="71"/>
        <v>7</v>
      </c>
      <c r="O554" s="9" t="str">
        <f t="shared" si="72"/>
        <v>Jul</v>
      </c>
      <c r="P554" s="16">
        <f t="shared" si="73"/>
        <v>2022</v>
      </c>
      <c r="R554">
        <f>'[1]Data Transaksi'!$C554+50</f>
        <v>155</v>
      </c>
    </row>
    <row r="555" spans="1:18" x14ac:dyDescent="0.3">
      <c r="A555" s="17">
        <v>44750</v>
      </c>
      <c r="B555" s="18" t="s">
        <v>8</v>
      </c>
      <c r="C555" s="19">
        <v>102</v>
      </c>
      <c r="D555" s="19" t="s">
        <v>51</v>
      </c>
      <c r="E555" s="28" t="s">
        <v>55</v>
      </c>
      <c r="F555" s="21">
        <v>0</v>
      </c>
      <c r="G555" s="18" t="str">
        <f>VLOOKUP(B555,'Data Produk'!$A$2:$F$40,2,FALSE)</f>
        <v>Oreo Wafer Sandwich</v>
      </c>
      <c r="H555" s="18" t="str">
        <f>VLOOKUP(B555,'Data Produk'!$A$2:$F$40,3,FALSE)</f>
        <v>Makanan</v>
      </c>
      <c r="I555" s="19" t="str">
        <f>VLOOKUP(B555,'Data Produk'!$A$2:$F$40,4,FALSE)</f>
        <v>Pcs</v>
      </c>
      <c r="J555" s="27">
        <f>VLOOKUP(B555,'Data Produk'!$A$2:$F$40,5,FALSE)</f>
        <v>2350</v>
      </c>
      <c r="K555" s="27">
        <f>VLOOKUP(B555,'Data Produk'!$A$2:$F$40,6,FALSE)</f>
        <v>3500</v>
      </c>
      <c r="L555" s="23">
        <f t="shared" si="77"/>
        <v>239700</v>
      </c>
      <c r="M555" s="24">
        <f t="shared" si="78"/>
        <v>357000</v>
      </c>
      <c r="N555" s="10">
        <f t="shared" si="71"/>
        <v>8</v>
      </c>
      <c r="O555" s="9" t="str">
        <f t="shared" si="72"/>
        <v>Jul</v>
      </c>
      <c r="P555" s="16">
        <f t="shared" si="73"/>
        <v>2022</v>
      </c>
      <c r="R555">
        <f>'[1]Data Transaksi'!$C555+50</f>
        <v>152</v>
      </c>
    </row>
    <row r="556" spans="1:18" x14ac:dyDescent="0.3">
      <c r="A556" s="8">
        <v>44751</v>
      </c>
      <c r="B556" s="9" t="s">
        <v>26</v>
      </c>
      <c r="C556" s="10">
        <v>104</v>
      </c>
      <c r="D556" s="10" t="s">
        <v>53</v>
      </c>
      <c r="E556" s="25" t="s">
        <v>54</v>
      </c>
      <c r="F556" s="12">
        <v>0</v>
      </c>
      <c r="G556" s="9" t="str">
        <f>VLOOKUP(B556,'Data Produk'!$A$2:$F$40,2,FALSE)</f>
        <v>Milku Cokelat</v>
      </c>
      <c r="H556" s="9" t="str">
        <f>VLOOKUP(B556,'Data Produk'!$A$2:$F$40,3,FALSE)</f>
        <v>Minuman</v>
      </c>
      <c r="I556" s="10" t="str">
        <f>VLOOKUP(B556,'Data Produk'!$A$2:$F$40,4,FALSE)</f>
        <v>Pcs</v>
      </c>
      <c r="J556" s="26">
        <f>VLOOKUP(B556,'Data Produk'!$A$2:$F$40,5,FALSE)</f>
        <v>2500</v>
      </c>
      <c r="K556" s="26">
        <f>VLOOKUP(B556,'Data Produk'!$A$2:$F$40,6,FALSE)</f>
        <v>5400</v>
      </c>
      <c r="L556" s="14">
        <f t="shared" si="77"/>
        <v>260000</v>
      </c>
      <c r="M556" s="15">
        <f t="shared" si="78"/>
        <v>561600</v>
      </c>
      <c r="N556" s="10">
        <f t="shared" si="71"/>
        <v>9</v>
      </c>
      <c r="O556" s="9" t="str">
        <f t="shared" si="72"/>
        <v>Jul</v>
      </c>
      <c r="P556" s="16">
        <f t="shared" si="73"/>
        <v>2022</v>
      </c>
      <c r="R556">
        <f>'[1]Data Transaksi'!$C556+50</f>
        <v>154</v>
      </c>
    </row>
    <row r="557" spans="1:18" x14ac:dyDescent="0.3">
      <c r="A557" s="17">
        <v>44752</v>
      </c>
      <c r="B557" s="18" t="s">
        <v>26</v>
      </c>
      <c r="C557" s="19">
        <v>103</v>
      </c>
      <c r="D557" s="19" t="s">
        <v>52</v>
      </c>
      <c r="E557" s="28" t="s">
        <v>54</v>
      </c>
      <c r="F557" s="21">
        <v>0</v>
      </c>
      <c r="G557" s="18" t="str">
        <f>VLOOKUP(B557,'Data Produk'!$A$2:$F$40,2,FALSE)</f>
        <v>Milku Cokelat</v>
      </c>
      <c r="H557" s="18" t="str">
        <f>VLOOKUP(B557,'Data Produk'!$A$2:$F$40,3,FALSE)</f>
        <v>Minuman</v>
      </c>
      <c r="I557" s="19" t="str">
        <f>VLOOKUP(B557,'Data Produk'!$A$2:$F$40,4,FALSE)</f>
        <v>Pcs</v>
      </c>
      <c r="J557" s="27">
        <f>VLOOKUP(B557,'Data Produk'!$A$2:$F$40,5,FALSE)</f>
        <v>2500</v>
      </c>
      <c r="K557" s="27">
        <f>VLOOKUP(B557,'Data Produk'!$A$2:$F$40,6,FALSE)</f>
        <v>5400</v>
      </c>
      <c r="L557" s="23">
        <f t="shared" si="77"/>
        <v>257500</v>
      </c>
      <c r="M557" s="24">
        <f t="shared" si="78"/>
        <v>556200</v>
      </c>
      <c r="N557" s="10">
        <f t="shared" si="71"/>
        <v>10</v>
      </c>
      <c r="O557" s="9" t="str">
        <f t="shared" si="72"/>
        <v>Jul</v>
      </c>
      <c r="P557" s="16">
        <f t="shared" si="73"/>
        <v>2022</v>
      </c>
      <c r="R557">
        <f>'[1]Data Transaksi'!$C557+50</f>
        <v>153</v>
      </c>
    </row>
    <row r="558" spans="1:18" x14ac:dyDescent="0.3">
      <c r="A558" s="8">
        <v>44753</v>
      </c>
      <c r="B558" s="9" t="s">
        <v>7</v>
      </c>
      <c r="C558" s="10">
        <v>102</v>
      </c>
      <c r="D558" s="10" t="s">
        <v>53</v>
      </c>
      <c r="E558" s="25" t="s">
        <v>54</v>
      </c>
      <c r="F558" s="12">
        <v>0</v>
      </c>
      <c r="G558" s="9" t="str">
        <f>VLOOKUP(B558,'Data Produk'!$A$2:$F$40,2,FALSE)</f>
        <v>Lotte Chocopie</v>
      </c>
      <c r="H558" s="9" t="str">
        <f>VLOOKUP(B558,'Data Produk'!$A$2:$F$40,3,FALSE)</f>
        <v>Makanan</v>
      </c>
      <c r="I558" s="10" t="str">
        <f>VLOOKUP(B558,'Data Produk'!$A$2:$F$40,4,FALSE)</f>
        <v>Pcs</v>
      </c>
      <c r="J558" s="26">
        <f>VLOOKUP(B558,'Data Produk'!$A$2:$F$40,5,FALSE)</f>
        <v>4850</v>
      </c>
      <c r="K558" s="26">
        <f>VLOOKUP(B558,'Data Produk'!$A$2:$F$40,6,FALSE)</f>
        <v>6100</v>
      </c>
      <c r="L558" s="14">
        <f t="shared" si="77"/>
        <v>494700</v>
      </c>
      <c r="M558" s="15">
        <f t="shared" si="78"/>
        <v>622200</v>
      </c>
      <c r="N558" s="10">
        <f t="shared" si="71"/>
        <v>11</v>
      </c>
      <c r="O558" s="9" t="str">
        <f t="shared" si="72"/>
        <v>Jul</v>
      </c>
      <c r="P558" s="16">
        <f t="shared" si="73"/>
        <v>2022</v>
      </c>
      <c r="R558">
        <f>'[1]Data Transaksi'!$C558+50</f>
        <v>152</v>
      </c>
    </row>
    <row r="559" spans="1:18" x14ac:dyDescent="0.3">
      <c r="A559" s="17">
        <v>44754</v>
      </c>
      <c r="B559" s="18" t="s">
        <v>9</v>
      </c>
      <c r="C559" s="19">
        <v>105</v>
      </c>
      <c r="D559" s="19" t="s">
        <v>53</v>
      </c>
      <c r="E559" s="28" t="s">
        <v>54</v>
      </c>
      <c r="F559" s="21">
        <v>0</v>
      </c>
      <c r="G559" s="18" t="str">
        <f>VLOOKUP(B559,'Data Produk'!$A$2:$F$40,2,FALSE)</f>
        <v>Nyam-nyam</v>
      </c>
      <c r="H559" s="18" t="str">
        <f>VLOOKUP(B559,'Data Produk'!$A$2:$F$40,3,FALSE)</f>
        <v>Makanan</v>
      </c>
      <c r="I559" s="19" t="str">
        <f>VLOOKUP(B559,'Data Produk'!$A$2:$F$40,4,FALSE)</f>
        <v>Pcs</v>
      </c>
      <c r="J559" s="27">
        <f>VLOOKUP(B559,'Data Produk'!$A$2:$F$40,5,FALSE)</f>
        <v>3550</v>
      </c>
      <c r="K559" s="27">
        <f>VLOOKUP(B559,'Data Produk'!$A$2:$F$40,6,FALSE)</f>
        <v>4800</v>
      </c>
      <c r="L559" s="23">
        <f t="shared" si="77"/>
        <v>372750</v>
      </c>
      <c r="M559" s="24">
        <f t="shared" si="78"/>
        <v>504000</v>
      </c>
      <c r="N559" s="10">
        <f t="shared" si="71"/>
        <v>12</v>
      </c>
      <c r="O559" s="9" t="str">
        <f t="shared" si="72"/>
        <v>Jul</v>
      </c>
      <c r="P559" s="16">
        <f t="shared" si="73"/>
        <v>2022</v>
      </c>
      <c r="R559">
        <f>'[1]Data Transaksi'!$C559+50</f>
        <v>155</v>
      </c>
    </row>
    <row r="560" spans="1:18" x14ac:dyDescent="0.3">
      <c r="A560" s="8">
        <v>44755</v>
      </c>
      <c r="B560" s="9" t="s">
        <v>6</v>
      </c>
      <c r="C560" s="10">
        <v>106</v>
      </c>
      <c r="D560" s="10" t="s">
        <v>52</v>
      </c>
      <c r="E560" s="25" t="s">
        <v>54</v>
      </c>
      <c r="F560" s="12">
        <v>0</v>
      </c>
      <c r="G560" s="9" t="str">
        <f>VLOOKUP(B560,'Data Produk'!$A$2:$F$40,2,FALSE)</f>
        <v>Pocky</v>
      </c>
      <c r="H560" s="9" t="str">
        <f>VLOOKUP(B560,'Data Produk'!$A$2:$F$40,3,FALSE)</f>
        <v>Makanan</v>
      </c>
      <c r="I560" s="10" t="str">
        <f>VLOOKUP(B560,'Data Produk'!$A$2:$F$40,4,FALSE)</f>
        <v>Pcs</v>
      </c>
      <c r="J560" s="26">
        <f>VLOOKUP(B560,'Data Produk'!$A$2:$F$40,5,FALSE)</f>
        <v>7250</v>
      </c>
      <c r="K560" s="26">
        <f>VLOOKUP(B560,'Data Produk'!$A$2:$F$40,6,FALSE)</f>
        <v>8200</v>
      </c>
      <c r="L560" s="14">
        <f t="shared" si="77"/>
        <v>768500</v>
      </c>
      <c r="M560" s="15">
        <f t="shared" si="78"/>
        <v>869200</v>
      </c>
      <c r="N560" s="10">
        <f t="shared" si="71"/>
        <v>13</v>
      </c>
      <c r="O560" s="9" t="str">
        <f t="shared" si="72"/>
        <v>Jul</v>
      </c>
      <c r="P560" s="16">
        <f t="shared" si="73"/>
        <v>2022</v>
      </c>
      <c r="R560">
        <f>'[1]Data Transaksi'!$C560+50</f>
        <v>156</v>
      </c>
    </row>
    <row r="561" spans="1:18" x14ac:dyDescent="0.3">
      <c r="A561" s="17">
        <v>44756</v>
      </c>
      <c r="B561" s="18" t="s">
        <v>20</v>
      </c>
      <c r="C561" s="19">
        <v>108</v>
      </c>
      <c r="D561" s="19" t="s">
        <v>53</v>
      </c>
      <c r="E561" s="28" t="s">
        <v>54</v>
      </c>
      <c r="F561" s="21">
        <v>0</v>
      </c>
      <c r="G561" s="18" t="str">
        <f>VLOOKUP(B561,'Data Produk'!$A$2:$F$40,2,FALSE)</f>
        <v>Yoyic Bluebery</v>
      </c>
      <c r="H561" s="18" t="str">
        <f>VLOOKUP(B561,'Data Produk'!$A$2:$F$40,3,FALSE)</f>
        <v>Minuman</v>
      </c>
      <c r="I561" s="19" t="str">
        <f>VLOOKUP(B561,'Data Produk'!$A$2:$F$40,4,FALSE)</f>
        <v>Pcs</v>
      </c>
      <c r="J561" s="27">
        <f>VLOOKUP(B561,'Data Produk'!$A$2:$F$40,5,FALSE)</f>
        <v>4775</v>
      </c>
      <c r="K561" s="27">
        <f>VLOOKUP(B561,'Data Produk'!$A$2:$F$40,6,FALSE)</f>
        <v>7700</v>
      </c>
      <c r="L561" s="23">
        <f t="shared" si="77"/>
        <v>515700</v>
      </c>
      <c r="M561" s="24">
        <f t="shared" si="78"/>
        <v>831600</v>
      </c>
      <c r="N561" s="10">
        <f t="shared" si="71"/>
        <v>14</v>
      </c>
      <c r="O561" s="9" t="str">
        <f t="shared" si="72"/>
        <v>Jul</v>
      </c>
      <c r="P561" s="16">
        <f t="shared" si="73"/>
        <v>2022</v>
      </c>
      <c r="R561">
        <f>'[1]Data Transaksi'!$C561+50</f>
        <v>158</v>
      </c>
    </row>
    <row r="562" spans="1:18" x14ac:dyDescent="0.3">
      <c r="A562" s="8">
        <v>44757</v>
      </c>
      <c r="B562" s="9" t="s">
        <v>25</v>
      </c>
      <c r="C562" s="10">
        <v>104</v>
      </c>
      <c r="D562" s="10" t="s">
        <v>53</v>
      </c>
      <c r="E562" s="25" t="s">
        <v>54</v>
      </c>
      <c r="F562" s="12">
        <v>0</v>
      </c>
      <c r="G562" s="9" t="str">
        <f>VLOOKUP(B562,'Data Produk'!$A$2:$F$40,2,FALSE)</f>
        <v>Golda Coffee</v>
      </c>
      <c r="H562" s="9" t="str">
        <f>VLOOKUP(B562,'Data Produk'!$A$2:$F$40,3,FALSE)</f>
        <v>Minuman</v>
      </c>
      <c r="I562" s="10" t="str">
        <f>VLOOKUP(B562,'Data Produk'!$A$2:$F$40,4,FALSE)</f>
        <v>Pcs</v>
      </c>
      <c r="J562" s="26">
        <f>VLOOKUP(B562,'Data Produk'!$A$2:$F$40,5,FALSE)</f>
        <v>11950</v>
      </c>
      <c r="K562" s="26">
        <f>VLOOKUP(B562,'Data Produk'!$A$2:$F$40,6,FALSE)</f>
        <v>16200</v>
      </c>
      <c r="L562" s="14">
        <f t="shared" si="77"/>
        <v>1242800</v>
      </c>
      <c r="M562" s="15">
        <f t="shared" si="78"/>
        <v>1684800</v>
      </c>
      <c r="N562" s="10">
        <f t="shared" si="71"/>
        <v>15</v>
      </c>
      <c r="O562" s="9" t="str">
        <f t="shared" si="72"/>
        <v>Jul</v>
      </c>
      <c r="P562" s="16">
        <f t="shared" si="73"/>
        <v>2022</v>
      </c>
      <c r="R562">
        <f>'[1]Data Transaksi'!$C562+50</f>
        <v>154</v>
      </c>
    </row>
    <row r="563" spans="1:18" x14ac:dyDescent="0.3">
      <c r="A563" s="17">
        <v>44758</v>
      </c>
      <c r="B563" s="18" t="s">
        <v>30</v>
      </c>
      <c r="C563" s="19">
        <v>105</v>
      </c>
      <c r="D563" s="19" t="s">
        <v>52</v>
      </c>
      <c r="E563" s="28" t="s">
        <v>54</v>
      </c>
      <c r="F563" s="21">
        <v>0</v>
      </c>
      <c r="G563" s="18" t="str">
        <f>VLOOKUP(B563,'Data Produk'!$A$2:$F$40,2,FALSE)</f>
        <v>Lifebuoy Cair 900 Ml</v>
      </c>
      <c r="H563" s="18" t="str">
        <f>VLOOKUP(B563,'Data Produk'!$A$2:$F$40,3,FALSE)</f>
        <v>Perawatan Tubuh</v>
      </c>
      <c r="I563" s="19" t="str">
        <f>VLOOKUP(B563,'Data Produk'!$A$2:$F$40,4,FALSE)</f>
        <v>Pcs</v>
      </c>
      <c r="J563" s="27">
        <f>VLOOKUP(B563,'Data Produk'!$A$2:$F$40,5,FALSE)</f>
        <v>34550</v>
      </c>
      <c r="K563" s="27">
        <f>VLOOKUP(B563,'Data Produk'!$A$2:$F$40,6,FALSE)</f>
        <v>36000</v>
      </c>
      <c r="L563" s="23">
        <f t="shared" si="77"/>
        <v>3627750</v>
      </c>
      <c r="M563" s="24">
        <f t="shared" si="78"/>
        <v>3780000</v>
      </c>
      <c r="N563" s="10">
        <f t="shared" si="71"/>
        <v>16</v>
      </c>
      <c r="O563" s="9" t="str">
        <f t="shared" si="72"/>
        <v>Jul</v>
      </c>
      <c r="P563" s="16">
        <f t="shared" si="73"/>
        <v>2022</v>
      </c>
      <c r="R563">
        <f>'[1]Data Transaksi'!$C563+50</f>
        <v>155</v>
      </c>
    </row>
    <row r="564" spans="1:18" x14ac:dyDescent="0.3">
      <c r="A564" s="8">
        <v>44759</v>
      </c>
      <c r="B564" s="9" t="s">
        <v>8</v>
      </c>
      <c r="C564" s="10">
        <v>102</v>
      </c>
      <c r="D564" s="10" t="s">
        <v>53</v>
      </c>
      <c r="E564" s="25" t="s">
        <v>54</v>
      </c>
      <c r="F564" s="12">
        <v>0</v>
      </c>
      <c r="G564" s="9" t="str">
        <f>VLOOKUP(B564,'Data Produk'!$A$2:$F$40,2,FALSE)</f>
        <v>Oreo Wafer Sandwich</v>
      </c>
      <c r="H564" s="9" t="str">
        <f>VLOOKUP(B564,'Data Produk'!$A$2:$F$40,3,FALSE)</f>
        <v>Makanan</v>
      </c>
      <c r="I564" s="10" t="str">
        <f>VLOOKUP(B564,'Data Produk'!$A$2:$F$40,4,FALSE)</f>
        <v>Pcs</v>
      </c>
      <c r="J564" s="26">
        <f>VLOOKUP(B564,'Data Produk'!$A$2:$F$40,5,FALSE)</f>
        <v>2350</v>
      </c>
      <c r="K564" s="26">
        <f>VLOOKUP(B564,'Data Produk'!$A$2:$F$40,6,FALSE)</f>
        <v>3500</v>
      </c>
      <c r="L564" s="14">
        <f t="shared" si="77"/>
        <v>239700</v>
      </c>
      <c r="M564" s="15">
        <f t="shared" si="78"/>
        <v>357000</v>
      </c>
      <c r="N564" s="10">
        <f t="shared" si="71"/>
        <v>17</v>
      </c>
      <c r="O564" s="9" t="str">
        <f t="shared" si="72"/>
        <v>Jul</v>
      </c>
      <c r="P564" s="16">
        <f t="shared" si="73"/>
        <v>2022</v>
      </c>
      <c r="R564">
        <f>'[1]Data Transaksi'!$C564+50</f>
        <v>152</v>
      </c>
    </row>
    <row r="565" spans="1:18" x14ac:dyDescent="0.3">
      <c r="A565" s="17">
        <v>44760</v>
      </c>
      <c r="B565" s="18" t="s">
        <v>26</v>
      </c>
      <c r="C565" s="19">
        <v>106</v>
      </c>
      <c r="D565" s="19" t="s">
        <v>53</v>
      </c>
      <c r="E565" s="28" t="s">
        <v>54</v>
      </c>
      <c r="F565" s="21">
        <v>0</v>
      </c>
      <c r="G565" s="18" t="str">
        <f>VLOOKUP(B565,'Data Produk'!$A$2:$F$40,2,FALSE)</f>
        <v>Milku Cokelat</v>
      </c>
      <c r="H565" s="18" t="str">
        <f>VLOOKUP(B565,'Data Produk'!$A$2:$F$40,3,FALSE)</f>
        <v>Minuman</v>
      </c>
      <c r="I565" s="19" t="str">
        <f>VLOOKUP(B565,'Data Produk'!$A$2:$F$40,4,FALSE)</f>
        <v>Pcs</v>
      </c>
      <c r="J565" s="27">
        <f>VLOOKUP(B565,'Data Produk'!$A$2:$F$40,5,FALSE)</f>
        <v>2500</v>
      </c>
      <c r="K565" s="27">
        <f>VLOOKUP(B565,'Data Produk'!$A$2:$F$40,6,FALSE)</f>
        <v>5400</v>
      </c>
      <c r="L565" s="23">
        <f t="shared" si="77"/>
        <v>265000</v>
      </c>
      <c r="M565" s="24">
        <f t="shared" si="78"/>
        <v>572400</v>
      </c>
      <c r="N565" s="10">
        <f t="shared" si="71"/>
        <v>18</v>
      </c>
      <c r="O565" s="9" t="str">
        <f t="shared" si="72"/>
        <v>Jul</v>
      </c>
      <c r="P565" s="16">
        <f t="shared" si="73"/>
        <v>2022</v>
      </c>
      <c r="R565">
        <f>'[1]Data Transaksi'!$C565+50</f>
        <v>156</v>
      </c>
    </row>
    <row r="566" spans="1:18" x14ac:dyDescent="0.3">
      <c r="A566" s="8">
        <v>44761</v>
      </c>
      <c r="B566" s="9" t="s">
        <v>26</v>
      </c>
      <c r="C566" s="10">
        <v>103</v>
      </c>
      <c r="D566" s="10" t="s">
        <v>52</v>
      </c>
      <c r="E566" s="25" t="s">
        <v>54</v>
      </c>
      <c r="F566" s="12">
        <v>0</v>
      </c>
      <c r="G566" s="9" t="str">
        <f>VLOOKUP(B566,'Data Produk'!$A$2:$F$40,2,FALSE)</f>
        <v>Milku Cokelat</v>
      </c>
      <c r="H566" s="9" t="str">
        <f>VLOOKUP(B566,'Data Produk'!$A$2:$F$40,3,FALSE)</f>
        <v>Minuman</v>
      </c>
      <c r="I566" s="10" t="str">
        <f>VLOOKUP(B566,'Data Produk'!$A$2:$F$40,4,FALSE)</f>
        <v>Pcs</v>
      </c>
      <c r="J566" s="26">
        <f>VLOOKUP(B566,'Data Produk'!$A$2:$F$40,5,FALSE)</f>
        <v>2500</v>
      </c>
      <c r="K566" s="26">
        <f>VLOOKUP(B566,'Data Produk'!$A$2:$F$40,6,FALSE)</f>
        <v>5400</v>
      </c>
      <c r="L566" s="14">
        <f t="shared" si="77"/>
        <v>257500</v>
      </c>
      <c r="M566" s="15">
        <f t="shared" si="78"/>
        <v>556200</v>
      </c>
      <c r="N566" s="10">
        <f t="shared" si="71"/>
        <v>19</v>
      </c>
      <c r="O566" s="9" t="str">
        <f t="shared" si="72"/>
        <v>Jul</v>
      </c>
      <c r="P566" s="16">
        <f t="shared" si="73"/>
        <v>2022</v>
      </c>
      <c r="R566">
        <f>'[1]Data Transaksi'!$C566+50</f>
        <v>153</v>
      </c>
    </row>
    <row r="567" spans="1:18" x14ac:dyDescent="0.3">
      <c r="A567" s="17">
        <v>44762</v>
      </c>
      <c r="B567" s="18" t="s">
        <v>7</v>
      </c>
      <c r="C567" s="19">
        <v>109</v>
      </c>
      <c r="D567" s="19" t="s">
        <v>53</v>
      </c>
      <c r="E567" s="28" t="s">
        <v>54</v>
      </c>
      <c r="F567" s="21">
        <v>0</v>
      </c>
      <c r="G567" s="18" t="str">
        <f>VLOOKUP(B567,'Data Produk'!$A$2:$F$40,2,FALSE)</f>
        <v>Lotte Chocopie</v>
      </c>
      <c r="H567" s="18" t="str">
        <f>VLOOKUP(B567,'Data Produk'!$A$2:$F$40,3,FALSE)</f>
        <v>Makanan</v>
      </c>
      <c r="I567" s="19" t="str">
        <f>VLOOKUP(B567,'Data Produk'!$A$2:$F$40,4,FALSE)</f>
        <v>Pcs</v>
      </c>
      <c r="J567" s="27">
        <f>VLOOKUP(B567,'Data Produk'!$A$2:$F$40,5,FALSE)</f>
        <v>4850</v>
      </c>
      <c r="K567" s="27">
        <f>VLOOKUP(B567,'Data Produk'!$A$2:$F$40,6,FALSE)</f>
        <v>6100</v>
      </c>
      <c r="L567" s="23">
        <f t="shared" si="77"/>
        <v>528650</v>
      </c>
      <c r="M567" s="24">
        <f t="shared" si="78"/>
        <v>664900</v>
      </c>
      <c r="N567" s="10">
        <f t="shared" si="71"/>
        <v>20</v>
      </c>
      <c r="O567" s="9" t="str">
        <f t="shared" si="72"/>
        <v>Jul</v>
      </c>
      <c r="P567" s="16">
        <f t="shared" si="73"/>
        <v>2022</v>
      </c>
      <c r="R567">
        <f>'[1]Data Transaksi'!$C567+50</f>
        <v>159</v>
      </c>
    </row>
    <row r="568" spans="1:18" x14ac:dyDescent="0.3">
      <c r="A568" s="8">
        <v>44763</v>
      </c>
      <c r="B568" s="9" t="s">
        <v>9</v>
      </c>
      <c r="C568" s="10">
        <v>108</v>
      </c>
      <c r="D568" s="10" t="s">
        <v>53</v>
      </c>
      <c r="E568" s="25" t="s">
        <v>54</v>
      </c>
      <c r="F568" s="12">
        <v>0</v>
      </c>
      <c r="G568" s="9" t="str">
        <f>VLOOKUP(B568,'Data Produk'!$A$2:$F$40,2,FALSE)</f>
        <v>Nyam-nyam</v>
      </c>
      <c r="H568" s="9" t="str">
        <f>VLOOKUP(B568,'Data Produk'!$A$2:$F$40,3,FALSE)</f>
        <v>Makanan</v>
      </c>
      <c r="I568" s="10" t="str">
        <f>VLOOKUP(B568,'Data Produk'!$A$2:$F$40,4,FALSE)</f>
        <v>Pcs</v>
      </c>
      <c r="J568" s="26">
        <f>VLOOKUP(B568,'Data Produk'!$A$2:$F$40,5,FALSE)</f>
        <v>3550</v>
      </c>
      <c r="K568" s="26">
        <f>VLOOKUP(B568,'Data Produk'!$A$2:$F$40,6,FALSE)</f>
        <v>4800</v>
      </c>
      <c r="L568" s="14">
        <f t="shared" si="77"/>
        <v>383400</v>
      </c>
      <c r="M568" s="15">
        <f t="shared" si="78"/>
        <v>518400</v>
      </c>
      <c r="N568" s="10">
        <f t="shared" si="71"/>
        <v>21</v>
      </c>
      <c r="O568" s="9" t="str">
        <f t="shared" si="72"/>
        <v>Jul</v>
      </c>
      <c r="P568" s="16">
        <f t="shared" si="73"/>
        <v>2022</v>
      </c>
      <c r="R568">
        <f>'[1]Data Transaksi'!$C568+50</f>
        <v>158</v>
      </c>
    </row>
    <row r="569" spans="1:18" x14ac:dyDescent="0.3">
      <c r="A569" s="17">
        <v>44764</v>
      </c>
      <c r="B569" s="18" t="s">
        <v>6</v>
      </c>
      <c r="C569" s="19">
        <v>107</v>
      </c>
      <c r="D569" s="19" t="s">
        <v>52</v>
      </c>
      <c r="E569" s="28" t="s">
        <v>54</v>
      </c>
      <c r="F569" s="21">
        <v>0</v>
      </c>
      <c r="G569" s="18" t="str">
        <f>VLOOKUP(B569,'Data Produk'!$A$2:$F$40,2,FALSE)</f>
        <v>Pocky</v>
      </c>
      <c r="H569" s="18" t="str">
        <f>VLOOKUP(B569,'Data Produk'!$A$2:$F$40,3,FALSE)</f>
        <v>Makanan</v>
      </c>
      <c r="I569" s="19" t="str">
        <f>VLOOKUP(B569,'Data Produk'!$A$2:$F$40,4,FALSE)</f>
        <v>Pcs</v>
      </c>
      <c r="J569" s="27">
        <f>VLOOKUP(B569,'Data Produk'!$A$2:$F$40,5,FALSE)</f>
        <v>7250</v>
      </c>
      <c r="K569" s="27">
        <f>VLOOKUP(B569,'Data Produk'!$A$2:$F$40,6,FALSE)</f>
        <v>8200</v>
      </c>
      <c r="L569" s="23">
        <f t="shared" si="77"/>
        <v>775750</v>
      </c>
      <c r="M569" s="24">
        <f t="shared" si="78"/>
        <v>877400</v>
      </c>
      <c r="N569" s="10">
        <f t="shared" si="71"/>
        <v>22</v>
      </c>
      <c r="O569" s="9" t="str">
        <f t="shared" si="72"/>
        <v>Jul</v>
      </c>
      <c r="P569" s="16">
        <f t="shared" si="73"/>
        <v>2022</v>
      </c>
      <c r="R569">
        <f>'[1]Data Transaksi'!$C569+50</f>
        <v>157</v>
      </c>
    </row>
    <row r="570" spans="1:18" x14ac:dyDescent="0.3">
      <c r="A570" s="8">
        <v>44765</v>
      </c>
      <c r="B570" s="9" t="s">
        <v>20</v>
      </c>
      <c r="C570" s="10">
        <v>105</v>
      </c>
      <c r="D570" s="10" t="s">
        <v>53</v>
      </c>
      <c r="E570" s="25" t="s">
        <v>54</v>
      </c>
      <c r="F570" s="12">
        <v>0</v>
      </c>
      <c r="G570" s="9" t="str">
        <f>VLOOKUP(B570,'Data Produk'!$A$2:$F$40,2,FALSE)</f>
        <v>Yoyic Bluebery</v>
      </c>
      <c r="H570" s="9" t="str">
        <f>VLOOKUP(B570,'Data Produk'!$A$2:$F$40,3,FALSE)</f>
        <v>Minuman</v>
      </c>
      <c r="I570" s="10" t="str">
        <f>VLOOKUP(B570,'Data Produk'!$A$2:$F$40,4,FALSE)</f>
        <v>Pcs</v>
      </c>
      <c r="J570" s="26">
        <f>VLOOKUP(B570,'Data Produk'!$A$2:$F$40,5,FALSE)</f>
        <v>4775</v>
      </c>
      <c r="K570" s="26">
        <f>VLOOKUP(B570,'Data Produk'!$A$2:$F$40,6,FALSE)</f>
        <v>7700</v>
      </c>
      <c r="L570" s="14">
        <f t="shared" si="77"/>
        <v>501375</v>
      </c>
      <c r="M570" s="15">
        <f t="shared" si="78"/>
        <v>808500</v>
      </c>
      <c r="N570" s="10">
        <f t="shared" si="71"/>
        <v>23</v>
      </c>
      <c r="O570" s="9" t="str">
        <f t="shared" si="72"/>
        <v>Jul</v>
      </c>
      <c r="P570" s="16">
        <f t="shared" si="73"/>
        <v>2022</v>
      </c>
      <c r="R570">
        <f>'[1]Data Transaksi'!$C570+50</f>
        <v>155</v>
      </c>
    </row>
    <row r="571" spans="1:18" x14ac:dyDescent="0.3">
      <c r="A571" s="17">
        <v>44766</v>
      </c>
      <c r="B571" s="18" t="s">
        <v>25</v>
      </c>
      <c r="C571" s="19">
        <v>109</v>
      </c>
      <c r="D571" s="19" t="s">
        <v>53</v>
      </c>
      <c r="E571" s="28" t="s">
        <v>54</v>
      </c>
      <c r="F571" s="21">
        <v>0</v>
      </c>
      <c r="G571" s="18" t="str">
        <f>VLOOKUP(B571,'Data Produk'!$A$2:$F$40,2,FALSE)</f>
        <v>Golda Coffee</v>
      </c>
      <c r="H571" s="18" t="str">
        <f>VLOOKUP(B571,'Data Produk'!$A$2:$F$40,3,FALSE)</f>
        <v>Minuman</v>
      </c>
      <c r="I571" s="19" t="str">
        <f>VLOOKUP(B571,'Data Produk'!$A$2:$F$40,4,FALSE)</f>
        <v>Pcs</v>
      </c>
      <c r="J571" s="27">
        <f>VLOOKUP(B571,'Data Produk'!$A$2:$F$40,5,FALSE)</f>
        <v>11950</v>
      </c>
      <c r="K571" s="27">
        <f>VLOOKUP(B571,'Data Produk'!$A$2:$F$40,6,FALSE)</f>
        <v>16200</v>
      </c>
      <c r="L571" s="23">
        <f t="shared" si="77"/>
        <v>1302550</v>
      </c>
      <c r="M571" s="24">
        <f t="shared" si="78"/>
        <v>1765800</v>
      </c>
      <c r="N571" s="10">
        <f t="shared" si="71"/>
        <v>24</v>
      </c>
      <c r="O571" s="9" t="str">
        <f t="shared" si="72"/>
        <v>Jul</v>
      </c>
      <c r="P571" s="16">
        <f t="shared" si="73"/>
        <v>2022</v>
      </c>
      <c r="R571">
        <f>'[1]Data Transaksi'!$C571+50</f>
        <v>159</v>
      </c>
    </row>
    <row r="572" spans="1:18" x14ac:dyDescent="0.3">
      <c r="A572" s="8">
        <v>44767</v>
      </c>
      <c r="B572" s="9" t="s">
        <v>26</v>
      </c>
      <c r="C572" s="10">
        <v>105</v>
      </c>
      <c r="D572" s="10" t="s">
        <v>51</v>
      </c>
      <c r="E572" s="25" t="s">
        <v>54</v>
      </c>
      <c r="F572" s="12">
        <v>0</v>
      </c>
      <c r="G572" s="9" t="str">
        <f>VLOOKUP(B572,'Data Produk'!$A$2:$F$40,2,FALSE)</f>
        <v>Milku Cokelat</v>
      </c>
      <c r="H572" s="9" t="str">
        <f>VLOOKUP(B572,'Data Produk'!$A$2:$F$40,3,FALSE)</f>
        <v>Minuman</v>
      </c>
      <c r="I572" s="10" t="str">
        <f>VLOOKUP(B572,'Data Produk'!$A$2:$F$40,4,FALSE)</f>
        <v>Pcs</v>
      </c>
      <c r="J572" s="26">
        <f>VLOOKUP(B572,'Data Produk'!$A$2:$F$40,5,FALSE)</f>
        <v>2500</v>
      </c>
      <c r="K572" s="26">
        <f>VLOOKUP(B572,'Data Produk'!$A$2:$F$40,6,FALSE)</f>
        <v>5400</v>
      </c>
      <c r="L572" s="14">
        <f t="shared" si="77"/>
        <v>262500</v>
      </c>
      <c r="M572" s="15">
        <f t="shared" ref="M572:M578" si="79">K572*C572*(1-F572)</f>
        <v>567000</v>
      </c>
      <c r="N572" s="10">
        <f t="shared" si="71"/>
        <v>25</v>
      </c>
      <c r="O572" s="9" t="str">
        <f t="shared" si="72"/>
        <v>Jul</v>
      </c>
      <c r="P572" s="16">
        <f t="shared" si="73"/>
        <v>2022</v>
      </c>
      <c r="R572">
        <f>'[1]Data Transaksi'!$C572+50</f>
        <v>155</v>
      </c>
    </row>
    <row r="573" spans="1:18" x14ac:dyDescent="0.3">
      <c r="A573" s="17">
        <v>44768</v>
      </c>
      <c r="B573" s="18" t="s">
        <v>26</v>
      </c>
      <c r="C573" s="19">
        <v>102</v>
      </c>
      <c r="D573" s="19" t="s">
        <v>51</v>
      </c>
      <c r="E573" s="28" t="s">
        <v>54</v>
      </c>
      <c r="F573" s="21">
        <v>0</v>
      </c>
      <c r="G573" s="18" t="str">
        <f>VLOOKUP(B573,'Data Produk'!$A$2:$F$40,2,FALSE)</f>
        <v>Milku Cokelat</v>
      </c>
      <c r="H573" s="18" t="str">
        <f>VLOOKUP(B573,'Data Produk'!$A$2:$F$40,3,FALSE)</f>
        <v>Minuman</v>
      </c>
      <c r="I573" s="19" t="str">
        <f>VLOOKUP(B573,'Data Produk'!$A$2:$F$40,4,FALSE)</f>
        <v>Pcs</v>
      </c>
      <c r="J573" s="27">
        <f>VLOOKUP(B573,'Data Produk'!$A$2:$F$40,5,FALSE)</f>
        <v>2500</v>
      </c>
      <c r="K573" s="27">
        <f>VLOOKUP(B573,'Data Produk'!$A$2:$F$40,6,FALSE)</f>
        <v>5400</v>
      </c>
      <c r="L573" s="23">
        <f t="shared" si="77"/>
        <v>255000</v>
      </c>
      <c r="M573" s="24">
        <f t="shared" si="79"/>
        <v>550800</v>
      </c>
      <c r="N573" s="10">
        <f t="shared" si="71"/>
        <v>26</v>
      </c>
      <c r="O573" s="9" t="str">
        <f t="shared" si="72"/>
        <v>Jul</v>
      </c>
      <c r="P573" s="16">
        <f t="shared" si="73"/>
        <v>2022</v>
      </c>
      <c r="R573">
        <f>'[1]Data Transaksi'!$C573+50</f>
        <v>152</v>
      </c>
    </row>
    <row r="574" spans="1:18" x14ac:dyDescent="0.3">
      <c r="A574" s="8">
        <v>44769</v>
      </c>
      <c r="B574" s="9" t="s">
        <v>26</v>
      </c>
      <c r="C574" s="10">
        <v>107</v>
      </c>
      <c r="D574" s="10" t="s">
        <v>51</v>
      </c>
      <c r="E574" s="25" t="s">
        <v>54</v>
      </c>
      <c r="F574" s="12">
        <v>0</v>
      </c>
      <c r="G574" s="9" t="str">
        <f>VLOOKUP(B574,'Data Produk'!$A$2:$F$40,2,FALSE)</f>
        <v>Milku Cokelat</v>
      </c>
      <c r="H574" s="9" t="str">
        <f>VLOOKUP(B574,'Data Produk'!$A$2:$F$40,3,FALSE)</f>
        <v>Minuman</v>
      </c>
      <c r="I574" s="10" t="str">
        <f>VLOOKUP(B574,'Data Produk'!$A$2:$F$40,4,FALSE)</f>
        <v>Pcs</v>
      </c>
      <c r="J574" s="26">
        <f>VLOOKUP(B574,'Data Produk'!$A$2:$F$40,5,FALSE)</f>
        <v>2500</v>
      </c>
      <c r="K574" s="26">
        <f>VLOOKUP(B574,'Data Produk'!$A$2:$F$40,6,FALSE)</f>
        <v>5400</v>
      </c>
      <c r="L574" s="14">
        <f t="shared" si="77"/>
        <v>267500</v>
      </c>
      <c r="M574" s="15">
        <f t="shared" si="79"/>
        <v>577800</v>
      </c>
      <c r="N574" s="10">
        <f t="shared" si="71"/>
        <v>27</v>
      </c>
      <c r="O574" s="9" t="str">
        <f t="shared" si="72"/>
        <v>Jul</v>
      </c>
      <c r="P574" s="16">
        <f t="shared" si="73"/>
        <v>2022</v>
      </c>
      <c r="R574">
        <f>'[1]Data Transaksi'!$C574+50</f>
        <v>157</v>
      </c>
    </row>
    <row r="575" spans="1:18" x14ac:dyDescent="0.3">
      <c r="A575" s="17">
        <v>44770</v>
      </c>
      <c r="B575" s="18" t="s">
        <v>26</v>
      </c>
      <c r="C575" s="19">
        <v>110</v>
      </c>
      <c r="D575" s="19" t="s">
        <v>51</v>
      </c>
      <c r="E575" s="28" t="s">
        <v>54</v>
      </c>
      <c r="F575" s="21">
        <v>0</v>
      </c>
      <c r="G575" s="18" t="str">
        <f>VLOOKUP(B575,'Data Produk'!$A$2:$F$40,2,FALSE)</f>
        <v>Milku Cokelat</v>
      </c>
      <c r="H575" s="18" t="str">
        <f>VLOOKUP(B575,'Data Produk'!$A$2:$F$40,3,FALSE)</f>
        <v>Minuman</v>
      </c>
      <c r="I575" s="19" t="str">
        <f>VLOOKUP(B575,'Data Produk'!$A$2:$F$40,4,FALSE)</f>
        <v>Pcs</v>
      </c>
      <c r="J575" s="27">
        <f>VLOOKUP(B575,'Data Produk'!$A$2:$F$40,5,FALSE)</f>
        <v>2500</v>
      </c>
      <c r="K575" s="27">
        <f>VLOOKUP(B575,'Data Produk'!$A$2:$F$40,6,FALSE)</f>
        <v>5400</v>
      </c>
      <c r="L575" s="23">
        <f t="shared" si="77"/>
        <v>275000</v>
      </c>
      <c r="M575" s="24">
        <f t="shared" si="79"/>
        <v>594000</v>
      </c>
      <c r="N575" s="10">
        <f t="shared" si="71"/>
        <v>28</v>
      </c>
      <c r="O575" s="9" t="str">
        <f t="shared" si="72"/>
        <v>Jul</v>
      </c>
      <c r="P575" s="16">
        <f t="shared" si="73"/>
        <v>2022</v>
      </c>
      <c r="R575">
        <f>'[1]Data Transaksi'!$C575+50</f>
        <v>160</v>
      </c>
    </row>
    <row r="576" spans="1:18" x14ac:dyDescent="0.3">
      <c r="A576" s="8">
        <v>44771</v>
      </c>
      <c r="B576" s="9" t="s">
        <v>26</v>
      </c>
      <c r="C576" s="10">
        <v>102</v>
      </c>
      <c r="D576" s="10" t="s">
        <v>51</v>
      </c>
      <c r="E576" s="25" t="s">
        <v>54</v>
      </c>
      <c r="F576" s="12">
        <v>0</v>
      </c>
      <c r="G576" s="9" t="str">
        <f>VLOOKUP(B576,'Data Produk'!$A$2:$F$40,2,FALSE)</f>
        <v>Milku Cokelat</v>
      </c>
      <c r="H576" s="9" t="str">
        <f>VLOOKUP(B576,'Data Produk'!$A$2:$F$40,3,FALSE)</f>
        <v>Minuman</v>
      </c>
      <c r="I576" s="10" t="str">
        <f>VLOOKUP(B576,'Data Produk'!$A$2:$F$40,4,FALSE)</f>
        <v>Pcs</v>
      </c>
      <c r="J576" s="26">
        <f>VLOOKUP(B576,'Data Produk'!$A$2:$F$40,5,FALSE)</f>
        <v>2500</v>
      </c>
      <c r="K576" s="26">
        <f>VLOOKUP(B576,'Data Produk'!$A$2:$F$40,6,FALSE)</f>
        <v>5400</v>
      </c>
      <c r="L576" s="14">
        <f t="shared" si="77"/>
        <v>255000</v>
      </c>
      <c r="M576" s="15">
        <f t="shared" si="79"/>
        <v>550800</v>
      </c>
      <c r="N576" s="10">
        <f t="shared" si="71"/>
        <v>29</v>
      </c>
      <c r="O576" s="9" t="str">
        <f t="shared" si="72"/>
        <v>Jul</v>
      </c>
      <c r="P576" s="16">
        <f t="shared" si="73"/>
        <v>2022</v>
      </c>
      <c r="R576">
        <f>'[1]Data Transaksi'!$C576+50</f>
        <v>152</v>
      </c>
    </row>
    <row r="577" spans="1:18" x14ac:dyDescent="0.3">
      <c r="A577" s="17">
        <v>44772</v>
      </c>
      <c r="B577" s="18" t="s">
        <v>26</v>
      </c>
      <c r="C577" s="19">
        <v>118</v>
      </c>
      <c r="D577" s="19" t="s">
        <v>51</v>
      </c>
      <c r="E577" s="28" t="s">
        <v>54</v>
      </c>
      <c r="F577" s="21">
        <v>0</v>
      </c>
      <c r="G577" s="18" t="str">
        <f>VLOOKUP(B577,'Data Produk'!$A$2:$F$40,2,FALSE)</f>
        <v>Milku Cokelat</v>
      </c>
      <c r="H577" s="18" t="str">
        <f>VLOOKUP(B577,'Data Produk'!$A$2:$F$40,3,FALSE)</f>
        <v>Minuman</v>
      </c>
      <c r="I577" s="19" t="str">
        <f>VLOOKUP(B577,'Data Produk'!$A$2:$F$40,4,FALSE)</f>
        <v>Pcs</v>
      </c>
      <c r="J577" s="27">
        <f>VLOOKUP(B577,'Data Produk'!$A$2:$F$40,5,FALSE)</f>
        <v>2500</v>
      </c>
      <c r="K577" s="27">
        <f>VLOOKUP(B577,'Data Produk'!$A$2:$F$40,6,FALSE)</f>
        <v>5400</v>
      </c>
      <c r="L577" s="23">
        <f t="shared" si="77"/>
        <v>295000</v>
      </c>
      <c r="M577" s="24">
        <f t="shared" si="79"/>
        <v>637200</v>
      </c>
      <c r="N577" s="10">
        <f t="shared" si="71"/>
        <v>30</v>
      </c>
      <c r="O577" s="9" t="str">
        <f t="shared" si="72"/>
        <v>Jul</v>
      </c>
      <c r="P577" s="16">
        <f t="shared" si="73"/>
        <v>2022</v>
      </c>
      <c r="R577">
        <f>'[1]Data Transaksi'!$C577+50</f>
        <v>168</v>
      </c>
    </row>
    <row r="578" spans="1:18" x14ac:dyDescent="0.3">
      <c r="A578" s="8">
        <v>44773</v>
      </c>
      <c r="B578" s="9" t="s">
        <v>26</v>
      </c>
      <c r="C578" s="10">
        <v>107</v>
      </c>
      <c r="D578" s="10" t="s">
        <v>51</v>
      </c>
      <c r="E578" s="25" t="s">
        <v>54</v>
      </c>
      <c r="F578" s="12">
        <v>0</v>
      </c>
      <c r="G578" s="9" t="str">
        <f>VLOOKUP(B578,'Data Produk'!$A$2:$F$40,2,FALSE)</f>
        <v>Milku Cokelat</v>
      </c>
      <c r="H578" s="9" t="str">
        <f>VLOOKUP(B578,'Data Produk'!$A$2:$F$40,3,FALSE)</f>
        <v>Minuman</v>
      </c>
      <c r="I578" s="10" t="str">
        <f>VLOOKUP(B578,'Data Produk'!$A$2:$F$40,4,FALSE)</f>
        <v>Pcs</v>
      </c>
      <c r="J578" s="26">
        <f>VLOOKUP(B578,'Data Produk'!$A$2:$F$40,5,FALSE)</f>
        <v>2500</v>
      </c>
      <c r="K578" s="26">
        <f>VLOOKUP(B578,'Data Produk'!$A$2:$F$40,6,FALSE)</f>
        <v>5400</v>
      </c>
      <c r="L578" s="14">
        <f t="shared" si="77"/>
        <v>267500</v>
      </c>
      <c r="M578" s="15">
        <f t="shared" si="79"/>
        <v>577800</v>
      </c>
      <c r="N578" s="10">
        <f t="shared" si="71"/>
        <v>31</v>
      </c>
      <c r="O578" s="9" t="str">
        <f t="shared" si="72"/>
        <v>Jul</v>
      </c>
      <c r="P578" s="16">
        <f t="shared" si="73"/>
        <v>2022</v>
      </c>
      <c r="R578">
        <f>'[1]Data Transaksi'!$C578+50</f>
        <v>157</v>
      </c>
    </row>
    <row r="579" spans="1:18" x14ac:dyDescent="0.3">
      <c r="A579" s="17">
        <v>44774</v>
      </c>
      <c r="B579" s="18" t="s">
        <v>32</v>
      </c>
      <c r="C579" s="19">
        <v>115</v>
      </c>
      <c r="D579" s="19" t="s">
        <v>51</v>
      </c>
      <c r="E579" s="28" t="s">
        <v>54</v>
      </c>
      <c r="F579" s="21">
        <v>0</v>
      </c>
      <c r="G579" s="18" t="str">
        <f>VLOOKUP(B579,'Data Produk'!$A$2:$F$40,2,FALSE)</f>
        <v>Pepsodent 120 gr</v>
      </c>
      <c r="H579" s="18" t="str">
        <f>VLOOKUP(B579,'Data Produk'!$A$2:$F$40,3,FALSE)</f>
        <v>Perawatan Tubuh</v>
      </c>
      <c r="I579" s="19" t="str">
        <f>VLOOKUP(B579,'Data Produk'!$A$2:$F$40,4,FALSE)</f>
        <v>Pcs</v>
      </c>
      <c r="J579" s="27">
        <f>VLOOKUP(B579,'Data Produk'!$A$2:$F$40,5,FALSE)</f>
        <v>5750</v>
      </c>
      <c r="K579" s="27">
        <f>VLOOKUP(B579,'Data Produk'!$A$2:$F$40,6,FALSE)</f>
        <v>10300</v>
      </c>
      <c r="L579" s="23">
        <f>J579*C579</f>
        <v>661250</v>
      </c>
      <c r="M579" s="24">
        <f>K579*C579*(1-F579)</f>
        <v>1184500</v>
      </c>
      <c r="N579" s="10">
        <f t="shared" ref="N579:N642" si="80">DAY(A579)</f>
        <v>1</v>
      </c>
      <c r="O579" s="9" t="str">
        <f t="shared" ref="O579:O642" si="81">TEXT(A579,"mmm")</f>
        <v>Aug</v>
      </c>
      <c r="P579" s="16">
        <f t="shared" ref="P579:P642" si="82">YEAR(A579)</f>
        <v>2022</v>
      </c>
      <c r="R579">
        <f>'[1]Data Transaksi'!$C579+50</f>
        <v>165</v>
      </c>
    </row>
    <row r="580" spans="1:18" x14ac:dyDescent="0.3">
      <c r="A580" s="8">
        <v>44775</v>
      </c>
      <c r="B580" s="9" t="s">
        <v>7</v>
      </c>
      <c r="C580" s="10">
        <v>104</v>
      </c>
      <c r="D580" s="10" t="s">
        <v>52</v>
      </c>
      <c r="E580" s="25" t="s">
        <v>55</v>
      </c>
      <c r="F580" s="12">
        <v>0</v>
      </c>
      <c r="G580" s="9" t="str">
        <f>VLOOKUP(B580,'Data Produk'!$A$2:$F$40,2,FALSE)</f>
        <v>Lotte Chocopie</v>
      </c>
      <c r="H580" s="9" t="str">
        <f>VLOOKUP(B580,'Data Produk'!$A$2:$F$40,3,FALSE)</f>
        <v>Makanan</v>
      </c>
      <c r="I580" s="10" t="str">
        <f>VLOOKUP(B580,'Data Produk'!$A$2:$F$40,4,FALSE)</f>
        <v>Pcs</v>
      </c>
      <c r="J580" s="26">
        <f>VLOOKUP(B580,'Data Produk'!$A$2:$F$40,5,FALSE)</f>
        <v>4850</v>
      </c>
      <c r="K580" s="26">
        <f>VLOOKUP(B580,'Data Produk'!$A$2:$F$40,6,FALSE)</f>
        <v>6100</v>
      </c>
      <c r="L580" s="14">
        <f t="shared" ref="L580:L609" si="83">J580*C580</f>
        <v>504400</v>
      </c>
      <c r="M580" s="15">
        <f t="shared" ref="M580:M602" si="84">K580*C580</f>
        <v>634400</v>
      </c>
      <c r="N580" s="10">
        <f t="shared" si="80"/>
        <v>2</v>
      </c>
      <c r="O580" s="9" t="str">
        <f t="shared" si="81"/>
        <v>Aug</v>
      </c>
      <c r="P580" s="16">
        <f t="shared" si="82"/>
        <v>2022</v>
      </c>
      <c r="R580">
        <f>'[1]Data Transaksi'!$C580+50</f>
        <v>154</v>
      </c>
    </row>
    <row r="581" spans="1:18" x14ac:dyDescent="0.3">
      <c r="A581" s="17">
        <v>44776</v>
      </c>
      <c r="B581" s="18" t="s">
        <v>9</v>
      </c>
      <c r="C581" s="19">
        <v>107</v>
      </c>
      <c r="D581" s="19" t="s">
        <v>52</v>
      </c>
      <c r="E581" s="28" t="s">
        <v>54</v>
      </c>
      <c r="F581" s="21">
        <v>0</v>
      </c>
      <c r="G581" s="18" t="str">
        <f>VLOOKUP(B581,'Data Produk'!$A$2:$F$40,2,FALSE)</f>
        <v>Nyam-nyam</v>
      </c>
      <c r="H581" s="18" t="str">
        <f>VLOOKUP(B581,'Data Produk'!$A$2:$F$40,3,FALSE)</f>
        <v>Makanan</v>
      </c>
      <c r="I581" s="19" t="str">
        <f>VLOOKUP(B581,'Data Produk'!$A$2:$F$40,4,FALSE)</f>
        <v>Pcs</v>
      </c>
      <c r="J581" s="27">
        <f>VLOOKUP(B581,'Data Produk'!$A$2:$F$40,5,FALSE)</f>
        <v>3550</v>
      </c>
      <c r="K581" s="27">
        <f>VLOOKUP(B581,'Data Produk'!$A$2:$F$40,6,FALSE)</f>
        <v>4800</v>
      </c>
      <c r="L581" s="23">
        <f t="shared" si="83"/>
        <v>379850</v>
      </c>
      <c r="M581" s="24">
        <f t="shared" si="84"/>
        <v>513600</v>
      </c>
      <c r="N581" s="10">
        <f t="shared" si="80"/>
        <v>3</v>
      </c>
      <c r="O581" s="9" t="str">
        <f t="shared" si="81"/>
        <v>Aug</v>
      </c>
      <c r="P581" s="16">
        <f t="shared" si="82"/>
        <v>2022</v>
      </c>
      <c r="R581">
        <f>'[1]Data Transaksi'!$C581+50</f>
        <v>157</v>
      </c>
    </row>
    <row r="582" spans="1:18" x14ac:dyDescent="0.3">
      <c r="A582" s="8">
        <v>44777</v>
      </c>
      <c r="B582" s="9" t="s">
        <v>6</v>
      </c>
      <c r="C582" s="10">
        <v>108</v>
      </c>
      <c r="D582" s="10" t="s">
        <v>52</v>
      </c>
      <c r="E582" s="25" t="s">
        <v>54</v>
      </c>
      <c r="F582" s="12">
        <v>0</v>
      </c>
      <c r="G582" s="9" t="str">
        <f>VLOOKUP(B582,'Data Produk'!$A$2:$F$40,2,FALSE)</f>
        <v>Pocky</v>
      </c>
      <c r="H582" s="9" t="str">
        <f>VLOOKUP(B582,'Data Produk'!$A$2:$F$40,3,FALSE)</f>
        <v>Makanan</v>
      </c>
      <c r="I582" s="10" t="str">
        <f>VLOOKUP(B582,'Data Produk'!$A$2:$F$40,4,FALSE)</f>
        <v>Pcs</v>
      </c>
      <c r="J582" s="26">
        <f>VLOOKUP(B582,'Data Produk'!$A$2:$F$40,5,FALSE)</f>
        <v>7250</v>
      </c>
      <c r="K582" s="26">
        <f>VLOOKUP(B582,'Data Produk'!$A$2:$F$40,6,FALSE)</f>
        <v>8200</v>
      </c>
      <c r="L582" s="14">
        <f t="shared" si="83"/>
        <v>783000</v>
      </c>
      <c r="M582" s="15">
        <f t="shared" si="84"/>
        <v>885600</v>
      </c>
      <c r="N582" s="10">
        <f t="shared" si="80"/>
        <v>4</v>
      </c>
      <c r="O582" s="9" t="str">
        <f t="shared" si="81"/>
        <v>Aug</v>
      </c>
      <c r="P582" s="16">
        <f t="shared" si="82"/>
        <v>2022</v>
      </c>
      <c r="R582">
        <f>'[1]Data Transaksi'!$C582+50</f>
        <v>158</v>
      </c>
    </row>
    <row r="583" spans="1:18" x14ac:dyDescent="0.3">
      <c r="A583" s="17">
        <v>44778</v>
      </c>
      <c r="B583" s="18" t="s">
        <v>41</v>
      </c>
      <c r="C583" s="19">
        <v>108</v>
      </c>
      <c r="D583" s="19" t="s">
        <v>51</v>
      </c>
      <c r="E583" s="28" t="s">
        <v>54</v>
      </c>
      <c r="F583" s="21">
        <v>0</v>
      </c>
      <c r="G583" s="18" t="str">
        <f>VLOOKUP(B583,'Data Produk'!$A$2:$F$40,2,FALSE)</f>
        <v>Pulpen Gel</v>
      </c>
      <c r="H583" s="18" t="str">
        <f>VLOOKUP(B583,'Data Produk'!$A$2:$F$40,3,FALSE)</f>
        <v>Alat Tulis</v>
      </c>
      <c r="I583" s="19" t="str">
        <f>VLOOKUP(B583,'Data Produk'!$A$2:$F$40,4,FALSE)</f>
        <v>Pcs</v>
      </c>
      <c r="J583" s="27">
        <f>VLOOKUP(B583,'Data Produk'!$A$2:$F$40,5,FALSE)</f>
        <v>7500</v>
      </c>
      <c r="K583" s="27">
        <f>VLOOKUP(B583,'Data Produk'!$A$2:$F$40,6,FALSE)</f>
        <v>8000</v>
      </c>
      <c r="L583" s="23">
        <f t="shared" si="83"/>
        <v>810000</v>
      </c>
      <c r="M583" s="24">
        <f t="shared" si="84"/>
        <v>864000</v>
      </c>
      <c r="N583" s="10">
        <f t="shared" si="80"/>
        <v>5</v>
      </c>
      <c r="O583" s="9" t="str">
        <f t="shared" si="81"/>
        <v>Aug</v>
      </c>
      <c r="P583" s="16">
        <f t="shared" si="82"/>
        <v>2022</v>
      </c>
      <c r="R583">
        <f>'[1]Data Transaksi'!$C583+50</f>
        <v>158</v>
      </c>
    </row>
    <row r="584" spans="1:18" x14ac:dyDescent="0.3">
      <c r="A584" s="8">
        <v>44779</v>
      </c>
      <c r="B584" s="9" t="s">
        <v>42</v>
      </c>
      <c r="C584" s="10">
        <v>110</v>
      </c>
      <c r="D584" s="10" t="s">
        <v>51</v>
      </c>
      <c r="E584" s="25" t="s">
        <v>55</v>
      </c>
      <c r="F584" s="12">
        <v>0</v>
      </c>
      <c r="G584" s="9" t="str">
        <f>VLOOKUP(B584,'Data Produk'!$A$2:$F$40,2,FALSE)</f>
        <v>Tipe X Joyko</v>
      </c>
      <c r="H584" s="9" t="str">
        <f>VLOOKUP(B584,'Data Produk'!$A$2:$F$40,3,FALSE)</f>
        <v>Alat Tulis</v>
      </c>
      <c r="I584" s="10" t="str">
        <f>VLOOKUP(B584,'Data Produk'!$A$2:$F$40,4,FALSE)</f>
        <v>Pcs</v>
      </c>
      <c r="J584" s="26">
        <f>VLOOKUP(B584,'Data Produk'!$A$2:$F$40,5,FALSE)</f>
        <v>1500</v>
      </c>
      <c r="K584" s="26">
        <f>VLOOKUP(B584,'Data Produk'!$A$2:$F$40,6,FALSE)</f>
        <v>2500</v>
      </c>
      <c r="L584" s="14">
        <f t="shared" si="83"/>
        <v>165000</v>
      </c>
      <c r="M584" s="15">
        <f t="shared" si="84"/>
        <v>275000</v>
      </c>
      <c r="N584" s="10">
        <f t="shared" si="80"/>
        <v>6</v>
      </c>
      <c r="O584" s="9" t="str">
        <f t="shared" si="81"/>
        <v>Aug</v>
      </c>
      <c r="P584" s="16">
        <f t="shared" si="82"/>
        <v>2022</v>
      </c>
      <c r="R584">
        <f>'[1]Data Transaksi'!$C584+50</f>
        <v>160</v>
      </c>
    </row>
    <row r="585" spans="1:18" x14ac:dyDescent="0.3">
      <c r="A585" s="17">
        <v>44780</v>
      </c>
      <c r="B585" s="18" t="s">
        <v>30</v>
      </c>
      <c r="C585" s="19">
        <v>107</v>
      </c>
      <c r="D585" s="19" t="s">
        <v>51</v>
      </c>
      <c r="E585" s="28" t="s">
        <v>54</v>
      </c>
      <c r="F585" s="21">
        <v>0</v>
      </c>
      <c r="G585" s="18" t="str">
        <f>VLOOKUP(B585,'Data Produk'!$A$2:$F$40,2,FALSE)</f>
        <v>Lifebuoy Cair 900 Ml</v>
      </c>
      <c r="H585" s="18" t="str">
        <f>VLOOKUP(B585,'Data Produk'!$A$2:$F$40,3,FALSE)</f>
        <v>Perawatan Tubuh</v>
      </c>
      <c r="I585" s="19" t="str">
        <f>VLOOKUP(B585,'Data Produk'!$A$2:$F$40,4,FALSE)</f>
        <v>Pcs</v>
      </c>
      <c r="J585" s="27">
        <f>VLOOKUP(B585,'Data Produk'!$A$2:$F$40,5,FALSE)</f>
        <v>34550</v>
      </c>
      <c r="K585" s="27">
        <f>VLOOKUP(B585,'Data Produk'!$A$2:$F$40,6,FALSE)</f>
        <v>36000</v>
      </c>
      <c r="L585" s="23">
        <f t="shared" si="83"/>
        <v>3696850</v>
      </c>
      <c r="M585" s="24">
        <f t="shared" si="84"/>
        <v>3852000</v>
      </c>
      <c r="N585" s="10">
        <f t="shared" si="80"/>
        <v>7</v>
      </c>
      <c r="O585" s="9" t="str">
        <f t="shared" si="81"/>
        <v>Aug</v>
      </c>
      <c r="P585" s="16">
        <f t="shared" si="82"/>
        <v>2022</v>
      </c>
      <c r="R585">
        <f>'[1]Data Transaksi'!$C585+50</f>
        <v>157</v>
      </c>
    </row>
    <row r="586" spans="1:18" x14ac:dyDescent="0.3">
      <c r="A586" s="8">
        <v>44781</v>
      </c>
      <c r="B586" s="9" t="s">
        <v>8</v>
      </c>
      <c r="C586" s="10">
        <v>103</v>
      </c>
      <c r="D586" s="10" t="s">
        <v>51</v>
      </c>
      <c r="E586" s="25" t="s">
        <v>55</v>
      </c>
      <c r="F586" s="12">
        <v>0</v>
      </c>
      <c r="G586" s="9" t="str">
        <f>VLOOKUP(B586,'Data Produk'!$A$2:$F$40,2,FALSE)</f>
        <v>Oreo Wafer Sandwich</v>
      </c>
      <c r="H586" s="9" t="str">
        <f>VLOOKUP(B586,'Data Produk'!$A$2:$F$40,3,FALSE)</f>
        <v>Makanan</v>
      </c>
      <c r="I586" s="10" t="str">
        <f>VLOOKUP(B586,'Data Produk'!$A$2:$F$40,4,FALSE)</f>
        <v>Pcs</v>
      </c>
      <c r="J586" s="26">
        <f>VLOOKUP(B586,'Data Produk'!$A$2:$F$40,5,FALSE)</f>
        <v>2350</v>
      </c>
      <c r="K586" s="26">
        <f>VLOOKUP(B586,'Data Produk'!$A$2:$F$40,6,FALSE)</f>
        <v>3500</v>
      </c>
      <c r="L586" s="14">
        <f t="shared" si="83"/>
        <v>242050</v>
      </c>
      <c r="M586" s="15">
        <f t="shared" si="84"/>
        <v>360500</v>
      </c>
      <c r="N586" s="10">
        <f t="shared" si="80"/>
        <v>8</v>
      </c>
      <c r="O586" s="9" t="str">
        <f t="shared" si="81"/>
        <v>Aug</v>
      </c>
      <c r="P586" s="16">
        <f t="shared" si="82"/>
        <v>2022</v>
      </c>
      <c r="R586">
        <f>'[1]Data Transaksi'!$C586+50</f>
        <v>153</v>
      </c>
    </row>
    <row r="587" spans="1:18" x14ac:dyDescent="0.3">
      <c r="A587" s="17">
        <v>44782</v>
      </c>
      <c r="B587" s="18" t="s">
        <v>32</v>
      </c>
      <c r="C587" s="19">
        <v>104</v>
      </c>
      <c r="D587" s="19" t="s">
        <v>53</v>
      </c>
      <c r="E587" s="28" t="s">
        <v>54</v>
      </c>
      <c r="F587" s="21">
        <v>0</v>
      </c>
      <c r="G587" s="18" t="str">
        <f>VLOOKUP(B587,'Data Produk'!$A$2:$F$40,2,FALSE)</f>
        <v>Pepsodent 120 gr</v>
      </c>
      <c r="H587" s="18" t="str">
        <f>VLOOKUP(B587,'Data Produk'!$A$2:$F$40,3,FALSE)</f>
        <v>Perawatan Tubuh</v>
      </c>
      <c r="I587" s="19" t="str">
        <f>VLOOKUP(B587,'Data Produk'!$A$2:$F$40,4,FALSE)</f>
        <v>Pcs</v>
      </c>
      <c r="J587" s="27">
        <f>VLOOKUP(B587,'Data Produk'!$A$2:$F$40,5,FALSE)</f>
        <v>5750</v>
      </c>
      <c r="K587" s="27">
        <f>VLOOKUP(B587,'Data Produk'!$A$2:$F$40,6,FALSE)</f>
        <v>10300</v>
      </c>
      <c r="L587" s="23">
        <f t="shared" si="83"/>
        <v>598000</v>
      </c>
      <c r="M587" s="24">
        <f t="shared" si="84"/>
        <v>1071200</v>
      </c>
      <c r="N587" s="10">
        <f t="shared" si="80"/>
        <v>9</v>
      </c>
      <c r="O587" s="9" t="str">
        <f t="shared" si="81"/>
        <v>Aug</v>
      </c>
      <c r="P587" s="16">
        <f t="shared" si="82"/>
        <v>2022</v>
      </c>
      <c r="R587">
        <f>'[1]Data Transaksi'!$C587+50</f>
        <v>154</v>
      </c>
    </row>
    <row r="588" spans="1:18" x14ac:dyDescent="0.3">
      <c r="A588" s="8">
        <v>44783</v>
      </c>
      <c r="B588" s="9" t="s">
        <v>32</v>
      </c>
      <c r="C588" s="10">
        <v>103</v>
      </c>
      <c r="D588" s="10" t="s">
        <v>52</v>
      </c>
      <c r="E588" s="25" t="s">
        <v>54</v>
      </c>
      <c r="F588" s="12">
        <v>0</v>
      </c>
      <c r="G588" s="9" t="str">
        <f>VLOOKUP(B588,'Data Produk'!$A$2:$F$40,2,FALSE)</f>
        <v>Pepsodent 120 gr</v>
      </c>
      <c r="H588" s="9" t="str">
        <f>VLOOKUP(B588,'Data Produk'!$A$2:$F$40,3,FALSE)</f>
        <v>Perawatan Tubuh</v>
      </c>
      <c r="I588" s="10" t="str">
        <f>VLOOKUP(B588,'Data Produk'!$A$2:$F$40,4,FALSE)</f>
        <v>Pcs</v>
      </c>
      <c r="J588" s="26">
        <f>VLOOKUP(B588,'Data Produk'!$A$2:$F$40,5,FALSE)</f>
        <v>5750</v>
      </c>
      <c r="K588" s="26">
        <f>VLOOKUP(B588,'Data Produk'!$A$2:$F$40,6,FALSE)</f>
        <v>10300</v>
      </c>
      <c r="L588" s="14">
        <f t="shared" si="83"/>
        <v>592250</v>
      </c>
      <c r="M588" s="15">
        <f t="shared" si="84"/>
        <v>1060900</v>
      </c>
      <c r="N588" s="10">
        <f t="shared" si="80"/>
        <v>10</v>
      </c>
      <c r="O588" s="9" t="str">
        <f t="shared" si="81"/>
        <v>Aug</v>
      </c>
      <c r="P588" s="16">
        <f t="shared" si="82"/>
        <v>2022</v>
      </c>
      <c r="R588">
        <f>'[1]Data Transaksi'!$C588+50</f>
        <v>153</v>
      </c>
    </row>
    <row r="589" spans="1:18" x14ac:dyDescent="0.3">
      <c r="A589" s="17">
        <v>44784</v>
      </c>
      <c r="B589" s="18" t="s">
        <v>7</v>
      </c>
      <c r="C589" s="19">
        <v>102</v>
      </c>
      <c r="D589" s="19" t="s">
        <v>53</v>
      </c>
      <c r="E589" s="28" t="s">
        <v>54</v>
      </c>
      <c r="F589" s="21">
        <v>0</v>
      </c>
      <c r="G589" s="18" t="str">
        <f>VLOOKUP(B589,'Data Produk'!$A$2:$F$40,2,FALSE)</f>
        <v>Lotte Chocopie</v>
      </c>
      <c r="H589" s="18" t="str">
        <f>VLOOKUP(B589,'Data Produk'!$A$2:$F$40,3,FALSE)</f>
        <v>Makanan</v>
      </c>
      <c r="I589" s="19" t="str">
        <f>VLOOKUP(B589,'Data Produk'!$A$2:$F$40,4,FALSE)</f>
        <v>Pcs</v>
      </c>
      <c r="J589" s="27">
        <f>VLOOKUP(B589,'Data Produk'!$A$2:$F$40,5,FALSE)</f>
        <v>4850</v>
      </c>
      <c r="K589" s="27">
        <f>VLOOKUP(B589,'Data Produk'!$A$2:$F$40,6,FALSE)</f>
        <v>6100</v>
      </c>
      <c r="L589" s="23">
        <f t="shared" si="83"/>
        <v>494700</v>
      </c>
      <c r="M589" s="24">
        <f t="shared" si="84"/>
        <v>622200</v>
      </c>
      <c r="N589" s="10">
        <f t="shared" si="80"/>
        <v>11</v>
      </c>
      <c r="O589" s="9" t="str">
        <f t="shared" si="81"/>
        <v>Aug</v>
      </c>
      <c r="P589" s="16">
        <f t="shared" si="82"/>
        <v>2022</v>
      </c>
      <c r="R589">
        <f>'[1]Data Transaksi'!$C589+50</f>
        <v>152</v>
      </c>
    </row>
    <row r="590" spans="1:18" x14ac:dyDescent="0.3">
      <c r="A590" s="8">
        <v>44785</v>
      </c>
      <c r="B590" s="9" t="s">
        <v>9</v>
      </c>
      <c r="C590" s="10">
        <v>105</v>
      </c>
      <c r="D590" s="10" t="s">
        <v>53</v>
      </c>
      <c r="E590" s="25" t="s">
        <v>54</v>
      </c>
      <c r="F590" s="12">
        <v>0</v>
      </c>
      <c r="G590" s="9" t="str">
        <f>VLOOKUP(B590,'Data Produk'!$A$2:$F$40,2,FALSE)</f>
        <v>Nyam-nyam</v>
      </c>
      <c r="H590" s="9" t="str">
        <f>VLOOKUP(B590,'Data Produk'!$A$2:$F$40,3,FALSE)</f>
        <v>Makanan</v>
      </c>
      <c r="I590" s="10" t="str">
        <f>VLOOKUP(B590,'Data Produk'!$A$2:$F$40,4,FALSE)</f>
        <v>Pcs</v>
      </c>
      <c r="J590" s="26">
        <f>VLOOKUP(B590,'Data Produk'!$A$2:$F$40,5,FALSE)</f>
        <v>3550</v>
      </c>
      <c r="K590" s="26">
        <f>VLOOKUP(B590,'Data Produk'!$A$2:$F$40,6,FALSE)</f>
        <v>4800</v>
      </c>
      <c r="L590" s="14">
        <f t="shared" si="83"/>
        <v>372750</v>
      </c>
      <c r="M590" s="15">
        <f t="shared" si="84"/>
        <v>504000</v>
      </c>
      <c r="N590" s="10">
        <f t="shared" si="80"/>
        <v>12</v>
      </c>
      <c r="O590" s="9" t="str">
        <f t="shared" si="81"/>
        <v>Aug</v>
      </c>
      <c r="P590" s="16">
        <f t="shared" si="82"/>
        <v>2022</v>
      </c>
      <c r="R590">
        <f>'[1]Data Transaksi'!$C590+50</f>
        <v>155</v>
      </c>
    </row>
    <row r="591" spans="1:18" x14ac:dyDescent="0.3">
      <c r="A591" s="17">
        <v>44786</v>
      </c>
      <c r="B591" s="18" t="s">
        <v>6</v>
      </c>
      <c r="C591" s="19">
        <v>106</v>
      </c>
      <c r="D591" s="19" t="s">
        <v>52</v>
      </c>
      <c r="E591" s="28" t="s">
        <v>54</v>
      </c>
      <c r="F591" s="21">
        <v>0</v>
      </c>
      <c r="G591" s="18" t="str">
        <f>VLOOKUP(B591,'Data Produk'!$A$2:$F$40,2,FALSE)</f>
        <v>Pocky</v>
      </c>
      <c r="H591" s="18" t="str">
        <f>VLOOKUP(B591,'Data Produk'!$A$2:$F$40,3,FALSE)</f>
        <v>Makanan</v>
      </c>
      <c r="I591" s="19" t="str">
        <f>VLOOKUP(B591,'Data Produk'!$A$2:$F$40,4,FALSE)</f>
        <v>Pcs</v>
      </c>
      <c r="J591" s="27">
        <f>VLOOKUP(B591,'Data Produk'!$A$2:$F$40,5,FALSE)</f>
        <v>7250</v>
      </c>
      <c r="K591" s="27">
        <f>VLOOKUP(B591,'Data Produk'!$A$2:$F$40,6,FALSE)</f>
        <v>8200</v>
      </c>
      <c r="L591" s="23">
        <f t="shared" si="83"/>
        <v>768500</v>
      </c>
      <c r="M591" s="24">
        <f t="shared" si="84"/>
        <v>869200</v>
      </c>
      <c r="N591" s="10">
        <f t="shared" si="80"/>
        <v>13</v>
      </c>
      <c r="O591" s="9" t="str">
        <f t="shared" si="81"/>
        <v>Aug</v>
      </c>
      <c r="P591" s="16">
        <f t="shared" si="82"/>
        <v>2022</v>
      </c>
      <c r="R591">
        <f>'[1]Data Transaksi'!$C591+50</f>
        <v>156</v>
      </c>
    </row>
    <row r="592" spans="1:18" x14ac:dyDescent="0.3">
      <c r="A592" s="8">
        <v>44787</v>
      </c>
      <c r="B592" s="9" t="s">
        <v>20</v>
      </c>
      <c r="C592" s="10">
        <v>108</v>
      </c>
      <c r="D592" s="10" t="s">
        <v>53</v>
      </c>
      <c r="E592" s="25" t="s">
        <v>54</v>
      </c>
      <c r="F592" s="12">
        <v>0</v>
      </c>
      <c r="G592" s="9" t="str">
        <f>VLOOKUP(B592,'Data Produk'!$A$2:$F$40,2,FALSE)</f>
        <v>Yoyic Bluebery</v>
      </c>
      <c r="H592" s="9" t="str">
        <f>VLOOKUP(B592,'Data Produk'!$A$2:$F$40,3,FALSE)</f>
        <v>Minuman</v>
      </c>
      <c r="I592" s="10" t="str">
        <f>VLOOKUP(B592,'Data Produk'!$A$2:$F$40,4,FALSE)</f>
        <v>Pcs</v>
      </c>
      <c r="J592" s="26">
        <f>VLOOKUP(B592,'Data Produk'!$A$2:$F$40,5,FALSE)</f>
        <v>4775</v>
      </c>
      <c r="K592" s="26">
        <f>VLOOKUP(B592,'Data Produk'!$A$2:$F$40,6,FALSE)</f>
        <v>7700</v>
      </c>
      <c r="L592" s="14">
        <f t="shared" si="83"/>
        <v>515700</v>
      </c>
      <c r="M592" s="15">
        <f t="shared" si="84"/>
        <v>831600</v>
      </c>
      <c r="N592" s="10">
        <f t="shared" si="80"/>
        <v>14</v>
      </c>
      <c r="O592" s="9" t="str">
        <f t="shared" si="81"/>
        <v>Aug</v>
      </c>
      <c r="P592" s="16">
        <f t="shared" si="82"/>
        <v>2022</v>
      </c>
      <c r="R592">
        <f>'[1]Data Transaksi'!$C592+50</f>
        <v>158</v>
      </c>
    </row>
    <row r="593" spans="1:18" x14ac:dyDescent="0.3">
      <c r="A593" s="17">
        <v>44788</v>
      </c>
      <c r="B593" s="18" t="s">
        <v>25</v>
      </c>
      <c r="C593" s="19">
        <v>104</v>
      </c>
      <c r="D593" s="19" t="s">
        <v>53</v>
      </c>
      <c r="E593" s="28" t="s">
        <v>54</v>
      </c>
      <c r="F593" s="21">
        <v>0</v>
      </c>
      <c r="G593" s="18" t="str">
        <f>VLOOKUP(B593,'Data Produk'!$A$2:$F$40,2,FALSE)</f>
        <v>Golda Coffee</v>
      </c>
      <c r="H593" s="18" t="str">
        <f>VLOOKUP(B593,'Data Produk'!$A$2:$F$40,3,FALSE)</f>
        <v>Minuman</v>
      </c>
      <c r="I593" s="19" t="str">
        <f>VLOOKUP(B593,'Data Produk'!$A$2:$F$40,4,FALSE)</f>
        <v>Pcs</v>
      </c>
      <c r="J593" s="27">
        <f>VLOOKUP(B593,'Data Produk'!$A$2:$F$40,5,FALSE)</f>
        <v>11950</v>
      </c>
      <c r="K593" s="27">
        <f>VLOOKUP(B593,'Data Produk'!$A$2:$F$40,6,FALSE)</f>
        <v>16200</v>
      </c>
      <c r="L593" s="23">
        <f t="shared" si="83"/>
        <v>1242800</v>
      </c>
      <c r="M593" s="24">
        <f t="shared" si="84"/>
        <v>1684800</v>
      </c>
      <c r="N593" s="10">
        <f t="shared" si="80"/>
        <v>15</v>
      </c>
      <c r="O593" s="9" t="str">
        <f t="shared" si="81"/>
        <v>Aug</v>
      </c>
      <c r="P593" s="16">
        <f t="shared" si="82"/>
        <v>2022</v>
      </c>
      <c r="R593">
        <f>'[1]Data Transaksi'!$C593+50</f>
        <v>154</v>
      </c>
    </row>
    <row r="594" spans="1:18" x14ac:dyDescent="0.3">
      <c r="A594" s="8">
        <v>44789</v>
      </c>
      <c r="B594" s="9" t="s">
        <v>30</v>
      </c>
      <c r="C594" s="10">
        <v>105</v>
      </c>
      <c r="D594" s="10" t="s">
        <v>52</v>
      </c>
      <c r="E594" s="25" t="s">
        <v>54</v>
      </c>
      <c r="F594" s="12">
        <v>0</v>
      </c>
      <c r="G594" s="9" t="str">
        <f>VLOOKUP(B594,'Data Produk'!$A$2:$F$40,2,FALSE)</f>
        <v>Lifebuoy Cair 900 Ml</v>
      </c>
      <c r="H594" s="9" t="str">
        <f>VLOOKUP(B594,'Data Produk'!$A$2:$F$40,3,FALSE)</f>
        <v>Perawatan Tubuh</v>
      </c>
      <c r="I594" s="10" t="str">
        <f>VLOOKUP(B594,'Data Produk'!$A$2:$F$40,4,FALSE)</f>
        <v>Pcs</v>
      </c>
      <c r="J594" s="26">
        <f>VLOOKUP(B594,'Data Produk'!$A$2:$F$40,5,FALSE)</f>
        <v>34550</v>
      </c>
      <c r="K594" s="26">
        <f>VLOOKUP(B594,'Data Produk'!$A$2:$F$40,6,FALSE)</f>
        <v>36000</v>
      </c>
      <c r="L594" s="14">
        <f t="shared" si="83"/>
        <v>3627750</v>
      </c>
      <c r="M594" s="15">
        <f t="shared" si="84"/>
        <v>3780000</v>
      </c>
      <c r="N594" s="10">
        <f t="shared" si="80"/>
        <v>16</v>
      </c>
      <c r="O594" s="9" t="str">
        <f t="shared" si="81"/>
        <v>Aug</v>
      </c>
      <c r="P594" s="16">
        <f t="shared" si="82"/>
        <v>2022</v>
      </c>
      <c r="R594">
        <f>'[1]Data Transaksi'!$C594+50</f>
        <v>155</v>
      </c>
    </row>
    <row r="595" spans="1:18" x14ac:dyDescent="0.3">
      <c r="A595" s="17">
        <v>44790</v>
      </c>
      <c r="B595" s="18" t="s">
        <v>8</v>
      </c>
      <c r="C595" s="19">
        <v>102</v>
      </c>
      <c r="D595" s="19" t="s">
        <v>53</v>
      </c>
      <c r="E595" s="28" t="s">
        <v>54</v>
      </c>
      <c r="F595" s="21">
        <v>0</v>
      </c>
      <c r="G595" s="18" t="str">
        <f>VLOOKUP(B595,'Data Produk'!$A$2:$F$40,2,FALSE)</f>
        <v>Oreo Wafer Sandwich</v>
      </c>
      <c r="H595" s="18" t="str">
        <f>VLOOKUP(B595,'Data Produk'!$A$2:$F$40,3,FALSE)</f>
        <v>Makanan</v>
      </c>
      <c r="I595" s="19" t="str">
        <f>VLOOKUP(B595,'Data Produk'!$A$2:$F$40,4,FALSE)</f>
        <v>Pcs</v>
      </c>
      <c r="J595" s="27">
        <f>VLOOKUP(B595,'Data Produk'!$A$2:$F$40,5,FALSE)</f>
        <v>2350</v>
      </c>
      <c r="K595" s="27">
        <f>VLOOKUP(B595,'Data Produk'!$A$2:$F$40,6,FALSE)</f>
        <v>3500</v>
      </c>
      <c r="L595" s="23">
        <f t="shared" si="83"/>
        <v>239700</v>
      </c>
      <c r="M595" s="24">
        <f t="shared" si="84"/>
        <v>357000</v>
      </c>
      <c r="N595" s="10">
        <f t="shared" si="80"/>
        <v>17</v>
      </c>
      <c r="O595" s="9" t="str">
        <f t="shared" si="81"/>
        <v>Aug</v>
      </c>
      <c r="P595" s="16">
        <f t="shared" si="82"/>
        <v>2022</v>
      </c>
      <c r="R595">
        <f>'[1]Data Transaksi'!$C595+50</f>
        <v>152</v>
      </c>
    </row>
    <row r="596" spans="1:18" x14ac:dyDescent="0.3">
      <c r="A596" s="8">
        <v>44791</v>
      </c>
      <c r="B596" s="9" t="s">
        <v>32</v>
      </c>
      <c r="C596" s="10">
        <v>106</v>
      </c>
      <c r="D596" s="10" t="s">
        <v>53</v>
      </c>
      <c r="E596" s="25" t="s">
        <v>54</v>
      </c>
      <c r="F596" s="12">
        <v>0</v>
      </c>
      <c r="G596" s="9" t="str">
        <f>VLOOKUP(B596,'Data Produk'!$A$2:$F$40,2,FALSE)</f>
        <v>Pepsodent 120 gr</v>
      </c>
      <c r="H596" s="9" t="str">
        <f>VLOOKUP(B596,'Data Produk'!$A$2:$F$40,3,FALSE)</f>
        <v>Perawatan Tubuh</v>
      </c>
      <c r="I596" s="10" t="str">
        <f>VLOOKUP(B596,'Data Produk'!$A$2:$F$40,4,FALSE)</f>
        <v>Pcs</v>
      </c>
      <c r="J596" s="26">
        <f>VLOOKUP(B596,'Data Produk'!$A$2:$F$40,5,FALSE)</f>
        <v>5750</v>
      </c>
      <c r="K596" s="26">
        <f>VLOOKUP(B596,'Data Produk'!$A$2:$F$40,6,FALSE)</f>
        <v>10300</v>
      </c>
      <c r="L596" s="14">
        <f t="shared" si="83"/>
        <v>609500</v>
      </c>
      <c r="M596" s="15">
        <f t="shared" si="84"/>
        <v>1091800</v>
      </c>
      <c r="N596" s="10">
        <f t="shared" si="80"/>
        <v>18</v>
      </c>
      <c r="O596" s="9" t="str">
        <f t="shared" si="81"/>
        <v>Aug</v>
      </c>
      <c r="P596" s="16">
        <f t="shared" si="82"/>
        <v>2022</v>
      </c>
      <c r="R596">
        <f>'[1]Data Transaksi'!$C596+50</f>
        <v>156</v>
      </c>
    </row>
    <row r="597" spans="1:18" x14ac:dyDescent="0.3">
      <c r="A597" s="17">
        <v>44792</v>
      </c>
      <c r="B597" s="18" t="s">
        <v>32</v>
      </c>
      <c r="C597" s="19">
        <v>103</v>
      </c>
      <c r="D597" s="19" t="s">
        <v>52</v>
      </c>
      <c r="E597" s="28" t="s">
        <v>54</v>
      </c>
      <c r="F597" s="21">
        <v>0</v>
      </c>
      <c r="G597" s="18" t="str">
        <f>VLOOKUP(B597,'Data Produk'!$A$2:$F$40,2,FALSE)</f>
        <v>Pepsodent 120 gr</v>
      </c>
      <c r="H597" s="18" t="str">
        <f>VLOOKUP(B597,'Data Produk'!$A$2:$F$40,3,FALSE)</f>
        <v>Perawatan Tubuh</v>
      </c>
      <c r="I597" s="19" t="str">
        <f>VLOOKUP(B597,'Data Produk'!$A$2:$F$40,4,FALSE)</f>
        <v>Pcs</v>
      </c>
      <c r="J597" s="27">
        <f>VLOOKUP(B597,'Data Produk'!$A$2:$F$40,5,FALSE)</f>
        <v>5750</v>
      </c>
      <c r="K597" s="27">
        <f>VLOOKUP(B597,'Data Produk'!$A$2:$F$40,6,FALSE)</f>
        <v>10300</v>
      </c>
      <c r="L597" s="23">
        <f t="shared" si="83"/>
        <v>592250</v>
      </c>
      <c r="M597" s="24">
        <f t="shared" si="84"/>
        <v>1060900</v>
      </c>
      <c r="N597" s="10">
        <f t="shared" si="80"/>
        <v>19</v>
      </c>
      <c r="O597" s="9" t="str">
        <f t="shared" si="81"/>
        <v>Aug</v>
      </c>
      <c r="P597" s="16">
        <f t="shared" si="82"/>
        <v>2022</v>
      </c>
      <c r="R597">
        <f>'[1]Data Transaksi'!$C597+50</f>
        <v>153</v>
      </c>
    </row>
    <row r="598" spans="1:18" x14ac:dyDescent="0.3">
      <c r="A598" s="8">
        <v>44793</v>
      </c>
      <c r="B598" s="9" t="s">
        <v>7</v>
      </c>
      <c r="C598" s="10">
        <v>109</v>
      </c>
      <c r="D598" s="10" t="s">
        <v>53</v>
      </c>
      <c r="E598" s="25" t="s">
        <v>54</v>
      </c>
      <c r="F598" s="12">
        <v>0</v>
      </c>
      <c r="G598" s="9" t="str">
        <f>VLOOKUP(B598,'Data Produk'!$A$2:$F$40,2,FALSE)</f>
        <v>Lotte Chocopie</v>
      </c>
      <c r="H598" s="9" t="str">
        <f>VLOOKUP(B598,'Data Produk'!$A$2:$F$40,3,FALSE)</f>
        <v>Makanan</v>
      </c>
      <c r="I598" s="10" t="str">
        <f>VLOOKUP(B598,'Data Produk'!$A$2:$F$40,4,FALSE)</f>
        <v>Pcs</v>
      </c>
      <c r="J598" s="26">
        <f>VLOOKUP(B598,'Data Produk'!$A$2:$F$40,5,FALSE)</f>
        <v>4850</v>
      </c>
      <c r="K598" s="26">
        <f>VLOOKUP(B598,'Data Produk'!$A$2:$F$40,6,FALSE)</f>
        <v>6100</v>
      </c>
      <c r="L598" s="14">
        <f t="shared" si="83"/>
        <v>528650</v>
      </c>
      <c r="M598" s="15">
        <f t="shared" si="84"/>
        <v>664900</v>
      </c>
      <c r="N598" s="10">
        <f t="shared" si="80"/>
        <v>20</v>
      </c>
      <c r="O598" s="9" t="str">
        <f t="shared" si="81"/>
        <v>Aug</v>
      </c>
      <c r="P598" s="16">
        <f t="shared" si="82"/>
        <v>2022</v>
      </c>
      <c r="R598">
        <f>'[1]Data Transaksi'!$C598+50</f>
        <v>159</v>
      </c>
    </row>
    <row r="599" spans="1:18" x14ac:dyDescent="0.3">
      <c r="A599" s="17">
        <v>44794</v>
      </c>
      <c r="B599" s="18" t="s">
        <v>9</v>
      </c>
      <c r="C599" s="19">
        <v>108</v>
      </c>
      <c r="D599" s="19" t="s">
        <v>53</v>
      </c>
      <c r="E599" s="28" t="s">
        <v>54</v>
      </c>
      <c r="F599" s="21">
        <v>0</v>
      </c>
      <c r="G599" s="18" t="str">
        <f>VLOOKUP(B599,'Data Produk'!$A$2:$F$40,2,FALSE)</f>
        <v>Nyam-nyam</v>
      </c>
      <c r="H599" s="18" t="str">
        <f>VLOOKUP(B599,'Data Produk'!$A$2:$F$40,3,FALSE)</f>
        <v>Makanan</v>
      </c>
      <c r="I599" s="19" t="str">
        <f>VLOOKUP(B599,'Data Produk'!$A$2:$F$40,4,FALSE)</f>
        <v>Pcs</v>
      </c>
      <c r="J599" s="27">
        <f>VLOOKUP(B599,'Data Produk'!$A$2:$F$40,5,FALSE)</f>
        <v>3550</v>
      </c>
      <c r="K599" s="27">
        <f>VLOOKUP(B599,'Data Produk'!$A$2:$F$40,6,FALSE)</f>
        <v>4800</v>
      </c>
      <c r="L599" s="23">
        <f t="shared" si="83"/>
        <v>383400</v>
      </c>
      <c r="M599" s="24">
        <f t="shared" si="84"/>
        <v>518400</v>
      </c>
      <c r="N599" s="10">
        <f t="shared" si="80"/>
        <v>21</v>
      </c>
      <c r="O599" s="9" t="str">
        <f t="shared" si="81"/>
        <v>Aug</v>
      </c>
      <c r="P599" s="16">
        <f t="shared" si="82"/>
        <v>2022</v>
      </c>
      <c r="R599">
        <f>'[1]Data Transaksi'!$C599+50</f>
        <v>158</v>
      </c>
    </row>
    <row r="600" spans="1:18" x14ac:dyDescent="0.3">
      <c r="A600" s="8">
        <v>44795</v>
      </c>
      <c r="B600" s="9" t="s">
        <v>6</v>
      </c>
      <c r="C600" s="10">
        <v>107</v>
      </c>
      <c r="D600" s="10" t="s">
        <v>52</v>
      </c>
      <c r="E600" s="25" t="s">
        <v>54</v>
      </c>
      <c r="F600" s="12">
        <v>0</v>
      </c>
      <c r="G600" s="9" t="str">
        <f>VLOOKUP(B600,'Data Produk'!$A$2:$F$40,2,FALSE)</f>
        <v>Pocky</v>
      </c>
      <c r="H600" s="9" t="str">
        <f>VLOOKUP(B600,'Data Produk'!$A$2:$F$40,3,FALSE)</f>
        <v>Makanan</v>
      </c>
      <c r="I600" s="10" t="str">
        <f>VLOOKUP(B600,'Data Produk'!$A$2:$F$40,4,FALSE)</f>
        <v>Pcs</v>
      </c>
      <c r="J600" s="26">
        <f>VLOOKUP(B600,'Data Produk'!$A$2:$F$40,5,FALSE)</f>
        <v>7250</v>
      </c>
      <c r="K600" s="26">
        <f>VLOOKUP(B600,'Data Produk'!$A$2:$F$40,6,FALSE)</f>
        <v>8200</v>
      </c>
      <c r="L600" s="14">
        <f t="shared" si="83"/>
        <v>775750</v>
      </c>
      <c r="M600" s="15">
        <f t="shared" si="84"/>
        <v>877400</v>
      </c>
      <c r="N600" s="10">
        <f t="shared" si="80"/>
        <v>22</v>
      </c>
      <c r="O600" s="9" t="str">
        <f t="shared" si="81"/>
        <v>Aug</v>
      </c>
      <c r="P600" s="16">
        <f t="shared" si="82"/>
        <v>2022</v>
      </c>
      <c r="R600">
        <f>'[1]Data Transaksi'!$C600+50</f>
        <v>157</v>
      </c>
    </row>
    <row r="601" spans="1:18" x14ac:dyDescent="0.3">
      <c r="A601" s="17">
        <v>44796</v>
      </c>
      <c r="B601" s="18" t="s">
        <v>20</v>
      </c>
      <c r="C601" s="19">
        <v>102</v>
      </c>
      <c r="D601" s="19" t="s">
        <v>53</v>
      </c>
      <c r="E601" s="28" t="s">
        <v>54</v>
      </c>
      <c r="F601" s="21">
        <v>0</v>
      </c>
      <c r="G601" s="18" t="str">
        <f>VLOOKUP(B601,'Data Produk'!$A$2:$F$40,2,FALSE)</f>
        <v>Yoyic Bluebery</v>
      </c>
      <c r="H601" s="18" t="str">
        <f>VLOOKUP(B601,'Data Produk'!$A$2:$F$40,3,FALSE)</f>
        <v>Minuman</v>
      </c>
      <c r="I601" s="19" t="str">
        <f>VLOOKUP(B601,'Data Produk'!$A$2:$F$40,4,FALSE)</f>
        <v>Pcs</v>
      </c>
      <c r="J601" s="27">
        <f>VLOOKUP(B601,'Data Produk'!$A$2:$F$40,5,FALSE)</f>
        <v>4775</v>
      </c>
      <c r="K601" s="27">
        <f>VLOOKUP(B601,'Data Produk'!$A$2:$F$40,6,FALSE)</f>
        <v>7700</v>
      </c>
      <c r="L601" s="23">
        <f t="shared" si="83"/>
        <v>487050</v>
      </c>
      <c r="M601" s="24">
        <f t="shared" si="84"/>
        <v>785400</v>
      </c>
      <c r="N601" s="10">
        <f t="shared" si="80"/>
        <v>23</v>
      </c>
      <c r="O601" s="9" t="str">
        <f t="shared" si="81"/>
        <v>Aug</v>
      </c>
      <c r="P601" s="16">
        <f t="shared" si="82"/>
        <v>2022</v>
      </c>
      <c r="R601">
        <f>'[1]Data Transaksi'!$C601+50</f>
        <v>152</v>
      </c>
    </row>
    <row r="602" spans="1:18" x14ac:dyDescent="0.3">
      <c r="A602" s="8">
        <v>44797</v>
      </c>
      <c r="B602" s="9" t="s">
        <v>25</v>
      </c>
      <c r="C602" s="10">
        <v>105</v>
      </c>
      <c r="D602" s="10" t="s">
        <v>53</v>
      </c>
      <c r="E602" s="25" t="s">
        <v>54</v>
      </c>
      <c r="F602" s="12">
        <v>0</v>
      </c>
      <c r="G602" s="9" t="str">
        <f>VLOOKUP(B602,'Data Produk'!$A$2:$F$40,2,FALSE)</f>
        <v>Golda Coffee</v>
      </c>
      <c r="H602" s="9" t="str">
        <f>VLOOKUP(B602,'Data Produk'!$A$2:$F$40,3,FALSE)</f>
        <v>Minuman</v>
      </c>
      <c r="I602" s="10" t="str">
        <f>VLOOKUP(B602,'Data Produk'!$A$2:$F$40,4,FALSE)</f>
        <v>Pcs</v>
      </c>
      <c r="J602" s="26">
        <f>VLOOKUP(B602,'Data Produk'!$A$2:$F$40,5,FALSE)</f>
        <v>11950</v>
      </c>
      <c r="K602" s="26">
        <f>VLOOKUP(B602,'Data Produk'!$A$2:$F$40,6,FALSE)</f>
        <v>16200</v>
      </c>
      <c r="L602" s="14">
        <f t="shared" si="83"/>
        <v>1254750</v>
      </c>
      <c r="M602" s="15">
        <f t="shared" si="84"/>
        <v>1701000</v>
      </c>
      <c r="N602" s="10">
        <f t="shared" si="80"/>
        <v>24</v>
      </c>
      <c r="O602" s="9" t="str">
        <f t="shared" si="81"/>
        <v>Aug</v>
      </c>
      <c r="P602" s="16">
        <f t="shared" si="82"/>
        <v>2022</v>
      </c>
      <c r="R602">
        <f>'[1]Data Transaksi'!$C602+50</f>
        <v>155</v>
      </c>
    </row>
    <row r="603" spans="1:18" x14ac:dyDescent="0.3">
      <c r="A603" s="17">
        <v>44798</v>
      </c>
      <c r="B603" s="18" t="s">
        <v>32</v>
      </c>
      <c r="C603" s="19">
        <v>103</v>
      </c>
      <c r="D603" s="19" t="s">
        <v>51</v>
      </c>
      <c r="E603" s="28" t="s">
        <v>54</v>
      </c>
      <c r="F603" s="21">
        <v>0</v>
      </c>
      <c r="G603" s="18" t="str">
        <f>VLOOKUP(B603,'Data Produk'!$A$2:$F$40,2,FALSE)</f>
        <v>Pepsodent 120 gr</v>
      </c>
      <c r="H603" s="18" t="str">
        <f>VLOOKUP(B603,'Data Produk'!$A$2:$F$40,3,FALSE)</f>
        <v>Perawatan Tubuh</v>
      </c>
      <c r="I603" s="19" t="str">
        <f>VLOOKUP(B603,'Data Produk'!$A$2:$F$40,4,FALSE)</f>
        <v>Pcs</v>
      </c>
      <c r="J603" s="27">
        <f>VLOOKUP(B603,'Data Produk'!$A$2:$F$40,5,FALSE)</f>
        <v>5750</v>
      </c>
      <c r="K603" s="27">
        <f>VLOOKUP(B603,'Data Produk'!$A$2:$F$40,6,FALSE)</f>
        <v>10300</v>
      </c>
      <c r="L603" s="23">
        <f t="shared" si="83"/>
        <v>592250</v>
      </c>
      <c r="M603" s="24">
        <f t="shared" ref="M603:M609" si="85">K603*C603*(1-F603)</f>
        <v>1060900</v>
      </c>
      <c r="N603" s="10">
        <f t="shared" si="80"/>
        <v>25</v>
      </c>
      <c r="O603" s="9" t="str">
        <f t="shared" si="81"/>
        <v>Aug</v>
      </c>
      <c r="P603" s="16">
        <f t="shared" si="82"/>
        <v>2022</v>
      </c>
      <c r="R603">
        <f>'[1]Data Transaksi'!$C603+50</f>
        <v>153</v>
      </c>
    </row>
    <row r="604" spans="1:18" x14ac:dyDescent="0.3">
      <c r="A604" s="8">
        <v>44799</v>
      </c>
      <c r="B604" s="9" t="s">
        <v>32</v>
      </c>
      <c r="C604" s="10">
        <v>107</v>
      </c>
      <c r="D604" s="10" t="s">
        <v>51</v>
      </c>
      <c r="E604" s="25" t="s">
        <v>54</v>
      </c>
      <c r="F604" s="12">
        <v>0</v>
      </c>
      <c r="G604" s="9" t="str">
        <f>VLOOKUP(B604,'Data Produk'!$A$2:$F$40,2,FALSE)</f>
        <v>Pepsodent 120 gr</v>
      </c>
      <c r="H604" s="9" t="str">
        <f>VLOOKUP(B604,'Data Produk'!$A$2:$F$40,3,FALSE)</f>
        <v>Perawatan Tubuh</v>
      </c>
      <c r="I604" s="10" t="str">
        <f>VLOOKUP(B604,'Data Produk'!$A$2:$F$40,4,FALSE)</f>
        <v>Pcs</v>
      </c>
      <c r="J604" s="26">
        <f>VLOOKUP(B604,'Data Produk'!$A$2:$F$40,5,FALSE)</f>
        <v>5750</v>
      </c>
      <c r="K604" s="26">
        <f>VLOOKUP(B604,'Data Produk'!$A$2:$F$40,6,FALSE)</f>
        <v>10300</v>
      </c>
      <c r="L604" s="14">
        <f t="shared" si="83"/>
        <v>615250</v>
      </c>
      <c r="M604" s="15">
        <f t="shared" si="85"/>
        <v>1102100</v>
      </c>
      <c r="N604" s="10">
        <f t="shared" si="80"/>
        <v>26</v>
      </c>
      <c r="O604" s="9" t="str">
        <f t="shared" si="81"/>
        <v>Aug</v>
      </c>
      <c r="P604" s="16">
        <f t="shared" si="82"/>
        <v>2022</v>
      </c>
      <c r="R604">
        <f>'[1]Data Transaksi'!$C604+50</f>
        <v>157</v>
      </c>
    </row>
    <row r="605" spans="1:18" x14ac:dyDescent="0.3">
      <c r="A605" s="17">
        <v>44800</v>
      </c>
      <c r="B605" s="18" t="s">
        <v>32</v>
      </c>
      <c r="C605" s="19">
        <v>105</v>
      </c>
      <c r="D605" s="19" t="s">
        <v>51</v>
      </c>
      <c r="E605" s="28" t="s">
        <v>54</v>
      </c>
      <c r="F605" s="21">
        <v>0</v>
      </c>
      <c r="G605" s="18" t="str">
        <f>VLOOKUP(B605,'Data Produk'!$A$2:$F$40,2,FALSE)</f>
        <v>Pepsodent 120 gr</v>
      </c>
      <c r="H605" s="18" t="str">
        <f>VLOOKUP(B605,'Data Produk'!$A$2:$F$40,3,FALSE)</f>
        <v>Perawatan Tubuh</v>
      </c>
      <c r="I605" s="19" t="str">
        <f>VLOOKUP(B605,'Data Produk'!$A$2:$F$40,4,FALSE)</f>
        <v>Pcs</v>
      </c>
      <c r="J605" s="27">
        <f>VLOOKUP(B605,'Data Produk'!$A$2:$F$40,5,FALSE)</f>
        <v>5750</v>
      </c>
      <c r="K605" s="27">
        <f>VLOOKUP(B605,'Data Produk'!$A$2:$F$40,6,FALSE)</f>
        <v>10300</v>
      </c>
      <c r="L605" s="23">
        <f t="shared" si="83"/>
        <v>603750</v>
      </c>
      <c r="M605" s="24">
        <f t="shared" si="85"/>
        <v>1081500</v>
      </c>
      <c r="N605" s="10">
        <f t="shared" si="80"/>
        <v>27</v>
      </c>
      <c r="O605" s="9" t="str">
        <f t="shared" si="81"/>
        <v>Aug</v>
      </c>
      <c r="P605" s="16">
        <f t="shared" si="82"/>
        <v>2022</v>
      </c>
      <c r="R605">
        <f>'[1]Data Transaksi'!$C605+50</f>
        <v>155</v>
      </c>
    </row>
    <row r="606" spans="1:18" x14ac:dyDescent="0.3">
      <c r="A606" s="8">
        <v>44801</v>
      </c>
      <c r="B606" s="9" t="s">
        <v>32</v>
      </c>
      <c r="C606" s="10">
        <v>102</v>
      </c>
      <c r="D606" s="10" t="s">
        <v>51</v>
      </c>
      <c r="E606" s="25" t="s">
        <v>54</v>
      </c>
      <c r="F606" s="12">
        <v>0</v>
      </c>
      <c r="G606" s="9" t="str">
        <f>VLOOKUP(B606,'Data Produk'!$A$2:$F$40,2,FALSE)</f>
        <v>Pepsodent 120 gr</v>
      </c>
      <c r="H606" s="9" t="str">
        <f>VLOOKUP(B606,'Data Produk'!$A$2:$F$40,3,FALSE)</f>
        <v>Perawatan Tubuh</v>
      </c>
      <c r="I606" s="10" t="str">
        <f>VLOOKUP(B606,'Data Produk'!$A$2:$F$40,4,FALSE)</f>
        <v>Pcs</v>
      </c>
      <c r="J606" s="26">
        <f>VLOOKUP(B606,'Data Produk'!$A$2:$F$40,5,FALSE)</f>
        <v>5750</v>
      </c>
      <c r="K606" s="26">
        <f>VLOOKUP(B606,'Data Produk'!$A$2:$F$40,6,FALSE)</f>
        <v>10300</v>
      </c>
      <c r="L606" s="14">
        <f t="shared" si="83"/>
        <v>586500</v>
      </c>
      <c r="M606" s="15">
        <f t="shared" si="85"/>
        <v>1050600</v>
      </c>
      <c r="N606" s="10">
        <f t="shared" si="80"/>
        <v>28</v>
      </c>
      <c r="O606" s="9" t="str">
        <f t="shared" si="81"/>
        <v>Aug</v>
      </c>
      <c r="P606" s="16">
        <f t="shared" si="82"/>
        <v>2022</v>
      </c>
      <c r="R606">
        <f>'[1]Data Transaksi'!$C606+50</f>
        <v>152</v>
      </c>
    </row>
    <row r="607" spans="1:18" x14ac:dyDescent="0.3">
      <c r="A607" s="17">
        <v>44802</v>
      </c>
      <c r="B607" s="18" t="s">
        <v>32</v>
      </c>
      <c r="C607" s="19">
        <v>112</v>
      </c>
      <c r="D607" s="19" t="s">
        <v>51</v>
      </c>
      <c r="E607" s="28" t="s">
        <v>54</v>
      </c>
      <c r="F607" s="21">
        <v>0</v>
      </c>
      <c r="G607" s="18" t="str">
        <f>VLOOKUP(B607,'Data Produk'!$A$2:$F$40,2,FALSE)</f>
        <v>Pepsodent 120 gr</v>
      </c>
      <c r="H607" s="18" t="str">
        <f>VLOOKUP(B607,'Data Produk'!$A$2:$F$40,3,FALSE)</f>
        <v>Perawatan Tubuh</v>
      </c>
      <c r="I607" s="19" t="str">
        <f>VLOOKUP(B607,'Data Produk'!$A$2:$F$40,4,FALSE)</f>
        <v>Pcs</v>
      </c>
      <c r="J607" s="27">
        <f>VLOOKUP(B607,'Data Produk'!$A$2:$F$40,5,FALSE)</f>
        <v>5750</v>
      </c>
      <c r="K607" s="27">
        <f>VLOOKUP(B607,'Data Produk'!$A$2:$F$40,6,FALSE)</f>
        <v>10300</v>
      </c>
      <c r="L607" s="23">
        <f t="shared" si="83"/>
        <v>644000</v>
      </c>
      <c r="M607" s="24">
        <f t="shared" si="85"/>
        <v>1153600</v>
      </c>
      <c r="N607" s="10">
        <f t="shared" si="80"/>
        <v>29</v>
      </c>
      <c r="O607" s="9" t="str">
        <f t="shared" si="81"/>
        <v>Aug</v>
      </c>
      <c r="P607" s="16">
        <f t="shared" si="82"/>
        <v>2022</v>
      </c>
      <c r="R607">
        <f>'[1]Data Transaksi'!$C607+50</f>
        <v>162</v>
      </c>
    </row>
    <row r="608" spans="1:18" x14ac:dyDescent="0.3">
      <c r="A608" s="8">
        <v>44803</v>
      </c>
      <c r="B608" s="9" t="s">
        <v>32</v>
      </c>
      <c r="C608" s="10">
        <v>110</v>
      </c>
      <c r="D608" s="10" t="s">
        <v>51</v>
      </c>
      <c r="E608" s="25" t="s">
        <v>54</v>
      </c>
      <c r="F608" s="12">
        <v>0</v>
      </c>
      <c r="G608" s="9" t="str">
        <f>VLOOKUP(B608,'Data Produk'!$A$2:$F$40,2,FALSE)</f>
        <v>Pepsodent 120 gr</v>
      </c>
      <c r="H608" s="9" t="str">
        <f>VLOOKUP(B608,'Data Produk'!$A$2:$F$40,3,FALSE)</f>
        <v>Perawatan Tubuh</v>
      </c>
      <c r="I608" s="10" t="str">
        <f>VLOOKUP(B608,'Data Produk'!$A$2:$F$40,4,FALSE)</f>
        <v>Pcs</v>
      </c>
      <c r="J608" s="26">
        <f>VLOOKUP(B608,'Data Produk'!$A$2:$F$40,5,FALSE)</f>
        <v>5750</v>
      </c>
      <c r="K608" s="26">
        <f>VLOOKUP(B608,'Data Produk'!$A$2:$F$40,6,FALSE)</f>
        <v>10300</v>
      </c>
      <c r="L608" s="14">
        <f t="shared" si="83"/>
        <v>632500</v>
      </c>
      <c r="M608" s="15">
        <f t="shared" si="85"/>
        <v>1133000</v>
      </c>
      <c r="N608" s="10">
        <f t="shared" si="80"/>
        <v>30</v>
      </c>
      <c r="O608" s="9" t="str">
        <f t="shared" si="81"/>
        <v>Aug</v>
      </c>
      <c r="P608" s="16">
        <f t="shared" si="82"/>
        <v>2022</v>
      </c>
      <c r="R608">
        <f>'[1]Data Transaksi'!$C608+50</f>
        <v>160</v>
      </c>
    </row>
    <row r="609" spans="1:18" x14ac:dyDescent="0.3">
      <c r="A609" s="17">
        <v>44804</v>
      </c>
      <c r="B609" s="18" t="s">
        <v>32</v>
      </c>
      <c r="C609" s="19">
        <v>105</v>
      </c>
      <c r="D609" s="19" t="s">
        <v>51</v>
      </c>
      <c r="E609" s="28" t="s">
        <v>54</v>
      </c>
      <c r="F609" s="21">
        <v>0</v>
      </c>
      <c r="G609" s="18" t="str">
        <f>VLOOKUP(B609,'Data Produk'!$A$2:$F$40,2,FALSE)</f>
        <v>Pepsodent 120 gr</v>
      </c>
      <c r="H609" s="18" t="str">
        <f>VLOOKUP(B609,'Data Produk'!$A$2:$F$40,3,FALSE)</f>
        <v>Perawatan Tubuh</v>
      </c>
      <c r="I609" s="19" t="str">
        <f>VLOOKUP(B609,'Data Produk'!$A$2:$F$40,4,FALSE)</f>
        <v>Pcs</v>
      </c>
      <c r="J609" s="27">
        <f>VLOOKUP(B609,'Data Produk'!$A$2:$F$40,5,FALSE)</f>
        <v>5750</v>
      </c>
      <c r="K609" s="27">
        <f>VLOOKUP(B609,'Data Produk'!$A$2:$F$40,6,FALSE)</f>
        <v>10300</v>
      </c>
      <c r="L609" s="23">
        <f t="shared" si="83"/>
        <v>603750</v>
      </c>
      <c r="M609" s="24">
        <f t="shared" si="85"/>
        <v>1081500</v>
      </c>
      <c r="N609" s="10">
        <f t="shared" si="80"/>
        <v>31</v>
      </c>
      <c r="O609" s="9" t="str">
        <f t="shared" si="81"/>
        <v>Aug</v>
      </c>
      <c r="P609" s="16">
        <f t="shared" si="82"/>
        <v>2022</v>
      </c>
      <c r="R609">
        <f>'[1]Data Transaksi'!$C609+50</f>
        <v>155</v>
      </c>
    </row>
    <row r="610" spans="1:18" x14ac:dyDescent="0.3">
      <c r="A610" s="8">
        <v>44805</v>
      </c>
      <c r="B610" s="9" t="s">
        <v>34</v>
      </c>
      <c r="C610" s="10">
        <v>105</v>
      </c>
      <c r="D610" s="10" t="s">
        <v>51</v>
      </c>
      <c r="E610" s="25" t="s">
        <v>54</v>
      </c>
      <c r="F610" s="12">
        <v>0</v>
      </c>
      <c r="G610" s="9" t="str">
        <f>VLOOKUP(B610,'Data Produk'!$A$2:$F$40,2,FALSE)</f>
        <v>Pond's Bright Beauty</v>
      </c>
      <c r="H610" s="9" t="str">
        <f>VLOOKUP(B610,'Data Produk'!$A$2:$F$40,3,FALSE)</f>
        <v>Perawatan Tubuh</v>
      </c>
      <c r="I610" s="10" t="str">
        <f>VLOOKUP(B610,'Data Produk'!$A$2:$F$40,4,FALSE)</f>
        <v>Pcs</v>
      </c>
      <c r="J610" s="26">
        <f>VLOOKUP(B610,'Data Produk'!$A$2:$F$40,5,FALSE)</f>
        <v>17750</v>
      </c>
      <c r="K610" s="26">
        <f>VLOOKUP(B610,'Data Produk'!$A$2:$F$40,6,FALSE)</f>
        <v>21000</v>
      </c>
      <c r="L610" s="14">
        <f>J610*C610</f>
        <v>1863750</v>
      </c>
      <c r="M610" s="15">
        <f>K610*C610*(1-F610)</f>
        <v>2205000</v>
      </c>
      <c r="N610" s="10">
        <f t="shared" si="80"/>
        <v>1</v>
      </c>
      <c r="O610" s="9" t="str">
        <f t="shared" si="81"/>
        <v>Sep</v>
      </c>
      <c r="P610" s="16">
        <f t="shared" si="82"/>
        <v>2022</v>
      </c>
      <c r="R610">
        <f>'[1]Data Transaksi'!$C610+50</f>
        <v>155</v>
      </c>
    </row>
    <row r="611" spans="1:18" x14ac:dyDescent="0.3">
      <c r="A611" s="17">
        <v>44806</v>
      </c>
      <c r="B611" s="18" t="s">
        <v>7</v>
      </c>
      <c r="C611" s="19">
        <v>104</v>
      </c>
      <c r="D611" s="19" t="s">
        <v>52</v>
      </c>
      <c r="E611" s="28" t="s">
        <v>55</v>
      </c>
      <c r="F611" s="21">
        <v>0</v>
      </c>
      <c r="G611" s="18" t="str">
        <f>VLOOKUP(B611,'Data Produk'!$A$2:$F$40,2,FALSE)</f>
        <v>Lotte Chocopie</v>
      </c>
      <c r="H611" s="18" t="str">
        <f>VLOOKUP(B611,'Data Produk'!$A$2:$F$40,3,FALSE)</f>
        <v>Makanan</v>
      </c>
      <c r="I611" s="19" t="str">
        <f>VLOOKUP(B611,'Data Produk'!$A$2:$F$40,4,FALSE)</f>
        <v>Pcs</v>
      </c>
      <c r="J611" s="27">
        <f>VLOOKUP(B611,'Data Produk'!$A$2:$F$40,5,FALSE)</f>
        <v>4850</v>
      </c>
      <c r="K611" s="27">
        <f>VLOOKUP(B611,'Data Produk'!$A$2:$F$40,6,FALSE)</f>
        <v>6100</v>
      </c>
      <c r="L611" s="23">
        <f t="shared" ref="L611:L639" si="86">J611*C611</f>
        <v>504400</v>
      </c>
      <c r="M611" s="24">
        <f t="shared" ref="M611:M633" si="87">K611*C611</f>
        <v>634400</v>
      </c>
      <c r="N611" s="10">
        <f t="shared" si="80"/>
        <v>2</v>
      </c>
      <c r="O611" s="9" t="str">
        <f t="shared" si="81"/>
        <v>Sep</v>
      </c>
      <c r="P611" s="16">
        <f t="shared" si="82"/>
        <v>2022</v>
      </c>
      <c r="R611">
        <f>'[1]Data Transaksi'!$C611+50</f>
        <v>154</v>
      </c>
    </row>
    <row r="612" spans="1:18" x14ac:dyDescent="0.3">
      <c r="A612" s="8">
        <v>44807</v>
      </c>
      <c r="B612" s="9" t="s">
        <v>9</v>
      </c>
      <c r="C612" s="10">
        <v>107</v>
      </c>
      <c r="D612" s="10" t="s">
        <v>52</v>
      </c>
      <c r="E612" s="25" t="s">
        <v>54</v>
      </c>
      <c r="F612" s="12">
        <v>0</v>
      </c>
      <c r="G612" s="9" t="str">
        <f>VLOOKUP(B612,'Data Produk'!$A$2:$F$40,2,FALSE)</f>
        <v>Nyam-nyam</v>
      </c>
      <c r="H612" s="9" t="str">
        <f>VLOOKUP(B612,'Data Produk'!$A$2:$F$40,3,FALSE)</f>
        <v>Makanan</v>
      </c>
      <c r="I612" s="10" t="str">
        <f>VLOOKUP(B612,'Data Produk'!$A$2:$F$40,4,FALSE)</f>
        <v>Pcs</v>
      </c>
      <c r="J612" s="26">
        <f>VLOOKUP(B612,'Data Produk'!$A$2:$F$40,5,FALSE)</f>
        <v>3550</v>
      </c>
      <c r="K612" s="26">
        <f>VLOOKUP(B612,'Data Produk'!$A$2:$F$40,6,FALSE)</f>
        <v>4800</v>
      </c>
      <c r="L612" s="14">
        <f t="shared" si="86"/>
        <v>379850</v>
      </c>
      <c r="M612" s="15">
        <f t="shared" si="87"/>
        <v>513600</v>
      </c>
      <c r="N612" s="10">
        <f t="shared" si="80"/>
        <v>3</v>
      </c>
      <c r="O612" s="9" t="str">
        <f t="shared" si="81"/>
        <v>Sep</v>
      </c>
      <c r="P612" s="16">
        <f t="shared" si="82"/>
        <v>2022</v>
      </c>
      <c r="R612">
        <f>'[1]Data Transaksi'!$C612+50</f>
        <v>157</v>
      </c>
    </row>
    <row r="613" spans="1:18" x14ac:dyDescent="0.3">
      <c r="A613" s="17">
        <v>44808</v>
      </c>
      <c r="B613" s="18" t="s">
        <v>41</v>
      </c>
      <c r="C613" s="19">
        <v>108</v>
      </c>
      <c r="D613" s="19" t="s">
        <v>52</v>
      </c>
      <c r="E613" s="28" t="s">
        <v>54</v>
      </c>
      <c r="F613" s="21">
        <v>0</v>
      </c>
      <c r="G613" s="18" t="str">
        <f>VLOOKUP(B613,'Data Produk'!$A$2:$F$40,2,FALSE)</f>
        <v>Pulpen Gel</v>
      </c>
      <c r="H613" s="18" t="str">
        <f>VLOOKUP(B613,'Data Produk'!$A$2:$F$40,3,FALSE)</f>
        <v>Alat Tulis</v>
      </c>
      <c r="I613" s="19" t="str">
        <f>VLOOKUP(B613,'Data Produk'!$A$2:$F$40,4,FALSE)</f>
        <v>Pcs</v>
      </c>
      <c r="J613" s="27">
        <f>VLOOKUP(B613,'Data Produk'!$A$2:$F$40,5,FALSE)</f>
        <v>7500</v>
      </c>
      <c r="K613" s="27">
        <f>VLOOKUP(B613,'Data Produk'!$A$2:$F$40,6,FALSE)</f>
        <v>8000</v>
      </c>
      <c r="L613" s="23">
        <f t="shared" si="86"/>
        <v>810000</v>
      </c>
      <c r="M613" s="24">
        <f t="shared" si="87"/>
        <v>864000</v>
      </c>
      <c r="N613" s="10">
        <f t="shared" si="80"/>
        <v>4</v>
      </c>
      <c r="O613" s="9" t="str">
        <f t="shared" si="81"/>
        <v>Sep</v>
      </c>
      <c r="P613" s="16">
        <f t="shared" si="82"/>
        <v>2022</v>
      </c>
      <c r="R613">
        <f>'[1]Data Transaksi'!$C613+50</f>
        <v>158</v>
      </c>
    </row>
    <row r="614" spans="1:18" x14ac:dyDescent="0.3">
      <c r="A614" s="8">
        <v>44809</v>
      </c>
      <c r="B614" s="9" t="s">
        <v>42</v>
      </c>
      <c r="C614" s="10">
        <v>110</v>
      </c>
      <c r="D614" s="10" t="s">
        <v>51</v>
      </c>
      <c r="E614" s="25" t="s">
        <v>54</v>
      </c>
      <c r="F614" s="12">
        <v>0</v>
      </c>
      <c r="G614" s="9" t="str">
        <f>VLOOKUP(B614,'Data Produk'!$A$2:$F$40,2,FALSE)</f>
        <v>Tipe X Joyko</v>
      </c>
      <c r="H614" s="9" t="str">
        <f>VLOOKUP(B614,'Data Produk'!$A$2:$F$40,3,FALSE)</f>
        <v>Alat Tulis</v>
      </c>
      <c r="I614" s="10" t="str">
        <f>VLOOKUP(B614,'Data Produk'!$A$2:$F$40,4,FALSE)</f>
        <v>Pcs</v>
      </c>
      <c r="J614" s="26">
        <f>VLOOKUP(B614,'Data Produk'!$A$2:$F$40,5,FALSE)</f>
        <v>1500</v>
      </c>
      <c r="K614" s="26">
        <f>VLOOKUP(B614,'Data Produk'!$A$2:$F$40,6,FALSE)</f>
        <v>2500</v>
      </c>
      <c r="L614" s="14">
        <f t="shared" si="86"/>
        <v>165000</v>
      </c>
      <c r="M614" s="15">
        <f t="shared" si="87"/>
        <v>275000</v>
      </c>
      <c r="N614" s="10">
        <f t="shared" si="80"/>
        <v>5</v>
      </c>
      <c r="O614" s="9" t="str">
        <f t="shared" si="81"/>
        <v>Sep</v>
      </c>
      <c r="P614" s="16">
        <f t="shared" si="82"/>
        <v>2022</v>
      </c>
      <c r="R614">
        <f>'[1]Data Transaksi'!$C614+50</f>
        <v>160</v>
      </c>
    </row>
    <row r="615" spans="1:18" x14ac:dyDescent="0.3">
      <c r="A615" s="17">
        <v>44810</v>
      </c>
      <c r="B615" s="18" t="s">
        <v>25</v>
      </c>
      <c r="C615" s="19">
        <v>105</v>
      </c>
      <c r="D615" s="19" t="s">
        <v>51</v>
      </c>
      <c r="E615" s="28" t="s">
        <v>55</v>
      </c>
      <c r="F615" s="21">
        <v>0</v>
      </c>
      <c r="G615" s="18" t="str">
        <f>VLOOKUP(B615,'Data Produk'!$A$2:$F$40,2,FALSE)</f>
        <v>Golda Coffee</v>
      </c>
      <c r="H615" s="18" t="str">
        <f>VLOOKUP(B615,'Data Produk'!$A$2:$F$40,3,FALSE)</f>
        <v>Minuman</v>
      </c>
      <c r="I615" s="19" t="str">
        <f>VLOOKUP(B615,'Data Produk'!$A$2:$F$40,4,FALSE)</f>
        <v>Pcs</v>
      </c>
      <c r="J615" s="27">
        <f>VLOOKUP(B615,'Data Produk'!$A$2:$F$40,5,FALSE)</f>
        <v>11950</v>
      </c>
      <c r="K615" s="27">
        <f>VLOOKUP(B615,'Data Produk'!$A$2:$F$40,6,FALSE)</f>
        <v>16200</v>
      </c>
      <c r="L615" s="23">
        <f t="shared" si="86"/>
        <v>1254750</v>
      </c>
      <c r="M615" s="24">
        <f t="shared" si="87"/>
        <v>1701000</v>
      </c>
      <c r="N615" s="10">
        <f t="shared" si="80"/>
        <v>6</v>
      </c>
      <c r="O615" s="9" t="str">
        <f t="shared" si="81"/>
        <v>Sep</v>
      </c>
      <c r="P615" s="16">
        <f t="shared" si="82"/>
        <v>2022</v>
      </c>
      <c r="R615">
        <f>'[1]Data Transaksi'!$C615+50</f>
        <v>155</v>
      </c>
    </row>
    <row r="616" spans="1:18" x14ac:dyDescent="0.3">
      <c r="A616" s="8">
        <v>44811</v>
      </c>
      <c r="B616" s="9" t="s">
        <v>30</v>
      </c>
      <c r="C616" s="10">
        <v>110</v>
      </c>
      <c r="D616" s="10" t="s">
        <v>51</v>
      </c>
      <c r="E616" s="25" t="s">
        <v>54</v>
      </c>
      <c r="F616" s="12">
        <v>0</v>
      </c>
      <c r="G616" s="9" t="str">
        <f>VLOOKUP(B616,'Data Produk'!$A$2:$F$40,2,FALSE)</f>
        <v>Lifebuoy Cair 900 Ml</v>
      </c>
      <c r="H616" s="9" t="str">
        <f>VLOOKUP(B616,'Data Produk'!$A$2:$F$40,3,FALSE)</f>
        <v>Perawatan Tubuh</v>
      </c>
      <c r="I616" s="10" t="str">
        <f>VLOOKUP(B616,'Data Produk'!$A$2:$F$40,4,FALSE)</f>
        <v>Pcs</v>
      </c>
      <c r="J616" s="26">
        <f>VLOOKUP(B616,'Data Produk'!$A$2:$F$40,5,FALSE)</f>
        <v>34550</v>
      </c>
      <c r="K616" s="26">
        <f>VLOOKUP(B616,'Data Produk'!$A$2:$F$40,6,FALSE)</f>
        <v>36000</v>
      </c>
      <c r="L616" s="14">
        <f t="shared" si="86"/>
        <v>3800500</v>
      </c>
      <c r="M616" s="15">
        <f t="shared" si="87"/>
        <v>3960000</v>
      </c>
      <c r="N616" s="10">
        <f t="shared" si="80"/>
        <v>7</v>
      </c>
      <c r="O616" s="9" t="str">
        <f t="shared" si="81"/>
        <v>Sep</v>
      </c>
      <c r="P616" s="16">
        <f t="shared" si="82"/>
        <v>2022</v>
      </c>
      <c r="R616">
        <f>'[1]Data Transaksi'!$C616+50</f>
        <v>160</v>
      </c>
    </row>
    <row r="617" spans="1:18" x14ac:dyDescent="0.3">
      <c r="A617" s="17">
        <v>44812</v>
      </c>
      <c r="B617" s="18" t="s">
        <v>8</v>
      </c>
      <c r="C617" s="19">
        <v>105</v>
      </c>
      <c r="D617" s="19" t="s">
        <v>51</v>
      </c>
      <c r="E617" s="28" t="s">
        <v>55</v>
      </c>
      <c r="F617" s="21">
        <v>0</v>
      </c>
      <c r="G617" s="18" t="str">
        <f>VLOOKUP(B617,'Data Produk'!$A$2:$F$40,2,FALSE)</f>
        <v>Oreo Wafer Sandwich</v>
      </c>
      <c r="H617" s="18" t="str">
        <f>VLOOKUP(B617,'Data Produk'!$A$2:$F$40,3,FALSE)</f>
        <v>Makanan</v>
      </c>
      <c r="I617" s="19" t="str">
        <f>VLOOKUP(B617,'Data Produk'!$A$2:$F$40,4,FALSE)</f>
        <v>Pcs</v>
      </c>
      <c r="J617" s="27">
        <f>VLOOKUP(B617,'Data Produk'!$A$2:$F$40,5,FALSE)</f>
        <v>2350</v>
      </c>
      <c r="K617" s="27">
        <f>VLOOKUP(B617,'Data Produk'!$A$2:$F$40,6,FALSE)</f>
        <v>3500</v>
      </c>
      <c r="L617" s="23">
        <f t="shared" si="86"/>
        <v>246750</v>
      </c>
      <c r="M617" s="24">
        <f t="shared" si="87"/>
        <v>367500</v>
      </c>
      <c r="N617" s="10">
        <f t="shared" si="80"/>
        <v>8</v>
      </c>
      <c r="O617" s="9" t="str">
        <f t="shared" si="81"/>
        <v>Sep</v>
      </c>
      <c r="P617" s="16">
        <f t="shared" si="82"/>
        <v>2022</v>
      </c>
      <c r="R617">
        <f>'[1]Data Transaksi'!$C617+50</f>
        <v>155</v>
      </c>
    </row>
    <row r="618" spans="1:18" x14ac:dyDescent="0.3">
      <c r="A618" s="8">
        <v>44813</v>
      </c>
      <c r="B618" s="9" t="s">
        <v>34</v>
      </c>
      <c r="C618" s="10">
        <v>104</v>
      </c>
      <c r="D618" s="10" t="s">
        <v>53</v>
      </c>
      <c r="E618" s="25" t="s">
        <v>54</v>
      </c>
      <c r="F618" s="12">
        <v>0</v>
      </c>
      <c r="G618" s="9" t="str">
        <f>VLOOKUP(B618,'Data Produk'!$A$2:$F$40,2,FALSE)</f>
        <v>Pond's Bright Beauty</v>
      </c>
      <c r="H618" s="9" t="str">
        <f>VLOOKUP(B618,'Data Produk'!$A$2:$F$40,3,FALSE)</f>
        <v>Perawatan Tubuh</v>
      </c>
      <c r="I618" s="10" t="str">
        <f>VLOOKUP(B618,'Data Produk'!$A$2:$F$40,4,FALSE)</f>
        <v>Pcs</v>
      </c>
      <c r="J618" s="26">
        <f>VLOOKUP(B618,'Data Produk'!$A$2:$F$40,5,FALSE)</f>
        <v>17750</v>
      </c>
      <c r="K618" s="26">
        <f>VLOOKUP(B618,'Data Produk'!$A$2:$F$40,6,FALSE)</f>
        <v>21000</v>
      </c>
      <c r="L618" s="14">
        <f t="shared" si="86"/>
        <v>1846000</v>
      </c>
      <c r="M618" s="15">
        <f t="shared" si="87"/>
        <v>2184000</v>
      </c>
      <c r="N618" s="10">
        <f t="shared" si="80"/>
        <v>9</v>
      </c>
      <c r="O618" s="9" t="str">
        <f t="shared" si="81"/>
        <v>Sep</v>
      </c>
      <c r="P618" s="16">
        <f t="shared" si="82"/>
        <v>2022</v>
      </c>
      <c r="R618">
        <f>'[1]Data Transaksi'!$C618+50</f>
        <v>154</v>
      </c>
    </row>
    <row r="619" spans="1:18" x14ac:dyDescent="0.3">
      <c r="A619" s="17">
        <v>44814</v>
      </c>
      <c r="B619" s="18" t="s">
        <v>34</v>
      </c>
      <c r="C619" s="19">
        <v>103</v>
      </c>
      <c r="D619" s="19" t="s">
        <v>52</v>
      </c>
      <c r="E619" s="28" t="s">
        <v>54</v>
      </c>
      <c r="F619" s="21">
        <v>0</v>
      </c>
      <c r="G619" s="18" t="str">
        <f>VLOOKUP(B619,'Data Produk'!$A$2:$F$40,2,FALSE)</f>
        <v>Pond's Bright Beauty</v>
      </c>
      <c r="H619" s="18" t="str">
        <f>VLOOKUP(B619,'Data Produk'!$A$2:$F$40,3,FALSE)</f>
        <v>Perawatan Tubuh</v>
      </c>
      <c r="I619" s="19" t="str">
        <f>VLOOKUP(B619,'Data Produk'!$A$2:$F$40,4,FALSE)</f>
        <v>Pcs</v>
      </c>
      <c r="J619" s="27">
        <f>VLOOKUP(B619,'Data Produk'!$A$2:$F$40,5,FALSE)</f>
        <v>17750</v>
      </c>
      <c r="K619" s="27">
        <f>VLOOKUP(B619,'Data Produk'!$A$2:$F$40,6,FALSE)</f>
        <v>21000</v>
      </c>
      <c r="L619" s="23">
        <f t="shared" si="86"/>
        <v>1828250</v>
      </c>
      <c r="M619" s="24">
        <f t="shared" si="87"/>
        <v>2163000</v>
      </c>
      <c r="N619" s="10">
        <f t="shared" si="80"/>
        <v>10</v>
      </c>
      <c r="O619" s="9" t="str">
        <f t="shared" si="81"/>
        <v>Sep</v>
      </c>
      <c r="P619" s="16">
        <f t="shared" si="82"/>
        <v>2022</v>
      </c>
      <c r="R619">
        <f>'[1]Data Transaksi'!$C619+50</f>
        <v>153</v>
      </c>
    </row>
    <row r="620" spans="1:18" x14ac:dyDescent="0.3">
      <c r="A620" s="8">
        <v>44815</v>
      </c>
      <c r="B620" s="9" t="s">
        <v>7</v>
      </c>
      <c r="C620" s="10">
        <v>102</v>
      </c>
      <c r="D620" s="10" t="s">
        <v>53</v>
      </c>
      <c r="E620" s="25" t="s">
        <v>54</v>
      </c>
      <c r="F620" s="12">
        <v>0</v>
      </c>
      <c r="G620" s="9" t="str">
        <f>VLOOKUP(B620,'Data Produk'!$A$2:$F$40,2,FALSE)</f>
        <v>Lotte Chocopie</v>
      </c>
      <c r="H620" s="9" t="str">
        <f>VLOOKUP(B620,'Data Produk'!$A$2:$F$40,3,FALSE)</f>
        <v>Makanan</v>
      </c>
      <c r="I620" s="10" t="str">
        <f>VLOOKUP(B620,'Data Produk'!$A$2:$F$40,4,FALSE)</f>
        <v>Pcs</v>
      </c>
      <c r="J620" s="26">
        <f>VLOOKUP(B620,'Data Produk'!$A$2:$F$40,5,FALSE)</f>
        <v>4850</v>
      </c>
      <c r="K620" s="26">
        <f>VLOOKUP(B620,'Data Produk'!$A$2:$F$40,6,FALSE)</f>
        <v>6100</v>
      </c>
      <c r="L620" s="14">
        <f t="shared" si="86"/>
        <v>494700</v>
      </c>
      <c r="M620" s="15">
        <f t="shared" si="87"/>
        <v>622200</v>
      </c>
      <c r="N620" s="10">
        <f t="shared" si="80"/>
        <v>11</v>
      </c>
      <c r="O620" s="9" t="str">
        <f t="shared" si="81"/>
        <v>Sep</v>
      </c>
      <c r="P620" s="16">
        <f t="shared" si="82"/>
        <v>2022</v>
      </c>
      <c r="R620">
        <f>'[1]Data Transaksi'!$C620+50</f>
        <v>152</v>
      </c>
    </row>
    <row r="621" spans="1:18" x14ac:dyDescent="0.3">
      <c r="A621" s="17">
        <v>44816</v>
      </c>
      <c r="B621" s="18" t="s">
        <v>9</v>
      </c>
      <c r="C621" s="19">
        <v>105</v>
      </c>
      <c r="D621" s="19" t="s">
        <v>53</v>
      </c>
      <c r="E621" s="28" t="s">
        <v>54</v>
      </c>
      <c r="F621" s="21">
        <v>0</v>
      </c>
      <c r="G621" s="18" t="str">
        <f>VLOOKUP(B621,'Data Produk'!$A$2:$F$40,2,FALSE)</f>
        <v>Nyam-nyam</v>
      </c>
      <c r="H621" s="18" t="str">
        <f>VLOOKUP(B621,'Data Produk'!$A$2:$F$40,3,FALSE)</f>
        <v>Makanan</v>
      </c>
      <c r="I621" s="19" t="str">
        <f>VLOOKUP(B621,'Data Produk'!$A$2:$F$40,4,FALSE)</f>
        <v>Pcs</v>
      </c>
      <c r="J621" s="27">
        <f>VLOOKUP(B621,'Data Produk'!$A$2:$F$40,5,FALSE)</f>
        <v>3550</v>
      </c>
      <c r="K621" s="27">
        <f>VLOOKUP(B621,'Data Produk'!$A$2:$F$40,6,FALSE)</f>
        <v>4800</v>
      </c>
      <c r="L621" s="23">
        <f t="shared" si="86"/>
        <v>372750</v>
      </c>
      <c r="M621" s="24">
        <f t="shared" si="87"/>
        <v>504000</v>
      </c>
      <c r="N621" s="10">
        <f t="shared" si="80"/>
        <v>12</v>
      </c>
      <c r="O621" s="9" t="str">
        <f t="shared" si="81"/>
        <v>Sep</v>
      </c>
      <c r="P621" s="16">
        <f t="shared" si="82"/>
        <v>2022</v>
      </c>
      <c r="R621">
        <f>'[1]Data Transaksi'!$C621+50</f>
        <v>155</v>
      </c>
    </row>
    <row r="622" spans="1:18" x14ac:dyDescent="0.3">
      <c r="A622" s="8">
        <v>44817</v>
      </c>
      <c r="B622" s="9" t="s">
        <v>6</v>
      </c>
      <c r="C622" s="10">
        <v>106</v>
      </c>
      <c r="D622" s="10" t="s">
        <v>52</v>
      </c>
      <c r="E622" s="25" t="s">
        <v>54</v>
      </c>
      <c r="F622" s="12">
        <v>0</v>
      </c>
      <c r="G622" s="9" t="str">
        <f>VLOOKUP(B622,'Data Produk'!$A$2:$F$40,2,FALSE)</f>
        <v>Pocky</v>
      </c>
      <c r="H622" s="9" t="str">
        <f>VLOOKUP(B622,'Data Produk'!$A$2:$F$40,3,FALSE)</f>
        <v>Makanan</v>
      </c>
      <c r="I622" s="10" t="str">
        <f>VLOOKUP(B622,'Data Produk'!$A$2:$F$40,4,FALSE)</f>
        <v>Pcs</v>
      </c>
      <c r="J622" s="26">
        <f>VLOOKUP(B622,'Data Produk'!$A$2:$F$40,5,FALSE)</f>
        <v>7250</v>
      </c>
      <c r="K622" s="26">
        <f>VLOOKUP(B622,'Data Produk'!$A$2:$F$40,6,FALSE)</f>
        <v>8200</v>
      </c>
      <c r="L622" s="14">
        <f t="shared" si="86"/>
        <v>768500</v>
      </c>
      <c r="M622" s="15">
        <f t="shared" si="87"/>
        <v>869200</v>
      </c>
      <c r="N622" s="10">
        <f t="shared" si="80"/>
        <v>13</v>
      </c>
      <c r="O622" s="9" t="str">
        <f t="shared" si="81"/>
        <v>Sep</v>
      </c>
      <c r="P622" s="16">
        <f t="shared" si="82"/>
        <v>2022</v>
      </c>
      <c r="R622">
        <f>'[1]Data Transaksi'!$C622+50</f>
        <v>156</v>
      </c>
    </row>
    <row r="623" spans="1:18" x14ac:dyDescent="0.3">
      <c r="A623" s="17">
        <v>44818</v>
      </c>
      <c r="B623" s="18" t="s">
        <v>20</v>
      </c>
      <c r="C623" s="19">
        <v>108</v>
      </c>
      <c r="D623" s="19" t="s">
        <v>53</v>
      </c>
      <c r="E623" s="28" t="s">
        <v>54</v>
      </c>
      <c r="F623" s="21">
        <v>0</v>
      </c>
      <c r="G623" s="18" t="str">
        <f>VLOOKUP(B623,'Data Produk'!$A$2:$F$40,2,FALSE)</f>
        <v>Yoyic Bluebery</v>
      </c>
      <c r="H623" s="18" t="str">
        <f>VLOOKUP(B623,'Data Produk'!$A$2:$F$40,3,FALSE)</f>
        <v>Minuman</v>
      </c>
      <c r="I623" s="19" t="str">
        <f>VLOOKUP(B623,'Data Produk'!$A$2:$F$40,4,FALSE)</f>
        <v>Pcs</v>
      </c>
      <c r="J623" s="27">
        <f>VLOOKUP(B623,'Data Produk'!$A$2:$F$40,5,FALSE)</f>
        <v>4775</v>
      </c>
      <c r="K623" s="27">
        <f>VLOOKUP(B623,'Data Produk'!$A$2:$F$40,6,FALSE)</f>
        <v>7700</v>
      </c>
      <c r="L623" s="23">
        <f t="shared" si="86"/>
        <v>515700</v>
      </c>
      <c r="M623" s="24">
        <f t="shared" si="87"/>
        <v>831600</v>
      </c>
      <c r="N623" s="10">
        <f t="shared" si="80"/>
        <v>14</v>
      </c>
      <c r="O623" s="9" t="str">
        <f t="shared" si="81"/>
        <v>Sep</v>
      </c>
      <c r="P623" s="16">
        <f t="shared" si="82"/>
        <v>2022</v>
      </c>
      <c r="R623">
        <f>'[1]Data Transaksi'!$C623+50</f>
        <v>158</v>
      </c>
    </row>
    <row r="624" spans="1:18" x14ac:dyDescent="0.3">
      <c r="A624" s="8">
        <v>44819</v>
      </c>
      <c r="B624" s="9" t="s">
        <v>25</v>
      </c>
      <c r="C624" s="10">
        <v>104</v>
      </c>
      <c r="D624" s="10" t="s">
        <v>53</v>
      </c>
      <c r="E624" s="25" t="s">
        <v>54</v>
      </c>
      <c r="F624" s="12">
        <v>0</v>
      </c>
      <c r="G624" s="9" t="str">
        <f>VLOOKUP(B624,'Data Produk'!$A$2:$F$40,2,FALSE)</f>
        <v>Golda Coffee</v>
      </c>
      <c r="H624" s="9" t="str">
        <f>VLOOKUP(B624,'Data Produk'!$A$2:$F$40,3,FALSE)</f>
        <v>Minuman</v>
      </c>
      <c r="I624" s="10" t="str">
        <f>VLOOKUP(B624,'Data Produk'!$A$2:$F$40,4,FALSE)</f>
        <v>Pcs</v>
      </c>
      <c r="J624" s="26">
        <f>VLOOKUP(B624,'Data Produk'!$A$2:$F$40,5,FALSE)</f>
        <v>11950</v>
      </c>
      <c r="K624" s="26">
        <f>VLOOKUP(B624,'Data Produk'!$A$2:$F$40,6,FALSE)</f>
        <v>16200</v>
      </c>
      <c r="L624" s="14">
        <f t="shared" si="86"/>
        <v>1242800</v>
      </c>
      <c r="M624" s="15">
        <f t="shared" si="87"/>
        <v>1684800</v>
      </c>
      <c r="N624" s="10">
        <f t="shared" si="80"/>
        <v>15</v>
      </c>
      <c r="O624" s="9" t="str">
        <f t="shared" si="81"/>
        <v>Sep</v>
      </c>
      <c r="P624" s="16">
        <f t="shared" si="82"/>
        <v>2022</v>
      </c>
      <c r="R624">
        <f>'[1]Data Transaksi'!$C624+50</f>
        <v>154</v>
      </c>
    </row>
    <row r="625" spans="1:18" x14ac:dyDescent="0.3">
      <c r="A625" s="17">
        <v>44820</v>
      </c>
      <c r="B625" s="18" t="s">
        <v>30</v>
      </c>
      <c r="C625" s="19">
        <v>105</v>
      </c>
      <c r="D625" s="19" t="s">
        <v>52</v>
      </c>
      <c r="E625" s="28" t="s">
        <v>54</v>
      </c>
      <c r="F625" s="21">
        <v>0</v>
      </c>
      <c r="G625" s="18" t="str">
        <f>VLOOKUP(B625,'Data Produk'!$A$2:$F$40,2,FALSE)</f>
        <v>Lifebuoy Cair 900 Ml</v>
      </c>
      <c r="H625" s="18" t="str">
        <f>VLOOKUP(B625,'Data Produk'!$A$2:$F$40,3,FALSE)</f>
        <v>Perawatan Tubuh</v>
      </c>
      <c r="I625" s="19" t="str">
        <f>VLOOKUP(B625,'Data Produk'!$A$2:$F$40,4,FALSE)</f>
        <v>Pcs</v>
      </c>
      <c r="J625" s="27">
        <f>VLOOKUP(B625,'Data Produk'!$A$2:$F$40,5,FALSE)</f>
        <v>34550</v>
      </c>
      <c r="K625" s="27">
        <f>VLOOKUP(B625,'Data Produk'!$A$2:$F$40,6,FALSE)</f>
        <v>36000</v>
      </c>
      <c r="L625" s="23">
        <f t="shared" si="86"/>
        <v>3627750</v>
      </c>
      <c r="M625" s="24">
        <f t="shared" si="87"/>
        <v>3780000</v>
      </c>
      <c r="N625" s="10">
        <f t="shared" si="80"/>
        <v>16</v>
      </c>
      <c r="O625" s="9" t="str">
        <f t="shared" si="81"/>
        <v>Sep</v>
      </c>
      <c r="P625" s="16">
        <f t="shared" si="82"/>
        <v>2022</v>
      </c>
      <c r="R625">
        <f>'[1]Data Transaksi'!$C625+50</f>
        <v>155</v>
      </c>
    </row>
    <row r="626" spans="1:18" x14ac:dyDescent="0.3">
      <c r="A626" s="8">
        <v>44821</v>
      </c>
      <c r="B626" s="9" t="s">
        <v>8</v>
      </c>
      <c r="C626" s="10">
        <v>102</v>
      </c>
      <c r="D626" s="10" t="s">
        <v>53</v>
      </c>
      <c r="E626" s="25" t="s">
        <v>54</v>
      </c>
      <c r="F626" s="12">
        <v>0</v>
      </c>
      <c r="G626" s="9" t="str">
        <f>VLOOKUP(B626,'Data Produk'!$A$2:$F$40,2,FALSE)</f>
        <v>Oreo Wafer Sandwich</v>
      </c>
      <c r="H626" s="9" t="str">
        <f>VLOOKUP(B626,'Data Produk'!$A$2:$F$40,3,FALSE)</f>
        <v>Makanan</v>
      </c>
      <c r="I626" s="10" t="str">
        <f>VLOOKUP(B626,'Data Produk'!$A$2:$F$40,4,FALSE)</f>
        <v>Pcs</v>
      </c>
      <c r="J626" s="26">
        <f>VLOOKUP(B626,'Data Produk'!$A$2:$F$40,5,FALSE)</f>
        <v>2350</v>
      </c>
      <c r="K626" s="26">
        <f>VLOOKUP(B626,'Data Produk'!$A$2:$F$40,6,FALSE)</f>
        <v>3500</v>
      </c>
      <c r="L626" s="14">
        <f t="shared" si="86"/>
        <v>239700</v>
      </c>
      <c r="M626" s="15">
        <f t="shared" si="87"/>
        <v>357000</v>
      </c>
      <c r="N626" s="10">
        <f t="shared" si="80"/>
        <v>17</v>
      </c>
      <c r="O626" s="9" t="str">
        <f t="shared" si="81"/>
        <v>Sep</v>
      </c>
      <c r="P626" s="16">
        <f t="shared" si="82"/>
        <v>2022</v>
      </c>
      <c r="R626">
        <f>'[1]Data Transaksi'!$C626+50</f>
        <v>152</v>
      </c>
    </row>
    <row r="627" spans="1:18" x14ac:dyDescent="0.3">
      <c r="A627" s="17">
        <v>44822</v>
      </c>
      <c r="B627" s="18" t="s">
        <v>34</v>
      </c>
      <c r="C627" s="19">
        <v>106</v>
      </c>
      <c r="D627" s="19" t="s">
        <v>53</v>
      </c>
      <c r="E627" s="28" t="s">
        <v>54</v>
      </c>
      <c r="F627" s="21">
        <v>0</v>
      </c>
      <c r="G627" s="18" t="str">
        <f>VLOOKUP(B627,'Data Produk'!$A$2:$F$40,2,FALSE)</f>
        <v>Pond's Bright Beauty</v>
      </c>
      <c r="H627" s="18" t="str">
        <f>VLOOKUP(B627,'Data Produk'!$A$2:$F$40,3,FALSE)</f>
        <v>Perawatan Tubuh</v>
      </c>
      <c r="I627" s="19" t="str">
        <f>VLOOKUP(B627,'Data Produk'!$A$2:$F$40,4,FALSE)</f>
        <v>Pcs</v>
      </c>
      <c r="J627" s="27">
        <f>VLOOKUP(B627,'Data Produk'!$A$2:$F$40,5,FALSE)</f>
        <v>17750</v>
      </c>
      <c r="K627" s="27">
        <f>VLOOKUP(B627,'Data Produk'!$A$2:$F$40,6,FALSE)</f>
        <v>21000</v>
      </c>
      <c r="L627" s="23">
        <f t="shared" si="86"/>
        <v>1881500</v>
      </c>
      <c r="M627" s="24">
        <f t="shared" si="87"/>
        <v>2226000</v>
      </c>
      <c r="N627" s="10">
        <f t="shared" si="80"/>
        <v>18</v>
      </c>
      <c r="O627" s="9" t="str">
        <f t="shared" si="81"/>
        <v>Sep</v>
      </c>
      <c r="P627" s="16">
        <f t="shared" si="82"/>
        <v>2022</v>
      </c>
      <c r="R627">
        <f>'[1]Data Transaksi'!$C627+50</f>
        <v>156</v>
      </c>
    </row>
    <row r="628" spans="1:18" x14ac:dyDescent="0.3">
      <c r="A628" s="8">
        <v>44823</v>
      </c>
      <c r="B628" s="9" t="s">
        <v>34</v>
      </c>
      <c r="C628" s="10">
        <v>103</v>
      </c>
      <c r="D628" s="10" t="s">
        <v>52</v>
      </c>
      <c r="E628" s="25" t="s">
        <v>54</v>
      </c>
      <c r="F628" s="12">
        <v>0</v>
      </c>
      <c r="G628" s="9" t="str">
        <f>VLOOKUP(B628,'Data Produk'!$A$2:$F$40,2,FALSE)</f>
        <v>Pond's Bright Beauty</v>
      </c>
      <c r="H628" s="9" t="str">
        <f>VLOOKUP(B628,'Data Produk'!$A$2:$F$40,3,FALSE)</f>
        <v>Perawatan Tubuh</v>
      </c>
      <c r="I628" s="10" t="str">
        <f>VLOOKUP(B628,'Data Produk'!$A$2:$F$40,4,FALSE)</f>
        <v>Pcs</v>
      </c>
      <c r="J628" s="26">
        <f>VLOOKUP(B628,'Data Produk'!$A$2:$F$40,5,FALSE)</f>
        <v>17750</v>
      </c>
      <c r="K628" s="26">
        <f>VLOOKUP(B628,'Data Produk'!$A$2:$F$40,6,FALSE)</f>
        <v>21000</v>
      </c>
      <c r="L628" s="14">
        <f t="shared" si="86"/>
        <v>1828250</v>
      </c>
      <c r="M628" s="15">
        <f t="shared" si="87"/>
        <v>2163000</v>
      </c>
      <c r="N628" s="10">
        <f t="shared" si="80"/>
        <v>19</v>
      </c>
      <c r="O628" s="9" t="str">
        <f t="shared" si="81"/>
        <v>Sep</v>
      </c>
      <c r="P628" s="16">
        <f t="shared" si="82"/>
        <v>2022</v>
      </c>
      <c r="R628">
        <f>'[1]Data Transaksi'!$C628+50</f>
        <v>153</v>
      </c>
    </row>
    <row r="629" spans="1:18" x14ac:dyDescent="0.3">
      <c r="A629" s="17">
        <v>44824</v>
      </c>
      <c r="B629" s="18" t="s">
        <v>7</v>
      </c>
      <c r="C629" s="19">
        <v>109</v>
      </c>
      <c r="D629" s="19" t="s">
        <v>53</v>
      </c>
      <c r="E629" s="28" t="s">
        <v>54</v>
      </c>
      <c r="F629" s="21">
        <v>0</v>
      </c>
      <c r="G629" s="18" t="str">
        <f>VLOOKUP(B629,'Data Produk'!$A$2:$F$40,2,FALSE)</f>
        <v>Lotte Chocopie</v>
      </c>
      <c r="H629" s="18" t="str">
        <f>VLOOKUP(B629,'Data Produk'!$A$2:$F$40,3,FALSE)</f>
        <v>Makanan</v>
      </c>
      <c r="I629" s="19" t="str">
        <f>VLOOKUP(B629,'Data Produk'!$A$2:$F$40,4,FALSE)</f>
        <v>Pcs</v>
      </c>
      <c r="J629" s="27">
        <f>VLOOKUP(B629,'Data Produk'!$A$2:$F$40,5,FALSE)</f>
        <v>4850</v>
      </c>
      <c r="K629" s="27">
        <f>VLOOKUP(B629,'Data Produk'!$A$2:$F$40,6,FALSE)</f>
        <v>6100</v>
      </c>
      <c r="L629" s="23">
        <f t="shared" si="86"/>
        <v>528650</v>
      </c>
      <c r="M629" s="24">
        <f t="shared" si="87"/>
        <v>664900</v>
      </c>
      <c r="N629" s="10">
        <f t="shared" si="80"/>
        <v>20</v>
      </c>
      <c r="O629" s="9" t="str">
        <f t="shared" si="81"/>
        <v>Sep</v>
      </c>
      <c r="P629" s="16">
        <f t="shared" si="82"/>
        <v>2022</v>
      </c>
      <c r="R629">
        <f>'[1]Data Transaksi'!$C629+50</f>
        <v>159</v>
      </c>
    </row>
    <row r="630" spans="1:18" x14ac:dyDescent="0.3">
      <c r="A630" s="8">
        <v>44825</v>
      </c>
      <c r="B630" s="9" t="s">
        <v>9</v>
      </c>
      <c r="C630" s="10">
        <v>108</v>
      </c>
      <c r="D630" s="10" t="s">
        <v>53</v>
      </c>
      <c r="E630" s="25" t="s">
        <v>54</v>
      </c>
      <c r="F630" s="12">
        <v>0</v>
      </c>
      <c r="G630" s="9" t="str">
        <f>VLOOKUP(B630,'Data Produk'!$A$2:$F$40,2,FALSE)</f>
        <v>Nyam-nyam</v>
      </c>
      <c r="H630" s="9" t="str">
        <f>VLOOKUP(B630,'Data Produk'!$A$2:$F$40,3,FALSE)</f>
        <v>Makanan</v>
      </c>
      <c r="I630" s="10" t="str">
        <f>VLOOKUP(B630,'Data Produk'!$A$2:$F$40,4,FALSE)</f>
        <v>Pcs</v>
      </c>
      <c r="J630" s="26">
        <f>VLOOKUP(B630,'Data Produk'!$A$2:$F$40,5,FALSE)</f>
        <v>3550</v>
      </c>
      <c r="K630" s="26">
        <f>VLOOKUP(B630,'Data Produk'!$A$2:$F$40,6,FALSE)</f>
        <v>4800</v>
      </c>
      <c r="L630" s="14">
        <f t="shared" si="86"/>
        <v>383400</v>
      </c>
      <c r="M630" s="15">
        <f t="shared" si="87"/>
        <v>518400</v>
      </c>
      <c r="N630" s="10">
        <f t="shared" si="80"/>
        <v>21</v>
      </c>
      <c r="O630" s="9" t="str">
        <f t="shared" si="81"/>
        <v>Sep</v>
      </c>
      <c r="P630" s="16">
        <f t="shared" si="82"/>
        <v>2022</v>
      </c>
      <c r="R630">
        <f>'[1]Data Transaksi'!$C630+50</f>
        <v>158</v>
      </c>
    </row>
    <row r="631" spans="1:18" x14ac:dyDescent="0.3">
      <c r="A631" s="17">
        <v>44826</v>
      </c>
      <c r="B631" s="18" t="s">
        <v>6</v>
      </c>
      <c r="C631" s="19">
        <v>107</v>
      </c>
      <c r="D631" s="19" t="s">
        <v>52</v>
      </c>
      <c r="E631" s="28" t="s">
        <v>54</v>
      </c>
      <c r="F631" s="21">
        <v>0</v>
      </c>
      <c r="G631" s="18" t="str">
        <f>VLOOKUP(B631,'Data Produk'!$A$2:$F$40,2,FALSE)</f>
        <v>Pocky</v>
      </c>
      <c r="H631" s="18" t="str">
        <f>VLOOKUP(B631,'Data Produk'!$A$2:$F$40,3,FALSE)</f>
        <v>Makanan</v>
      </c>
      <c r="I631" s="19" t="str">
        <f>VLOOKUP(B631,'Data Produk'!$A$2:$F$40,4,FALSE)</f>
        <v>Pcs</v>
      </c>
      <c r="J631" s="27">
        <f>VLOOKUP(B631,'Data Produk'!$A$2:$F$40,5,FALSE)</f>
        <v>7250</v>
      </c>
      <c r="K631" s="27">
        <f>VLOOKUP(B631,'Data Produk'!$A$2:$F$40,6,FALSE)</f>
        <v>8200</v>
      </c>
      <c r="L631" s="23">
        <f t="shared" si="86"/>
        <v>775750</v>
      </c>
      <c r="M631" s="24">
        <f t="shared" si="87"/>
        <v>877400</v>
      </c>
      <c r="N631" s="10">
        <f t="shared" si="80"/>
        <v>22</v>
      </c>
      <c r="O631" s="9" t="str">
        <f t="shared" si="81"/>
        <v>Sep</v>
      </c>
      <c r="P631" s="16">
        <f t="shared" si="82"/>
        <v>2022</v>
      </c>
      <c r="R631">
        <f>'[1]Data Transaksi'!$C631+50</f>
        <v>157</v>
      </c>
    </row>
    <row r="632" spans="1:18" x14ac:dyDescent="0.3">
      <c r="A632" s="8">
        <v>44827</v>
      </c>
      <c r="B632" s="9" t="s">
        <v>20</v>
      </c>
      <c r="C632" s="10">
        <v>104</v>
      </c>
      <c r="D632" s="10" t="s">
        <v>53</v>
      </c>
      <c r="E632" s="25" t="s">
        <v>54</v>
      </c>
      <c r="F632" s="12">
        <v>0</v>
      </c>
      <c r="G632" s="9" t="str">
        <f>VLOOKUP(B632,'Data Produk'!$A$2:$F$40,2,FALSE)</f>
        <v>Yoyic Bluebery</v>
      </c>
      <c r="H632" s="9" t="str">
        <f>VLOOKUP(B632,'Data Produk'!$A$2:$F$40,3,FALSE)</f>
        <v>Minuman</v>
      </c>
      <c r="I632" s="10" t="str">
        <f>VLOOKUP(B632,'Data Produk'!$A$2:$F$40,4,FALSE)</f>
        <v>Pcs</v>
      </c>
      <c r="J632" s="26">
        <f>VLOOKUP(B632,'Data Produk'!$A$2:$F$40,5,FALSE)</f>
        <v>4775</v>
      </c>
      <c r="K632" s="26">
        <f>VLOOKUP(B632,'Data Produk'!$A$2:$F$40,6,FALSE)</f>
        <v>7700</v>
      </c>
      <c r="L632" s="14">
        <f t="shared" si="86"/>
        <v>496600</v>
      </c>
      <c r="M632" s="15">
        <f t="shared" si="87"/>
        <v>800800</v>
      </c>
      <c r="N632" s="10">
        <f t="shared" si="80"/>
        <v>23</v>
      </c>
      <c r="O632" s="9" t="str">
        <f t="shared" si="81"/>
        <v>Sep</v>
      </c>
      <c r="P632" s="16">
        <f t="shared" si="82"/>
        <v>2022</v>
      </c>
      <c r="R632">
        <f>'[1]Data Transaksi'!$C632+50</f>
        <v>154</v>
      </c>
    </row>
    <row r="633" spans="1:18" x14ac:dyDescent="0.3">
      <c r="A633" s="17">
        <v>44828</v>
      </c>
      <c r="B633" s="18" t="s">
        <v>25</v>
      </c>
      <c r="C633" s="19">
        <v>103</v>
      </c>
      <c r="D633" s="19" t="s">
        <v>53</v>
      </c>
      <c r="E633" s="28" t="s">
        <v>54</v>
      </c>
      <c r="F633" s="21">
        <v>0</v>
      </c>
      <c r="G633" s="18" t="str">
        <f>VLOOKUP(B633,'Data Produk'!$A$2:$F$40,2,FALSE)</f>
        <v>Golda Coffee</v>
      </c>
      <c r="H633" s="18" t="str">
        <f>VLOOKUP(B633,'Data Produk'!$A$2:$F$40,3,FALSE)</f>
        <v>Minuman</v>
      </c>
      <c r="I633" s="19" t="str">
        <f>VLOOKUP(B633,'Data Produk'!$A$2:$F$40,4,FALSE)</f>
        <v>Pcs</v>
      </c>
      <c r="J633" s="27">
        <f>VLOOKUP(B633,'Data Produk'!$A$2:$F$40,5,FALSE)</f>
        <v>11950</v>
      </c>
      <c r="K633" s="27">
        <f>VLOOKUP(B633,'Data Produk'!$A$2:$F$40,6,FALSE)</f>
        <v>16200</v>
      </c>
      <c r="L633" s="23">
        <f t="shared" si="86"/>
        <v>1230850</v>
      </c>
      <c r="M633" s="24">
        <f t="shared" si="87"/>
        <v>1668600</v>
      </c>
      <c r="N633" s="10">
        <f t="shared" si="80"/>
        <v>24</v>
      </c>
      <c r="O633" s="9" t="str">
        <f t="shared" si="81"/>
        <v>Sep</v>
      </c>
      <c r="P633" s="16">
        <f t="shared" si="82"/>
        <v>2022</v>
      </c>
      <c r="R633">
        <f>'[1]Data Transaksi'!$C633+50</f>
        <v>153</v>
      </c>
    </row>
    <row r="634" spans="1:18" x14ac:dyDescent="0.3">
      <c r="A634" s="8">
        <v>44829</v>
      </c>
      <c r="B634" s="9" t="s">
        <v>34</v>
      </c>
      <c r="C634" s="10">
        <v>112</v>
      </c>
      <c r="D634" s="10" t="s">
        <v>51</v>
      </c>
      <c r="E634" s="25" t="s">
        <v>54</v>
      </c>
      <c r="F634" s="12">
        <v>0</v>
      </c>
      <c r="G634" s="9" t="str">
        <f>VLOOKUP(B634,'Data Produk'!$A$2:$F$40,2,FALSE)</f>
        <v>Pond's Bright Beauty</v>
      </c>
      <c r="H634" s="9" t="str">
        <f>VLOOKUP(B634,'Data Produk'!$A$2:$F$40,3,FALSE)</f>
        <v>Perawatan Tubuh</v>
      </c>
      <c r="I634" s="10" t="str">
        <f>VLOOKUP(B634,'Data Produk'!$A$2:$F$40,4,FALSE)</f>
        <v>Pcs</v>
      </c>
      <c r="J634" s="26">
        <f>VLOOKUP(B634,'Data Produk'!$A$2:$F$40,5,FALSE)</f>
        <v>17750</v>
      </c>
      <c r="K634" s="26">
        <f>VLOOKUP(B634,'Data Produk'!$A$2:$F$40,6,FALSE)</f>
        <v>21000</v>
      </c>
      <c r="L634" s="14">
        <f t="shared" si="86"/>
        <v>1988000</v>
      </c>
      <c r="M634" s="15">
        <f t="shared" ref="M634:M639" si="88">K634*C634*(1-F634)</f>
        <v>2352000</v>
      </c>
      <c r="N634" s="10">
        <f t="shared" si="80"/>
        <v>25</v>
      </c>
      <c r="O634" s="9" t="str">
        <f t="shared" si="81"/>
        <v>Sep</v>
      </c>
      <c r="P634" s="16">
        <f t="shared" si="82"/>
        <v>2022</v>
      </c>
      <c r="R634">
        <f>'[1]Data Transaksi'!$C634+50</f>
        <v>162</v>
      </c>
    </row>
    <row r="635" spans="1:18" x14ac:dyDescent="0.3">
      <c r="A635" s="17">
        <v>44830</v>
      </c>
      <c r="B635" s="18" t="s">
        <v>34</v>
      </c>
      <c r="C635" s="19">
        <v>110</v>
      </c>
      <c r="D635" s="19" t="s">
        <v>51</v>
      </c>
      <c r="E635" s="28" t="s">
        <v>54</v>
      </c>
      <c r="F635" s="21">
        <v>0</v>
      </c>
      <c r="G635" s="18" t="str">
        <f>VLOOKUP(B635,'Data Produk'!$A$2:$F$40,2,FALSE)</f>
        <v>Pond's Bright Beauty</v>
      </c>
      <c r="H635" s="18" t="str">
        <f>VLOOKUP(B635,'Data Produk'!$A$2:$F$40,3,FALSE)</f>
        <v>Perawatan Tubuh</v>
      </c>
      <c r="I635" s="19" t="str">
        <f>VLOOKUP(B635,'Data Produk'!$A$2:$F$40,4,FALSE)</f>
        <v>Pcs</v>
      </c>
      <c r="J635" s="27">
        <f>VLOOKUP(B635,'Data Produk'!$A$2:$F$40,5,FALSE)</f>
        <v>17750</v>
      </c>
      <c r="K635" s="27">
        <f>VLOOKUP(B635,'Data Produk'!$A$2:$F$40,6,FALSE)</f>
        <v>21000</v>
      </c>
      <c r="L635" s="23">
        <f t="shared" si="86"/>
        <v>1952500</v>
      </c>
      <c r="M635" s="24">
        <f t="shared" si="88"/>
        <v>2310000</v>
      </c>
      <c r="N635" s="10">
        <f t="shared" si="80"/>
        <v>26</v>
      </c>
      <c r="O635" s="9" t="str">
        <f t="shared" si="81"/>
        <v>Sep</v>
      </c>
      <c r="P635" s="16">
        <f t="shared" si="82"/>
        <v>2022</v>
      </c>
      <c r="R635">
        <f>'[1]Data Transaksi'!$C635+50</f>
        <v>160</v>
      </c>
    </row>
    <row r="636" spans="1:18" x14ac:dyDescent="0.3">
      <c r="A636" s="8">
        <v>44831</v>
      </c>
      <c r="B636" s="9" t="s">
        <v>34</v>
      </c>
      <c r="C636" s="10">
        <v>108</v>
      </c>
      <c r="D636" s="10" t="s">
        <v>51</v>
      </c>
      <c r="E636" s="25" t="s">
        <v>54</v>
      </c>
      <c r="F636" s="12">
        <v>0</v>
      </c>
      <c r="G636" s="9" t="str">
        <f>VLOOKUP(B636,'Data Produk'!$A$2:$F$40,2,FALSE)</f>
        <v>Pond's Bright Beauty</v>
      </c>
      <c r="H636" s="9" t="str">
        <f>VLOOKUP(B636,'Data Produk'!$A$2:$F$40,3,FALSE)</f>
        <v>Perawatan Tubuh</v>
      </c>
      <c r="I636" s="10" t="str">
        <f>VLOOKUP(B636,'Data Produk'!$A$2:$F$40,4,FALSE)</f>
        <v>Pcs</v>
      </c>
      <c r="J636" s="26">
        <f>VLOOKUP(B636,'Data Produk'!$A$2:$F$40,5,FALSE)</f>
        <v>17750</v>
      </c>
      <c r="K636" s="26">
        <f>VLOOKUP(B636,'Data Produk'!$A$2:$F$40,6,FALSE)</f>
        <v>21000</v>
      </c>
      <c r="L636" s="14">
        <f t="shared" si="86"/>
        <v>1917000</v>
      </c>
      <c r="M636" s="15">
        <f t="shared" si="88"/>
        <v>2268000</v>
      </c>
      <c r="N636" s="10">
        <f t="shared" si="80"/>
        <v>27</v>
      </c>
      <c r="O636" s="9" t="str">
        <f t="shared" si="81"/>
        <v>Sep</v>
      </c>
      <c r="P636" s="16">
        <f t="shared" si="82"/>
        <v>2022</v>
      </c>
      <c r="R636">
        <f>'[1]Data Transaksi'!$C636+50</f>
        <v>158</v>
      </c>
    </row>
    <row r="637" spans="1:18" x14ac:dyDescent="0.3">
      <c r="A637" s="17">
        <v>44832</v>
      </c>
      <c r="B637" s="18" t="s">
        <v>34</v>
      </c>
      <c r="C637" s="19">
        <v>107</v>
      </c>
      <c r="D637" s="19" t="s">
        <v>51</v>
      </c>
      <c r="E637" s="28" t="s">
        <v>54</v>
      </c>
      <c r="F637" s="21">
        <v>0</v>
      </c>
      <c r="G637" s="18" t="str">
        <f>VLOOKUP(B637,'Data Produk'!$A$2:$F$40,2,FALSE)</f>
        <v>Pond's Bright Beauty</v>
      </c>
      <c r="H637" s="18" t="str">
        <f>VLOOKUP(B637,'Data Produk'!$A$2:$F$40,3,FALSE)</f>
        <v>Perawatan Tubuh</v>
      </c>
      <c r="I637" s="19" t="str">
        <f>VLOOKUP(B637,'Data Produk'!$A$2:$F$40,4,FALSE)</f>
        <v>Pcs</v>
      </c>
      <c r="J637" s="27">
        <f>VLOOKUP(B637,'Data Produk'!$A$2:$F$40,5,FALSE)</f>
        <v>17750</v>
      </c>
      <c r="K637" s="27">
        <f>VLOOKUP(B637,'Data Produk'!$A$2:$F$40,6,FALSE)</f>
        <v>21000</v>
      </c>
      <c r="L637" s="23">
        <f t="shared" si="86"/>
        <v>1899250</v>
      </c>
      <c r="M637" s="24">
        <f t="shared" si="88"/>
        <v>2247000</v>
      </c>
      <c r="N637" s="10">
        <f t="shared" si="80"/>
        <v>28</v>
      </c>
      <c r="O637" s="9" t="str">
        <f t="shared" si="81"/>
        <v>Sep</v>
      </c>
      <c r="P637" s="16">
        <f t="shared" si="82"/>
        <v>2022</v>
      </c>
      <c r="R637">
        <f>'[1]Data Transaksi'!$C637+50</f>
        <v>157</v>
      </c>
    </row>
    <row r="638" spans="1:18" x14ac:dyDescent="0.3">
      <c r="A638" s="8">
        <v>44833</v>
      </c>
      <c r="B638" s="9" t="s">
        <v>34</v>
      </c>
      <c r="C638" s="10">
        <v>120</v>
      </c>
      <c r="D638" s="10" t="s">
        <v>51</v>
      </c>
      <c r="E638" s="25" t="s">
        <v>54</v>
      </c>
      <c r="F638" s="12">
        <v>0</v>
      </c>
      <c r="G638" s="9" t="str">
        <f>VLOOKUP(B638,'Data Produk'!$A$2:$F$40,2,FALSE)</f>
        <v>Pond's Bright Beauty</v>
      </c>
      <c r="H638" s="9" t="str">
        <f>VLOOKUP(B638,'Data Produk'!$A$2:$F$40,3,FALSE)</f>
        <v>Perawatan Tubuh</v>
      </c>
      <c r="I638" s="10" t="str">
        <f>VLOOKUP(B638,'Data Produk'!$A$2:$F$40,4,FALSE)</f>
        <v>Pcs</v>
      </c>
      <c r="J638" s="26">
        <f>VLOOKUP(B638,'Data Produk'!$A$2:$F$40,5,FALSE)</f>
        <v>17750</v>
      </c>
      <c r="K638" s="26">
        <f>VLOOKUP(B638,'Data Produk'!$A$2:$F$40,6,FALSE)</f>
        <v>21000</v>
      </c>
      <c r="L638" s="14">
        <f t="shared" si="86"/>
        <v>2130000</v>
      </c>
      <c r="M638" s="15">
        <f t="shared" si="88"/>
        <v>2520000</v>
      </c>
      <c r="N638" s="10">
        <f t="shared" si="80"/>
        <v>29</v>
      </c>
      <c r="O638" s="9" t="str">
        <f t="shared" si="81"/>
        <v>Sep</v>
      </c>
      <c r="P638" s="16">
        <f t="shared" si="82"/>
        <v>2022</v>
      </c>
      <c r="R638">
        <f>'[1]Data Transaksi'!$C638+50</f>
        <v>170</v>
      </c>
    </row>
    <row r="639" spans="1:18" x14ac:dyDescent="0.3">
      <c r="A639" s="17">
        <v>44834</v>
      </c>
      <c r="B639" s="18" t="s">
        <v>34</v>
      </c>
      <c r="C639" s="19">
        <v>105</v>
      </c>
      <c r="D639" s="19" t="s">
        <v>51</v>
      </c>
      <c r="E639" s="28" t="s">
        <v>54</v>
      </c>
      <c r="F639" s="21">
        <v>0</v>
      </c>
      <c r="G639" s="18" t="str">
        <f>VLOOKUP(B639,'Data Produk'!$A$2:$F$40,2,FALSE)</f>
        <v>Pond's Bright Beauty</v>
      </c>
      <c r="H639" s="18" t="str">
        <f>VLOOKUP(B639,'Data Produk'!$A$2:$F$40,3,FALSE)</f>
        <v>Perawatan Tubuh</v>
      </c>
      <c r="I639" s="19" t="str">
        <f>VLOOKUP(B639,'Data Produk'!$A$2:$F$40,4,FALSE)</f>
        <v>Pcs</v>
      </c>
      <c r="J639" s="27">
        <f>VLOOKUP(B639,'Data Produk'!$A$2:$F$40,5,FALSE)</f>
        <v>17750</v>
      </c>
      <c r="K639" s="27">
        <f>VLOOKUP(B639,'Data Produk'!$A$2:$F$40,6,FALSE)</f>
        <v>21000</v>
      </c>
      <c r="L639" s="23">
        <f t="shared" si="86"/>
        <v>1863750</v>
      </c>
      <c r="M639" s="24">
        <f t="shared" si="88"/>
        <v>2205000</v>
      </c>
      <c r="N639" s="10">
        <f t="shared" si="80"/>
        <v>30</v>
      </c>
      <c r="O639" s="9" t="str">
        <f t="shared" si="81"/>
        <v>Sep</v>
      </c>
      <c r="P639" s="16">
        <f t="shared" si="82"/>
        <v>2022</v>
      </c>
      <c r="R639">
        <f>'[1]Data Transaksi'!$C639+50</f>
        <v>155</v>
      </c>
    </row>
    <row r="640" spans="1:18" x14ac:dyDescent="0.3">
      <c r="A640" s="8">
        <v>44835</v>
      </c>
      <c r="B640" s="9" t="s">
        <v>35</v>
      </c>
      <c r="C640" s="10">
        <v>105</v>
      </c>
      <c r="D640" s="10" t="s">
        <v>51</v>
      </c>
      <c r="E640" s="25" t="s">
        <v>54</v>
      </c>
      <c r="F640" s="12">
        <v>0</v>
      </c>
      <c r="G640" s="9" t="str">
        <f>VLOOKUP(B640,'Data Produk'!$A$2:$F$40,2,FALSE)</f>
        <v>Pond's Men Facial</v>
      </c>
      <c r="H640" s="9" t="str">
        <f>VLOOKUP(B640,'Data Produk'!$A$2:$F$40,3,FALSE)</f>
        <v>Perawatan Tubuh</v>
      </c>
      <c r="I640" s="10" t="str">
        <f>VLOOKUP(B640,'Data Produk'!$A$2:$F$40,4,FALSE)</f>
        <v>Pcs</v>
      </c>
      <c r="J640" s="26">
        <f>VLOOKUP(B640,'Data Produk'!$A$2:$F$40,5,FALSE)</f>
        <v>15000</v>
      </c>
      <c r="K640" s="26">
        <f>VLOOKUP(B640,'Data Produk'!$A$2:$F$40,6,FALSE)</f>
        <v>18550</v>
      </c>
      <c r="L640" s="14">
        <f>J640*C640</f>
        <v>1575000</v>
      </c>
      <c r="M640" s="15">
        <f>K640*C640*(1-F640)</f>
        <v>1947750</v>
      </c>
      <c r="N640" s="10">
        <f t="shared" si="80"/>
        <v>1</v>
      </c>
      <c r="O640" s="9" t="str">
        <f t="shared" si="81"/>
        <v>Oct</v>
      </c>
      <c r="P640" s="16">
        <f t="shared" si="82"/>
        <v>2022</v>
      </c>
      <c r="R640">
        <f>'[1]Data Transaksi'!$C640+50</f>
        <v>155</v>
      </c>
    </row>
    <row r="641" spans="1:18" x14ac:dyDescent="0.3">
      <c r="A641" s="17">
        <v>44836</v>
      </c>
      <c r="B641" s="18" t="s">
        <v>7</v>
      </c>
      <c r="C641" s="19">
        <v>104</v>
      </c>
      <c r="D641" s="19" t="s">
        <v>52</v>
      </c>
      <c r="E641" s="28" t="s">
        <v>55</v>
      </c>
      <c r="F641" s="21">
        <v>0</v>
      </c>
      <c r="G641" s="18" t="str">
        <f>VLOOKUP(B641,'Data Produk'!$A$2:$F$40,2,FALSE)</f>
        <v>Lotte Chocopie</v>
      </c>
      <c r="H641" s="18" t="str">
        <f>VLOOKUP(B641,'Data Produk'!$A$2:$F$40,3,FALSE)</f>
        <v>Makanan</v>
      </c>
      <c r="I641" s="19" t="str">
        <f>VLOOKUP(B641,'Data Produk'!$A$2:$F$40,4,FALSE)</f>
        <v>Pcs</v>
      </c>
      <c r="J641" s="27">
        <f>VLOOKUP(B641,'Data Produk'!$A$2:$F$40,5,FALSE)</f>
        <v>4850</v>
      </c>
      <c r="K641" s="27">
        <f>VLOOKUP(B641,'Data Produk'!$A$2:$F$40,6,FALSE)</f>
        <v>6100</v>
      </c>
      <c r="L641" s="23">
        <f t="shared" ref="L641:L670" si="89">J641*C641</f>
        <v>504400</v>
      </c>
      <c r="M641" s="24">
        <f t="shared" ref="M641:M663" si="90">K641*C641</f>
        <v>634400</v>
      </c>
      <c r="N641" s="10">
        <f t="shared" si="80"/>
        <v>2</v>
      </c>
      <c r="O641" s="9" t="str">
        <f t="shared" si="81"/>
        <v>Oct</v>
      </c>
      <c r="P641" s="16">
        <f t="shared" si="82"/>
        <v>2022</v>
      </c>
      <c r="R641">
        <f>'[1]Data Transaksi'!$C641+50</f>
        <v>154</v>
      </c>
    </row>
    <row r="642" spans="1:18" x14ac:dyDescent="0.3">
      <c r="A642" s="8">
        <v>44837</v>
      </c>
      <c r="B642" s="9" t="s">
        <v>9</v>
      </c>
      <c r="C642" s="10">
        <v>107</v>
      </c>
      <c r="D642" s="10" t="s">
        <v>52</v>
      </c>
      <c r="E642" s="25" t="s">
        <v>54</v>
      </c>
      <c r="F642" s="12">
        <v>0</v>
      </c>
      <c r="G642" s="9" t="str">
        <f>VLOOKUP(B642,'Data Produk'!$A$2:$F$40,2,FALSE)</f>
        <v>Nyam-nyam</v>
      </c>
      <c r="H642" s="9" t="str">
        <f>VLOOKUP(B642,'Data Produk'!$A$2:$F$40,3,FALSE)</f>
        <v>Makanan</v>
      </c>
      <c r="I642" s="10" t="str">
        <f>VLOOKUP(B642,'Data Produk'!$A$2:$F$40,4,FALSE)</f>
        <v>Pcs</v>
      </c>
      <c r="J642" s="26">
        <f>VLOOKUP(B642,'Data Produk'!$A$2:$F$40,5,FALSE)</f>
        <v>3550</v>
      </c>
      <c r="K642" s="26">
        <f>VLOOKUP(B642,'Data Produk'!$A$2:$F$40,6,FALSE)</f>
        <v>4800</v>
      </c>
      <c r="L642" s="14">
        <f t="shared" si="89"/>
        <v>379850</v>
      </c>
      <c r="M642" s="15">
        <f t="shared" si="90"/>
        <v>513600</v>
      </c>
      <c r="N642" s="10">
        <f t="shared" si="80"/>
        <v>3</v>
      </c>
      <c r="O642" s="9" t="str">
        <f t="shared" si="81"/>
        <v>Oct</v>
      </c>
      <c r="P642" s="16">
        <f t="shared" si="82"/>
        <v>2022</v>
      </c>
      <c r="R642">
        <f>'[1]Data Transaksi'!$C642+50</f>
        <v>157</v>
      </c>
    </row>
    <row r="643" spans="1:18" x14ac:dyDescent="0.3">
      <c r="A643" s="17">
        <v>44838</v>
      </c>
      <c r="B643" s="18" t="s">
        <v>6</v>
      </c>
      <c r="C643" s="19">
        <v>108</v>
      </c>
      <c r="D643" s="19" t="s">
        <v>52</v>
      </c>
      <c r="E643" s="28" t="s">
        <v>54</v>
      </c>
      <c r="F643" s="21">
        <v>0</v>
      </c>
      <c r="G643" s="18" t="str">
        <f>VLOOKUP(B643,'Data Produk'!$A$2:$F$40,2,FALSE)</f>
        <v>Pocky</v>
      </c>
      <c r="H643" s="18" t="str">
        <f>VLOOKUP(B643,'Data Produk'!$A$2:$F$40,3,FALSE)</f>
        <v>Makanan</v>
      </c>
      <c r="I643" s="19" t="str">
        <f>VLOOKUP(B643,'Data Produk'!$A$2:$F$40,4,FALSE)</f>
        <v>Pcs</v>
      </c>
      <c r="J643" s="27">
        <f>VLOOKUP(B643,'Data Produk'!$A$2:$F$40,5,FALSE)</f>
        <v>7250</v>
      </c>
      <c r="K643" s="27">
        <f>VLOOKUP(B643,'Data Produk'!$A$2:$F$40,6,FALSE)</f>
        <v>8200</v>
      </c>
      <c r="L643" s="23">
        <f t="shared" si="89"/>
        <v>783000</v>
      </c>
      <c r="M643" s="24">
        <f t="shared" si="90"/>
        <v>885600</v>
      </c>
      <c r="N643" s="10">
        <f t="shared" ref="N643:N706" si="91">DAY(A643)</f>
        <v>4</v>
      </c>
      <c r="O643" s="9" t="str">
        <f t="shared" ref="O643:O706" si="92">TEXT(A643,"mmm")</f>
        <v>Oct</v>
      </c>
      <c r="P643" s="16">
        <f t="shared" ref="P643:P706" si="93">YEAR(A643)</f>
        <v>2022</v>
      </c>
      <c r="R643">
        <f>'[1]Data Transaksi'!$C643+50</f>
        <v>158</v>
      </c>
    </row>
    <row r="644" spans="1:18" x14ac:dyDescent="0.3">
      <c r="A644" s="8">
        <v>44839</v>
      </c>
      <c r="B644" s="9" t="s">
        <v>20</v>
      </c>
      <c r="C644" s="10">
        <v>102</v>
      </c>
      <c r="D644" s="10" t="s">
        <v>51</v>
      </c>
      <c r="E644" s="25" t="s">
        <v>54</v>
      </c>
      <c r="F644" s="12">
        <v>0</v>
      </c>
      <c r="G644" s="9" t="str">
        <f>VLOOKUP(B644,'Data Produk'!$A$2:$F$40,2,FALSE)</f>
        <v>Yoyic Bluebery</v>
      </c>
      <c r="H644" s="9" t="str">
        <f>VLOOKUP(B644,'Data Produk'!$A$2:$F$40,3,FALSE)</f>
        <v>Minuman</v>
      </c>
      <c r="I644" s="10" t="str">
        <f>VLOOKUP(B644,'Data Produk'!$A$2:$F$40,4,FALSE)</f>
        <v>Pcs</v>
      </c>
      <c r="J644" s="26">
        <f>VLOOKUP(B644,'Data Produk'!$A$2:$F$40,5,FALSE)</f>
        <v>4775</v>
      </c>
      <c r="K644" s="26">
        <f>VLOOKUP(B644,'Data Produk'!$A$2:$F$40,6,FALSE)</f>
        <v>7700</v>
      </c>
      <c r="L644" s="14">
        <f t="shared" si="89"/>
        <v>487050</v>
      </c>
      <c r="M644" s="15">
        <f t="shared" si="90"/>
        <v>785400</v>
      </c>
      <c r="N644" s="10">
        <f t="shared" si="91"/>
        <v>5</v>
      </c>
      <c r="O644" s="9" t="str">
        <f t="shared" si="92"/>
        <v>Oct</v>
      </c>
      <c r="P644" s="16">
        <f t="shared" si="93"/>
        <v>2022</v>
      </c>
      <c r="R644">
        <f>'[1]Data Transaksi'!$C644+50</f>
        <v>152</v>
      </c>
    </row>
    <row r="645" spans="1:18" x14ac:dyDescent="0.3">
      <c r="A645" s="17">
        <v>44840</v>
      </c>
      <c r="B645" s="18" t="s">
        <v>25</v>
      </c>
      <c r="C645" s="19">
        <v>105</v>
      </c>
      <c r="D645" s="19" t="s">
        <v>51</v>
      </c>
      <c r="E645" s="28" t="s">
        <v>55</v>
      </c>
      <c r="F645" s="21">
        <v>0</v>
      </c>
      <c r="G645" s="18" t="str">
        <f>VLOOKUP(B645,'Data Produk'!$A$2:$F$40,2,FALSE)</f>
        <v>Golda Coffee</v>
      </c>
      <c r="H645" s="18" t="str">
        <f>VLOOKUP(B645,'Data Produk'!$A$2:$F$40,3,FALSE)</f>
        <v>Minuman</v>
      </c>
      <c r="I645" s="19" t="str">
        <f>VLOOKUP(B645,'Data Produk'!$A$2:$F$40,4,FALSE)</f>
        <v>Pcs</v>
      </c>
      <c r="J645" s="27">
        <f>VLOOKUP(B645,'Data Produk'!$A$2:$F$40,5,FALSE)</f>
        <v>11950</v>
      </c>
      <c r="K645" s="27">
        <f>VLOOKUP(B645,'Data Produk'!$A$2:$F$40,6,FALSE)</f>
        <v>16200</v>
      </c>
      <c r="L645" s="23">
        <f t="shared" si="89"/>
        <v>1254750</v>
      </c>
      <c r="M645" s="24">
        <f t="shared" si="90"/>
        <v>1701000</v>
      </c>
      <c r="N645" s="10">
        <f t="shared" si="91"/>
        <v>6</v>
      </c>
      <c r="O645" s="9" t="str">
        <f t="shared" si="92"/>
        <v>Oct</v>
      </c>
      <c r="P645" s="16">
        <f t="shared" si="93"/>
        <v>2022</v>
      </c>
      <c r="R645">
        <f>'[1]Data Transaksi'!$C645+50</f>
        <v>155</v>
      </c>
    </row>
    <row r="646" spans="1:18" x14ac:dyDescent="0.3">
      <c r="A646" s="8">
        <v>44841</v>
      </c>
      <c r="B646" s="9" t="s">
        <v>30</v>
      </c>
      <c r="C646" s="10">
        <v>109</v>
      </c>
      <c r="D646" s="10" t="s">
        <v>51</v>
      </c>
      <c r="E646" s="25" t="s">
        <v>54</v>
      </c>
      <c r="F646" s="12">
        <v>0</v>
      </c>
      <c r="G646" s="9" t="str">
        <f>VLOOKUP(B646,'Data Produk'!$A$2:$F$40,2,FALSE)</f>
        <v>Lifebuoy Cair 900 Ml</v>
      </c>
      <c r="H646" s="9" t="str">
        <f>VLOOKUP(B646,'Data Produk'!$A$2:$F$40,3,FALSE)</f>
        <v>Perawatan Tubuh</v>
      </c>
      <c r="I646" s="10" t="str">
        <f>VLOOKUP(B646,'Data Produk'!$A$2:$F$40,4,FALSE)</f>
        <v>Pcs</v>
      </c>
      <c r="J646" s="26">
        <f>VLOOKUP(B646,'Data Produk'!$A$2:$F$40,5,FALSE)</f>
        <v>34550</v>
      </c>
      <c r="K646" s="26">
        <f>VLOOKUP(B646,'Data Produk'!$A$2:$F$40,6,FALSE)</f>
        <v>36000</v>
      </c>
      <c r="L646" s="14">
        <f t="shared" si="89"/>
        <v>3765950</v>
      </c>
      <c r="M646" s="15">
        <f t="shared" si="90"/>
        <v>3924000</v>
      </c>
      <c r="N646" s="10">
        <f t="shared" si="91"/>
        <v>7</v>
      </c>
      <c r="O646" s="9" t="str">
        <f t="shared" si="92"/>
        <v>Oct</v>
      </c>
      <c r="P646" s="16">
        <f t="shared" si="93"/>
        <v>2022</v>
      </c>
      <c r="R646">
        <f>'[1]Data Transaksi'!$C646+50</f>
        <v>159</v>
      </c>
    </row>
    <row r="647" spans="1:18" x14ac:dyDescent="0.3">
      <c r="A647" s="17">
        <v>44842</v>
      </c>
      <c r="B647" s="18" t="s">
        <v>8</v>
      </c>
      <c r="C647" s="19">
        <v>102</v>
      </c>
      <c r="D647" s="19" t="s">
        <v>51</v>
      </c>
      <c r="E647" s="28" t="s">
        <v>55</v>
      </c>
      <c r="F647" s="21">
        <v>0</v>
      </c>
      <c r="G647" s="18" t="str">
        <f>VLOOKUP(B647,'Data Produk'!$A$2:$F$40,2,FALSE)</f>
        <v>Oreo Wafer Sandwich</v>
      </c>
      <c r="H647" s="18" t="str">
        <f>VLOOKUP(B647,'Data Produk'!$A$2:$F$40,3,FALSE)</f>
        <v>Makanan</v>
      </c>
      <c r="I647" s="19" t="str">
        <f>VLOOKUP(B647,'Data Produk'!$A$2:$F$40,4,FALSE)</f>
        <v>Pcs</v>
      </c>
      <c r="J647" s="27">
        <f>VLOOKUP(B647,'Data Produk'!$A$2:$F$40,5,FALSE)</f>
        <v>2350</v>
      </c>
      <c r="K647" s="27">
        <f>VLOOKUP(B647,'Data Produk'!$A$2:$F$40,6,FALSE)</f>
        <v>3500</v>
      </c>
      <c r="L647" s="23">
        <f t="shared" si="89"/>
        <v>239700</v>
      </c>
      <c r="M647" s="24">
        <f t="shared" si="90"/>
        <v>357000</v>
      </c>
      <c r="N647" s="10">
        <f t="shared" si="91"/>
        <v>8</v>
      </c>
      <c r="O647" s="9" t="str">
        <f t="shared" si="92"/>
        <v>Oct</v>
      </c>
      <c r="P647" s="16">
        <f t="shared" si="93"/>
        <v>2022</v>
      </c>
      <c r="R647">
        <f>'[1]Data Transaksi'!$C647+50</f>
        <v>152</v>
      </c>
    </row>
    <row r="648" spans="1:18" x14ac:dyDescent="0.3">
      <c r="A648" s="8">
        <v>44843</v>
      </c>
      <c r="B648" s="9" t="s">
        <v>35</v>
      </c>
      <c r="C648" s="10">
        <v>104</v>
      </c>
      <c r="D648" s="10" t="s">
        <v>53</v>
      </c>
      <c r="E648" s="25" t="s">
        <v>54</v>
      </c>
      <c r="F648" s="12">
        <v>0</v>
      </c>
      <c r="G648" s="9" t="str">
        <f>VLOOKUP(B648,'Data Produk'!$A$2:$F$40,2,FALSE)</f>
        <v>Pond's Men Facial</v>
      </c>
      <c r="H648" s="9" t="str">
        <f>VLOOKUP(B648,'Data Produk'!$A$2:$F$40,3,FALSE)</f>
        <v>Perawatan Tubuh</v>
      </c>
      <c r="I648" s="10" t="str">
        <f>VLOOKUP(B648,'Data Produk'!$A$2:$F$40,4,FALSE)</f>
        <v>Pcs</v>
      </c>
      <c r="J648" s="26">
        <f>VLOOKUP(B648,'Data Produk'!$A$2:$F$40,5,FALSE)</f>
        <v>15000</v>
      </c>
      <c r="K648" s="26">
        <f>VLOOKUP(B648,'Data Produk'!$A$2:$F$40,6,FALSE)</f>
        <v>18550</v>
      </c>
      <c r="L648" s="14">
        <f t="shared" si="89"/>
        <v>1560000</v>
      </c>
      <c r="M648" s="15">
        <f t="shared" si="90"/>
        <v>1929200</v>
      </c>
      <c r="N648" s="10">
        <f t="shared" si="91"/>
        <v>9</v>
      </c>
      <c r="O648" s="9" t="str">
        <f t="shared" si="92"/>
        <v>Oct</v>
      </c>
      <c r="P648" s="16">
        <f t="shared" si="93"/>
        <v>2022</v>
      </c>
      <c r="R648">
        <f>'[1]Data Transaksi'!$C648+50</f>
        <v>154</v>
      </c>
    </row>
    <row r="649" spans="1:18" x14ac:dyDescent="0.3">
      <c r="A649" s="17">
        <v>44844</v>
      </c>
      <c r="B649" s="18" t="s">
        <v>42</v>
      </c>
      <c r="C649" s="19">
        <v>103</v>
      </c>
      <c r="D649" s="19" t="s">
        <v>52</v>
      </c>
      <c r="E649" s="28" t="s">
        <v>54</v>
      </c>
      <c r="F649" s="21">
        <v>0</v>
      </c>
      <c r="G649" s="18" t="str">
        <f>VLOOKUP(B649,'Data Produk'!$A$2:$F$40,2,FALSE)</f>
        <v>Tipe X Joyko</v>
      </c>
      <c r="H649" s="18" t="str">
        <f>VLOOKUP(B649,'Data Produk'!$A$2:$F$40,3,FALSE)</f>
        <v>Alat Tulis</v>
      </c>
      <c r="I649" s="19" t="str">
        <f>VLOOKUP(B649,'Data Produk'!$A$2:$F$40,4,FALSE)</f>
        <v>Pcs</v>
      </c>
      <c r="J649" s="27">
        <f>VLOOKUP(B649,'Data Produk'!$A$2:$F$40,5,FALSE)</f>
        <v>1500</v>
      </c>
      <c r="K649" s="27">
        <f>VLOOKUP(B649,'Data Produk'!$A$2:$F$40,6,FALSE)</f>
        <v>2500</v>
      </c>
      <c r="L649" s="23">
        <f t="shared" si="89"/>
        <v>154500</v>
      </c>
      <c r="M649" s="24">
        <f t="shared" si="90"/>
        <v>257500</v>
      </c>
      <c r="N649" s="10">
        <f t="shared" si="91"/>
        <v>10</v>
      </c>
      <c r="O649" s="9" t="str">
        <f t="shared" si="92"/>
        <v>Oct</v>
      </c>
      <c r="P649" s="16">
        <f t="shared" si="93"/>
        <v>2022</v>
      </c>
      <c r="R649">
        <f>'[1]Data Transaksi'!$C649+50</f>
        <v>153</v>
      </c>
    </row>
    <row r="650" spans="1:18" x14ac:dyDescent="0.3">
      <c r="A650" s="8">
        <v>44845</v>
      </c>
      <c r="B650" s="9" t="s">
        <v>43</v>
      </c>
      <c r="C650" s="10">
        <v>102</v>
      </c>
      <c r="D650" s="10" t="s">
        <v>53</v>
      </c>
      <c r="E650" s="25" t="s">
        <v>54</v>
      </c>
      <c r="F650" s="12">
        <v>0</v>
      </c>
      <c r="G650" s="9" t="str">
        <f>VLOOKUP(B650,'Data Produk'!$A$2:$F$40,2,FALSE)</f>
        <v>Penggaris Butterfly</v>
      </c>
      <c r="H650" s="9" t="str">
        <f>VLOOKUP(B650,'Data Produk'!$A$2:$F$40,3,FALSE)</f>
        <v>Alat Tulis</v>
      </c>
      <c r="I650" s="10" t="str">
        <f>VLOOKUP(B650,'Data Produk'!$A$2:$F$40,4,FALSE)</f>
        <v>Pcs</v>
      </c>
      <c r="J650" s="26">
        <f>VLOOKUP(B650,'Data Produk'!$A$2:$F$40,5,FALSE)</f>
        <v>1750</v>
      </c>
      <c r="K650" s="26">
        <f>VLOOKUP(B650,'Data Produk'!$A$2:$F$40,6,FALSE)</f>
        <v>2750</v>
      </c>
      <c r="L650" s="14">
        <f t="shared" si="89"/>
        <v>178500</v>
      </c>
      <c r="M650" s="15">
        <f t="shared" si="90"/>
        <v>280500</v>
      </c>
      <c r="N650" s="10">
        <f t="shared" si="91"/>
        <v>11</v>
      </c>
      <c r="O650" s="9" t="str">
        <f t="shared" si="92"/>
        <v>Oct</v>
      </c>
      <c r="P650" s="16">
        <f t="shared" si="93"/>
        <v>2022</v>
      </c>
      <c r="R650">
        <f>'[1]Data Transaksi'!$C650+50</f>
        <v>152</v>
      </c>
    </row>
    <row r="651" spans="1:18" x14ac:dyDescent="0.3">
      <c r="A651" s="17">
        <v>44846</v>
      </c>
      <c r="B651" s="18" t="s">
        <v>44</v>
      </c>
      <c r="C651" s="19">
        <v>105</v>
      </c>
      <c r="D651" s="19" t="s">
        <v>53</v>
      </c>
      <c r="E651" s="28" t="s">
        <v>54</v>
      </c>
      <c r="F651" s="21">
        <v>0</v>
      </c>
      <c r="G651" s="18" t="str">
        <f>VLOOKUP(B651,'Data Produk'!$A$2:$F$40,2,FALSE)</f>
        <v>Penggaris Flexibble</v>
      </c>
      <c r="H651" s="18" t="str">
        <f>VLOOKUP(B651,'Data Produk'!$A$2:$F$40,3,FALSE)</f>
        <v>Alat Tulis</v>
      </c>
      <c r="I651" s="19" t="str">
        <f>VLOOKUP(B651,'Data Produk'!$A$2:$F$40,4,FALSE)</f>
        <v>Pcs</v>
      </c>
      <c r="J651" s="27">
        <f>VLOOKUP(B651,'Data Produk'!$A$2:$F$40,5,FALSE)</f>
        <v>13750</v>
      </c>
      <c r="K651" s="27">
        <f>VLOOKUP(B651,'Data Produk'!$A$2:$F$40,6,FALSE)</f>
        <v>17500</v>
      </c>
      <c r="L651" s="23">
        <f t="shared" si="89"/>
        <v>1443750</v>
      </c>
      <c r="M651" s="24">
        <f t="shared" si="90"/>
        <v>1837500</v>
      </c>
      <c r="N651" s="10">
        <f t="shared" si="91"/>
        <v>12</v>
      </c>
      <c r="O651" s="9" t="str">
        <f t="shared" si="92"/>
        <v>Oct</v>
      </c>
      <c r="P651" s="16">
        <f t="shared" si="93"/>
        <v>2022</v>
      </c>
      <c r="R651">
        <f>'[1]Data Transaksi'!$C651+50</f>
        <v>155</v>
      </c>
    </row>
    <row r="652" spans="1:18" x14ac:dyDescent="0.3">
      <c r="A652" s="8">
        <v>44847</v>
      </c>
      <c r="B652" s="9" t="s">
        <v>6</v>
      </c>
      <c r="C652" s="10">
        <v>106</v>
      </c>
      <c r="D652" s="10" t="s">
        <v>52</v>
      </c>
      <c r="E652" s="25" t="s">
        <v>54</v>
      </c>
      <c r="F652" s="12">
        <v>0</v>
      </c>
      <c r="G652" s="9" t="str">
        <f>VLOOKUP(B652,'Data Produk'!$A$2:$F$40,2,FALSE)</f>
        <v>Pocky</v>
      </c>
      <c r="H652" s="9" t="str">
        <f>VLOOKUP(B652,'Data Produk'!$A$2:$F$40,3,FALSE)</f>
        <v>Makanan</v>
      </c>
      <c r="I652" s="10" t="str">
        <f>VLOOKUP(B652,'Data Produk'!$A$2:$F$40,4,FALSE)</f>
        <v>Pcs</v>
      </c>
      <c r="J652" s="26">
        <f>VLOOKUP(B652,'Data Produk'!$A$2:$F$40,5,FALSE)</f>
        <v>7250</v>
      </c>
      <c r="K652" s="26">
        <f>VLOOKUP(B652,'Data Produk'!$A$2:$F$40,6,FALSE)</f>
        <v>8200</v>
      </c>
      <c r="L652" s="14">
        <f t="shared" si="89"/>
        <v>768500</v>
      </c>
      <c r="M652" s="15">
        <f t="shared" si="90"/>
        <v>869200</v>
      </c>
      <c r="N652" s="10">
        <f t="shared" si="91"/>
        <v>13</v>
      </c>
      <c r="O652" s="9" t="str">
        <f t="shared" si="92"/>
        <v>Oct</v>
      </c>
      <c r="P652" s="16">
        <f t="shared" si="93"/>
        <v>2022</v>
      </c>
      <c r="R652">
        <f>'[1]Data Transaksi'!$C652+50</f>
        <v>156</v>
      </c>
    </row>
    <row r="653" spans="1:18" x14ac:dyDescent="0.3">
      <c r="A653" s="17">
        <v>44848</v>
      </c>
      <c r="B653" s="18" t="s">
        <v>20</v>
      </c>
      <c r="C653" s="19">
        <v>108</v>
      </c>
      <c r="D653" s="19" t="s">
        <v>53</v>
      </c>
      <c r="E653" s="28" t="s">
        <v>54</v>
      </c>
      <c r="F653" s="21">
        <v>0</v>
      </c>
      <c r="G653" s="18" t="str">
        <f>VLOOKUP(B653,'Data Produk'!$A$2:$F$40,2,FALSE)</f>
        <v>Yoyic Bluebery</v>
      </c>
      <c r="H653" s="18" t="str">
        <f>VLOOKUP(B653,'Data Produk'!$A$2:$F$40,3,FALSE)</f>
        <v>Minuman</v>
      </c>
      <c r="I653" s="19" t="str">
        <f>VLOOKUP(B653,'Data Produk'!$A$2:$F$40,4,FALSE)</f>
        <v>Pcs</v>
      </c>
      <c r="J653" s="27">
        <f>VLOOKUP(B653,'Data Produk'!$A$2:$F$40,5,FALSE)</f>
        <v>4775</v>
      </c>
      <c r="K653" s="27">
        <f>VLOOKUP(B653,'Data Produk'!$A$2:$F$40,6,FALSE)</f>
        <v>7700</v>
      </c>
      <c r="L653" s="23">
        <f t="shared" si="89"/>
        <v>515700</v>
      </c>
      <c r="M653" s="24">
        <f t="shared" si="90"/>
        <v>831600</v>
      </c>
      <c r="N653" s="10">
        <f t="shared" si="91"/>
        <v>14</v>
      </c>
      <c r="O653" s="9" t="str">
        <f t="shared" si="92"/>
        <v>Oct</v>
      </c>
      <c r="P653" s="16">
        <f t="shared" si="93"/>
        <v>2022</v>
      </c>
      <c r="R653">
        <f>'[1]Data Transaksi'!$C653+50</f>
        <v>158</v>
      </c>
    </row>
    <row r="654" spans="1:18" x14ac:dyDescent="0.3">
      <c r="A654" s="8">
        <v>44849</v>
      </c>
      <c r="B654" s="9" t="s">
        <v>25</v>
      </c>
      <c r="C654" s="10">
        <v>104</v>
      </c>
      <c r="D654" s="10" t="s">
        <v>53</v>
      </c>
      <c r="E654" s="25" t="s">
        <v>54</v>
      </c>
      <c r="F654" s="12">
        <v>0</v>
      </c>
      <c r="G654" s="9" t="str">
        <f>VLOOKUP(B654,'Data Produk'!$A$2:$F$40,2,FALSE)</f>
        <v>Golda Coffee</v>
      </c>
      <c r="H654" s="9" t="str">
        <f>VLOOKUP(B654,'Data Produk'!$A$2:$F$40,3,FALSE)</f>
        <v>Minuman</v>
      </c>
      <c r="I654" s="10" t="str">
        <f>VLOOKUP(B654,'Data Produk'!$A$2:$F$40,4,FALSE)</f>
        <v>Pcs</v>
      </c>
      <c r="J654" s="26">
        <f>VLOOKUP(B654,'Data Produk'!$A$2:$F$40,5,FALSE)</f>
        <v>11950</v>
      </c>
      <c r="K654" s="26">
        <f>VLOOKUP(B654,'Data Produk'!$A$2:$F$40,6,FALSE)</f>
        <v>16200</v>
      </c>
      <c r="L654" s="14">
        <f t="shared" si="89"/>
        <v>1242800</v>
      </c>
      <c r="M654" s="15">
        <f t="shared" si="90"/>
        <v>1684800</v>
      </c>
      <c r="N654" s="10">
        <f t="shared" si="91"/>
        <v>15</v>
      </c>
      <c r="O654" s="9" t="str">
        <f t="shared" si="92"/>
        <v>Oct</v>
      </c>
      <c r="P654" s="16">
        <f t="shared" si="93"/>
        <v>2022</v>
      </c>
      <c r="R654">
        <f>'[1]Data Transaksi'!$C654+50</f>
        <v>154</v>
      </c>
    </row>
    <row r="655" spans="1:18" x14ac:dyDescent="0.3">
      <c r="A655" s="17">
        <v>44850</v>
      </c>
      <c r="B655" s="18" t="s">
        <v>30</v>
      </c>
      <c r="C655" s="19">
        <v>105</v>
      </c>
      <c r="D655" s="19" t="s">
        <v>52</v>
      </c>
      <c r="E655" s="28" t="s">
        <v>54</v>
      </c>
      <c r="F655" s="21">
        <v>0</v>
      </c>
      <c r="G655" s="18" t="str">
        <f>VLOOKUP(B655,'Data Produk'!$A$2:$F$40,2,FALSE)</f>
        <v>Lifebuoy Cair 900 Ml</v>
      </c>
      <c r="H655" s="18" t="str">
        <f>VLOOKUP(B655,'Data Produk'!$A$2:$F$40,3,FALSE)</f>
        <v>Perawatan Tubuh</v>
      </c>
      <c r="I655" s="19" t="str">
        <f>VLOOKUP(B655,'Data Produk'!$A$2:$F$40,4,FALSE)</f>
        <v>Pcs</v>
      </c>
      <c r="J655" s="27">
        <f>VLOOKUP(B655,'Data Produk'!$A$2:$F$40,5,FALSE)</f>
        <v>34550</v>
      </c>
      <c r="K655" s="27">
        <f>VLOOKUP(B655,'Data Produk'!$A$2:$F$40,6,FALSE)</f>
        <v>36000</v>
      </c>
      <c r="L655" s="23">
        <f t="shared" si="89"/>
        <v>3627750</v>
      </c>
      <c r="M655" s="24">
        <f t="shared" si="90"/>
        <v>3780000</v>
      </c>
      <c r="N655" s="10">
        <f t="shared" si="91"/>
        <v>16</v>
      </c>
      <c r="O655" s="9" t="str">
        <f t="shared" si="92"/>
        <v>Oct</v>
      </c>
      <c r="P655" s="16">
        <f t="shared" si="93"/>
        <v>2022</v>
      </c>
      <c r="R655">
        <f>'[1]Data Transaksi'!$C655+50</f>
        <v>155</v>
      </c>
    </row>
    <row r="656" spans="1:18" x14ac:dyDescent="0.3">
      <c r="A656" s="8">
        <v>44851</v>
      </c>
      <c r="B656" s="9" t="s">
        <v>8</v>
      </c>
      <c r="C656" s="10">
        <v>102</v>
      </c>
      <c r="D656" s="10" t="s">
        <v>53</v>
      </c>
      <c r="E656" s="25" t="s">
        <v>54</v>
      </c>
      <c r="F656" s="12">
        <v>0</v>
      </c>
      <c r="G656" s="9" t="str">
        <f>VLOOKUP(B656,'Data Produk'!$A$2:$F$40,2,FALSE)</f>
        <v>Oreo Wafer Sandwich</v>
      </c>
      <c r="H656" s="9" t="str">
        <f>VLOOKUP(B656,'Data Produk'!$A$2:$F$40,3,FALSE)</f>
        <v>Makanan</v>
      </c>
      <c r="I656" s="10" t="str">
        <f>VLOOKUP(B656,'Data Produk'!$A$2:$F$40,4,FALSE)</f>
        <v>Pcs</v>
      </c>
      <c r="J656" s="26">
        <f>VLOOKUP(B656,'Data Produk'!$A$2:$F$40,5,FALSE)</f>
        <v>2350</v>
      </c>
      <c r="K656" s="26">
        <f>VLOOKUP(B656,'Data Produk'!$A$2:$F$40,6,FALSE)</f>
        <v>3500</v>
      </c>
      <c r="L656" s="14">
        <f t="shared" si="89"/>
        <v>239700</v>
      </c>
      <c r="M656" s="15">
        <f t="shared" si="90"/>
        <v>357000</v>
      </c>
      <c r="N656" s="10">
        <f t="shared" si="91"/>
        <v>17</v>
      </c>
      <c r="O656" s="9" t="str">
        <f t="shared" si="92"/>
        <v>Oct</v>
      </c>
      <c r="P656" s="16">
        <f t="shared" si="93"/>
        <v>2022</v>
      </c>
      <c r="R656">
        <f>'[1]Data Transaksi'!$C656+50</f>
        <v>152</v>
      </c>
    </row>
    <row r="657" spans="1:18" x14ac:dyDescent="0.3">
      <c r="A657" s="17">
        <v>44852</v>
      </c>
      <c r="B657" s="18" t="s">
        <v>35</v>
      </c>
      <c r="C657" s="19">
        <v>106</v>
      </c>
      <c r="D657" s="19" t="s">
        <v>53</v>
      </c>
      <c r="E657" s="28" t="s">
        <v>54</v>
      </c>
      <c r="F657" s="21">
        <v>0</v>
      </c>
      <c r="G657" s="18" t="str">
        <f>VLOOKUP(B657,'Data Produk'!$A$2:$F$40,2,FALSE)</f>
        <v>Pond's Men Facial</v>
      </c>
      <c r="H657" s="18" t="str">
        <f>VLOOKUP(B657,'Data Produk'!$A$2:$F$40,3,FALSE)</f>
        <v>Perawatan Tubuh</v>
      </c>
      <c r="I657" s="19" t="str">
        <f>VLOOKUP(B657,'Data Produk'!$A$2:$F$40,4,FALSE)</f>
        <v>Pcs</v>
      </c>
      <c r="J657" s="27">
        <f>VLOOKUP(B657,'Data Produk'!$A$2:$F$40,5,FALSE)</f>
        <v>15000</v>
      </c>
      <c r="K657" s="27">
        <f>VLOOKUP(B657,'Data Produk'!$A$2:$F$40,6,FALSE)</f>
        <v>18550</v>
      </c>
      <c r="L657" s="23">
        <f t="shared" si="89"/>
        <v>1590000</v>
      </c>
      <c r="M657" s="24">
        <f t="shared" si="90"/>
        <v>1966300</v>
      </c>
      <c r="N657" s="10">
        <f t="shared" si="91"/>
        <v>18</v>
      </c>
      <c r="O657" s="9" t="str">
        <f t="shared" si="92"/>
        <v>Oct</v>
      </c>
      <c r="P657" s="16">
        <f t="shared" si="93"/>
        <v>2022</v>
      </c>
      <c r="R657">
        <f>'[1]Data Transaksi'!$C657+50</f>
        <v>156</v>
      </c>
    </row>
    <row r="658" spans="1:18" x14ac:dyDescent="0.3">
      <c r="A658" s="8">
        <v>44853</v>
      </c>
      <c r="B658" s="9" t="s">
        <v>35</v>
      </c>
      <c r="C658" s="10">
        <v>103</v>
      </c>
      <c r="D658" s="10" t="s">
        <v>52</v>
      </c>
      <c r="E658" s="25" t="s">
        <v>54</v>
      </c>
      <c r="F658" s="12">
        <v>0</v>
      </c>
      <c r="G658" s="9" t="str">
        <f>VLOOKUP(B658,'Data Produk'!$A$2:$F$40,2,FALSE)</f>
        <v>Pond's Men Facial</v>
      </c>
      <c r="H658" s="9" t="str">
        <f>VLOOKUP(B658,'Data Produk'!$A$2:$F$40,3,FALSE)</f>
        <v>Perawatan Tubuh</v>
      </c>
      <c r="I658" s="10" t="str">
        <f>VLOOKUP(B658,'Data Produk'!$A$2:$F$40,4,FALSE)</f>
        <v>Pcs</v>
      </c>
      <c r="J658" s="26">
        <f>VLOOKUP(B658,'Data Produk'!$A$2:$F$40,5,FALSE)</f>
        <v>15000</v>
      </c>
      <c r="K658" s="26">
        <f>VLOOKUP(B658,'Data Produk'!$A$2:$F$40,6,FALSE)</f>
        <v>18550</v>
      </c>
      <c r="L658" s="14">
        <f t="shared" si="89"/>
        <v>1545000</v>
      </c>
      <c r="M658" s="15">
        <f t="shared" si="90"/>
        <v>1910650</v>
      </c>
      <c r="N658" s="10">
        <f t="shared" si="91"/>
        <v>19</v>
      </c>
      <c r="O658" s="9" t="str">
        <f t="shared" si="92"/>
        <v>Oct</v>
      </c>
      <c r="P658" s="16">
        <f t="shared" si="93"/>
        <v>2022</v>
      </c>
      <c r="R658">
        <f>'[1]Data Transaksi'!$C658+50</f>
        <v>153</v>
      </c>
    </row>
    <row r="659" spans="1:18" x14ac:dyDescent="0.3">
      <c r="A659" s="17">
        <v>44854</v>
      </c>
      <c r="B659" s="18" t="s">
        <v>7</v>
      </c>
      <c r="C659" s="19">
        <v>109</v>
      </c>
      <c r="D659" s="19" t="s">
        <v>53</v>
      </c>
      <c r="E659" s="28" t="s">
        <v>54</v>
      </c>
      <c r="F659" s="21">
        <v>0</v>
      </c>
      <c r="G659" s="18" t="str">
        <f>VLOOKUP(B659,'Data Produk'!$A$2:$F$40,2,FALSE)</f>
        <v>Lotte Chocopie</v>
      </c>
      <c r="H659" s="18" t="str">
        <f>VLOOKUP(B659,'Data Produk'!$A$2:$F$40,3,FALSE)</f>
        <v>Makanan</v>
      </c>
      <c r="I659" s="19" t="str">
        <f>VLOOKUP(B659,'Data Produk'!$A$2:$F$40,4,FALSE)</f>
        <v>Pcs</v>
      </c>
      <c r="J659" s="27">
        <f>VLOOKUP(B659,'Data Produk'!$A$2:$F$40,5,FALSE)</f>
        <v>4850</v>
      </c>
      <c r="K659" s="27">
        <f>VLOOKUP(B659,'Data Produk'!$A$2:$F$40,6,FALSE)</f>
        <v>6100</v>
      </c>
      <c r="L659" s="23">
        <f t="shared" si="89"/>
        <v>528650</v>
      </c>
      <c r="M659" s="24">
        <f t="shared" si="90"/>
        <v>664900</v>
      </c>
      <c r="N659" s="10">
        <f t="shared" si="91"/>
        <v>20</v>
      </c>
      <c r="O659" s="9" t="str">
        <f t="shared" si="92"/>
        <v>Oct</v>
      </c>
      <c r="P659" s="16">
        <f t="shared" si="93"/>
        <v>2022</v>
      </c>
      <c r="R659">
        <f>'[1]Data Transaksi'!$C659+50</f>
        <v>159</v>
      </c>
    </row>
    <row r="660" spans="1:18" x14ac:dyDescent="0.3">
      <c r="A660" s="8">
        <v>44855</v>
      </c>
      <c r="B660" s="9" t="s">
        <v>9</v>
      </c>
      <c r="C660" s="10">
        <v>108</v>
      </c>
      <c r="D660" s="10" t="s">
        <v>53</v>
      </c>
      <c r="E660" s="25" t="s">
        <v>54</v>
      </c>
      <c r="F660" s="12">
        <v>0</v>
      </c>
      <c r="G660" s="9" t="str">
        <f>VLOOKUP(B660,'Data Produk'!$A$2:$F$40,2,FALSE)</f>
        <v>Nyam-nyam</v>
      </c>
      <c r="H660" s="9" t="str">
        <f>VLOOKUP(B660,'Data Produk'!$A$2:$F$40,3,FALSE)</f>
        <v>Makanan</v>
      </c>
      <c r="I660" s="10" t="str">
        <f>VLOOKUP(B660,'Data Produk'!$A$2:$F$40,4,FALSE)</f>
        <v>Pcs</v>
      </c>
      <c r="J660" s="26">
        <f>VLOOKUP(B660,'Data Produk'!$A$2:$F$40,5,FALSE)</f>
        <v>3550</v>
      </c>
      <c r="K660" s="26">
        <f>VLOOKUP(B660,'Data Produk'!$A$2:$F$40,6,FALSE)</f>
        <v>4800</v>
      </c>
      <c r="L660" s="14">
        <f t="shared" si="89"/>
        <v>383400</v>
      </c>
      <c r="M660" s="15">
        <f t="shared" si="90"/>
        <v>518400</v>
      </c>
      <c r="N660" s="10">
        <f t="shared" si="91"/>
        <v>21</v>
      </c>
      <c r="O660" s="9" t="str">
        <f t="shared" si="92"/>
        <v>Oct</v>
      </c>
      <c r="P660" s="16">
        <f t="shared" si="93"/>
        <v>2022</v>
      </c>
      <c r="R660">
        <f>'[1]Data Transaksi'!$C660+50</f>
        <v>158</v>
      </c>
    </row>
    <row r="661" spans="1:18" x14ac:dyDescent="0.3">
      <c r="A661" s="17">
        <v>44856</v>
      </c>
      <c r="B661" s="18" t="s">
        <v>6</v>
      </c>
      <c r="C661" s="19">
        <v>107</v>
      </c>
      <c r="D661" s="19" t="s">
        <v>52</v>
      </c>
      <c r="E661" s="28" t="s">
        <v>54</v>
      </c>
      <c r="F661" s="21">
        <v>0</v>
      </c>
      <c r="G661" s="18" t="str">
        <f>VLOOKUP(B661,'Data Produk'!$A$2:$F$40,2,FALSE)</f>
        <v>Pocky</v>
      </c>
      <c r="H661" s="18" t="str">
        <f>VLOOKUP(B661,'Data Produk'!$A$2:$F$40,3,FALSE)</f>
        <v>Makanan</v>
      </c>
      <c r="I661" s="19" t="str">
        <f>VLOOKUP(B661,'Data Produk'!$A$2:$F$40,4,FALSE)</f>
        <v>Pcs</v>
      </c>
      <c r="J661" s="27">
        <f>VLOOKUP(B661,'Data Produk'!$A$2:$F$40,5,FALSE)</f>
        <v>7250</v>
      </c>
      <c r="K661" s="27">
        <f>VLOOKUP(B661,'Data Produk'!$A$2:$F$40,6,FALSE)</f>
        <v>8200</v>
      </c>
      <c r="L661" s="23">
        <f t="shared" si="89"/>
        <v>775750</v>
      </c>
      <c r="M661" s="24">
        <f t="shared" si="90"/>
        <v>877400</v>
      </c>
      <c r="N661" s="10">
        <f t="shared" si="91"/>
        <v>22</v>
      </c>
      <c r="O661" s="9" t="str">
        <f t="shared" si="92"/>
        <v>Oct</v>
      </c>
      <c r="P661" s="16">
        <f t="shared" si="93"/>
        <v>2022</v>
      </c>
      <c r="R661">
        <f>'[1]Data Transaksi'!$C661+50</f>
        <v>157</v>
      </c>
    </row>
    <row r="662" spans="1:18" x14ac:dyDescent="0.3">
      <c r="A662" s="8">
        <v>44857</v>
      </c>
      <c r="B662" s="9" t="s">
        <v>20</v>
      </c>
      <c r="C662" s="10">
        <v>105</v>
      </c>
      <c r="D662" s="10" t="s">
        <v>53</v>
      </c>
      <c r="E662" s="25" t="s">
        <v>54</v>
      </c>
      <c r="F662" s="12">
        <v>0</v>
      </c>
      <c r="G662" s="9" t="str">
        <f>VLOOKUP(B662,'Data Produk'!$A$2:$F$40,2,FALSE)</f>
        <v>Yoyic Bluebery</v>
      </c>
      <c r="H662" s="9" t="str">
        <f>VLOOKUP(B662,'Data Produk'!$A$2:$F$40,3,FALSE)</f>
        <v>Minuman</v>
      </c>
      <c r="I662" s="10" t="str">
        <f>VLOOKUP(B662,'Data Produk'!$A$2:$F$40,4,FALSE)</f>
        <v>Pcs</v>
      </c>
      <c r="J662" s="26">
        <f>VLOOKUP(B662,'Data Produk'!$A$2:$F$40,5,FALSE)</f>
        <v>4775</v>
      </c>
      <c r="K662" s="26">
        <f>VLOOKUP(B662,'Data Produk'!$A$2:$F$40,6,FALSE)</f>
        <v>7700</v>
      </c>
      <c r="L662" s="14">
        <f t="shared" si="89"/>
        <v>501375</v>
      </c>
      <c r="M662" s="15">
        <f t="shared" si="90"/>
        <v>808500</v>
      </c>
      <c r="N662" s="10">
        <f t="shared" si="91"/>
        <v>23</v>
      </c>
      <c r="O662" s="9" t="str">
        <f t="shared" si="92"/>
        <v>Oct</v>
      </c>
      <c r="P662" s="16">
        <f t="shared" si="93"/>
        <v>2022</v>
      </c>
      <c r="R662">
        <f>'[1]Data Transaksi'!$C662+50</f>
        <v>155</v>
      </c>
    </row>
    <row r="663" spans="1:18" x14ac:dyDescent="0.3">
      <c r="A663" s="17">
        <v>44858</v>
      </c>
      <c r="B663" s="18" t="s">
        <v>25</v>
      </c>
      <c r="C663" s="19">
        <v>107</v>
      </c>
      <c r="D663" s="19" t="s">
        <v>53</v>
      </c>
      <c r="E663" s="28" t="s">
        <v>54</v>
      </c>
      <c r="F663" s="21">
        <v>0</v>
      </c>
      <c r="G663" s="18" t="str">
        <f>VLOOKUP(B663,'Data Produk'!$A$2:$F$40,2,FALSE)</f>
        <v>Golda Coffee</v>
      </c>
      <c r="H663" s="18" t="str">
        <f>VLOOKUP(B663,'Data Produk'!$A$2:$F$40,3,FALSE)</f>
        <v>Minuman</v>
      </c>
      <c r="I663" s="19" t="str">
        <f>VLOOKUP(B663,'Data Produk'!$A$2:$F$40,4,FALSE)</f>
        <v>Pcs</v>
      </c>
      <c r="J663" s="27">
        <f>VLOOKUP(B663,'Data Produk'!$A$2:$F$40,5,FALSE)</f>
        <v>11950</v>
      </c>
      <c r="K663" s="27">
        <f>VLOOKUP(B663,'Data Produk'!$A$2:$F$40,6,FALSE)</f>
        <v>16200</v>
      </c>
      <c r="L663" s="23">
        <f t="shared" si="89"/>
        <v>1278650</v>
      </c>
      <c r="M663" s="24">
        <f t="shared" si="90"/>
        <v>1733400</v>
      </c>
      <c r="N663" s="10">
        <f t="shared" si="91"/>
        <v>24</v>
      </c>
      <c r="O663" s="9" t="str">
        <f t="shared" si="92"/>
        <v>Oct</v>
      </c>
      <c r="P663" s="16">
        <f t="shared" si="93"/>
        <v>2022</v>
      </c>
      <c r="R663">
        <f>'[1]Data Transaksi'!$C663+50</f>
        <v>157</v>
      </c>
    </row>
    <row r="664" spans="1:18" x14ac:dyDescent="0.3">
      <c r="A664" s="8">
        <v>44859</v>
      </c>
      <c r="B664" s="9" t="s">
        <v>35</v>
      </c>
      <c r="C664" s="10">
        <v>103</v>
      </c>
      <c r="D664" s="10" t="s">
        <v>51</v>
      </c>
      <c r="E664" s="25" t="s">
        <v>54</v>
      </c>
      <c r="F664" s="12">
        <v>0</v>
      </c>
      <c r="G664" s="9" t="str">
        <f>VLOOKUP(B664,'Data Produk'!$A$2:$F$40,2,FALSE)</f>
        <v>Pond's Men Facial</v>
      </c>
      <c r="H664" s="9" t="str">
        <f>VLOOKUP(B664,'Data Produk'!$A$2:$F$40,3,FALSE)</f>
        <v>Perawatan Tubuh</v>
      </c>
      <c r="I664" s="10" t="str">
        <f>VLOOKUP(B664,'Data Produk'!$A$2:$F$40,4,FALSE)</f>
        <v>Pcs</v>
      </c>
      <c r="J664" s="26">
        <f>VLOOKUP(B664,'Data Produk'!$A$2:$F$40,5,FALSE)</f>
        <v>15000</v>
      </c>
      <c r="K664" s="26">
        <f>VLOOKUP(B664,'Data Produk'!$A$2:$F$40,6,FALSE)</f>
        <v>18550</v>
      </c>
      <c r="L664" s="14">
        <f t="shared" si="89"/>
        <v>1545000</v>
      </c>
      <c r="M664" s="15">
        <f t="shared" ref="M664:M670" si="94">K664*C664*(1-F664)</f>
        <v>1910650</v>
      </c>
      <c r="N664" s="10">
        <f t="shared" si="91"/>
        <v>25</v>
      </c>
      <c r="O664" s="9" t="str">
        <f t="shared" si="92"/>
        <v>Oct</v>
      </c>
      <c r="P664" s="16">
        <f t="shared" si="93"/>
        <v>2022</v>
      </c>
      <c r="R664">
        <f>'[1]Data Transaksi'!$C664+50</f>
        <v>153</v>
      </c>
    </row>
    <row r="665" spans="1:18" x14ac:dyDescent="0.3">
      <c r="A665" s="17">
        <v>44860</v>
      </c>
      <c r="B665" s="18" t="s">
        <v>35</v>
      </c>
      <c r="C665" s="19">
        <v>110</v>
      </c>
      <c r="D665" s="19" t="s">
        <v>51</v>
      </c>
      <c r="E665" s="28" t="s">
        <v>54</v>
      </c>
      <c r="F665" s="21">
        <v>0</v>
      </c>
      <c r="G665" s="18" t="str">
        <f>VLOOKUP(B665,'Data Produk'!$A$2:$F$40,2,FALSE)</f>
        <v>Pond's Men Facial</v>
      </c>
      <c r="H665" s="18" t="str">
        <f>VLOOKUP(B665,'Data Produk'!$A$2:$F$40,3,FALSE)</f>
        <v>Perawatan Tubuh</v>
      </c>
      <c r="I665" s="19" t="str">
        <f>VLOOKUP(B665,'Data Produk'!$A$2:$F$40,4,FALSE)</f>
        <v>Pcs</v>
      </c>
      <c r="J665" s="27">
        <f>VLOOKUP(B665,'Data Produk'!$A$2:$F$40,5,FALSE)</f>
        <v>15000</v>
      </c>
      <c r="K665" s="27">
        <f>VLOOKUP(B665,'Data Produk'!$A$2:$F$40,6,FALSE)</f>
        <v>18550</v>
      </c>
      <c r="L665" s="23">
        <f t="shared" si="89"/>
        <v>1650000</v>
      </c>
      <c r="M665" s="24">
        <f t="shared" si="94"/>
        <v>2040500</v>
      </c>
      <c r="N665" s="10">
        <f t="shared" si="91"/>
        <v>26</v>
      </c>
      <c r="O665" s="9" t="str">
        <f t="shared" si="92"/>
        <v>Oct</v>
      </c>
      <c r="P665" s="16">
        <f t="shared" si="93"/>
        <v>2022</v>
      </c>
      <c r="R665">
        <f>'[1]Data Transaksi'!$C665+50</f>
        <v>160</v>
      </c>
    </row>
    <row r="666" spans="1:18" x14ac:dyDescent="0.3">
      <c r="A666" s="8">
        <v>44861</v>
      </c>
      <c r="B666" s="9" t="s">
        <v>35</v>
      </c>
      <c r="C666" s="10">
        <v>105</v>
      </c>
      <c r="D666" s="10" t="s">
        <v>51</v>
      </c>
      <c r="E666" s="25" t="s">
        <v>54</v>
      </c>
      <c r="F666" s="12">
        <v>0</v>
      </c>
      <c r="G666" s="9" t="str">
        <f>VLOOKUP(B666,'Data Produk'!$A$2:$F$40,2,FALSE)</f>
        <v>Pond's Men Facial</v>
      </c>
      <c r="H666" s="9" t="str">
        <f>VLOOKUP(B666,'Data Produk'!$A$2:$F$40,3,FALSE)</f>
        <v>Perawatan Tubuh</v>
      </c>
      <c r="I666" s="10" t="str">
        <f>VLOOKUP(B666,'Data Produk'!$A$2:$F$40,4,FALSE)</f>
        <v>Pcs</v>
      </c>
      <c r="J666" s="26">
        <f>VLOOKUP(B666,'Data Produk'!$A$2:$F$40,5,FALSE)</f>
        <v>15000</v>
      </c>
      <c r="K666" s="26">
        <f>VLOOKUP(B666,'Data Produk'!$A$2:$F$40,6,FALSE)</f>
        <v>18550</v>
      </c>
      <c r="L666" s="14">
        <f t="shared" si="89"/>
        <v>1575000</v>
      </c>
      <c r="M666" s="15">
        <f t="shared" si="94"/>
        <v>1947750</v>
      </c>
      <c r="N666" s="10">
        <f t="shared" si="91"/>
        <v>27</v>
      </c>
      <c r="O666" s="9" t="str">
        <f t="shared" si="92"/>
        <v>Oct</v>
      </c>
      <c r="P666" s="16">
        <f t="shared" si="93"/>
        <v>2022</v>
      </c>
      <c r="R666">
        <f>'[1]Data Transaksi'!$C666+50</f>
        <v>155</v>
      </c>
    </row>
    <row r="667" spans="1:18" x14ac:dyDescent="0.3">
      <c r="A667" s="17">
        <v>44862</v>
      </c>
      <c r="B667" s="18" t="s">
        <v>35</v>
      </c>
      <c r="C667" s="19">
        <v>102</v>
      </c>
      <c r="D667" s="19" t="s">
        <v>51</v>
      </c>
      <c r="E667" s="28" t="s">
        <v>54</v>
      </c>
      <c r="F667" s="21">
        <v>0</v>
      </c>
      <c r="G667" s="18" t="str">
        <f>VLOOKUP(B667,'Data Produk'!$A$2:$F$40,2,FALSE)</f>
        <v>Pond's Men Facial</v>
      </c>
      <c r="H667" s="18" t="str">
        <f>VLOOKUP(B667,'Data Produk'!$A$2:$F$40,3,FALSE)</f>
        <v>Perawatan Tubuh</v>
      </c>
      <c r="I667" s="19" t="str">
        <f>VLOOKUP(B667,'Data Produk'!$A$2:$F$40,4,FALSE)</f>
        <v>Pcs</v>
      </c>
      <c r="J667" s="27">
        <f>VLOOKUP(B667,'Data Produk'!$A$2:$F$40,5,FALSE)</f>
        <v>15000</v>
      </c>
      <c r="K667" s="27">
        <f>VLOOKUP(B667,'Data Produk'!$A$2:$F$40,6,FALSE)</f>
        <v>18550</v>
      </c>
      <c r="L667" s="23">
        <f t="shared" si="89"/>
        <v>1530000</v>
      </c>
      <c r="M667" s="24">
        <f t="shared" si="94"/>
        <v>1892100</v>
      </c>
      <c r="N667" s="10">
        <f t="shared" si="91"/>
        <v>28</v>
      </c>
      <c r="O667" s="9" t="str">
        <f t="shared" si="92"/>
        <v>Oct</v>
      </c>
      <c r="P667" s="16">
        <f t="shared" si="93"/>
        <v>2022</v>
      </c>
      <c r="R667">
        <f>'[1]Data Transaksi'!$C667+50</f>
        <v>152</v>
      </c>
    </row>
    <row r="668" spans="1:18" x14ac:dyDescent="0.3">
      <c r="A668" s="8">
        <v>44863</v>
      </c>
      <c r="B668" s="9" t="s">
        <v>35</v>
      </c>
      <c r="C668" s="10">
        <v>107</v>
      </c>
      <c r="D668" s="10" t="s">
        <v>51</v>
      </c>
      <c r="E668" s="25" t="s">
        <v>54</v>
      </c>
      <c r="F668" s="12">
        <v>0</v>
      </c>
      <c r="G668" s="9" t="str">
        <f>VLOOKUP(B668,'Data Produk'!$A$2:$F$40,2,FALSE)</f>
        <v>Pond's Men Facial</v>
      </c>
      <c r="H668" s="9" t="str">
        <f>VLOOKUP(B668,'Data Produk'!$A$2:$F$40,3,FALSE)</f>
        <v>Perawatan Tubuh</v>
      </c>
      <c r="I668" s="10" t="str">
        <f>VLOOKUP(B668,'Data Produk'!$A$2:$F$40,4,FALSE)</f>
        <v>Pcs</v>
      </c>
      <c r="J668" s="26">
        <f>VLOOKUP(B668,'Data Produk'!$A$2:$F$40,5,FALSE)</f>
        <v>15000</v>
      </c>
      <c r="K668" s="26">
        <f>VLOOKUP(B668,'Data Produk'!$A$2:$F$40,6,FALSE)</f>
        <v>18550</v>
      </c>
      <c r="L668" s="14">
        <f t="shared" si="89"/>
        <v>1605000</v>
      </c>
      <c r="M668" s="15">
        <f t="shared" si="94"/>
        <v>1984850</v>
      </c>
      <c r="N668" s="10">
        <f t="shared" si="91"/>
        <v>29</v>
      </c>
      <c r="O668" s="9" t="str">
        <f t="shared" si="92"/>
        <v>Oct</v>
      </c>
      <c r="P668" s="16">
        <f t="shared" si="93"/>
        <v>2022</v>
      </c>
      <c r="R668">
        <f>'[1]Data Transaksi'!$C668+50</f>
        <v>157</v>
      </c>
    </row>
    <row r="669" spans="1:18" x14ac:dyDescent="0.3">
      <c r="A669" s="17">
        <v>44864</v>
      </c>
      <c r="B669" s="18" t="s">
        <v>35</v>
      </c>
      <c r="C669" s="19">
        <v>104</v>
      </c>
      <c r="D669" s="19" t="s">
        <v>51</v>
      </c>
      <c r="E669" s="28" t="s">
        <v>54</v>
      </c>
      <c r="F669" s="21">
        <v>0</v>
      </c>
      <c r="G669" s="18" t="str">
        <f>VLOOKUP(B669,'Data Produk'!$A$2:$F$40,2,FALSE)</f>
        <v>Pond's Men Facial</v>
      </c>
      <c r="H669" s="18" t="str">
        <f>VLOOKUP(B669,'Data Produk'!$A$2:$F$40,3,FALSE)</f>
        <v>Perawatan Tubuh</v>
      </c>
      <c r="I669" s="19" t="str">
        <f>VLOOKUP(B669,'Data Produk'!$A$2:$F$40,4,FALSE)</f>
        <v>Pcs</v>
      </c>
      <c r="J669" s="27">
        <f>VLOOKUP(B669,'Data Produk'!$A$2:$F$40,5,FALSE)</f>
        <v>15000</v>
      </c>
      <c r="K669" s="27">
        <f>VLOOKUP(B669,'Data Produk'!$A$2:$F$40,6,FALSE)</f>
        <v>18550</v>
      </c>
      <c r="L669" s="23">
        <f t="shared" si="89"/>
        <v>1560000</v>
      </c>
      <c r="M669" s="24">
        <f t="shared" si="94"/>
        <v>1929200</v>
      </c>
      <c r="N669" s="10">
        <f t="shared" si="91"/>
        <v>30</v>
      </c>
      <c r="O669" s="9" t="str">
        <f t="shared" si="92"/>
        <v>Oct</v>
      </c>
      <c r="P669" s="16">
        <f t="shared" si="93"/>
        <v>2022</v>
      </c>
      <c r="R669">
        <f>'[1]Data Transaksi'!$C669+50</f>
        <v>154</v>
      </c>
    </row>
    <row r="670" spans="1:18" x14ac:dyDescent="0.3">
      <c r="A670" s="8">
        <v>44865</v>
      </c>
      <c r="B670" s="9" t="s">
        <v>35</v>
      </c>
      <c r="C670" s="10">
        <v>102</v>
      </c>
      <c r="D670" s="10" t="s">
        <v>51</v>
      </c>
      <c r="E670" s="25" t="s">
        <v>54</v>
      </c>
      <c r="F670" s="12">
        <v>0</v>
      </c>
      <c r="G670" s="9" t="str">
        <f>VLOOKUP(B670,'Data Produk'!$A$2:$F$40,2,FALSE)</f>
        <v>Pond's Men Facial</v>
      </c>
      <c r="H670" s="9" t="str">
        <f>VLOOKUP(B670,'Data Produk'!$A$2:$F$40,3,FALSE)</f>
        <v>Perawatan Tubuh</v>
      </c>
      <c r="I670" s="10" t="str">
        <f>VLOOKUP(B670,'Data Produk'!$A$2:$F$40,4,FALSE)</f>
        <v>Pcs</v>
      </c>
      <c r="J670" s="26">
        <f>VLOOKUP(B670,'Data Produk'!$A$2:$F$40,5,FALSE)</f>
        <v>15000</v>
      </c>
      <c r="K670" s="26">
        <f>VLOOKUP(B670,'Data Produk'!$A$2:$F$40,6,FALSE)</f>
        <v>18550</v>
      </c>
      <c r="L670" s="14">
        <f t="shared" si="89"/>
        <v>1530000</v>
      </c>
      <c r="M670" s="15">
        <f t="shared" si="94"/>
        <v>1892100</v>
      </c>
      <c r="N670" s="10">
        <f t="shared" si="91"/>
        <v>31</v>
      </c>
      <c r="O670" s="9" t="str">
        <f t="shared" si="92"/>
        <v>Oct</v>
      </c>
      <c r="P670" s="16">
        <f t="shared" si="93"/>
        <v>2022</v>
      </c>
      <c r="R670">
        <f>'[1]Data Transaksi'!$C670+50</f>
        <v>152</v>
      </c>
    </row>
    <row r="671" spans="1:18" x14ac:dyDescent="0.3">
      <c r="A671" s="17">
        <v>44866</v>
      </c>
      <c r="B671" s="18" t="s">
        <v>44</v>
      </c>
      <c r="C671" s="19">
        <v>105</v>
      </c>
      <c r="D671" s="19" t="s">
        <v>51</v>
      </c>
      <c r="E671" s="28" t="s">
        <v>54</v>
      </c>
      <c r="F671" s="21">
        <v>0</v>
      </c>
      <c r="G671" s="18" t="str">
        <f>VLOOKUP(B671,'Data Produk'!$A$2:$F$40,2,FALSE)</f>
        <v>Penggaris Flexibble</v>
      </c>
      <c r="H671" s="18" t="str">
        <f>VLOOKUP(B671,'Data Produk'!$A$2:$F$40,3,FALSE)</f>
        <v>Alat Tulis</v>
      </c>
      <c r="I671" s="19" t="str">
        <f>VLOOKUP(B671,'Data Produk'!$A$2:$F$40,4,FALSE)</f>
        <v>Pcs</v>
      </c>
      <c r="J671" s="27">
        <f>VLOOKUP(B671,'Data Produk'!$A$2:$F$40,5,FALSE)</f>
        <v>13750</v>
      </c>
      <c r="K671" s="27">
        <f>VLOOKUP(B671,'Data Produk'!$A$2:$F$40,6,FALSE)</f>
        <v>17500</v>
      </c>
      <c r="L671" s="23">
        <f>J671*C671</f>
        <v>1443750</v>
      </c>
      <c r="M671" s="24">
        <f>K671*C671*(1-F671)</f>
        <v>1837500</v>
      </c>
      <c r="N671" s="10">
        <f t="shared" si="91"/>
        <v>1</v>
      </c>
      <c r="O671" s="9" t="str">
        <f t="shared" si="92"/>
        <v>Nov</v>
      </c>
      <c r="P671" s="16">
        <f t="shared" si="93"/>
        <v>2022</v>
      </c>
      <c r="R671">
        <f>'[1]Data Transaksi'!$C671+50</f>
        <v>155</v>
      </c>
    </row>
    <row r="672" spans="1:18" x14ac:dyDescent="0.3">
      <c r="A672" s="8">
        <v>44867</v>
      </c>
      <c r="B672" s="9" t="s">
        <v>7</v>
      </c>
      <c r="C672" s="10">
        <v>104</v>
      </c>
      <c r="D672" s="10" t="s">
        <v>52</v>
      </c>
      <c r="E672" s="25" t="s">
        <v>55</v>
      </c>
      <c r="F672" s="12">
        <v>0</v>
      </c>
      <c r="G672" s="9" t="str">
        <f>VLOOKUP(B672,'Data Produk'!$A$2:$F$40,2,FALSE)</f>
        <v>Lotte Chocopie</v>
      </c>
      <c r="H672" s="9" t="str">
        <f>VLOOKUP(B672,'Data Produk'!$A$2:$F$40,3,FALSE)</f>
        <v>Makanan</v>
      </c>
      <c r="I672" s="10" t="str">
        <f>VLOOKUP(B672,'Data Produk'!$A$2:$F$40,4,FALSE)</f>
        <v>Pcs</v>
      </c>
      <c r="J672" s="26">
        <f>VLOOKUP(B672,'Data Produk'!$A$2:$F$40,5,FALSE)</f>
        <v>4850</v>
      </c>
      <c r="K672" s="26">
        <f>VLOOKUP(B672,'Data Produk'!$A$2:$F$40,6,FALSE)</f>
        <v>6100</v>
      </c>
      <c r="L672" s="14">
        <f t="shared" ref="L672:L700" si="95">J672*C672</f>
        <v>504400</v>
      </c>
      <c r="M672" s="15">
        <f t="shared" ref="M672:M694" si="96">K672*C672</f>
        <v>634400</v>
      </c>
      <c r="N672" s="10">
        <f t="shared" si="91"/>
        <v>2</v>
      </c>
      <c r="O672" s="9" t="str">
        <f t="shared" si="92"/>
        <v>Nov</v>
      </c>
      <c r="P672" s="16">
        <f t="shared" si="93"/>
        <v>2022</v>
      </c>
      <c r="R672">
        <f>'[1]Data Transaksi'!$C672+50</f>
        <v>154</v>
      </c>
    </row>
    <row r="673" spans="1:18" x14ac:dyDescent="0.3">
      <c r="A673" s="17">
        <v>44868</v>
      </c>
      <c r="B673" s="18" t="s">
        <v>9</v>
      </c>
      <c r="C673" s="19">
        <v>107</v>
      </c>
      <c r="D673" s="19" t="s">
        <v>52</v>
      </c>
      <c r="E673" s="28" t="s">
        <v>54</v>
      </c>
      <c r="F673" s="21">
        <v>0</v>
      </c>
      <c r="G673" s="18" t="str">
        <f>VLOOKUP(B673,'Data Produk'!$A$2:$F$40,2,FALSE)</f>
        <v>Nyam-nyam</v>
      </c>
      <c r="H673" s="18" t="str">
        <f>VLOOKUP(B673,'Data Produk'!$A$2:$F$40,3,FALSE)</f>
        <v>Makanan</v>
      </c>
      <c r="I673" s="19" t="str">
        <f>VLOOKUP(B673,'Data Produk'!$A$2:$F$40,4,FALSE)</f>
        <v>Pcs</v>
      </c>
      <c r="J673" s="27">
        <f>VLOOKUP(B673,'Data Produk'!$A$2:$F$40,5,FALSE)</f>
        <v>3550</v>
      </c>
      <c r="K673" s="27">
        <f>VLOOKUP(B673,'Data Produk'!$A$2:$F$40,6,FALSE)</f>
        <v>4800</v>
      </c>
      <c r="L673" s="23">
        <f t="shared" si="95"/>
        <v>379850</v>
      </c>
      <c r="M673" s="24">
        <f t="shared" si="96"/>
        <v>513600</v>
      </c>
      <c r="N673" s="10">
        <f t="shared" si="91"/>
        <v>3</v>
      </c>
      <c r="O673" s="9" t="str">
        <f t="shared" si="92"/>
        <v>Nov</v>
      </c>
      <c r="P673" s="16">
        <f t="shared" si="93"/>
        <v>2022</v>
      </c>
      <c r="R673">
        <f>'[1]Data Transaksi'!$C673+50</f>
        <v>157</v>
      </c>
    </row>
    <row r="674" spans="1:18" x14ac:dyDescent="0.3">
      <c r="A674" s="8">
        <v>44869</v>
      </c>
      <c r="B674" s="9" t="s">
        <v>6</v>
      </c>
      <c r="C674" s="10">
        <v>108</v>
      </c>
      <c r="D674" s="10" t="s">
        <v>52</v>
      </c>
      <c r="E674" s="25" t="s">
        <v>54</v>
      </c>
      <c r="F674" s="12">
        <v>0</v>
      </c>
      <c r="G674" s="9" t="str">
        <f>VLOOKUP(B674,'Data Produk'!$A$2:$F$40,2,FALSE)</f>
        <v>Pocky</v>
      </c>
      <c r="H674" s="9" t="str">
        <f>VLOOKUP(B674,'Data Produk'!$A$2:$F$40,3,FALSE)</f>
        <v>Makanan</v>
      </c>
      <c r="I674" s="10" t="str">
        <f>VLOOKUP(B674,'Data Produk'!$A$2:$F$40,4,FALSE)</f>
        <v>Pcs</v>
      </c>
      <c r="J674" s="26">
        <f>VLOOKUP(B674,'Data Produk'!$A$2:$F$40,5,FALSE)</f>
        <v>7250</v>
      </c>
      <c r="K674" s="26">
        <f>VLOOKUP(B674,'Data Produk'!$A$2:$F$40,6,FALSE)</f>
        <v>8200</v>
      </c>
      <c r="L674" s="14">
        <f t="shared" si="95"/>
        <v>783000</v>
      </c>
      <c r="M674" s="15">
        <f t="shared" si="96"/>
        <v>885600</v>
      </c>
      <c r="N674" s="10">
        <f t="shared" si="91"/>
        <v>4</v>
      </c>
      <c r="O674" s="9" t="str">
        <f t="shared" si="92"/>
        <v>Nov</v>
      </c>
      <c r="P674" s="16">
        <f t="shared" si="93"/>
        <v>2022</v>
      </c>
      <c r="R674">
        <f>'[1]Data Transaksi'!$C674+50</f>
        <v>158</v>
      </c>
    </row>
    <row r="675" spans="1:18" x14ac:dyDescent="0.3">
      <c r="A675" s="17">
        <v>44870</v>
      </c>
      <c r="B675" s="18" t="s">
        <v>20</v>
      </c>
      <c r="C675" s="19">
        <v>105</v>
      </c>
      <c r="D675" s="19" t="s">
        <v>51</v>
      </c>
      <c r="E675" s="28" t="s">
        <v>54</v>
      </c>
      <c r="F675" s="21">
        <v>0</v>
      </c>
      <c r="G675" s="18" t="str">
        <f>VLOOKUP(B675,'Data Produk'!$A$2:$F$40,2,FALSE)</f>
        <v>Yoyic Bluebery</v>
      </c>
      <c r="H675" s="18" t="str">
        <f>VLOOKUP(B675,'Data Produk'!$A$2:$F$40,3,FALSE)</f>
        <v>Minuman</v>
      </c>
      <c r="I675" s="19" t="str">
        <f>VLOOKUP(B675,'Data Produk'!$A$2:$F$40,4,FALSE)</f>
        <v>Pcs</v>
      </c>
      <c r="J675" s="27">
        <f>VLOOKUP(B675,'Data Produk'!$A$2:$F$40,5,FALSE)</f>
        <v>4775</v>
      </c>
      <c r="K675" s="27">
        <f>VLOOKUP(B675,'Data Produk'!$A$2:$F$40,6,FALSE)</f>
        <v>7700</v>
      </c>
      <c r="L675" s="23">
        <f t="shared" si="95"/>
        <v>501375</v>
      </c>
      <c r="M675" s="24">
        <f t="shared" si="96"/>
        <v>808500</v>
      </c>
      <c r="N675" s="10">
        <f t="shared" si="91"/>
        <v>5</v>
      </c>
      <c r="O675" s="9" t="str">
        <f t="shared" si="92"/>
        <v>Nov</v>
      </c>
      <c r="P675" s="16">
        <f t="shared" si="93"/>
        <v>2022</v>
      </c>
      <c r="R675">
        <f>'[1]Data Transaksi'!$C675+50</f>
        <v>155</v>
      </c>
    </row>
    <row r="676" spans="1:18" x14ac:dyDescent="0.3">
      <c r="A676" s="8">
        <v>44871</v>
      </c>
      <c r="B676" s="9" t="s">
        <v>25</v>
      </c>
      <c r="C676" s="10">
        <v>103</v>
      </c>
      <c r="D676" s="10" t="s">
        <v>51</v>
      </c>
      <c r="E676" s="25" t="s">
        <v>55</v>
      </c>
      <c r="F676" s="12">
        <v>0</v>
      </c>
      <c r="G676" s="9" t="str">
        <f>VLOOKUP(B676,'Data Produk'!$A$2:$F$40,2,FALSE)</f>
        <v>Golda Coffee</v>
      </c>
      <c r="H676" s="9" t="str">
        <f>VLOOKUP(B676,'Data Produk'!$A$2:$F$40,3,FALSE)</f>
        <v>Minuman</v>
      </c>
      <c r="I676" s="10" t="str">
        <f>VLOOKUP(B676,'Data Produk'!$A$2:$F$40,4,FALSE)</f>
        <v>Pcs</v>
      </c>
      <c r="J676" s="26">
        <f>VLOOKUP(B676,'Data Produk'!$A$2:$F$40,5,FALSE)</f>
        <v>11950</v>
      </c>
      <c r="K676" s="26">
        <f>VLOOKUP(B676,'Data Produk'!$A$2:$F$40,6,FALSE)</f>
        <v>16200</v>
      </c>
      <c r="L676" s="14">
        <f t="shared" si="95"/>
        <v>1230850</v>
      </c>
      <c r="M676" s="15">
        <f t="shared" si="96"/>
        <v>1668600</v>
      </c>
      <c r="N676" s="10">
        <f t="shared" si="91"/>
        <v>6</v>
      </c>
      <c r="O676" s="9" t="str">
        <f t="shared" si="92"/>
        <v>Nov</v>
      </c>
      <c r="P676" s="16">
        <f t="shared" si="93"/>
        <v>2022</v>
      </c>
      <c r="R676">
        <f>'[1]Data Transaksi'!$C676+50</f>
        <v>153</v>
      </c>
    </row>
    <row r="677" spans="1:18" x14ac:dyDescent="0.3">
      <c r="A677" s="17">
        <v>44872</v>
      </c>
      <c r="B677" s="18" t="s">
        <v>30</v>
      </c>
      <c r="C677" s="19">
        <v>102</v>
      </c>
      <c r="D677" s="19" t="s">
        <v>51</v>
      </c>
      <c r="E677" s="28" t="s">
        <v>54</v>
      </c>
      <c r="F677" s="21">
        <v>0</v>
      </c>
      <c r="G677" s="18" t="str">
        <f>VLOOKUP(B677,'Data Produk'!$A$2:$F$40,2,FALSE)</f>
        <v>Lifebuoy Cair 900 Ml</v>
      </c>
      <c r="H677" s="18" t="str">
        <f>VLOOKUP(B677,'Data Produk'!$A$2:$F$40,3,FALSE)</f>
        <v>Perawatan Tubuh</v>
      </c>
      <c r="I677" s="19" t="str">
        <f>VLOOKUP(B677,'Data Produk'!$A$2:$F$40,4,FALSE)</f>
        <v>Pcs</v>
      </c>
      <c r="J677" s="27">
        <f>VLOOKUP(B677,'Data Produk'!$A$2:$F$40,5,FALSE)</f>
        <v>34550</v>
      </c>
      <c r="K677" s="27">
        <f>VLOOKUP(B677,'Data Produk'!$A$2:$F$40,6,FALSE)</f>
        <v>36000</v>
      </c>
      <c r="L677" s="23">
        <f t="shared" si="95"/>
        <v>3524100</v>
      </c>
      <c r="M677" s="24">
        <f t="shared" si="96"/>
        <v>3672000</v>
      </c>
      <c r="N677" s="10">
        <f t="shared" si="91"/>
        <v>7</v>
      </c>
      <c r="O677" s="9" t="str">
        <f t="shared" si="92"/>
        <v>Nov</v>
      </c>
      <c r="P677" s="16">
        <f t="shared" si="93"/>
        <v>2022</v>
      </c>
      <c r="R677">
        <f>'[1]Data Transaksi'!$C677+50</f>
        <v>152</v>
      </c>
    </row>
    <row r="678" spans="1:18" x14ac:dyDescent="0.3">
      <c r="A678" s="8">
        <v>44873</v>
      </c>
      <c r="B678" s="9" t="s">
        <v>8</v>
      </c>
      <c r="C678" s="10">
        <v>105</v>
      </c>
      <c r="D678" s="10" t="s">
        <v>51</v>
      </c>
      <c r="E678" s="25" t="s">
        <v>55</v>
      </c>
      <c r="F678" s="12">
        <v>0</v>
      </c>
      <c r="G678" s="9" t="str">
        <f>VLOOKUP(B678,'Data Produk'!$A$2:$F$40,2,FALSE)</f>
        <v>Oreo Wafer Sandwich</v>
      </c>
      <c r="H678" s="9" t="str">
        <f>VLOOKUP(B678,'Data Produk'!$A$2:$F$40,3,FALSE)</f>
        <v>Makanan</v>
      </c>
      <c r="I678" s="10" t="str">
        <f>VLOOKUP(B678,'Data Produk'!$A$2:$F$40,4,FALSE)</f>
        <v>Pcs</v>
      </c>
      <c r="J678" s="26">
        <f>VLOOKUP(B678,'Data Produk'!$A$2:$F$40,5,FALSE)</f>
        <v>2350</v>
      </c>
      <c r="K678" s="26">
        <f>VLOOKUP(B678,'Data Produk'!$A$2:$F$40,6,FALSE)</f>
        <v>3500</v>
      </c>
      <c r="L678" s="14">
        <f t="shared" si="95"/>
        <v>246750</v>
      </c>
      <c r="M678" s="15">
        <f t="shared" si="96"/>
        <v>367500</v>
      </c>
      <c r="N678" s="10">
        <f t="shared" si="91"/>
        <v>8</v>
      </c>
      <c r="O678" s="9" t="str">
        <f t="shared" si="92"/>
        <v>Nov</v>
      </c>
      <c r="P678" s="16">
        <f t="shared" si="93"/>
        <v>2022</v>
      </c>
      <c r="R678">
        <f>'[1]Data Transaksi'!$C678+50</f>
        <v>155</v>
      </c>
    </row>
    <row r="679" spans="1:18" x14ac:dyDescent="0.3">
      <c r="A679" s="17">
        <v>44874</v>
      </c>
      <c r="B679" s="18" t="s">
        <v>44</v>
      </c>
      <c r="C679" s="19">
        <v>104</v>
      </c>
      <c r="D679" s="19" t="s">
        <v>53</v>
      </c>
      <c r="E679" s="28" t="s">
        <v>54</v>
      </c>
      <c r="F679" s="21">
        <v>0</v>
      </c>
      <c r="G679" s="18" t="str">
        <f>VLOOKUP(B679,'Data Produk'!$A$2:$F$40,2,FALSE)</f>
        <v>Penggaris Flexibble</v>
      </c>
      <c r="H679" s="18" t="str">
        <f>VLOOKUP(B679,'Data Produk'!$A$2:$F$40,3,FALSE)</f>
        <v>Alat Tulis</v>
      </c>
      <c r="I679" s="19" t="str">
        <f>VLOOKUP(B679,'Data Produk'!$A$2:$F$40,4,FALSE)</f>
        <v>Pcs</v>
      </c>
      <c r="J679" s="27">
        <f>VLOOKUP(B679,'Data Produk'!$A$2:$F$40,5,FALSE)</f>
        <v>13750</v>
      </c>
      <c r="K679" s="27">
        <f>VLOOKUP(B679,'Data Produk'!$A$2:$F$40,6,FALSE)</f>
        <v>17500</v>
      </c>
      <c r="L679" s="23">
        <f t="shared" si="95"/>
        <v>1430000</v>
      </c>
      <c r="M679" s="24">
        <f t="shared" si="96"/>
        <v>1820000</v>
      </c>
      <c r="N679" s="10">
        <f t="shared" si="91"/>
        <v>9</v>
      </c>
      <c r="O679" s="9" t="str">
        <f t="shared" si="92"/>
        <v>Nov</v>
      </c>
      <c r="P679" s="16">
        <f t="shared" si="93"/>
        <v>2022</v>
      </c>
      <c r="R679">
        <f>'[1]Data Transaksi'!$C679+50</f>
        <v>154</v>
      </c>
    </row>
    <row r="680" spans="1:18" x14ac:dyDescent="0.3">
      <c r="A680" s="8">
        <v>44875</v>
      </c>
      <c r="B680" s="9" t="s">
        <v>44</v>
      </c>
      <c r="C680" s="10">
        <v>103</v>
      </c>
      <c r="D680" s="10" t="s">
        <v>52</v>
      </c>
      <c r="E680" s="25" t="s">
        <v>54</v>
      </c>
      <c r="F680" s="12">
        <v>0</v>
      </c>
      <c r="G680" s="9" t="str">
        <f>VLOOKUP(B680,'Data Produk'!$A$2:$F$40,2,FALSE)</f>
        <v>Penggaris Flexibble</v>
      </c>
      <c r="H680" s="9" t="str">
        <f>VLOOKUP(B680,'Data Produk'!$A$2:$F$40,3,FALSE)</f>
        <v>Alat Tulis</v>
      </c>
      <c r="I680" s="10" t="str">
        <f>VLOOKUP(B680,'Data Produk'!$A$2:$F$40,4,FALSE)</f>
        <v>Pcs</v>
      </c>
      <c r="J680" s="26">
        <f>VLOOKUP(B680,'Data Produk'!$A$2:$F$40,5,FALSE)</f>
        <v>13750</v>
      </c>
      <c r="K680" s="26">
        <f>VLOOKUP(B680,'Data Produk'!$A$2:$F$40,6,FALSE)</f>
        <v>17500</v>
      </c>
      <c r="L680" s="14">
        <f t="shared" si="95"/>
        <v>1416250</v>
      </c>
      <c r="M680" s="15">
        <f t="shared" si="96"/>
        <v>1802500</v>
      </c>
      <c r="N680" s="10">
        <f t="shared" si="91"/>
        <v>10</v>
      </c>
      <c r="O680" s="9" t="str">
        <f t="shared" si="92"/>
        <v>Nov</v>
      </c>
      <c r="P680" s="16">
        <f t="shared" si="93"/>
        <v>2022</v>
      </c>
      <c r="R680">
        <f>'[1]Data Transaksi'!$C680+50</f>
        <v>153</v>
      </c>
    </row>
    <row r="681" spans="1:18" x14ac:dyDescent="0.3">
      <c r="A681" s="17">
        <v>44876</v>
      </c>
      <c r="B681" s="18" t="s">
        <v>7</v>
      </c>
      <c r="C681" s="19">
        <v>102</v>
      </c>
      <c r="D681" s="19" t="s">
        <v>53</v>
      </c>
      <c r="E681" s="28" t="s">
        <v>54</v>
      </c>
      <c r="F681" s="21">
        <v>0</v>
      </c>
      <c r="G681" s="18" t="str">
        <f>VLOOKUP(B681,'Data Produk'!$A$2:$F$40,2,FALSE)</f>
        <v>Lotte Chocopie</v>
      </c>
      <c r="H681" s="18" t="str">
        <f>VLOOKUP(B681,'Data Produk'!$A$2:$F$40,3,FALSE)</f>
        <v>Makanan</v>
      </c>
      <c r="I681" s="19" t="str">
        <f>VLOOKUP(B681,'Data Produk'!$A$2:$F$40,4,FALSE)</f>
        <v>Pcs</v>
      </c>
      <c r="J681" s="27">
        <f>VLOOKUP(B681,'Data Produk'!$A$2:$F$40,5,FALSE)</f>
        <v>4850</v>
      </c>
      <c r="K681" s="27">
        <f>VLOOKUP(B681,'Data Produk'!$A$2:$F$40,6,FALSE)</f>
        <v>6100</v>
      </c>
      <c r="L681" s="23">
        <f t="shared" si="95"/>
        <v>494700</v>
      </c>
      <c r="M681" s="24">
        <f t="shared" si="96"/>
        <v>622200</v>
      </c>
      <c r="N681" s="10">
        <f t="shared" si="91"/>
        <v>11</v>
      </c>
      <c r="O681" s="9" t="str">
        <f t="shared" si="92"/>
        <v>Nov</v>
      </c>
      <c r="P681" s="16">
        <f t="shared" si="93"/>
        <v>2022</v>
      </c>
      <c r="R681">
        <f>'[1]Data Transaksi'!$C681+50</f>
        <v>152</v>
      </c>
    </row>
    <row r="682" spans="1:18" x14ac:dyDescent="0.3">
      <c r="A682" s="8">
        <v>44877</v>
      </c>
      <c r="B682" s="9" t="s">
        <v>9</v>
      </c>
      <c r="C682" s="10">
        <v>105</v>
      </c>
      <c r="D682" s="10" t="s">
        <v>53</v>
      </c>
      <c r="E682" s="25" t="s">
        <v>54</v>
      </c>
      <c r="F682" s="12">
        <v>0</v>
      </c>
      <c r="G682" s="9" t="str">
        <f>VLOOKUP(B682,'Data Produk'!$A$2:$F$40,2,FALSE)</f>
        <v>Nyam-nyam</v>
      </c>
      <c r="H682" s="9" t="str">
        <f>VLOOKUP(B682,'Data Produk'!$A$2:$F$40,3,FALSE)</f>
        <v>Makanan</v>
      </c>
      <c r="I682" s="10" t="str">
        <f>VLOOKUP(B682,'Data Produk'!$A$2:$F$40,4,FALSE)</f>
        <v>Pcs</v>
      </c>
      <c r="J682" s="26">
        <f>VLOOKUP(B682,'Data Produk'!$A$2:$F$40,5,FALSE)</f>
        <v>3550</v>
      </c>
      <c r="K682" s="26">
        <f>VLOOKUP(B682,'Data Produk'!$A$2:$F$40,6,FALSE)</f>
        <v>4800</v>
      </c>
      <c r="L682" s="14">
        <f t="shared" si="95"/>
        <v>372750</v>
      </c>
      <c r="M682" s="15">
        <f t="shared" si="96"/>
        <v>504000</v>
      </c>
      <c r="N682" s="10">
        <f t="shared" si="91"/>
        <v>12</v>
      </c>
      <c r="O682" s="9" t="str">
        <f t="shared" si="92"/>
        <v>Nov</v>
      </c>
      <c r="P682" s="16">
        <f t="shared" si="93"/>
        <v>2022</v>
      </c>
      <c r="R682">
        <f>'[1]Data Transaksi'!$C682+50</f>
        <v>155</v>
      </c>
    </row>
    <row r="683" spans="1:18" x14ac:dyDescent="0.3">
      <c r="A683" s="17">
        <v>44878</v>
      </c>
      <c r="B683" s="18" t="s">
        <v>6</v>
      </c>
      <c r="C683" s="19">
        <v>106</v>
      </c>
      <c r="D683" s="19" t="s">
        <v>52</v>
      </c>
      <c r="E683" s="28" t="s">
        <v>54</v>
      </c>
      <c r="F683" s="21">
        <v>0</v>
      </c>
      <c r="G683" s="18" t="str">
        <f>VLOOKUP(B683,'Data Produk'!$A$2:$F$40,2,FALSE)</f>
        <v>Pocky</v>
      </c>
      <c r="H683" s="18" t="str">
        <f>VLOOKUP(B683,'Data Produk'!$A$2:$F$40,3,FALSE)</f>
        <v>Makanan</v>
      </c>
      <c r="I683" s="19" t="str">
        <f>VLOOKUP(B683,'Data Produk'!$A$2:$F$40,4,FALSE)</f>
        <v>Pcs</v>
      </c>
      <c r="J683" s="27">
        <f>VLOOKUP(B683,'Data Produk'!$A$2:$F$40,5,FALSE)</f>
        <v>7250</v>
      </c>
      <c r="K683" s="27">
        <f>VLOOKUP(B683,'Data Produk'!$A$2:$F$40,6,FALSE)</f>
        <v>8200</v>
      </c>
      <c r="L683" s="23">
        <f t="shared" si="95"/>
        <v>768500</v>
      </c>
      <c r="M683" s="24">
        <f t="shared" si="96"/>
        <v>869200</v>
      </c>
      <c r="N683" s="10">
        <f t="shared" si="91"/>
        <v>13</v>
      </c>
      <c r="O683" s="9" t="str">
        <f t="shared" si="92"/>
        <v>Nov</v>
      </c>
      <c r="P683" s="16">
        <f t="shared" si="93"/>
        <v>2022</v>
      </c>
      <c r="R683">
        <f>'[1]Data Transaksi'!$C683+50</f>
        <v>156</v>
      </c>
    </row>
    <row r="684" spans="1:18" x14ac:dyDescent="0.3">
      <c r="A684" s="8">
        <v>44879</v>
      </c>
      <c r="B684" s="9" t="s">
        <v>20</v>
      </c>
      <c r="C684" s="10">
        <v>108</v>
      </c>
      <c r="D684" s="10" t="s">
        <v>53</v>
      </c>
      <c r="E684" s="25" t="s">
        <v>54</v>
      </c>
      <c r="F684" s="12">
        <v>0</v>
      </c>
      <c r="G684" s="9" t="str">
        <f>VLOOKUP(B684,'Data Produk'!$A$2:$F$40,2,FALSE)</f>
        <v>Yoyic Bluebery</v>
      </c>
      <c r="H684" s="9" t="str">
        <f>VLOOKUP(B684,'Data Produk'!$A$2:$F$40,3,FALSE)</f>
        <v>Minuman</v>
      </c>
      <c r="I684" s="10" t="str">
        <f>VLOOKUP(B684,'Data Produk'!$A$2:$F$40,4,FALSE)</f>
        <v>Pcs</v>
      </c>
      <c r="J684" s="26">
        <f>VLOOKUP(B684,'Data Produk'!$A$2:$F$40,5,FALSE)</f>
        <v>4775</v>
      </c>
      <c r="K684" s="26">
        <f>VLOOKUP(B684,'Data Produk'!$A$2:$F$40,6,FALSE)</f>
        <v>7700</v>
      </c>
      <c r="L684" s="14">
        <f t="shared" si="95"/>
        <v>515700</v>
      </c>
      <c r="M684" s="15">
        <f t="shared" si="96"/>
        <v>831600</v>
      </c>
      <c r="N684" s="10">
        <f t="shared" si="91"/>
        <v>14</v>
      </c>
      <c r="O684" s="9" t="str">
        <f t="shared" si="92"/>
        <v>Nov</v>
      </c>
      <c r="P684" s="16">
        <f t="shared" si="93"/>
        <v>2022</v>
      </c>
      <c r="R684">
        <f>'[1]Data Transaksi'!$C684+50</f>
        <v>158</v>
      </c>
    </row>
    <row r="685" spans="1:18" x14ac:dyDescent="0.3">
      <c r="A685" s="17">
        <v>44880</v>
      </c>
      <c r="B685" s="18" t="s">
        <v>25</v>
      </c>
      <c r="C685" s="19">
        <v>104</v>
      </c>
      <c r="D685" s="19" t="s">
        <v>53</v>
      </c>
      <c r="E685" s="28" t="s">
        <v>54</v>
      </c>
      <c r="F685" s="21">
        <v>0</v>
      </c>
      <c r="G685" s="18" t="str">
        <f>VLOOKUP(B685,'Data Produk'!$A$2:$F$40,2,FALSE)</f>
        <v>Golda Coffee</v>
      </c>
      <c r="H685" s="18" t="str">
        <f>VLOOKUP(B685,'Data Produk'!$A$2:$F$40,3,FALSE)</f>
        <v>Minuman</v>
      </c>
      <c r="I685" s="19" t="str">
        <f>VLOOKUP(B685,'Data Produk'!$A$2:$F$40,4,FALSE)</f>
        <v>Pcs</v>
      </c>
      <c r="J685" s="27">
        <f>VLOOKUP(B685,'Data Produk'!$A$2:$F$40,5,FALSE)</f>
        <v>11950</v>
      </c>
      <c r="K685" s="27">
        <f>VLOOKUP(B685,'Data Produk'!$A$2:$F$40,6,FALSE)</f>
        <v>16200</v>
      </c>
      <c r="L685" s="23">
        <f t="shared" si="95"/>
        <v>1242800</v>
      </c>
      <c r="M685" s="24">
        <f t="shared" si="96"/>
        <v>1684800</v>
      </c>
      <c r="N685" s="10">
        <f t="shared" si="91"/>
        <v>15</v>
      </c>
      <c r="O685" s="9" t="str">
        <f t="shared" si="92"/>
        <v>Nov</v>
      </c>
      <c r="P685" s="16">
        <f t="shared" si="93"/>
        <v>2022</v>
      </c>
      <c r="R685">
        <f>'[1]Data Transaksi'!$C685+50</f>
        <v>154</v>
      </c>
    </row>
    <row r="686" spans="1:18" x14ac:dyDescent="0.3">
      <c r="A686" s="8">
        <v>44881</v>
      </c>
      <c r="B686" s="9" t="s">
        <v>30</v>
      </c>
      <c r="C686" s="10">
        <v>105</v>
      </c>
      <c r="D686" s="10" t="s">
        <v>52</v>
      </c>
      <c r="E686" s="25" t="s">
        <v>54</v>
      </c>
      <c r="F686" s="12">
        <v>0</v>
      </c>
      <c r="G686" s="9" t="str">
        <f>VLOOKUP(B686,'Data Produk'!$A$2:$F$40,2,FALSE)</f>
        <v>Lifebuoy Cair 900 Ml</v>
      </c>
      <c r="H686" s="9" t="str">
        <f>VLOOKUP(B686,'Data Produk'!$A$2:$F$40,3,FALSE)</f>
        <v>Perawatan Tubuh</v>
      </c>
      <c r="I686" s="10" t="str">
        <f>VLOOKUP(B686,'Data Produk'!$A$2:$F$40,4,FALSE)</f>
        <v>Pcs</v>
      </c>
      <c r="J686" s="26">
        <f>VLOOKUP(B686,'Data Produk'!$A$2:$F$40,5,FALSE)</f>
        <v>34550</v>
      </c>
      <c r="K686" s="26">
        <f>VLOOKUP(B686,'Data Produk'!$A$2:$F$40,6,FALSE)</f>
        <v>36000</v>
      </c>
      <c r="L686" s="14">
        <f t="shared" si="95"/>
        <v>3627750</v>
      </c>
      <c r="M686" s="15">
        <f t="shared" si="96"/>
        <v>3780000</v>
      </c>
      <c r="N686" s="10">
        <f t="shared" si="91"/>
        <v>16</v>
      </c>
      <c r="O686" s="9" t="str">
        <f t="shared" si="92"/>
        <v>Nov</v>
      </c>
      <c r="P686" s="16">
        <f t="shared" si="93"/>
        <v>2022</v>
      </c>
      <c r="R686">
        <f>'[1]Data Transaksi'!$C686+50</f>
        <v>155</v>
      </c>
    </row>
    <row r="687" spans="1:18" x14ac:dyDescent="0.3">
      <c r="A687" s="17">
        <v>44882</v>
      </c>
      <c r="B687" s="18" t="s">
        <v>8</v>
      </c>
      <c r="C687" s="19">
        <v>102</v>
      </c>
      <c r="D687" s="19" t="s">
        <v>53</v>
      </c>
      <c r="E687" s="28" t="s">
        <v>54</v>
      </c>
      <c r="F687" s="21">
        <v>0</v>
      </c>
      <c r="G687" s="18" t="str">
        <f>VLOOKUP(B687,'Data Produk'!$A$2:$F$40,2,FALSE)</f>
        <v>Oreo Wafer Sandwich</v>
      </c>
      <c r="H687" s="18" t="str">
        <f>VLOOKUP(B687,'Data Produk'!$A$2:$F$40,3,FALSE)</f>
        <v>Makanan</v>
      </c>
      <c r="I687" s="19" t="str">
        <f>VLOOKUP(B687,'Data Produk'!$A$2:$F$40,4,FALSE)</f>
        <v>Pcs</v>
      </c>
      <c r="J687" s="27">
        <f>VLOOKUP(B687,'Data Produk'!$A$2:$F$40,5,FALSE)</f>
        <v>2350</v>
      </c>
      <c r="K687" s="27">
        <f>VLOOKUP(B687,'Data Produk'!$A$2:$F$40,6,FALSE)</f>
        <v>3500</v>
      </c>
      <c r="L687" s="23">
        <f t="shared" si="95"/>
        <v>239700</v>
      </c>
      <c r="M687" s="24">
        <f t="shared" si="96"/>
        <v>357000</v>
      </c>
      <c r="N687" s="10">
        <f t="shared" si="91"/>
        <v>17</v>
      </c>
      <c r="O687" s="9" t="str">
        <f t="shared" si="92"/>
        <v>Nov</v>
      </c>
      <c r="P687" s="16">
        <f t="shared" si="93"/>
        <v>2022</v>
      </c>
      <c r="R687">
        <f>'[1]Data Transaksi'!$C687+50</f>
        <v>152</v>
      </c>
    </row>
    <row r="688" spans="1:18" x14ac:dyDescent="0.3">
      <c r="A688" s="8">
        <v>44883</v>
      </c>
      <c r="B688" s="9" t="s">
        <v>43</v>
      </c>
      <c r="C688" s="10">
        <v>106</v>
      </c>
      <c r="D688" s="10" t="s">
        <v>53</v>
      </c>
      <c r="E688" s="25" t="s">
        <v>54</v>
      </c>
      <c r="F688" s="12">
        <v>0</v>
      </c>
      <c r="G688" s="9" t="str">
        <f>VLOOKUP(B688,'Data Produk'!$A$2:$F$40,2,FALSE)</f>
        <v>Penggaris Butterfly</v>
      </c>
      <c r="H688" s="9" t="str">
        <f>VLOOKUP(B688,'Data Produk'!$A$2:$F$40,3,FALSE)</f>
        <v>Alat Tulis</v>
      </c>
      <c r="I688" s="10" t="str">
        <f>VLOOKUP(B688,'Data Produk'!$A$2:$F$40,4,FALSE)</f>
        <v>Pcs</v>
      </c>
      <c r="J688" s="26">
        <f>VLOOKUP(B688,'Data Produk'!$A$2:$F$40,5,FALSE)</f>
        <v>1750</v>
      </c>
      <c r="K688" s="26">
        <f>VLOOKUP(B688,'Data Produk'!$A$2:$F$40,6,FALSE)</f>
        <v>2750</v>
      </c>
      <c r="L688" s="14">
        <f t="shared" si="95"/>
        <v>185500</v>
      </c>
      <c r="M688" s="15">
        <f t="shared" si="96"/>
        <v>291500</v>
      </c>
      <c r="N688" s="10">
        <f t="shared" si="91"/>
        <v>18</v>
      </c>
      <c r="O688" s="9" t="str">
        <f t="shared" si="92"/>
        <v>Nov</v>
      </c>
      <c r="P688" s="16">
        <f t="shared" si="93"/>
        <v>2022</v>
      </c>
      <c r="R688">
        <f>'[1]Data Transaksi'!$C688+50</f>
        <v>156</v>
      </c>
    </row>
    <row r="689" spans="1:18" x14ac:dyDescent="0.3">
      <c r="A689" s="17">
        <v>44884</v>
      </c>
      <c r="B689" s="18" t="s">
        <v>44</v>
      </c>
      <c r="C689" s="19">
        <v>103</v>
      </c>
      <c r="D689" s="19" t="s">
        <v>52</v>
      </c>
      <c r="E689" s="28" t="s">
        <v>54</v>
      </c>
      <c r="F689" s="21">
        <v>0</v>
      </c>
      <c r="G689" s="18" t="str">
        <f>VLOOKUP(B689,'Data Produk'!$A$2:$F$40,2,FALSE)</f>
        <v>Penggaris Flexibble</v>
      </c>
      <c r="H689" s="18" t="str">
        <f>VLOOKUP(B689,'Data Produk'!$A$2:$F$40,3,FALSE)</f>
        <v>Alat Tulis</v>
      </c>
      <c r="I689" s="19" t="str">
        <f>VLOOKUP(B689,'Data Produk'!$A$2:$F$40,4,FALSE)</f>
        <v>Pcs</v>
      </c>
      <c r="J689" s="27">
        <f>VLOOKUP(B689,'Data Produk'!$A$2:$F$40,5,FALSE)</f>
        <v>13750</v>
      </c>
      <c r="K689" s="27">
        <f>VLOOKUP(B689,'Data Produk'!$A$2:$F$40,6,FALSE)</f>
        <v>17500</v>
      </c>
      <c r="L689" s="23">
        <f t="shared" si="95"/>
        <v>1416250</v>
      </c>
      <c r="M689" s="24">
        <f t="shared" si="96"/>
        <v>1802500</v>
      </c>
      <c r="N689" s="10">
        <f t="shared" si="91"/>
        <v>19</v>
      </c>
      <c r="O689" s="9" t="str">
        <f t="shared" si="92"/>
        <v>Nov</v>
      </c>
      <c r="P689" s="16">
        <f t="shared" si="93"/>
        <v>2022</v>
      </c>
      <c r="R689">
        <f>'[1]Data Transaksi'!$C689+50</f>
        <v>153</v>
      </c>
    </row>
    <row r="690" spans="1:18" x14ac:dyDescent="0.3">
      <c r="A690" s="8">
        <v>44885</v>
      </c>
      <c r="B690" s="9" t="s">
        <v>7</v>
      </c>
      <c r="C690" s="10">
        <v>109</v>
      </c>
      <c r="D690" s="10" t="s">
        <v>53</v>
      </c>
      <c r="E690" s="25" t="s">
        <v>54</v>
      </c>
      <c r="F690" s="12">
        <v>0</v>
      </c>
      <c r="G690" s="9" t="str">
        <f>VLOOKUP(B690,'Data Produk'!$A$2:$F$40,2,FALSE)</f>
        <v>Lotte Chocopie</v>
      </c>
      <c r="H690" s="9" t="str">
        <f>VLOOKUP(B690,'Data Produk'!$A$2:$F$40,3,FALSE)</f>
        <v>Makanan</v>
      </c>
      <c r="I690" s="10" t="str">
        <f>VLOOKUP(B690,'Data Produk'!$A$2:$F$40,4,FALSE)</f>
        <v>Pcs</v>
      </c>
      <c r="J690" s="26">
        <f>VLOOKUP(B690,'Data Produk'!$A$2:$F$40,5,FALSE)</f>
        <v>4850</v>
      </c>
      <c r="K690" s="26">
        <f>VLOOKUP(B690,'Data Produk'!$A$2:$F$40,6,FALSE)</f>
        <v>6100</v>
      </c>
      <c r="L690" s="14">
        <f t="shared" si="95"/>
        <v>528650</v>
      </c>
      <c r="M690" s="15">
        <f t="shared" si="96"/>
        <v>664900</v>
      </c>
      <c r="N690" s="10">
        <f t="shared" si="91"/>
        <v>20</v>
      </c>
      <c r="O690" s="9" t="str">
        <f t="shared" si="92"/>
        <v>Nov</v>
      </c>
      <c r="P690" s="16">
        <f t="shared" si="93"/>
        <v>2022</v>
      </c>
      <c r="R690">
        <f>'[1]Data Transaksi'!$C690+50</f>
        <v>159</v>
      </c>
    </row>
    <row r="691" spans="1:18" x14ac:dyDescent="0.3">
      <c r="A691" s="17">
        <v>44886</v>
      </c>
      <c r="B691" s="18" t="s">
        <v>9</v>
      </c>
      <c r="C691" s="19">
        <v>108</v>
      </c>
      <c r="D691" s="19" t="s">
        <v>53</v>
      </c>
      <c r="E691" s="28" t="s">
        <v>54</v>
      </c>
      <c r="F691" s="21">
        <v>0</v>
      </c>
      <c r="G691" s="18" t="str">
        <f>VLOOKUP(B691,'Data Produk'!$A$2:$F$40,2,FALSE)</f>
        <v>Nyam-nyam</v>
      </c>
      <c r="H691" s="18" t="str">
        <f>VLOOKUP(B691,'Data Produk'!$A$2:$F$40,3,FALSE)</f>
        <v>Makanan</v>
      </c>
      <c r="I691" s="19" t="str">
        <f>VLOOKUP(B691,'Data Produk'!$A$2:$F$40,4,FALSE)</f>
        <v>Pcs</v>
      </c>
      <c r="J691" s="27">
        <f>VLOOKUP(B691,'Data Produk'!$A$2:$F$40,5,FALSE)</f>
        <v>3550</v>
      </c>
      <c r="K691" s="27">
        <f>VLOOKUP(B691,'Data Produk'!$A$2:$F$40,6,FALSE)</f>
        <v>4800</v>
      </c>
      <c r="L691" s="23">
        <f t="shared" si="95"/>
        <v>383400</v>
      </c>
      <c r="M691" s="24">
        <f t="shared" si="96"/>
        <v>518400</v>
      </c>
      <c r="N691" s="10">
        <f t="shared" si="91"/>
        <v>21</v>
      </c>
      <c r="O691" s="9" t="str">
        <f t="shared" si="92"/>
        <v>Nov</v>
      </c>
      <c r="P691" s="16">
        <f t="shared" si="93"/>
        <v>2022</v>
      </c>
      <c r="R691">
        <f>'[1]Data Transaksi'!$C691+50</f>
        <v>158</v>
      </c>
    </row>
    <row r="692" spans="1:18" x14ac:dyDescent="0.3">
      <c r="A692" s="8">
        <v>44887</v>
      </c>
      <c r="B692" s="9" t="s">
        <v>6</v>
      </c>
      <c r="C692" s="10">
        <v>107</v>
      </c>
      <c r="D692" s="10" t="s">
        <v>52</v>
      </c>
      <c r="E692" s="25" t="s">
        <v>54</v>
      </c>
      <c r="F692" s="12">
        <v>0</v>
      </c>
      <c r="G692" s="9" t="str">
        <f>VLOOKUP(B692,'Data Produk'!$A$2:$F$40,2,FALSE)</f>
        <v>Pocky</v>
      </c>
      <c r="H692" s="9" t="str">
        <f>VLOOKUP(B692,'Data Produk'!$A$2:$F$40,3,FALSE)</f>
        <v>Makanan</v>
      </c>
      <c r="I692" s="10" t="str">
        <f>VLOOKUP(B692,'Data Produk'!$A$2:$F$40,4,FALSE)</f>
        <v>Pcs</v>
      </c>
      <c r="J692" s="26">
        <f>VLOOKUP(B692,'Data Produk'!$A$2:$F$40,5,FALSE)</f>
        <v>7250</v>
      </c>
      <c r="K692" s="26">
        <f>VLOOKUP(B692,'Data Produk'!$A$2:$F$40,6,FALSE)</f>
        <v>8200</v>
      </c>
      <c r="L692" s="14">
        <f t="shared" si="95"/>
        <v>775750</v>
      </c>
      <c r="M692" s="15">
        <f t="shared" si="96"/>
        <v>877400</v>
      </c>
      <c r="N692" s="10">
        <f t="shared" si="91"/>
        <v>22</v>
      </c>
      <c r="O692" s="9" t="str">
        <f t="shared" si="92"/>
        <v>Nov</v>
      </c>
      <c r="P692" s="16">
        <f t="shared" si="93"/>
        <v>2022</v>
      </c>
      <c r="R692">
        <f>'[1]Data Transaksi'!$C692+50</f>
        <v>157</v>
      </c>
    </row>
    <row r="693" spans="1:18" x14ac:dyDescent="0.3">
      <c r="A693" s="17">
        <v>44888</v>
      </c>
      <c r="B693" s="18" t="s">
        <v>20</v>
      </c>
      <c r="C693" s="19">
        <v>105</v>
      </c>
      <c r="D693" s="19" t="s">
        <v>53</v>
      </c>
      <c r="E693" s="28" t="s">
        <v>54</v>
      </c>
      <c r="F693" s="21">
        <v>0</v>
      </c>
      <c r="G693" s="18" t="str">
        <f>VLOOKUP(B693,'Data Produk'!$A$2:$F$40,2,FALSE)</f>
        <v>Yoyic Bluebery</v>
      </c>
      <c r="H693" s="18" t="str">
        <f>VLOOKUP(B693,'Data Produk'!$A$2:$F$40,3,FALSE)</f>
        <v>Minuman</v>
      </c>
      <c r="I693" s="19" t="str">
        <f>VLOOKUP(B693,'Data Produk'!$A$2:$F$40,4,FALSE)</f>
        <v>Pcs</v>
      </c>
      <c r="J693" s="27">
        <f>VLOOKUP(B693,'Data Produk'!$A$2:$F$40,5,FALSE)</f>
        <v>4775</v>
      </c>
      <c r="K693" s="27">
        <f>VLOOKUP(B693,'Data Produk'!$A$2:$F$40,6,FALSE)</f>
        <v>7700</v>
      </c>
      <c r="L693" s="23">
        <f t="shared" si="95"/>
        <v>501375</v>
      </c>
      <c r="M693" s="24">
        <f t="shared" si="96"/>
        <v>808500</v>
      </c>
      <c r="N693" s="10">
        <f t="shared" si="91"/>
        <v>23</v>
      </c>
      <c r="O693" s="9" t="str">
        <f t="shared" si="92"/>
        <v>Nov</v>
      </c>
      <c r="P693" s="16">
        <f t="shared" si="93"/>
        <v>2022</v>
      </c>
      <c r="R693">
        <f>'[1]Data Transaksi'!$C693+50</f>
        <v>155</v>
      </c>
    </row>
    <row r="694" spans="1:18" x14ac:dyDescent="0.3">
      <c r="A694" s="8">
        <v>44889</v>
      </c>
      <c r="B694" s="9" t="s">
        <v>25</v>
      </c>
      <c r="C694" s="10">
        <v>105</v>
      </c>
      <c r="D694" s="10" t="s">
        <v>53</v>
      </c>
      <c r="E694" s="25" t="s">
        <v>54</v>
      </c>
      <c r="F694" s="12">
        <v>0</v>
      </c>
      <c r="G694" s="9" t="str">
        <f>VLOOKUP(B694,'Data Produk'!$A$2:$F$40,2,FALSE)</f>
        <v>Golda Coffee</v>
      </c>
      <c r="H694" s="9" t="str">
        <f>VLOOKUP(B694,'Data Produk'!$A$2:$F$40,3,FALSE)</f>
        <v>Minuman</v>
      </c>
      <c r="I694" s="10" t="str">
        <f>VLOOKUP(B694,'Data Produk'!$A$2:$F$40,4,FALSE)</f>
        <v>Pcs</v>
      </c>
      <c r="J694" s="26">
        <f>VLOOKUP(B694,'Data Produk'!$A$2:$F$40,5,FALSE)</f>
        <v>11950</v>
      </c>
      <c r="K694" s="26">
        <f>VLOOKUP(B694,'Data Produk'!$A$2:$F$40,6,FALSE)</f>
        <v>16200</v>
      </c>
      <c r="L694" s="14">
        <f t="shared" si="95"/>
        <v>1254750</v>
      </c>
      <c r="M694" s="15">
        <f t="shared" si="96"/>
        <v>1701000</v>
      </c>
      <c r="N694" s="10">
        <f t="shared" si="91"/>
        <v>24</v>
      </c>
      <c r="O694" s="9" t="str">
        <f t="shared" si="92"/>
        <v>Nov</v>
      </c>
      <c r="P694" s="16">
        <f t="shared" si="93"/>
        <v>2022</v>
      </c>
      <c r="R694">
        <f>'[1]Data Transaksi'!$C694+50</f>
        <v>155</v>
      </c>
    </row>
    <row r="695" spans="1:18" x14ac:dyDescent="0.3">
      <c r="A695" s="17">
        <v>44890</v>
      </c>
      <c r="B695" s="18" t="s">
        <v>44</v>
      </c>
      <c r="C695" s="19">
        <v>107</v>
      </c>
      <c r="D695" s="19" t="s">
        <v>51</v>
      </c>
      <c r="E695" s="28" t="s">
        <v>54</v>
      </c>
      <c r="F695" s="21">
        <v>0</v>
      </c>
      <c r="G695" s="18" t="str">
        <f>VLOOKUP(B695,'Data Produk'!$A$2:$F$40,2,FALSE)</f>
        <v>Penggaris Flexibble</v>
      </c>
      <c r="H695" s="18" t="str">
        <f>VLOOKUP(B695,'Data Produk'!$A$2:$F$40,3,FALSE)</f>
        <v>Alat Tulis</v>
      </c>
      <c r="I695" s="19" t="str">
        <f>VLOOKUP(B695,'Data Produk'!$A$2:$F$40,4,FALSE)</f>
        <v>Pcs</v>
      </c>
      <c r="J695" s="27">
        <f>VLOOKUP(B695,'Data Produk'!$A$2:$F$40,5,FALSE)</f>
        <v>13750</v>
      </c>
      <c r="K695" s="27">
        <f>VLOOKUP(B695,'Data Produk'!$A$2:$F$40,6,FALSE)</f>
        <v>17500</v>
      </c>
      <c r="L695" s="23">
        <f t="shared" si="95"/>
        <v>1471250</v>
      </c>
      <c r="M695" s="24">
        <f t="shared" ref="M695:M700" si="97">K695*C695*(1-F695)</f>
        <v>1872500</v>
      </c>
      <c r="N695" s="10">
        <f t="shared" si="91"/>
        <v>25</v>
      </c>
      <c r="O695" s="9" t="str">
        <f t="shared" si="92"/>
        <v>Nov</v>
      </c>
      <c r="P695" s="16">
        <f t="shared" si="93"/>
        <v>2022</v>
      </c>
      <c r="R695">
        <f>'[1]Data Transaksi'!$C695+50</f>
        <v>157</v>
      </c>
    </row>
    <row r="696" spans="1:18" x14ac:dyDescent="0.3">
      <c r="A696" s="8">
        <v>44891</v>
      </c>
      <c r="B696" s="9" t="s">
        <v>44</v>
      </c>
      <c r="C696" s="10">
        <v>110</v>
      </c>
      <c r="D696" s="10" t="s">
        <v>51</v>
      </c>
      <c r="E696" s="25" t="s">
        <v>54</v>
      </c>
      <c r="F696" s="12">
        <v>0</v>
      </c>
      <c r="G696" s="9" t="str">
        <f>VLOOKUP(B696,'Data Produk'!$A$2:$F$40,2,FALSE)</f>
        <v>Penggaris Flexibble</v>
      </c>
      <c r="H696" s="9" t="str">
        <f>VLOOKUP(B696,'Data Produk'!$A$2:$F$40,3,FALSE)</f>
        <v>Alat Tulis</v>
      </c>
      <c r="I696" s="10" t="str">
        <f>VLOOKUP(B696,'Data Produk'!$A$2:$F$40,4,FALSE)</f>
        <v>Pcs</v>
      </c>
      <c r="J696" s="26">
        <f>VLOOKUP(B696,'Data Produk'!$A$2:$F$40,5,FALSE)</f>
        <v>13750</v>
      </c>
      <c r="K696" s="26">
        <f>VLOOKUP(B696,'Data Produk'!$A$2:$F$40,6,FALSE)</f>
        <v>17500</v>
      </c>
      <c r="L696" s="14">
        <f t="shared" si="95"/>
        <v>1512500</v>
      </c>
      <c r="M696" s="15">
        <f t="shared" si="97"/>
        <v>1925000</v>
      </c>
      <c r="N696" s="10">
        <f t="shared" si="91"/>
        <v>26</v>
      </c>
      <c r="O696" s="9" t="str">
        <f t="shared" si="92"/>
        <v>Nov</v>
      </c>
      <c r="P696" s="16">
        <f t="shared" si="93"/>
        <v>2022</v>
      </c>
      <c r="R696">
        <f>'[1]Data Transaksi'!$C696+50</f>
        <v>160</v>
      </c>
    </row>
    <row r="697" spans="1:18" x14ac:dyDescent="0.3">
      <c r="A697" s="17">
        <v>44892</v>
      </c>
      <c r="B697" s="18" t="s">
        <v>44</v>
      </c>
      <c r="C697" s="19">
        <v>111</v>
      </c>
      <c r="D697" s="19" t="s">
        <v>51</v>
      </c>
      <c r="E697" s="28" t="s">
        <v>54</v>
      </c>
      <c r="F697" s="21">
        <v>0</v>
      </c>
      <c r="G697" s="18" t="str">
        <f>VLOOKUP(B697,'Data Produk'!$A$2:$F$40,2,FALSE)</f>
        <v>Penggaris Flexibble</v>
      </c>
      <c r="H697" s="18" t="str">
        <f>VLOOKUP(B697,'Data Produk'!$A$2:$F$40,3,FALSE)</f>
        <v>Alat Tulis</v>
      </c>
      <c r="I697" s="19" t="str">
        <f>VLOOKUP(B697,'Data Produk'!$A$2:$F$40,4,FALSE)</f>
        <v>Pcs</v>
      </c>
      <c r="J697" s="27">
        <f>VLOOKUP(B697,'Data Produk'!$A$2:$F$40,5,FALSE)</f>
        <v>13750</v>
      </c>
      <c r="K697" s="27">
        <f>VLOOKUP(B697,'Data Produk'!$A$2:$F$40,6,FALSE)</f>
        <v>17500</v>
      </c>
      <c r="L697" s="23">
        <f t="shared" si="95"/>
        <v>1526250</v>
      </c>
      <c r="M697" s="24">
        <f t="shared" si="97"/>
        <v>1942500</v>
      </c>
      <c r="N697" s="10">
        <f t="shared" si="91"/>
        <v>27</v>
      </c>
      <c r="O697" s="9" t="str">
        <f t="shared" si="92"/>
        <v>Nov</v>
      </c>
      <c r="P697" s="16">
        <f t="shared" si="93"/>
        <v>2022</v>
      </c>
      <c r="R697">
        <f>'[1]Data Transaksi'!$C697+50</f>
        <v>161</v>
      </c>
    </row>
    <row r="698" spans="1:18" x14ac:dyDescent="0.3">
      <c r="A698" s="8">
        <v>44893</v>
      </c>
      <c r="B698" s="9" t="s">
        <v>44</v>
      </c>
      <c r="C698" s="10">
        <v>105</v>
      </c>
      <c r="D698" s="10" t="s">
        <v>51</v>
      </c>
      <c r="E698" s="25" t="s">
        <v>54</v>
      </c>
      <c r="F698" s="12">
        <v>0</v>
      </c>
      <c r="G698" s="9" t="str">
        <f>VLOOKUP(B698,'Data Produk'!$A$2:$F$40,2,FALSE)</f>
        <v>Penggaris Flexibble</v>
      </c>
      <c r="H698" s="9" t="str">
        <f>VLOOKUP(B698,'Data Produk'!$A$2:$F$40,3,FALSE)</f>
        <v>Alat Tulis</v>
      </c>
      <c r="I698" s="10" t="str">
        <f>VLOOKUP(B698,'Data Produk'!$A$2:$F$40,4,FALSE)</f>
        <v>Pcs</v>
      </c>
      <c r="J698" s="26">
        <f>VLOOKUP(B698,'Data Produk'!$A$2:$F$40,5,FALSE)</f>
        <v>13750</v>
      </c>
      <c r="K698" s="26">
        <f>VLOOKUP(B698,'Data Produk'!$A$2:$F$40,6,FALSE)</f>
        <v>17500</v>
      </c>
      <c r="L698" s="14">
        <f t="shared" si="95"/>
        <v>1443750</v>
      </c>
      <c r="M698" s="15">
        <f t="shared" si="97"/>
        <v>1837500</v>
      </c>
      <c r="N698" s="10">
        <f t="shared" si="91"/>
        <v>28</v>
      </c>
      <c r="O698" s="9" t="str">
        <f t="shared" si="92"/>
        <v>Nov</v>
      </c>
      <c r="P698" s="16">
        <f t="shared" si="93"/>
        <v>2022</v>
      </c>
      <c r="R698">
        <f>'[1]Data Transaksi'!$C698+50</f>
        <v>155</v>
      </c>
    </row>
    <row r="699" spans="1:18" x14ac:dyDescent="0.3">
      <c r="A699" s="17">
        <v>44894</v>
      </c>
      <c r="B699" s="18" t="s">
        <v>44</v>
      </c>
      <c r="C699" s="19">
        <v>107</v>
      </c>
      <c r="D699" s="19" t="s">
        <v>51</v>
      </c>
      <c r="E699" s="28" t="s">
        <v>54</v>
      </c>
      <c r="F699" s="21">
        <v>0</v>
      </c>
      <c r="G699" s="18" t="str">
        <f>VLOOKUP(B699,'Data Produk'!$A$2:$F$40,2,FALSE)</f>
        <v>Penggaris Flexibble</v>
      </c>
      <c r="H699" s="18" t="str">
        <f>VLOOKUP(B699,'Data Produk'!$A$2:$F$40,3,FALSE)</f>
        <v>Alat Tulis</v>
      </c>
      <c r="I699" s="19" t="str">
        <f>VLOOKUP(B699,'Data Produk'!$A$2:$F$40,4,FALSE)</f>
        <v>Pcs</v>
      </c>
      <c r="J699" s="27">
        <f>VLOOKUP(B699,'Data Produk'!$A$2:$F$40,5,FALSE)</f>
        <v>13750</v>
      </c>
      <c r="K699" s="27">
        <f>VLOOKUP(B699,'Data Produk'!$A$2:$F$40,6,FALSE)</f>
        <v>17500</v>
      </c>
      <c r="L699" s="23">
        <f t="shared" si="95"/>
        <v>1471250</v>
      </c>
      <c r="M699" s="24">
        <f t="shared" si="97"/>
        <v>1872500</v>
      </c>
      <c r="N699" s="10">
        <f t="shared" si="91"/>
        <v>29</v>
      </c>
      <c r="O699" s="9" t="str">
        <f t="shared" si="92"/>
        <v>Nov</v>
      </c>
      <c r="P699" s="16">
        <f t="shared" si="93"/>
        <v>2022</v>
      </c>
      <c r="R699">
        <f>'[1]Data Transaksi'!$C699+50</f>
        <v>157</v>
      </c>
    </row>
    <row r="700" spans="1:18" x14ac:dyDescent="0.3">
      <c r="A700" s="8">
        <v>44895</v>
      </c>
      <c r="B700" s="9" t="s">
        <v>44</v>
      </c>
      <c r="C700" s="10">
        <v>105</v>
      </c>
      <c r="D700" s="10" t="s">
        <v>51</v>
      </c>
      <c r="E700" s="25" t="s">
        <v>54</v>
      </c>
      <c r="F700" s="12">
        <v>0</v>
      </c>
      <c r="G700" s="9" t="str">
        <f>VLOOKUP(B700,'Data Produk'!$A$2:$F$40,2,FALSE)</f>
        <v>Penggaris Flexibble</v>
      </c>
      <c r="H700" s="9" t="str">
        <f>VLOOKUP(B700,'Data Produk'!$A$2:$F$40,3,FALSE)</f>
        <v>Alat Tulis</v>
      </c>
      <c r="I700" s="10" t="str">
        <f>VLOOKUP(B700,'Data Produk'!$A$2:$F$40,4,FALSE)</f>
        <v>Pcs</v>
      </c>
      <c r="J700" s="26">
        <f>VLOOKUP(B700,'Data Produk'!$A$2:$F$40,5,FALSE)</f>
        <v>13750</v>
      </c>
      <c r="K700" s="26">
        <f>VLOOKUP(B700,'Data Produk'!$A$2:$F$40,6,FALSE)</f>
        <v>17500</v>
      </c>
      <c r="L700" s="14">
        <f t="shared" si="95"/>
        <v>1443750</v>
      </c>
      <c r="M700" s="15">
        <f t="shared" si="97"/>
        <v>1837500</v>
      </c>
      <c r="N700" s="10">
        <f t="shared" si="91"/>
        <v>30</v>
      </c>
      <c r="O700" s="9" t="str">
        <f t="shared" si="92"/>
        <v>Nov</v>
      </c>
      <c r="P700" s="16">
        <f t="shared" si="93"/>
        <v>2022</v>
      </c>
      <c r="R700">
        <f>'[1]Data Transaksi'!$C700+50</f>
        <v>155</v>
      </c>
    </row>
    <row r="701" spans="1:18" x14ac:dyDescent="0.3">
      <c r="A701" s="17">
        <v>44896</v>
      </c>
      <c r="B701" s="18" t="s">
        <v>42</v>
      </c>
      <c r="C701" s="19">
        <v>106</v>
      </c>
      <c r="D701" s="19" t="s">
        <v>51</v>
      </c>
      <c r="E701" s="28" t="s">
        <v>54</v>
      </c>
      <c r="F701" s="21">
        <v>0</v>
      </c>
      <c r="G701" s="18" t="str">
        <f>VLOOKUP(B701,'Data Produk'!$A$2:$F$40,2,FALSE)</f>
        <v>Tipe X Joyko</v>
      </c>
      <c r="H701" s="18" t="str">
        <f>VLOOKUP(B701,'Data Produk'!$A$2:$F$40,3,FALSE)</f>
        <v>Alat Tulis</v>
      </c>
      <c r="I701" s="19" t="str">
        <f>VLOOKUP(B701,'Data Produk'!$A$2:$F$40,4,FALSE)</f>
        <v>Pcs</v>
      </c>
      <c r="J701" s="27">
        <f>VLOOKUP(B701,'Data Produk'!$A$2:$F$40,5,FALSE)</f>
        <v>1500</v>
      </c>
      <c r="K701" s="27">
        <f>VLOOKUP(B701,'Data Produk'!$A$2:$F$40,6,FALSE)</f>
        <v>2500</v>
      </c>
      <c r="L701" s="23">
        <f>J701*C701</f>
        <v>159000</v>
      </c>
      <c r="M701" s="24">
        <f>K701*C701*(1-F701)</f>
        <v>265000</v>
      </c>
      <c r="N701" s="10">
        <f t="shared" si="91"/>
        <v>1</v>
      </c>
      <c r="O701" s="9" t="str">
        <f t="shared" si="92"/>
        <v>Dec</v>
      </c>
      <c r="P701" s="16">
        <f t="shared" si="93"/>
        <v>2022</v>
      </c>
      <c r="R701">
        <f>'[1]Data Transaksi'!$C701+50</f>
        <v>156</v>
      </c>
    </row>
    <row r="702" spans="1:18" x14ac:dyDescent="0.3">
      <c r="A702" s="8">
        <v>44897</v>
      </c>
      <c r="B702" s="9" t="s">
        <v>7</v>
      </c>
      <c r="C702" s="10">
        <v>104</v>
      </c>
      <c r="D702" s="10" t="s">
        <v>52</v>
      </c>
      <c r="E702" s="25" t="s">
        <v>55</v>
      </c>
      <c r="F702" s="12">
        <v>0</v>
      </c>
      <c r="G702" s="9" t="str">
        <f>VLOOKUP(B702,'Data Produk'!$A$2:$F$40,2,FALSE)</f>
        <v>Lotte Chocopie</v>
      </c>
      <c r="H702" s="9" t="str">
        <f>VLOOKUP(B702,'Data Produk'!$A$2:$F$40,3,FALSE)</f>
        <v>Makanan</v>
      </c>
      <c r="I702" s="10" t="str">
        <f>VLOOKUP(B702,'Data Produk'!$A$2:$F$40,4,FALSE)</f>
        <v>Pcs</v>
      </c>
      <c r="J702" s="26">
        <f>VLOOKUP(B702,'Data Produk'!$A$2:$F$40,5,FALSE)</f>
        <v>4850</v>
      </c>
      <c r="K702" s="26">
        <f>VLOOKUP(B702,'Data Produk'!$A$2:$F$40,6,FALSE)</f>
        <v>6100</v>
      </c>
      <c r="L702" s="14">
        <f t="shared" ref="L702:L731" si="98">J702*C702</f>
        <v>504400</v>
      </c>
      <c r="M702" s="15">
        <f t="shared" ref="M702:M724" si="99">K702*C702</f>
        <v>634400</v>
      </c>
      <c r="N702" s="10">
        <f t="shared" si="91"/>
        <v>2</v>
      </c>
      <c r="O702" s="9" t="str">
        <f t="shared" si="92"/>
        <v>Dec</v>
      </c>
      <c r="P702" s="16">
        <f t="shared" si="93"/>
        <v>2022</v>
      </c>
      <c r="R702">
        <f>'[1]Data Transaksi'!$C702+50</f>
        <v>154</v>
      </c>
    </row>
    <row r="703" spans="1:18" x14ac:dyDescent="0.3">
      <c r="A703" s="17">
        <v>44898</v>
      </c>
      <c r="B703" s="18" t="s">
        <v>9</v>
      </c>
      <c r="C703" s="19">
        <v>107</v>
      </c>
      <c r="D703" s="19" t="s">
        <v>52</v>
      </c>
      <c r="E703" s="28" t="s">
        <v>54</v>
      </c>
      <c r="F703" s="21">
        <v>0</v>
      </c>
      <c r="G703" s="18" t="str">
        <f>VLOOKUP(B703,'Data Produk'!$A$2:$F$40,2,FALSE)</f>
        <v>Nyam-nyam</v>
      </c>
      <c r="H703" s="18" t="str">
        <f>VLOOKUP(B703,'Data Produk'!$A$2:$F$40,3,FALSE)</f>
        <v>Makanan</v>
      </c>
      <c r="I703" s="19" t="str">
        <f>VLOOKUP(B703,'Data Produk'!$A$2:$F$40,4,FALSE)</f>
        <v>Pcs</v>
      </c>
      <c r="J703" s="27">
        <f>VLOOKUP(B703,'Data Produk'!$A$2:$F$40,5,FALSE)</f>
        <v>3550</v>
      </c>
      <c r="K703" s="27">
        <f>VLOOKUP(B703,'Data Produk'!$A$2:$F$40,6,FALSE)</f>
        <v>4800</v>
      </c>
      <c r="L703" s="23">
        <f t="shared" si="98"/>
        <v>379850</v>
      </c>
      <c r="M703" s="24">
        <f t="shared" si="99"/>
        <v>513600</v>
      </c>
      <c r="N703" s="10">
        <f t="shared" si="91"/>
        <v>3</v>
      </c>
      <c r="O703" s="9" t="str">
        <f t="shared" si="92"/>
        <v>Dec</v>
      </c>
      <c r="P703" s="16">
        <f t="shared" si="93"/>
        <v>2022</v>
      </c>
      <c r="R703">
        <f>'[1]Data Transaksi'!$C703+50</f>
        <v>157</v>
      </c>
    </row>
    <row r="704" spans="1:18" x14ac:dyDescent="0.3">
      <c r="A704" s="8">
        <v>44899</v>
      </c>
      <c r="B704" s="9" t="s">
        <v>6</v>
      </c>
      <c r="C704" s="10">
        <v>108</v>
      </c>
      <c r="D704" s="10" t="s">
        <v>52</v>
      </c>
      <c r="E704" s="25" t="s">
        <v>54</v>
      </c>
      <c r="F704" s="12">
        <v>0</v>
      </c>
      <c r="G704" s="9" t="str">
        <f>VLOOKUP(B704,'Data Produk'!$A$2:$F$40,2,FALSE)</f>
        <v>Pocky</v>
      </c>
      <c r="H704" s="9" t="str">
        <f>VLOOKUP(B704,'Data Produk'!$A$2:$F$40,3,FALSE)</f>
        <v>Makanan</v>
      </c>
      <c r="I704" s="10" t="str">
        <f>VLOOKUP(B704,'Data Produk'!$A$2:$F$40,4,FALSE)</f>
        <v>Pcs</v>
      </c>
      <c r="J704" s="26">
        <f>VLOOKUP(B704,'Data Produk'!$A$2:$F$40,5,FALSE)</f>
        <v>7250</v>
      </c>
      <c r="K704" s="26">
        <f>VLOOKUP(B704,'Data Produk'!$A$2:$F$40,6,FALSE)</f>
        <v>8200</v>
      </c>
      <c r="L704" s="14">
        <f t="shared" si="98"/>
        <v>783000</v>
      </c>
      <c r="M704" s="15">
        <f t="shared" si="99"/>
        <v>885600</v>
      </c>
      <c r="N704" s="10">
        <f t="shared" si="91"/>
        <v>4</v>
      </c>
      <c r="O704" s="9" t="str">
        <f t="shared" si="92"/>
        <v>Dec</v>
      </c>
      <c r="P704" s="16">
        <f t="shared" si="93"/>
        <v>2022</v>
      </c>
      <c r="R704">
        <f>'[1]Data Transaksi'!$C704+50</f>
        <v>158</v>
      </c>
    </row>
    <row r="705" spans="1:18" x14ac:dyDescent="0.3">
      <c r="A705" s="17">
        <v>44900</v>
      </c>
      <c r="B705" s="18" t="s">
        <v>41</v>
      </c>
      <c r="C705" s="19">
        <v>110</v>
      </c>
      <c r="D705" s="19" t="s">
        <v>51</v>
      </c>
      <c r="E705" s="28" t="s">
        <v>54</v>
      </c>
      <c r="F705" s="21">
        <v>0</v>
      </c>
      <c r="G705" s="18" t="str">
        <f>VLOOKUP(B705,'Data Produk'!$A$2:$F$40,2,FALSE)</f>
        <v>Pulpen Gel</v>
      </c>
      <c r="H705" s="18" t="str">
        <f>VLOOKUP(B705,'Data Produk'!$A$2:$F$40,3,FALSE)</f>
        <v>Alat Tulis</v>
      </c>
      <c r="I705" s="19" t="str">
        <f>VLOOKUP(B705,'Data Produk'!$A$2:$F$40,4,FALSE)</f>
        <v>Pcs</v>
      </c>
      <c r="J705" s="27">
        <f>VLOOKUP(B705,'Data Produk'!$A$2:$F$40,5,FALSE)</f>
        <v>7500</v>
      </c>
      <c r="K705" s="27">
        <f>VLOOKUP(B705,'Data Produk'!$A$2:$F$40,6,FALSE)</f>
        <v>8000</v>
      </c>
      <c r="L705" s="23">
        <f t="shared" si="98"/>
        <v>825000</v>
      </c>
      <c r="M705" s="24">
        <f t="shared" si="99"/>
        <v>880000</v>
      </c>
      <c r="N705" s="10">
        <f t="shared" si="91"/>
        <v>5</v>
      </c>
      <c r="O705" s="9" t="str">
        <f t="shared" si="92"/>
        <v>Dec</v>
      </c>
      <c r="P705" s="16">
        <f t="shared" si="93"/>
        <v>2022</v>
      </c>
      <c r="R705">
        <f>'[1]Data Transaksi'!$C705+50</f>
        <v>160</v>
      </c>
    </row>
    <row r="706" spans="1:18" x14ac:dyDescent="0.3">
      <c r="A706" s="8">
        <v>44901</v>
      </c>
      <c r="B706" s="9" t="s">
        <v>42</v>
      </c>
      <c r="C706" s="10">
        <v>115</v>
      </c>
      <c r="D706" s="10" t="s">
        <v>51</v>
      </c>
      <c r="E706" s="25" t="s">
        <v>55</v>
      </c>
      <c r="F706" s="12">
        <v>0</v>
      </c>
      <c r="G706" s="9" t="str">
        <f>VLOOKUP(B706,'Data Produk'!$A$2:$F$40,2,FALSE)</f>
        <v>Tipe X Joyko</v>
      </c>
      <c r="H706" s="9" t="str">
        <f>VLOOKUP(B706,'Data Produk'!$A$2:$F$40,3,FALSE)</f>
        <v>Alat Tulis</v>
      </c>
      <c r="I706" s="10" t="str">
        <f>VLOOKUP(B706,'Data Produk'!$A$2:$F$40,4,FALSE)</f>
        <v>Pcs</v>
      </c>
      <c r="J706" s="26">
        <f>VLOOKUP(B706,'Data Produk'!$A$2:$F$40,5,FALSE)</f>
        <v>1500</v>
      </c>
      <c r="K706" s="26">
        <f>VLOOKUP(B706,'Data Produk'!$A$2:$F$40,6,FALSE)</f>
        <v>2500</v>
      </c>
      <c r="L706" s="14">
        <f t="shared" si="98"/>
        <v>172500</v>
      </c>
      <c r="M706" s="15">
        <f t="shared" si="99"/>
        <v>287500</v>
      </c>
      <c r="N706" s="10">
        <f t="shared" si="91"/>
        <v>6</v>
      </c>
      <c r="O706" s="9" t="str">
        <f t="shared" si="92"/>
        <v>Dec</v>
      </c>
      <c r="P706" s="16">
        <f t="shared" si="93"/>
        <v>2022</v>
      </c>
      <c r="R706">
        <f>'[1]Data Transaksi'!$C706+50</f>
        <v>165</v>
      </c>
    </row>
    <row r="707" spans="1:18" x14ac:dyDescent="0.3">
      <c r="A707" s="17">
        <v>44902</v>
      </c>
      <c r="B707" s="18" t="s">
        <v>30</v>
      </c>
      <c r="C707" s="19">
        <v>105</v>
      </c>
      <c r="D707" s="19" t="s">
        <v>51</v>
      </c>
      <c r="E707" s="28" t="s">
        <v>54</v>
      </c>
      <c r="F707" s="21">
        <v>0</v>
      </c>
      <c r="G707" s="18" t="str">
        <f>VLOOKUP(B707,'Data Produk'!$A$2:$F$40,2,FALSE)</f>
        <v>Lifebuoy Cair 900 Ml</v>
      </c>
      <c r="H707" s="18" t="str">
        <f>VLOOKUP(B707,'Data Produk'!$A$2:$F$40,3,FALSE)</f>
        <v>Perawatan Tubuh</v>
      </c>
      <c r="I707" s="19" t="str">
        <f>VLOOKUP(B707,'Data Produk'!$A$2:$F$40,4,FALSE)</f>
        <v>Pcs</v>
      </c>
      <c r="J707" s="27">
        <f>VLOOKUP(B707,'Data Produk'!$A$2:$F$40,5,FALSE)</f>
        <v>34550</v>
      </c>
      <c r="K707" s="27">
        <f>VLOOKUP(B707,'Data Produk'!$A$2:$F$40,6,FALSE)</f>
        <v>36000</v>
      </c>
      <c r="L707" s="23">
        <f t="shared" si="98"/>
        <v>3627750</v>
      </c>
      <c r="M707" s="24">
        <f t="shared" si="99"/>
        <v>3780000</v>
      </c>
      <c r="N707" s="10">
        <f t="shared" ref="N707:N731" si="100">DAY(A707)</f>
        <v>7</v>
      </c>
      <c r="O707" s="9" t="str">
        <f t="shared" ref="O707:O731" si="101">TEXT(A707,"mmm")</f>
        <v>Dec</v>
      </c>
      <c r="P707" s="16">
        <f t="shared" ref="P707:P731" si="102">YEAR(A707)</f>
        <v>2022</v>
      </c>
      <c r="R707">
        <f>'[1]Data Transaksi'!$C707+50</f>
        <v>155</v>
      </c>
    </row>
    <row r="708" spans="1:18" x14ac:dyDescent="0.3">
      <c r="A708" s="8">
        <v>44903</v>
      </c>
      <c r="B708" s="9" t="s">
        <v>8</v>
      </c>
      <c r="C708" s="10">
        <v>107</v>
      </c>
      <c r="D708" s="10" t="s">
        <v>51</v>
      </c>
      <c r="E708" s="25" t="s">
        <v>55</v>
      </c>
      <c r="F708" s="12">
        <v>0</v>
      </c>
      <c r="G708" s="9" t="str">
        <f>VLOOKUP(B708,'Data Produk'!$A$2:$F$40,2,FALSE)</f>
        <v>Oreo Wafer Sandwich</v>
      </c>
      <c r="H708" s="9" t="str">
        <f>VLOOKUP(B708,'Data Produk'!$A$2:$F$40,3,FALSE)</f>
        <v>Makanan</v>
      </c>
      <c r="I708" s="10" t="str">
        <f>VLOOKUP(B708,'Data Produk'!$A$2:$F$40,4,FALSE)</f>
        <v>Pcs</v>
      </c>
      <c r="J708" s="26">
        <f>VLOOKUP(B708,'Data Produk'!$A$2:$F$40,5,FALSE)</f>
        <v>2350</v>
      </c>
      <c r="K708" s="26">
        <f>VLOOKUP(B708,'Data Produk'!$A$2:$F$40,6,FALSE)</f>
        <v>3500</v>
      </c>
      <c r="L708" s="14">
        <f t="shared" si="98"/>
        <v>251450</v>
      </c>
      <c r="M708" s="15">
        <f t="shared" si="99"/>
        <v>374500</v>
      </c>
      <c r="N708" s="10">
        <f t="shared" si="100"/>
        <v>8</v>
      </c>
      <c r="O708" s="9" t="str">
        <f t="shared" si="101"/>
        <v>Dec</v>
      </c>
      <c r="P708" s="16">
        <f t="shared" si="102"/>
        <v>2022</v>
      </c>
      <c r="R708">
        <f>'[1]Data Transaksi'!$C708+50</f>
        <v>157</v>
      </c>
    </row>
    <row r="709" spans="1:18" x14ac:dyDescent="0.3">
      <c r="A709" s="17">
        <v>44904</v>
      </c>
      <c r="B709" s="18" t="s">
        <v>42</v>
      </c>
      <c r="C709" s="19">
        <v>104</v>
      </c>
      <c r="D709" s="19" t="s">
        <v>53</v>
      </c>
      <c r="E709" s="28" t="s">
        <v>54</v>
      </c>
      <c r="F709" s="21">
        <v>0</v>
      </c>
      <c r="G709" s="18" t="str">
        <f>VLOOKUP(B709,'Data Produk'!$A$2:$F$40,2,FALSE)</f>
        <v>Tipe X Joyko</v>
      </c>
      <c r="H709" s="18" t="str">
        <f>VLOOKUP(B709,'Data Produk'!$A$2:$F$40,3,FALSE)</f>
        <v>Alat Tulis</v>
      </c>
      <c r="I709" s="19" t="str">
        <f>VLOOKUP(B709,'Data Produk'!$A$2:$F$40,4,FALSE)</f>
        <v>Pcs</v>
      </c>
      <c r="J709" s="27">
        <f>VLOOKUP(B709,'Data Produk'!$A$2:$F$40,5,FALSE)</f>
        <v>1500</v>
      </c>
      <c r="K709" s="27">
        <f>VLOOKUP(B709,'Data Produk'!$A$2:$F$40,6,FALSE)</f>
        <v>2500</v>
      </c>
      <c r="L709" s="23">
        <f t="shared" si="98"/>
        <v>156000</v>
      </c>
      <c r="M709" s="24">
        <f t="shared" si="99"/>
        <v>260000</v>
      </c>
      <c r="N709" s="10">
        <f t="shared" si="100"/>
        <v>9</v>
      </c>
      <c r="O709" s="9" t="str">
        <f t="shared" si="101"/>
        <v>Dec</v>
      </c>
      <c r="P709" s="16">
        <f t="shared" si="102"/>
        <v>2022</v>
      </c>
      <c r="R709">
        <f>'[1]Data Transaksi'!$C709+50</f>
        <v>154</v>
      </c>
    </row>
    <row r="710" spans="1:18" x14ac:dyDescent="0.3">
      <c r="A710" s="8">
        <v>44905</v>
      </c>
      <c r="B710" s="9" t="s">
        <v>42</v>
      </c>
      <c r="C710" s="10">
        <v>105</v>
      </c>
      <c r="D710" s="10" t="s">
        <v>52</v>
      </c>
      <c r="E710" s="25" t="s">
        <v>54</v>
      </c>
      <c r="F710" s="12">
        <v>0</v>
      </c>
      <c r="G710" s="9" t="str">
        <f>VLOOKUP(B710,'Data Produk'!$A$2:$F$40,2,FALSE)</f>
        <v>Tipe X Joyko</v>
      </c>
      <c r="H710" s="9" t="str">
        <f>VLOOKUP(B710,'Data Produk'!$A$2:$F$40,3,FALSE)</f>
        <v>Alat Tulis</v>
      </c>
      <c r="I710" s="10" t="str">
        <f>VLOOKUP(B710,'Data Produk'!$A$2:$F$40,4,FALSE)</f>
        <v>Pcs</v>
      </c>
      <c r="J710" s="26">
        <f>VLOOKUP(B710,'Data Produk'!$A$2:$F$40,5,FALSE)</f>
        <v>1500</v>
      </c>
      <c r="K710" s="26">
        <f>VLOOKUP(B710,'Data Produk'!$A$2:$F$40,6,FALSE)</f>
        <v>2500</v>
      </c>
      <c r="L710" s="14">
        <f t="shared" si="98"/>
        <v>157500</v>
      </c>
      <c r="M710" s="15">
        <f t="shared" si="99"/>
        <v>262500</v>
      </c>
      <c r="N710" s="10">
        <f t="shared" si="100"/>
        <v>10</v>
      </c>
      <c r="O710" s="9" t="str">
        <f t="shared" si="101"/>
        <v>Dec</v>
      </c>
      <c r="P710" s="16">
        <f t="shared" si="102"/>
        <v>2022</v>
      </c>
      <c r="R710">
        <f>'[1]Data Transaksi'!$C710+50</f>
        <v>155</v>
      </c>
    </row>
    <row r="711" spans="1:18" x14ac:dyDescent="0.3">
      <c r="A711" s="17">
        <v>44906</v>
      </c>
      <c r="B711" s="18" t="s">
        <v>7</v>
      </c>
      <c r="C711" s="19">
        <v>107</v>
      </c>
      <c r="D711" s="19" t="s">
        <v>53</v>
      </c>
      <c r="E711" s="28" t="s">
        <v>54</v>
      </c>
      <c r="F711" s="21">
        <v>0</v>
      </c>
      <c r="G711" s="18" t="str">
        <f>VLOOKUP(B711,'Data Produk'!$A$2:$F$40,2,FALSE)</f>
        <v>Lotte Chocopie</v>
      </c>
      <c r="H711" s="18" t="str">
        <f>VLOOKUP(B711,'Data Produk'!$A$2:$F$40,3,FALSE)</f>
        <v>Makanan</v>
      </c>
      <c r="I711" s="19" t="str">
        <f>VLOOKUP(B711,'Data Produk'!$A$2:$F$40,4,FALSE)</f>
        <v>Pcs</v>
      </c>
      <c r="J711" s="27">
        <f>VLOOKUP(B711,'Data Produk'!$A$2:$F$40,5,FALSE)</f>
        <v>4850</v>
      </c>
      <c r="K711" s="27">
        <f>VLOOKUP(B711,'Data Produk'!$A$2:$F$40,6,FALSE)</f>
        <v>6100</v>
      </c>
      <c r="L711" s="23">
        <f t="shared" si="98"/>
        <v>518950</v>
      </c>
      <c r="M711" s="24">
        <f t="shared" si="99"/>
        <v>652700</v>
      </c>
      <c r="N711" s="10">
        <f t="shared" si="100"/>
        <v>11</v>
      </c>
      <c r="O711" s="9" t="str">
        <f t="shared" si="101"/>
        <v>Dec</v>
      </c>
      <c r="P711" s="16">
        <f t="shared" si="102"/>
        <v>2022</v>
      </c>
      <c r="R711">
        <f>'[1]Data Transaksi'!$C711+50</f>
        <v>157</v>
      </c>
    </row>
    <row r="712" spans="1:18" x14ac:dyDescent="0.3">
      <c r="A712" s="8">
        <v>44907</v>
      </c>
      <c r="B712" s="9" t="s">
        <v>9</v>
      </c>
      <c r="C712" s="10">
        <v>105</v>
      </c>
      <c r="D712" s="10" t="s">
        <v>53</v>
      </c>
      <c r="E712" s="25" t="s">
        <v>54</v>
      </c>
      <c r="F712" s="12">
        <v>0</v>
      </c>
      <c r="G712" s="9" t="str">
        <f>VLOOKUP(B712,'Data Produk'!$A$2:$F$40,2,FALSE)</f>
        <v>Nyam-nyam</v>
      </c>
      <c r="H712" s="9" t="str">
        <f>VLOOKUP(B712,'Data Produk'!$A$2:$F$40,3,FALSE)</f>
        <v>Makanan</v>
      </c>
      <c r="I712" s="10" t="str">
        <f>VLOOKUP(B712,'Data Produk'!$A$2:$F$40,4,FALSE)</f>
        <v>Pcs</v>
      </c>
      <c r="J712" s="26">
        <f>VLOOKUP(B712,'Data Produk'!$A$2:$F$40,5,FALSE)</f>
        <v>3550</v>
      </c>
      <c r="K712" s="26">
        <f>VLOOKUP(B712,'Data Produk'!$A$2:$F$40,6,FALSE)</f>
        <v>4800</v>
      </c>
      <c r="L712" s="14">
        <f t="shared" si="98"/>
        <v>372750</v>
      </c>
      <c r="M712" s="15">
        <f t="shared" si="99"/>
        <v>504000</v>
      </c>
      <c r="N712" s="10">
        <f t="shared" si="100"/>
        <v>12</v>
      </c>
      <c r="O712" s="9" t="str">
        <f t="shared" si="101"/>
        <v>Dec</v>
      </c>
      <c r="P712" s="16">
        <f t="shared" si="102"/>
        <v>2022</v>
      </c>
      <c r="R712">
        <f>'[1]Data Transaksi'!$C712+50</f>
        <v>155</v>
      </c>
    </row>
    <row r="713" spans="1:18" x14ac:dyDescent="0.3">
      <c r="A713" s="17">
        <v>44908</v>
      </c>
      <c r="B713" s="18" t="s">
        <v>6</v>
      </c>
      <c r="C713" s="19">
        <v>106</v>
      </c>
      <c r="D713" s="19" t="s">
        <v>52</v>
      </c>
      <c r="E713" s="28" t="s">
        <v>54</v>
      </c>
      <c r="F713" s="21">
        <v>0</v>
      </c>
      <c r="G713" s="18" t="str">
        <f>VLOOKUP(B713,'Data Produk'!$A$2:$F$40,2,FALSE)</f>
        <v>Pocky</v>
      </c>
      <c r="H713" s="18" t="str">
        <f>VLOOKUP(B713,'Data Produk'!$A$2:$F$40,3,FALSE)</f>
        <v>Makanan</v>
      </c>
      <c r="I713" s="19" t="str">
        <f>VLOOKUP(B713,'Data Produk'!$A$2:$F$40,4,FALSE)</f>
        <v>Pcs</v>
      </c>
      <c r="J713" s="27">
        <f>VLOOKUP(B713,'Data Produk'!$A$2:$F$40,5,FALSE)</f>
        <v>7250</v>
      </c>
      <c r="K713" s="27">
        <f>VLOOKUP(B713,'Data Produk'!$A$2:$F$40,6,FALSE)</f>
        <v>8200</v>
      </c>
      <c r="L713" s="23">
        <f t="shared" si="98"/>
        <v>768500</v>
      </c>
      <c r="M713" s="24">
        <f t="shared" si="99"/>
        <v>869200</v>
      </c>
      <c r="N713" s="10">
        <f t="shared" si="100"/>
        <v>13</v>
      </c>
      <c r="O713" s="9" t="str">
        <f t="shared" si="101"/>
        <v>Dec</v>
      </c>
      <c r="P713" s="16">
        <f t="shared" si="102"/>
        <v>2022</v>
      </c>
      <c r="R713">
        <f>'[1]Data Transaksi'!$C713+50</f>
        <v>156</v>
      </c>
    </row>
    <row r="714" spans="1:18" x14ac:dyDescent="0.3">
      <c r="A714" s="8">
        <v>44909</v>
      </c>
      <c r="B714" s="9" t="s">
        <v>20</v>
      </c>
      <c r="C714" s="10">
        <v>108</v>
      </c>
      <c r="D714" s="10" t="s">
        <v>53</v>
      </c>
      <c r="E714" s="25" t="s">
        <v>54</v>
      </c>
      <c r="F714" s="12">
        <v>0</v>
      </c>
      <c r="G714" s="9" t="str">
        <f>VLOOKUP(B714,'Data Produk'!$A$2:$F$40,2,FALSE)</f>
        <v>Yoyic Bluebery</v>
      </c>
      <c r="H714" s="9" t="str">
        <f>VLOOKUP(B714,'Data Produk'!$A$2:$F$40,3,FALSE)</f>
        <v>Minuman</v>
      </c>
      <c r="I714" s="10" t="str">
        <f>VLOOKUP(B714,'Data Produk'!$A$2:$F$40,4,FALSE)</f>
        <v>Pcs</v>
      </c>
      <c r="J714" s="26">
        <f>VLOOKUP(B714,'Data Produk'!$A$2:$F$40,5,FALSE)</f>
        <v>4775</v>
      </c>
      <c r="K714" s="26">
        <f>VLOOKUP(B714,'Data Produk'!$A$2:$F$40,6,FALSE)</f>
        <v>7700</v>
      </c>
      <c r="L714" s="14">
        <f t="shared" si="98"/>
        <v>515700</v>
      </c>
      <c r="M714" s="15">
        <f t="shared" si="99"/>
        <v>831600</v>
      </c>
      <c r="N714" s="10">
        <f t="shared" si="100"/>
        <v>14</v>
      </c>
      <c r="O714" s="9" t="str">
        <f t="shared" si="101"/>
        <v>Dec</v>
      </c>
      <c r="P714" s="16">
        <f t="shared" si="102"/>
        <v>2022</v>
      </c>
      <c r="R714">
        <f>'[1]Data Transaksi'!$C714+50</f>
        <v>158</v>
      </c>
    </row>
    <row r="715" spans="1:18" x14ac:dyDescent="0.3">
      <c r="A715" s="17">
        <v>44910</v>
      </c>
      <c r="B715" s="18" t="s">
        <v>25</v>
      </c>
      <c r="C715" s="19">
        <v>104</v>
      </c>
      <c r="D715" s="19" t="s">
        <v>53</v>
      </c>
      <c r="E715" s="28" t="s">
        <v>54</v>
      </c>
      <c r="F715" s="21">
        <v>0</v>
      </c>
      <c r="G715" s="18" t="str">
        <f>VLOOKUP(B715,'Data Produk'!$A$2:$F$40,2,FALSE)</f>
        <v>Golda Coffee</v>
      </c>
      <c r="H715" s="18" t="str">
        <f>VLOOKUP(B715,'Data Produk'!$A$2:$F$40,3,FALSE)</f>
        <v>Minuman</v>
      </c>
      <c r="I715" s="19" t="str">
        <f>VLOOKUP(B715,'Data Produk'!$A$2:$F$40,4,FALSE)</f>
        <v>Pcs</v>
      </c>
      <c r="J715" s="27">
        <f>VLOOKUP(B715,'Data Produk'!$A$2:$F$40,5,FALSE)</f>
        <v>11950</v>
      </c>
      <c r="K715" s="27">
        <f>VLOOKUP(B715,'Data Produk'!$A$2:$F$40,6,FALSE)</f>
        <v>16200</v>
      </c>
      <c r="L715" s="23">
        <f t="shared" si="98"/>
        <v>1242800</v>
      </c>
      <c r="M715" s="24">
        <f t="shared" si="99"/>
        <v>1684800</v>
      </c>
      <c r="N715" s="10">
        <f t="shared" si="100"/>
        <v>15</v>
      </c>
      <c r="O715" s="9" t="str">
        <f t="shared" si="101"/>
        <v>Dec</v>
      </c>
      <c r="P715" s="16">
        <f t="shared" si="102"/>
        <v>2022</v>
      </c>
      <c r="R715">
        <f>'[1]Data Transaksi'!$C715+50</f>
        <v>154</v>
      </c>
    </row>
    <row r="716" spans="1:18" x14ac:dyDescent="0.3">
      <c r="A716" s="8">
        <v>44911</v>
      </c>
      <c r="B716" s="9" t="s">
        <v>30</v>
      </c>
      <c r="C716" s="10">
        <v>105</v>
      </c>
      <c r="D716" s="10" t="s">
        <v>52</v>
      </c>
      <c r="E716" s="25" t="s">
        <v>54</v>
      </c>
      <c r="F716" s="12">
        <v>0</v>
      </c>
      <c r="G716" s="9" t="str">
        <f>VLOOKUP(B716,'Data Produk'!$A$2:$F$40,2,FALSE)</f>
        <v>Lifebuoy Cair 900 Ml</v>
      </c>
      <c r="H716" s="9" t="str">
        <f>VLOOKUP(B716,'Data Produk'!$A$2:$F$40,3,FALSE)</f>
        <v>Perawatan Tubuh</v>
      </c>
      <c r="I716" s="10" t="str">
        <f>VLOOKUP(B716,'Data Produk'!$A$2:$F$40,4,FALSE)</f>
        <v>Pcs</v>
      </c>
      <c r="J716" s="26">
        <f>VLOOKUP(B716,'Data Produk'!$A$2:$F$40,5,FALSE)</f>
        <v>34550</v>
      </c>
      <c r="K716" s="26">
        <f>VLOOKUP(B716,'Data Produk'!$A$2:$F$40,6,FALSE)</f>
        <v>36000</v>
      </c>
      <c r="L716" s="14">
        <f t="shared" si="98"/>
        <v>3627750</v>
      </c>
      <c r="M716" s="15">
        <f t="shared" si="99"/>
        <v>3780000</v>
      </c>
      <c r="N716" s="10">
        <f t="shared" si="100"/>
        <v>16</v>
      </c>
      <c r="O716" s="9" t="str">
        <f t="shared" si="101"/>
        <v>Dec</v>
      </c>
      <c r="P716" s="16">
        <f t="shared" si="102"/>
        <v>2022</v>
      </c>
      <c r="R716">
        <f>'[1]Data Transaksi'!$C716+50</f>
        <v>155</v>
      </c>
    </row>
    <row r="717" spans="1:18" x14ac:dyDescent="0.3">
      <c r="A717" s="17">
        <v>44912</v>
      </c>
      <c r="B717" s="18" t="s">
        <v>8</v>
      </c>
      <c r="C717" s="19">
        <v>102</v>
      </c>
      <c r="D717" s="19" t="s">
        <v>53</v>
      </c>
      <c r="E717" s="28" t="s">
        <v>54</v>
      </c>
      <c r="F717" s="21">
        <v>0</v>
      </c>
      <c r="G717" s="18" t="str">
        <f>VLOOKUP(B717,'Data Produk'!$A$2:$F$40,2,FALSE)</f>
        <v>Oreo Wafer Sandwich</v>
      </c>
      <c r="H717" s="18" t="str">
        <f>VLOOKUP(B717,'Data Produk'!$A$2:$F$40,3,FALSE)</f>
        <v>Makanan</v>
      </c>
      <c r="I717" s="19" t="str">
        <f>VLOOKUP(B717,'Data Produk'!$A$2:$F$40,4,FALSE)</f>
        <v>Pcs</v>
      </c>
      <c r="J717" s="27">
        <f>VLOOKUP(B717,'Data Produk'!$A$2:$F$40,5,FALSE)</f>
        <v>2350</v>
      </c>
      <c r="K717" s="27">
        <f>VLOOKUP(B717,'Data Produk'!$A$2:$F$40,6,FALSE)</f>
        <v>3500</v>
      </c>
      <c r="L717" s="23">
        <f t="shared" si="98"/>
        <v>239700</v>
      </c>
      <c r="M717" s="24">
        <f t="shared" si="99"/>
        <v>357000</v>
      </c>
      <c r="N717" s="10">
        <f t="shared" si="100"/>
        <v>17</v>
      </c>
      <c r="O717" s="9" t="str">
        <f t="shared" si="101"/>
        <v>Dec</v>
      </c>
      <c r="P717" s="16">
        <f t="shared" si="102"/>
        <v>2022</v>
      </c>
      <c r="R717">
        <f>'[1]Data Transaksi'!$C717+50</f>
        <v>152</v>
      </c>
    </row>
    <row r="718" spans="1:18" x14ac:dyDescent="0.3">
      <c r="A718" s="8">
        <v>44913</v>
      </c>
      <c r="B718" s="9" t="s">
        <v>42</v>
      </c>
      <c r="C718" s="10">
        <v>106</v>
      </c>
      <c r="D718" s="10" t="s">
        <v>53</v>
      </c>
      <c r="E718" s="25" t="s">
        <v>54</v>
      </c>
      <c r="F718" s="12">
        <v>0</v>
      </c>
      <c r="G718" s="9" t="str">
        <f>VLOOKUP(B718,'Data Produk'!$A$2:$F$40,2,FALSE)</f>
        <v>Tipe X Joyko</v>
      </c>
      <c r="H718" s="9" t="str">
        <f>VLOOKUP(B718,'Data Produk'!$A$2:$F$40,3,FALSE)</f>
        <v>Alat Tulis</v>
      </c>
      <c r="I718" s="10" t="str">
        <f>VLOOKUP(B718,'Data Produk'!$A$2:$F$40,4,FALSE)</f>
        <v>Pcs</v>
      </c>
      <c r="J718" s="26">
        <f>VLOOKUP(B718,'Data Produk'!$A$2:$F$40,5,FALSE)</f>
        <v>1500</v>
      </c>
      <c r="K718" s="26">
        <f>VLOOKUP(B718,'Data Produk'!$A$2:$F$40,6,FALSE)</f>
        <v>2500</v>
      </c>
      <c r="L718" s="14">
        <f t="shared" si="98"/>
        <v>159000</v>
      </c>
      <c r="M718" s="15">
        <f t="shared" si="99"/>
        <v>265000</v>
      </c>
      <c r="N718" s="10">
        <f t="shared" si="100"/>
        <v>18</v>
      </c>
      <c r="O718" s="9" t="str">
        <f t="shared" si="101"/>
        <v>Dec</v>
      </c>
      <c r="P718" s="16">
        <f t="shared" si="102"/>
        <v>2022</v>
      </c>
      <c r="R718">
        <f>'[1]Data Transaksi'!$C718+50</f>
        <v>156</v>
      </c>
    </row>
    <row r="719" spans="1:18" x14ac:dyDescent="0.3">
      <c r="A719" s="17">
        <v>44914</v>
      </c>
      <c r="B719" s="18" t="s">
        <v>20</v>
      </c>
      <c r="C719" s="19">
        <v>103</v>
      </c>
      <c r="D719" s="19" t="s">
        <v>52</v>
      </c>
      <c r="E719" s="28" t="s">
        <v>54</v>
      </c>
      <c r="F719" s="21">
        <v>0</v>
      </c>
      <c r="G719" s="18" t="str">
        <f>VLOOKUP(B719,'Data Produk'!$A$2:$F$40,2,FALSE)</f>
        <v>Yoyic Bluebery</v>
      </c>
      <c r="H719" s="18" t="str">
        <f>VLOOKUP(B719,'Data Produk'!$A$2:$F$40,3,FALSE)</f>
        <v>Minuman</v>
      </c>
      <c r="I719" s="19" t="str">
        <f>VLOOKUP(B719,'Data Produk'!$A$2:$F$40,4,FALSE)</f>
        <v>Pcs</v>
      </c>
      <c r="J719" s="27">
        <f>VLOOKUP(B719,'Data Produk'!$A$2:$F$40,5,FALSE)</f>
        <v>4775</v>
      </c>
      <c r="K719" s="27">
        <f>VLOOKUP(B719,'Data Produk'!$A$2:$F$40,6,FALSE)</f>
        <v>7700</v>
      </c>
      <c r="L719" s="23">
        <f t="shared" si="98"/>
        <v>491825</v>
      </c>
      <c r="M719" s="24">
        <f t="shared" si="99"/>
        <v>793100</v>
      </c>
      <c r="N719" s="10">
        <f t="shared" si="100"/>
        <v>19</v>
      </c>
      <c r="O719" s="9" t="str">
        <f t="shared" si="101"/>
        <v>Dec</v>
      </c>
      <c r="P719" s="16">
        <f t="shared" si="102"/>
        <v>2022</v>
      </c>
      <c r="R719">
        <f>'[1]Data Transaksi'!$C719+50</f>
        <v>153</v>
      </c>
    </row>
    <row r="720" spans="1:18" x14ac:dyDescent="0.3">
      <c r="A720" s="8">
        <v>44915</v>
      </c>
      <c r="B720" s="9" t="s">
        <v>21</v>
      </c>
      <c r="C720" s="10">
        <v>109</v>
      </c>
      <c r="D720" s="10" t="s">
        <v>53</v>
      </c>
      <c r="E720" s="25" t="s">
        <v>54</v>
      </c>
      <c r="F720" s="12">
        <v>0</v>
      </c>
      <c r="G720" s="9" t="str">
        <f>VLOOKUP(B720,'Data Produk'!$A$2:$F$40,2,FALSE)</f>
        <v>Teh Pucuk</v>
      </c>
      <c r="H720" s="9" t="str">
        <f>VLOOKUP(B720,'Data Produk'!$A$2:$F$40,3,FALSE)</f>
        <v>Minuman</v>
      </c>
      <c r="I720" s="10" t="str">
        <f>VLOOKUP(B720,'Data Produk'!$A$2:$F$40,4,FALSE)</f>
        <v>Pcs</v>
      </c>
      <c r="J720" s="26">
        <f>VLOOKUP(B720,'Data Produk'!$A$2:$F$40,5,FALSE)</f>
        <v>11500</v>
      </c>
      <c r="K720" s="26">
        <f>VLOOKUP(B720,'Data Produk'!$A$2:$F$40,6,FALSE)</f>
        <v>12550</v>
      </c>
      <c r="L720" s="14">
        <f t="shared" si="98"/>
        <v>1253500</v>
      </c>
      <c r="M720" s="15">
        <f t="shared" si="99"/>
        <v>1367950</v>
      </c>
      <c r="N720" s="10">
        <f t="shared" si="100"/>
        <v>20</v>
      </c>
      <c r="O720" s="9" t="str">
        <f t="shared" si="101"/>
        <v>Dec</v>
      </c>
      <c r="P720" s="16">
        <f t="shared" si="102"/>
        <v>2022</v>
      </c>
      <c r="R720">
        <f>'[1]Data Transaksi'!$C720+50</f>
        <v>159</v>
      </c>
    </row>
    <row r="721" spans="1:18" x14ac:dyDescent="0.3">
      <c r="A721" s="17">
        <v>44916</v>
      </c>
      <c r="B721" s="18" t="s">
        <v>22</v>
      </c>
      <c r="C721" s="19">
        <v>108</v>
      </c>
      <c r="D721" s="19" t="s">
        <v>53</v>
      </c>
      <c r="E721" s="28" t="s">
        <v>54</v>
      </c>
      <c r="F721" s="21">
        <v>0</v>
      </c>
      <c r="G721" s="18" t="str">
        <f>VLOOKUP(B721,'Data Produk'!$A$2:$F$40,2,FALSE)</f>
        <v>Fruit Tea Poch</v>
      </c>
      <c r="H721" s="18" t="str">
        <f>VLOOKUP(B721,'Data Produk'!$A$2:$F$40,3,FALSE)</f>
        <v>Minuman</v>
      </c>
      <c r="I721" s="19" t="str">
        <f>VLOOKUP(B721,'Data Produk'!$A$2:$F$40,4,FALSE)</f>
        <v>Pcs</v>
      </c>
      <c r="J721" s="27">
        <f>VLOOKUP(B721,'Data Produk'!$A$2:$F$40,5,FALSE)</f>
        <v>2250</v>
      </c>
      <c r="K721" s="27">
        <f>VLOOKUP(B721,'Data Produk'!$A$2:$F$40,6,FALSE)</f>
        <v>4700</v>
      </c>
      <c r="L721" s="23">
        <f t="shared" si="98"/>
        <v>243000</v>
      </c>
      <c r="M721" s="24">
        <f t="shared" si="99"/>
        <v>507600</v>
      </c>
      <c r="N721" s="10">
        <f t="shared" si="100"/>
        <v>21</v>
      </c>
      <c r="O721" s="9" t="str">
        <f t="shared" si="101"/>
        <v>Dec</v>
      </c>
      <c r="P721" s="16">
        <f t="shared" si="102"/>
        <v>2022</v>
      </c>
      <c r="R721">
        <f>'[1]Data Transaksi'!$C721+50</f>
        <v>158</v>
      </c>
    </row>
    <row r="722" spans="1:18" x14ac:dyDescent="0.3">
      <c r="A722" s="8">
        <v>44917</v>
      </c>
      <c r="B722" s="9" t="s">
        <v>28</v>
      </c>
      <c r="C722" s="10">
        <v>107</v>
      </c>
      <c r="D722" s="10" t="s">
        <v>52</v>
      </c>
      <c r="E722" s="25" t="s">
        <v>54</v>
      </c>
      <c r="F722" s="12">
        <v>0</v>
      </c>
      <c r="G722" s="9" t="str">
        <f>VLOOKUP(B722,'Data Produk'!$A$2:$F$40,2,FALSE)</f>
        <v>Zen Sabun</v>
      </c>
      <c r="H722" s="9" t="str">
        <f>VLOOKUP(B722,'Data Produk'!$A$2:$F$40,3,FALSE)</f>
        <v>Perawatan Tubuh</v>
      </c>
      <c r="I722" s="10" t="str">
        <f>VLOOKUP(B722,'Data Produk'!$A$2:$F$40,4,FALSE)</f>
        <v>Pcs</v>
      </c>
      <c r="J722" s="26">
        <f>VLOOKUP(B722,'Data Produk'!$A$2:$F$40,5,FALSE)</f>
        <v>18500</v>
      </c>
      <c r="K722" s="26">
        <f>VLOOKUP(B722,'Data Produk'!$A$2:$F$40,6,FALSE)</f>
        <v>20000</v>
      </c>
      <c r="L722" s="14">
        <f t="shared" si="98"/>
        <v>1979500</v>
      </c>
      <c r="M722" s="15">
        <f t="shared" si="99"/>
        <v>2140000</v>
      </c>
      <c r="N722" s="10">
        <f t="shared" si="100"/>
        <v>22</v>
      </c>
      <c r="O722" s="9" t="str">
        <f t="shared" si="101"/>
        <v>Dec</v>
      </c>
      <c r="P722" s="16">
        <f t="shared" si="102"/>
        <v>2022</v>
      </c>
      <c r="R722">
        <f>'[1]Data Transaksi'!$C722+50</f>
        <v>157</v>
      </c>
    </row>
    <row r="723" spans="1:18" x14ac:dyDescent="0.3">
      <c r="A723" s="17">
        <v>44918</v>
      </c>
      <c r="B723" s="18" t="s">
        <v>29</v>
      </c>
      <c r="C723" s="19">
        <v>103</v>
      </c>
      <c r="D723" s="19" t="s">
        <v>53</v>
      </c>
      <c r="E723" s="28" t="s">
        <v>54</v>
      </c>
      <c r="F723" s="21">
        <v>0</v>
      </c>
      <c r="G723" s="18" t="str">
        <f>VLOOKUP(B723,'Data Produk'!$A$2:$F$40,2,FALSE)</f>
        <v>Detol</v>
      </c>
      <c r="H723" s="18" t="str">
        <f>VLOOKUP(B723,'Data Produk'!$A$2:$F$40,3,FALSE)</f>
        <v>Perawatan Tubuh</v>
      </c>
      <c r="I723" s="19" t="str">
        <f>VLOOKUP(B723,'Data Produk'!$A$2:$F$40,4,FALSE)</f>
        <v>Pcs</v>
      </c>
      <c r="J723" s="27">
        <f>VLOOKUP(B723,'Data Produk'!$A$2:$F$40,5,FALSE)</f>
        <v>5750</v>
      </c>
      <c r="K723" s="27">
        <f>VLOOKUP(B723,'Data Produk'!$A$2:$F$40,6,FALSE)</f>
        <v>7500</v>
      </c>
      <c r="L723" s="23">
        <f t="shared" si="98"/>
        <v>592250</v>
      </c>
      <c r="M723" s="24">
        <f t="shared" si="99"/>
        <v>772500</v>
      </c>
      <c r="N723" s="10">
        <f t="shared" si="100"/>
        <v>23</v>
      </c>
      <c r="O723" s="9" t="str">
        <f t="shared" si="101"/>
        <v>Dec</v>
      </c>
      <c r="P723" s="16">
        <f t="shared" si="102"/>
        <v>2022</v>
      </c>
      <c r="R723">
        <f>'[1]Data Transaksi'!$C723+50</f>
        <v>153</v>
      </c>
    </row>
    <row r="724" spans="1:18" x14ac:dyDescent="0.3">
      <c r="A724" s="8">
        <v>44919</v>
      </c>
      <c r="B724" s="9" t="s">
        <v>30</v>
      </c>
      <c r="C724" s="10">
        <v>106</v>
      </c>
      <c r="D724" s="10" t="s">
        <v>53</v>
      </c>
      <c r="E724" s="25" t="s">
        <v>54</v>
      </c>
      <c r="F724" s="12">
        <v>0</v>
      </c>
      <c r="G724" s="9" t="str">
        <f>VLOOKUP(B724,'Data Produk'!$A$2:$F$40,2,FALSE)</f>
        <v>Lifebuoy Cair 900 Ml</v>
      </c>
      <c r="H724" s="9" t="str">
        <f>VLOOKUP(B724,'Data Produk'!$A$2:$F$40,3,FALSE)</f>
        <v>Perawatan Tubuh</v>
      </c>
      <c r="I724" s="10" t="str">
        <f>VLOOKUP(B724,'Data Produk'!$A$2:$F$40,4,FALSE)</f>
        <v>Pcs</v>
      </c>
      <c r="J724" s="26">
        <f>VLOOKUP(B724,'Data Produk'!$A$2:$F$40,5,FALSE)</f>
        <v>34550</v>
      </c>
      <c r="K724" s="26">
        <f>VLOOKUP(B724,'Data Produk'!$A$2:$F$40,6,FALSE)</f>
        <v>36000</v>
      </c>
      <c r="L724" s="14">
        <f t="shared" si="98"/>
        <v>3662300</v>
      </c>
      <c r="M724" s="15">
        <f t="shared" si="99"/>
        <v>3816000</v>
      </c>
      <c r="N724" s="10">
        <f t="shared" si="100"/>
        <v>24</v>
      </c>
      <c r="O724" s="9" t="str">
        <f t="shared" si="101"/>
        <v>Dec</v>
      </c>
      <c r="P724" s="16">
        <f t="shared" si="102"/>
        <v>2022</v>
      </c>
      <c r="R724">
        <f>'[1]Data Transaksi'!$C724+50</f>
        <v>156</v>
      </c>
    </row>
    <row r="725" spans="1:18" x14ac:dyDescent="0.3">
      <c r="A725" s="17">
        <v>44920</v>
      </c>
      <c r="B725" s="18" t="s">
        <v>36</v>
      </c>
      <c r="C725" s="19">
        <v>109</v>
      </c>
      <c r="D725" s="19" t="s">
        <v>51</v>
      </c>
      <c r="E725" s="28" t="s">
        <v>54</v>
      </c>
      <c r="F725" s="21">
        <v>0</v>
      </c>
      <c r="G725" s="18" t="str">
        <f>VLOOKUP(B725,'Data Produk'!$A$2:$F$40,2,FALSE)</f>
        <v>Buku Gambar A4</v>
      </c>
      <c r="H725" s="18" t="str">
        <f>VLOOKUP(B725,'Data Produk'!$A$2:$F$40,3,FALSE)</f>
        <v>Alat Tulis</v>
      </c>
      <c r="I725" s="19" t="str">
        <f>VLOOKUP(B725,'Data Produk'!$A$2:$F$40,4,FALSE)</f>
        <v>Pcs</v>
      </c>
      <c r="J725" s="27">
        <f>VLOOKUP(B725,'Data Produk'!$A$2:$F$40,5,FALSE)</f>
        <v>8000</v>
      </c>
      <c r="K725" s="27">
        <f>VLOOKUP(B725,'Data Produk'!$A$2:$F$40,6,FALSE)</f>
        <v>10750</v>
      </c>
      <c r="L725" s="23">
        <f t="shared" si="98"/>
        <v>872000</v>
      </c>
      <c r="M725" s="24">
        <f t="shared" ref="M725:M731" si="103">K725*C725*(1-F725)</f>
        <v>1171750</v>
      </c>
      <c r="N725" s="10">
        <f t="shared" si="100"/>
        <v>25</v>
      </c>
      <c r="O725" s="9" t="str">
        <f t="shared" si="101"/>
        <v>Dec</v>
      </c>
      <c r="P725" s="16">
        <f t="shared" si="102"/>
        <v>2022</v>
      </c>
      <c r="R725">
        <f>'[1]Data Transaksi'!$C725+50</f>
        <v>159</v>
      </c>
    </row>
    <row r="726" spans="1:18" x14ac:dyDescent="0.3">
      <c r="A726" s="8">
        <v>44921</v>
      </c>
      <c r="B726" s="9" t="s">
        <v>37</v>
      </c>
      <c r="C726" s="10">
        <v>108</v>
      </c>
      <c r="D726" s="10" t="s">
        <v>51</v>
      </c>
      <c r="E726" s="25" t="s">
        <v>54</v>
      </c>
      <c r="F726" s="12">
        <v>0</v>
      </c>
      <c r="G726" s="9" t="str">
        <f>VLOOKUP(B726,'Data Produk'!$A$2:$F$40,2,FALSE)</f>
        <v>Buku Tulis</v>
      </c>
      <c r="H726" s="9" t="str">
        <f>VLOOKUP(B726,'Data Produk'!$A$2:$F$40,3,FALSE)</f>
        <v>Alat Tulis</v>
      </c>
      <c r="I726" s="10" t="str">
        <f>VLOOKUP(B726,'Data Produk'!$A$2:$F$40,4,FALSE)</f>
        <v>Pcs</v>
      </c>
      <c r="J726" s="26">
        <f>VLOOKUP(B726,'Data Produk'!$A$2:$F$40,5,FALSE)</f>
        <v>5000</v>
      </c>
      <c r="K726" s="26">
        <f>VLOOKUP(B726,'Data Produk'!$A$2:$F$40,6,FALSE)</f>
        <v>7750</v>
      </c>
      <c r="L726" s="14">
        <f t="shared" si="98"/>
        <v>540000</v>
      </c>
      <c r="M726" s="15">
        <f t="shared" si="103"/>
        <v>837000</v>
      </c>
      <c r="N726" s="10">
        <f t="shared" si="100"/>
        <v>26</v>
      </c>
      <c r="O726" s="9" t="str">
        <f t="shared" si="101"/>
        <v>Dec</v>
      </c>
      <c r="P726" s="16">
        <f t="shared" si="102"/>
        <v>2022</v>
      </c>
      <c r="R726">
        <f>'[1]Data Transaksi'!$C726+50</f>
        <v>158</v>
      </c>
    </row>
    <row r="727" spans="1:18" x14ac:dyDescent="0.3">
      <c r="A727" s="17">
        <v>44922</v>
      </c>
      <c r="B727" s="18" t="s">
        <v>38</v>
      </c>
      <c r="C727" s="19">
        <v>104</v>
      </c>
      <c r="D727" s="19" t="s">
        <v>51</v>
      </c>
      <c r="E727" s="28" t="s">
        <v>54</v>
      </c>
      <c r="F727" s="21">
        <v>0</v>
      </c>
      <c r="G727" s="18" t="str">
        <f>VLOOKUP(B727,'Data Produk'!$A$2:$F$40,2,FALSE)</f>
        <v>Pencil Warna 12</v>
      </c>
      <c r="H727" s="18" t="str">
        <f>VLOOKUP(B727,'Data Produk'!$A$2:$F$40,3,FALSE)</f>
        <v>Alat Tulis</v>
      </c>
      <c r="I727" s="19" t="str">
        <f>VLOOKUP(B727,'Data Produk'!$A$2:$F$40,4,FALSE)</f>
        <v>Pcs</v>
      </c>
      <c r="J727" s="27">
        <f>VLOOKUP(B727,'Data Produk'!$A$2:$F$40,5,FALSE)</f>
        <v>25000</v>
      </c>
      <c r="K727" s="27">
        <f>VLOOKUP(B727,'Data Produk'!$A$2:$F$40,6,FALSE)</f>
        <v>27500</v>
      </c>
      <c r="L727" s="23">
        <f t="shared" si="98"/>
        <v>2600000</v>
      </c>
      <c r="M727" s="24">
        <f t="shared" si="103"/>
        <v>2860000</v>
      </c>
      <c r="N727" s="10">
        <f t="shared" si="100"/>
        <v>27</v>
      </c>
      <c r="O727" s="9" t="str">
        <f t="shared" si="101"/>
        <v>Dec</v>
      </c>
      <c r="P727" s="16">
        <f t="shared" si="102"/>
        <v>2022</v>
      </c>
      <c r="R727">
        <f>'[1]Data Transaksi'!$C727+50</f>
        <v>154</v>
      </c>
    </row>
    <row r="728" spans="1:18" x14ac:dyDescent="0.3">
      <c r="A728" s="8">
        <v>44923</v>
      </c>
      <c r="B728" s="9" t="s">
        <v>42</v>
      </c>
      <c r="C728" s="10">
        <v>109</v>
      </c>
      <c r="D728" s="10" t="s">
        <v>51</v>
      </c>
      <c r="E728" s="25" t="s">
        <v>54</v>
      </c>
      <c r="F728" s="12">
        <v>0</v>
      </c>
      <c r="G728" s="9" t="str">
        <f>VLOOKUP(B728,'Data Produk'!$A$2:$F$40,2,FALSE)</f>
        <v>Tipe X Joyko</v>
      </c>
      <c r="H728" s="9" t="str">
        <f>VLOOKUP(B728,'Data Produk'!$A$2:$F$40,3,FALSE)</f>
        <v>Alat Tulis</v>
      </c>
      <c r="I728" s="10" t="str">
        <f>VLOOKUP(B728,'Data Produk'!$A$2:$F$40,4,FALSE)</f>
        <v>Pcs</v>
      </c>
      <c r="J728" s="26">
        <f>VLOOKUP(B728,'Data Produk'!$A$2:$F$40,5,FALSE)</f>
        <v>1500</v>
      </c>
      <c r="K728" s="26">
        <f>VLOOKUP(B728,'Data Produk'!$A$2:$F$40,6,FALSE)</f>
        <v>2500</v>
      </c>
      <c r="L728" s="14">
        <f t="shared" si="98"/>
        <v>163500</v>
      </c>
      <c r="M728" s="15">
        <f t="shared" si="103"/>
        <v>272500</v>
      </c>
      <c r="N728" s="10">
        <f t="shared" si="100"/>
        <v>28</v>
      </c>
      <c r="O728" s="9" t="str">
        <f t="shared" si="101"/>
        <v>Dec</v>
      </c>
      <c r="P728" s="16">
        <f t="shared" si="102"/>
        <v>2022</v>
      </c>
      <c r="R728">
        <f>'[1]Data Transaksi'!$C728+50</f>
        <v>159</v>
      </c>
    </row>
    <row r="729" spans="1:18" x14ac:dyDescent="0.3">
      <c r="A729" s="17">
        <v>44924</v>
      </c>
      <c r="B729" s="18" t="s">
        <v>42</v>
      </c>
      <c r="C729" s="19">
        <v>110</v>
      </c>
      <c r="D729" s="19" t="s">
        <v>51</v>
      </c>
      <c r="E729" s="28" t="s">
        <v>54</v>
      </c>
      <c r="F729" s="21">
        <v>0</v>
      </c>
      <c r="G729" s="18" t="str">
        <f>VLOOKUP(B729,'Data Produk'!$A$2:$F$40,2,FALSE)</f>
        <v>Tipe X Joyko</v>
      </c>
      <c r="H729" s="18" t="str">
        <f>VLOOKUP(B729,'Data Produk'!$A$2:$F$40,3,FALSE)</f>
        <v>Alat Tulis</v>
      </c>
      <c r="I729" s="19" t="str">
        <f>VLOOKUP(B729,'Data Produk'!$A$2:$F$40,4,FALSE)</f>
        <v>Pcs</v>
      </c>
      <c r="J729" s="27">
        <f>VLOOKUP(B729,'Data Produk'!$A$2:$F$40,5,FALSE)</f>
        <v>1500</v>
      </c>
      <c r="K729" s="27">
        <f>VLOOKUP(B729,'Data Produk'!$A$2:$F$40,6,FALSE)</f>
        <v>2500</v>
      </c>
      <c r="L729" s="23">
        <f t="shared" si="98"/>
        <v>165000</v>
      </c>
      <c r="M729" s="24">
        <f t="shared" si="103"/>
        <v>275000</v>
      </c>
      <c r="N729" s="10">
        <f t="shared" si="100"/>
        <v>29</v>
      </c>
      <c r="O729" s="9" t="str">
        <f t="shared" si="101"/>
        <v>Dec</v>
      </c>
      <c r="P729" s="16">
        <f t="shared" si="102"/>
        <v>2022</v>
      </c>
      <c r="R729">
        <f>'[1]Data Transaksi'!$C729+50</f>
        <v>160</v>
      </c>
    </row>
    <row r="730" spans="1:18" x14ac:dyDescent="0.3">
      <c r="A730" s="8">
        <v>44925</v>
      </c>
      <c r="B730" s="9" t="s">
        <v>42</v>
      </c>
      <c r="C730" s="10">
        <v>107</v>
      </c>
      <c r="D730" s="10" t="s">
        <v>51</v>
      </c>
      <c r="E730" s="25" t="s">
        <v>54</v>
      </c>
      <c r="F730" s="12">
        <v>0</v>
      </c>
      <c r="G730" s="9" t="str">
        <f>VLOOKUP(B730,'Data Produk'!$A$2:$F$40,2,FALSE)</f>
        <v>Tipe X Joyko</v>
      </c>
      <c r="H730" s="9" t="str">
        <f>VLOOKUP(B730,'Data Produk'!$A$2:$F$40,3,FALSE)</f>
        <v>Alat Tulis</v>
      </c>
      <c r="I730" s="10" t="str">
        <f>VLOOKUP(B730,'Data Produk'!$A$2:$F$40,4,FALSE)</f>
        <v>Pcs</v>
      </c>
      <c r="J730" s="26">
        <f>VLOOKUP(B730,'Data Produk'!$A$2:$F$40,5,FALSE)</f>
        <v>1500</v>
      </c>
      <c r="K730" s="26">
        <f>VLOOKUP(B730,'Data Produk'!$A$2:$F$40,6,FALSE)</f>
        <v>2500</v>
      </c>
      <c r="L730" s="14">
        <f t="shared" si="98"/>
        <v>160500</v>
      </c>
      <c r="M730" s="15">
        <f t="shared" si="103"/>
        <v>267500</v>
      </c>
      <c r="N730" s="10">
        <f t="shared" si="100"/>
        <v>30</v>
      </c>
      <c r="O730" s="9" t="str">
        <f t="shared" si="101"/>
        <v>Dec</v>
      </c>
      <c r="P730" s="16">
        <f t="shared" si="102"/>
        <v>2022</v>
      </c>
      <c r="R730">
        <f>'[1]Data Transaksi'!$C730+50</f>
        <v>157</v>
      </c>
    </row>
    <row r="731" spans="1:18" x14ac:dyDescent="0.3">
      <c r="A731" s="30">
        <v>44926</v>
      </c>
      <c r="B731" s="31" t="s">
        <v>40</v>
      </c>
      <c r="C731" s="32">
        <v>105</v>
      </c>
      <c r="D731" s="32" t="s">
        <v>51</v>
      </c>
      <c r="E731" s="33" t="s">
        <v>54</v>
      </c>
      <c r="F731" s="34">
        <v>0</v>
      </c>
      <c r="G731" s="31" t="str">
        <f>VLOOKUP(B731,'Data Produk'!$A$2:$F$40,2,FALSE)</f>
        <v>Buku Gambar A3</v>
      </c>
      <c r="H731" s="31" t="str">
        <f>VLOOKUP(B731,'Data Produk'!$A$2:$F$40,3,FALSE)</f>
        <v>Alat Tulis</v>
      </c>
      <c r="I731" s="32" t="str">
        <f>VLOOKUP(B731,'Data Produk'!$A$2:$F$40,4,FALSE)</f>
        <v>Pcs</v>
      </c>
      <c r="J731" s="35">
        <f>VLOOKUP(B731,'Data Produk'!$A$2:$F$40,5,FALSE)</f>
        <v>10000</v>
      </c>
      <c r="K731" s="35">
        <f>VLOOKUP(B731,'Data Produk'!$A$2:$F$40,6,FALSE)</f>
        <v>13500</v>
      </c>
      <c r="L731" s="36">
        <f t="shared" si="98"/>
        <v>1050000</v>
      </c>
      <c r="M731" s="37">
        <f t="shared" si="103"/>
        <v>1417500</v>
      </c>
      <c r="N731" s="38">
        <f t="shared" si="100"/>
        <v>31</v>
      </c>
      <c r="O731" s="39" t="str">
        <f t="shared" si="101"/>
        <v>Dec</v>
      </c>
      <c r="P731" s="40">
        <f t="shared" si="102"/>
        <v>2022</v>
      </c>
      <c r="R731">
        <f>'[1]Data Transaksi'!$C731+50</f>
        <v>155</v>
      </c>
    </row>
  </sheetData>
  <dataValidations count="2">
    <dataValidation type="list" allowBlank="1" showInputMessage="1" showErrorMessage="1" sqref="E2:E731" xr:uid="{0E10060C-2778-4777-B818-F1F67ADC1567}">
      <formula1>"Cash,Kredit"</formula1>
    </dataValidation>
    <dataValidation type="list" allowBlank="1" showInputMessage="1" showErrorMessage="1" sqref="D2:D731" xr:uid="{4BE48AAF-5CC5-456A-A0D6-87171C823848}">
      <formula1>"Eceran,Grosir,Online"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106C-997D-428D-B5F9-4EB9F48DBF21}">
  <dimension ref="A1"/>
  <sheetViews>
    <sheetView workbookViewId="0">
      <selection activeCell="L26" sqref="L26"/>
    </sheetView>
  </sheetViews>
  <sheetFormatPr defaultColWidth="9" defaultRowHeight="14.4" x14ac:dyDescent="0.3"/>
  <cols>
    <col min="1" max="16384" width="9" style="5"/>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vt:lpstr>
      <vt:lpstr>Data Produk</vt:lpstr>
      <vt:lpstr>Data Transaksi</vt:lpstr>
      <vt:lpstr>Bahan</vt:lpstr>
    </vt:vector>
  </TitlesOfParts>
  <Company>softwaresolusindo.com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Software Solusindo</dc:creator>
  <cp:lastModifiedBy>Asus</cp:lastModifiedBy>
  <dcterms:created xsi:type="dcterms:W3CDTF">2022-08-30T02:51:18Z</dcterms:created>
  <dcterms:modified xsi:type="dcterms:W3CDTF">2025-04-24T08:30:54Z</dcterms:modified>
</cp:coreProperties>
</file>