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ables/table1.xml" ContentType="application/vnd.openxmlformats-officedocument.spreadsheetml.tab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445" yWindow="90" windowWidth="14400" windowHeight="12735"/>
  </bookViews>
  <sheets>
    <sheet name="tutor_appointments" sheetId="1" r:id="rId1"/>
    <sheet name="Appt Data" sheetId="3" r:id="rId2"/>
    <sheet name="Courses" sheetId="4" r:id="rId3"/>
    <sheet name="Cancelled" sheetId="2" r:id="rId4"/>
    <sheet name="Appts by Tutor" sheetId="5" r:id="rId5"/>
    <sheet name="Students" sheetId="6" r:id="rId6"/>
    <sheet name="Sheet1" sheetId="7" r:id="rId7"/>
  </sheets>
  <definedNames>
    <definedName name="_xlnm._FilterDatabase" localSheetId="3" hidden="1">Cancelled!$A$1:$N$466</definedName>
    <definedName name="_xlnm._FilterDatabase" localSheetId="2" hidden="1">Courses!$A$1:$B$41</definedName>
    <definedName name="_xlnm._FilterDatabase" localSheetId="5">Students!$A$1:$G$242</definedName>
    <definedName name="_xlnm._FilterDatabase" localSheetId="0" hidden="1">tutor_appointments!$B$1:$Q$2289</definedName>
    <definedName name="countifs">'Appt Data'!$F$2</definedName>
  </definedNames>
  <calcPr calcId="145621"/>
</workbook>
</file>

<file path=xl/calcChain.xml><?xml version="1.0" encoding="utf-8"?>
<calcChain xmlns="http://schemas.openxmlformats.org/spreadsheetml/2006/main">
  <c r="A44" i="1" l="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2" i="1"/>
  <c r="AA47" i="3" l="1"/>
  <c r="AA46" i="3"/>
  <c r="AA45" i="3"/>
  <c r="Y45" i="3"/>
  <c r="W45" i="3"/>
  <c r="U45" i="3"/>
  <c r="S46" i="3"/>
  <c r="AA44" i="3"/>
  <c r="Y44" i="3"/>
  <c r="S45" i="3"/>
  <c r="Z47" i="3"/>
  <c r="X47" i="3"/>
  <c r="V47" i="3"/>
  <c r="T47" i="3"/>
  <c r="S44" i="3"/>
  <c r="X46" i="3"/>
  <c r="V46" i="3"/>
  <c r="T46" i="3"/>
  <c r="S43" i="3"/>
  <c r="Y46" i="3"/>
  <c r="W44" i="3"/>
  <c r="Z46" i="3"/>
  <c r="Z45" i="3"/>
  <c r="X45" i="3"/>
  <c r="V45" i="3"/>
  <c r="T45" i="3"/>
  <c r="R47" i="3"/>
  <c r="U47" i="3"/>
  <c r="U46" i="3"/>
  <c r="U44" i="3"/>
  <c r="Z44" i="3"/>
  <c r="X44" i="3"/>
  <c r="V44" i="3"/>
  <c r="T44" i="3"/>
  <c r="R46" i="3"/>
  <c r="Y47" i="3"/>
  <c r="W47" i="3"/>
  <c r="T43" i="3"/>
  <c r="W46" i="3"/>
  <c r="S47" i="3"/>
  <c r="R45" i="3"/>
  <c r="V43" i="3"/>
  <c r="I47" i="3"/>
  <c r="G43" i="3"/>
  <c r="C43" i="3"/>
  <c r="D46" i="3"/>
  <c r="R43" i="3"/>
  <c r="F44" i="3"/>
  <c r="AA43" i="3"/>
  <c r="K44" i="3"/>
  <c r="D44" i="3"/>
  <c r="L46" i="3"/>
  <c r="G47" i="3"/>
  <c r="Q44" i="3"/>
  <c r="J46" i="3"/>
  <c r="C47" i="3"/>
  <c r="R44" i="3"/>
  <c r="P44" i="3"/>
  <c r="N45" i="3"/>
  <c r="U43" i="3"/>
  <c r="M45" i="3"/>
  <c r="K46" i="3"/>
  <c r="I46" i="3"/>
  <c r="H45" i="3"/>
  <c r="F45" i="3"/>
  <c r="M44" i="3"/>
  <c r="B44" i="3"/>
  <c r="O47" i="3"/>
  <c r="I44" i="3"/>
  <c r="E43" i="3"/>
  <c r="Z43" i="3"/>
  <c r="B45" i="3"/>
  <c r="O45" i="3"/>
  <c r="L45" i="3"/>
  <c r="G46" i="3"/>
  <c r="Q47" i="3"/>
  <c r="P43" i="3"/>
  <c r="N44" i="3"/>
  <c r="I45" i="3"/>
  <c r="D45" i="3"/>
  <c r="Q43" i="3"/>
  <c r="B43" i="3"/>
  <c r="O46" i="3"/>
  <c r="J47" i="3"/>
  <c r="D43" i="3"/>
  <c r="N43" i="3"/>
  <c r="C44" i="3"/>
  <c r="P47" i="3"/>
  <c r="O44" i="3"/>
  <c r="X43" i="3"/>
  <c r="M43" i="3"/>
  <c r="L44" i="3"/>
  <c r="J45" i="3"/>
  <c r="J43" i="3"/>
  <c r="G45" i="3"/>
  <c r="C46" i="3"/>
  <c r="E45" i="3"/>
  <c r="B46" i="3"/>
  <c r="P46" i="3"/>
  <c r="N47" i="3"/>
  <c r="W43" i="3"/>
  <c r="M47" i="3"/>
  <c r="L43" i="3"/>
  <c r="J44" i="3"/>
  <c r="H47" i="3"/>
  <c r="G44" i="3"/>
  <c r="F47" i="3"/>
  <c r="E44" i="3"/>
  <c r="C45" i="3"/>
  <c r="P45" i="3"/>
  <c r="N46" i="3"/>
  <c r="M46" i="3"/>
  <c r="K47" i="3"/>
  <c r="H46" i="3"/>
  <c r="F46" i="3"/>
  <c r="D47" i="3"/>
  <c r="F43" i="3"/>
  <c r="B47" i="3"/>
  <c r="K45" i="3"/>
  <c r="H44" i="3"/>
  <c r="Q46" i="3"/>
  <c r="L47" i="3"/>
  <c r="H43" i="3"/>
  <c r="Q45" i="3"/>
  <c r="O43" i="3"/>
  <c r="I43" i="3"/>
  <c r="E47" i="3"/>
  <c r="Y43" i="3"/>
  <c r="K43" i="3"/>
  <c r="E46" i="3"/>
  <c r="Q16" i="5"/>
  <c r="R16" i="5"/>
  <c r="S16" i="5"/>
  <c r="T16" i="5"/>
  <c r="U16" i="5"/>
  <c r="V16" i="5"/>
  <c r="W16" i="5"/>
  <c r="X16" i="5"/>
  <c r="Y16" i="5"/>
  <c r="Z16" i="5"/>
  <c r="AA16" i="5"/>
  <c r="P16" i="5"/>
  <c r="R3" i="2" l="1"/>
  <c r="H93" i="7"/>
  <c r="R2" i="2" l="1"/>
  <c r="R4" i="2"/>
  <c r="G33" i="4"/>
  <c r="H33" i="4"/>
  <c r="I33" i="4"/>
  <c r="J33" i="4"/>
  <c r="K33" i="4"/>
  <c r="L33" i="4"/>
  <c r="M33" i="4"/>
  <c r="N33" i="4"/>
  <c r="O33" i="4"/>
  <c r="F33" i="4"/>
  <c r="C32" i="3"/>
  <c r="D32" i="3"/>
  <c r="E32" i="3"/>
  <c r="B32" i="3"/>
  <c r="I54" i="6" l="1"/>
  <c r="I53" i="6"/>
  <c r="I52" i="6"/>
  <c r="F14" i="3" l="1"/>
  <c r="F13" i="3"/>
  <c r="F12" i="3"/>
  <c r="F11" i="3"/>
  <c r="F10" i="3"/>
  <c r="F9" i="3"/>
  <c r="F8" i="3"/>
  <c r="F7" i="3"/>
  <c r="F6" i="3"/>
  <c r="F5" i="3"/>
  <c r="F4" i="3"/>
  <c r="F3" i="3"/>
  <c r="F2" i="3"/>
  <c r="O14" i="4" l="1"/>
  <c r="N14" i="4"/>
  <c r="M14" i="4"/>
  <c r="L14" i="4"/>
  <c r="K14" i="4"/>
  <c r="J14" i="4"/>
  <c r="I14" i="4"/>
  <c r="H14" i="4"/>
  <c r="G14" i="4"/>
  <c r="F14" i="4"/>
  <c r="O13" i="4"/>
  <c r="N13" i="4"/>
  <c r="M13" i="4"/>
  <c r="L13" i="4"/>
  <c r="K13" i="4"/>
  <c r="J13" i="4"/>
  <c r="I13" i="4"/>
  <c r="H13" i="4"/>
  <c r="G13" i="4"/>
  <c r="F13" i="4"/>
  <c r="O12" i="4"/>
  <c r="N12" i="4"/>
  <c r="M12" i="4"/>
  <c r="L12" i="4"/>
  <c r="K12" i="4"/>
  <c r="J12" i="4"/>
  <c r="I12" i="4"/>
  <c r="H12" i="4"/>
  <c r="G12" i="4"/>
  <c r="F12" i="4"/>
  <c r="O11" i="4"/>
  <c r="N11" i="4"/>
  <c r="M11" i="4"/>
  <c r="L11" i="4"/>
  <c r="K11" i="4"/>
  <c r="J11" i="4"/>
  <c r="I11" i="4"/>
  <c r="H11" i="4"/>
  <c r="G11" i="4"/>
  <c r="F11" i="4"/>
  <c r="O10" i="4"/>
  <c r="N10" i="4"/>
  <c r="M10" i="4"/>
  <c r="L10" i="4"/>
  <c r="K10" i="4"/>
  <c r="J10" i="4"/>
  <c r="I10" i="4"/>
  <c r="H10" i="4"/>
  <c r="G10" i="4"/>
  <c r="F10" i="4"/>
  <c r="N9" i="4"/>
  <c r="O9" i="4"/>
  <c r="M9" i="4"/>
  <c r="L9" i="4"/>
  <c r="K9" i="4"/>
  <c r="J9" i="4"/>
  <c r="I9" i="4"/>
  <c r="H9" i="4"/>
  <c r="G9" i="4"/>
  <c r="F9" i="4"/>
  <c r="O8" i="4"/>
  <c r="N8" i="4"/>
  <c r="M8" i="4"/>
  <c r="L8" i="4"/>
  <c r="K8" i="4"/>
  <c r="J8" i="4"/>
  <c r="I8" i="4"/>
  <c r="H8" i="4"/>
  <c r="G8" i="4"/>
  <c r="F8" i="4"/>
  <c r="O7" i="4"/>
  <c r="N7" i="4"/>
  <c r="M7" i="4"/>
  <c r="L7" i="4"/>
  <c r="K7" i="4"/>
  <c r="J7" i="4"/>
  <c r="I7" i="4"/>
  <c r="H7" i="4"/>
  <c r="G7" i="4"/>
  <c r="F7" i="4"/>
  <c r="O6" i="4"/>
  <c r="N6" i="4"/>
  <c r="M6" i="4"/>
  <c r="L6" i="4"/>
  <c r="K6" i="4"/>
  <c r="J6" i="4"/>
  <c r="I6" i="4"/>
  <c r="H6" i="4"/>
  <c r="G6" i="4"/>
  <c r="F6" i="4"/>
  <c r="O5" i="4"/>
  <c r="N5" i="4"/>
  <c r="M5" i="4"/>
  <c r="L5" i="4"/>
  <c r="K5" i="4"/>
  <c r="J5" i="4"/>
  <c r="I5" i="4"/>
  <c r="H5" i="4"/>
  <c r="G5" i="4"/>
  <c r="F5" i="4"/>
  <c r="O4" i="4"/>
  <c r="N4" i="4"/>
  <c r="M4" i="4"/>
  <c r="L4" i="4"/>
  <c r="K4" i="4"/>
  <c r="J4" i="4"/>
  <c r="I4" i="4"/>
  <c r="H4" i="4"/>
  <c r="G4" i="4"/>
  <c r="F4" i="4"/>
  <c r="O3" i="4"/>
  <c r="N3" i="4"/>
  <c r="M3" i="4"/>
  <c r="L3" i="4"/>
  <c r="K3" i="4"/>
  <c r="J3" i="4"/>
  <c r="I3" i="4"/>
  <c r="H3" i="4"/>
  <c r="G3" i="4"/>
  <c r="F3" i="4"/>
  <c r="O2" i="4"/>
  <c r="N2" i="4"/>
  <c r="M2" i="4"/>
  <c r="L2" i="4"/>
  <c r="K2" i="4"/>
  <c r="J2" i="4"/>
  <c r="I2" i="4"/>
  <c r="H2" i="4"/>
  <c r="G2" i="4"/>
  <c r="F2" i="4"/>
  <c r="M15" i="5"/>
  <c r="M13" i="5"/>
  <c r="M12" i="5"/>
  <c r="M11" i="5"/>
  <c r="M10" i="5"/>
  <c r="M9" i="5"/>
  <c r="M8" i="5"/>
  <c r="M7" i="5"/>
  <c r="M6" i="5"/>
  <c r="M5" i="5"/>
  <c r="M4" i="5"/>
  <c r="M3" i="5"/>
  <c r="L15" i="5"/>
  <c r="L13" i="5"/>
  <c r="L12" i="5"/>
  <c r="L11" i="5"/>
  <c r="L10" i="5"/>
  <c r="L9" i="5"/>
  <c r="L8" i="5"/>
  <c r="L7" i="5"/>
  <c r="L6" i="5"/>
  <c r="L5" i="5"/>
  <c r="L4" i="5"/>
  <c r="L3" i="5"/>
  <c r="K15" i="5"/>
  <c r="K13" i="5"/>
  <c r="K12" i="5"/>
  <c r="K11" i="5"/>
  <c r="K10" i="5"/>
  <c r="K9" i="5"/>
  <c r="K8" i="5"/>
  <c r="K7" i="5"/>
  <c r="K6" i="5"/>
  <c r="K5" i="5"/>
  <c r="K4" i="5"/>
  <c r="K3" i="5"/>
  <c r="J15" i="5"/>
  <c r="J13" i="5"/>
  <c r="J12" i="5"/>
  <c r="J11" i="5"/>
  <c r="I15" i="5"/>
  <c r="I13" i="5"/>
  <c r="I12" i="5"/>
  <c r="I11" i="5"/>
  <c r="I10" i="5"/>
  <c r="I9" i="5"/>
  <c r="I8" i="5"/>
  <c r="I7" i="5"/>
  <c r="I6" i="5"/>
  <c r="I5" i="5"/>
  <c r="I4" i="5"/>
  <c r="I3" i="5"/>
  <c r="G13" i="5"/>
  <c r="G12" i="5"/>
  <c r="G11" i="5"/>
  <c r="G10" i="5"/>
  <c r="G9" i="5"/>
  <c r="G8" i="5"/>
  <c r="G7" i="5"/>
  <c r="G6" i="5"/>
  <c r="G5" i="5"/>
  <c r="G4" i="5"/>
  <c r="G3" i="5"/>
  <c r="H15" i="5"/>
  <c r="H12" i="5"/>
  <c r="H11" i="5"/>
  <c r="H10" i="5"/>
  <c r="H9" i="5"/>
  <c r="H8" i="5"/>
  <c r="H6" i="5"/>
  <c r="H5" i="5"/>
  <c r="H4" i="5"/>
  <c r="H3" i="5"/>
  <c r="G15" i="5"/>
  <c r="H13" i="5"/>
  <c r="F13" i="5"/>
  <c r="E13" i="5"/>
  <c r="D13" i="5"/>
  <c r="C13" i="5"/>
  <c r="B13" i="5"/>
  <c r="F12" i="5"/>
  <c r="F11" i="5"/>
  <c r="F10" i="5"/>
  <c r="F9" i="5"/>
  <c r="F8" i="5"/>
  <c r="F7" i="5"/>
  <c r="E15" i="5"/>
  <c r="E12" i="5"/>
  <c r="E11" i="5"/>
  <c r="E10" i="5"/>
  <c r="E9" i="5"/>
  <c r="E8" i="5"/>
  <c r="E7" i="5"/>
  <c r="E6" i="5"/>
  <c r="E5" i="5"/>
  <c r="E4" i="5"/>
  <c r="E3" i="5"/>
  <c r="D15" i="5"/>
  <c r="D12" i="5"/>
  <c r="D11" i="5"/>
  <c r="D10" i="5"/>
  <c r="D9" i="5"/>
  <c r="D8" i="5"/>
  <c r="D7" i="5"/>
  <c r="D6" i="5"/>
  <c r="D5" i="5"/>
  <c r="D4" i="5"/>
  <c r="D3" i="5"/>
  <c r="C15" i="5"/>
  <c r="C12" i="5"/>
  <c r="C11" i="5"/>
  <c r="C10" i="5"/>
  <c r="C9" i="5"/>
  <c r="C8" i="5"/>
  <c r="C7" i="5"/>
  <c r="C6" i="5"/>
  <c r="C5" i="5"/>
  <c r="C4" i="5"/>
  <c r="C3" i="5"/>
  <c r="B15" i="5"/>
  <c r="B14" i="5"/>
  <c r="B12" i="5"/>
  <c r="B11" i="5"/>
  <c r="B10" i="5"/>
  <c r="B9" i="5"/>
  <c r="B8" i="5"/>
  <c r="B7" i="5"/>
  <c r="B6" i="5"/>
  <c r="B5" i="5"/>
  <c r="B4" i="5"/>
  <c r="B3" i="5"/>
  <c r="F15" i="5"/>
  <c r="F14" i="5"/>
  <c r="D4" i="3"/>
  <c r="C4" i="3"/>
  <c r="B4" i="3"/>
  <c r="J16" i="5" l="1"/>
  <c r="D16" i="5"/>
  <c r="I16" i="5"/>
  <c r="K16" i="5"/>
  <c r="M16" i="5"/>
  <c r="B16" i="5"/>
  <c r="H16" i="5"/>
  <c r="L16" i="5"/>
  <c r="E16" i="5"/>
  <c r="C16" i="5"/>
  <c r="F16" i="5"/>
  <c r="G16" i="5"/>
  <c r="K15" i="4"/>
  <c r="J15" i="4"/>
  <c r="I15" i="4"/>
  <c r="H15" i="4"/>
  <c r="G15" i="4"/>
  <c r="O15" i="4"/>
  <c r="N15" i="4"/>
  <c r="M15" i="4"/>
  <c r="L15" i="4"/>
  <c r="B3" i="4"/>
  <c r="C3" i="4" s="1"/>
  <c r="B4" i="4"/>
  <c r="C4" i="4" s="1"/>
  <c r="B7" i="4"/>
  <c r="C7" i="4" s="1"/>
  <c r="B6" i="4"/>
  <c r="C6" i="4" s="1"/>
  <c r="B8" i="4"/>
  <c r="C8" i="4" s="1"/>
  <c r="B5" i="4"/>
  <c r="C5" i="4" s="1"/>
  <c r="B9" i="4"/>
  <c r="C9" i="4" s="1"/>
  <c r="B11" i="4"/>
  <c r="C11" i="4" s="1"/>
  <c r="B10" i="4"/>
  <c r="C10" i="4" s="1"/>
  <c r="B13" i="4"/>
  <c r="C13" i="4" s="1"/>
  <c r="B12" i="4"/>
  <c r="C12" i="4" s="1"/>
  <c r="B15" i="4"/>
  <c r="C15" i="4" s="1"/>
  <c r="B14" i="4"/>
  <c r="C14" i="4" s="1"/>
  <c r="B17" i="4"/>
  <c r="C17" i="4" s="1"/>
  <c r="B16" i="4"/>
  <c r="C16" i="4" s="1"/>
  <c r="B18" i="4"/>
  <c r="C18" i="4" s="1"/>
  <c r="B19" i="4"/>
  <c r="C19" i="4" s="1"/>
  <c r="B22" i="4"/>
  <c r="C22" i="4" s="1"/>
  <c r="B21" i="4"/>
  <c r="C21" i="4" s="1"/>
  <c r="B20" i="4"/>
  <c r="C20" i="4" s="1"/>
  <c r="B25" i="4"/>
  <c r="C25" i="4" s="1"/>
  <c r="B23" i="4"/>
  <c r="C23" i="4" s="1"/>
  <c r="B24" i="4"/>
  <c r="C24" i="4" s="1"/>
  <c r="B26" i="4"/>
  <c r="C26" i="4" s="1"/>
  <c r="B30" i="4"/>
  <c r="C30" i="4" s="1"/>
  <c r="B27" i="4"/>
  <c r="C27" i="4" s="1"/>
  <c r="B28" i="4"/>
  <c r="C28" i="4" s="1"/>
  <c r="B29" i="4"/>
  <c r="C29" i="4" s="1"/>
  <c r="B31" i="4"/>
  <c r="C31" i="4" s="1"/>
  <c r="B32" i="4"/>
  <c r="C32" i="4" s="1"/>
  <c r="B36" i="4"/>
  <c r="C36" i="4" s="1"/>
  <c r="B41" i="4"/>
  <c r="C41" i="4" s="1"/>
  <c r="B33" i="4"/>
  <c r="C33" i="4" s="1"/>
  <c r="B34" i="4"/>
  <c r="C34" i="4" s="1"/>
  <c r="B37" i="4"/>
  <c r="C37" i="4" s="1"/>
  <c r="B39" i="4"/>
  <c r="C39" i="4" s="1"/>
  <c r="B35" i="4"/>
  <c r="C35" i="4" s="1"/>
  <c r="B38" i="4"/>
  <c r="C38" i="4" s="1"/>
  <c r="B40" i="4"/>
  <c r="C40" i="4" s="1"/>
  <c r="B2" i="4"/>
  <c r="C2" i="4" s="1"/>
  <c r="F15" i="4" l="1"/>
  <c r="D14" i="3"/>
  <c r="C14" i="3"/>
  <c r="B14" i="3"/>
  <c r="E14" i="3" l="1"/>
  <c r="G14" i="3"/>
  <c r="C13" i="3"/>
  <c r="D13" i="3"/>
  <c r="D12" i="3"/>
  <c r="C12" i="3"/>
  <c r="D11" i="3"/>
  <c r="C11" i="3"/>
  <c r="D10" i="3"/>
  <c r="C10" i="3"/>
  <c r="B13" i="3"/>
  <c r="B12" i="3"/>
  <c r="B11" i="3"/>
  <c r="B10" i="3"/>
  <c r="B9" i="3"/>
  <c r="G12" i="3" l="1"/>
  <c r="G11" i="3"/>
  <c r="G10" i="3"/>
  <c r="G13" i="3"/>
  <c r="E10" i="3"/>
  <c r="E13" i="3"/>
  <c r="E12" i="3"/>
  <c r="E11" i="3"/>
  <c r="D9" i="3"/>
  <c r="C9" i="3"/>
  <c r="D8" i="3"/>
  <c r="C8" i="3"/>
  <c r="B8" i="3"/>
  <c r="G9" i="3" l="1"/>
  <c r="G8" i="3"/>
  <c r="E9" i="3"/>
  <c r="B7" i="3"/>
  <c r="E8" i="3" l="1"/>
  <c r="D7" i="3" l="1"/>
  <c r="D6" i="3"/>
  <c r="D5" i="3"/>
  <c r="C7" i="3"/>
  <c r="C6" i="3"/>
  <c r="C5" i="3"/>
  <c r="B6" i="3"/>
  <c r="B5" i="3"/>
  <c r="G5" i="3" l="1"/>
  <c r="E6" i="3"/>
  <c r="G6" i="3"/>
  <c r="G7" i="3"/>
  <c r="E7" i="3"/>
  <c r="E5" i="3"/>
  <c r="D3" i="3"/>
  <c r="C3" i="3"/>
  <c r="B3" i="3"/>
  <c r="B2" i="3"/>
  <c r="C2" i="3"/>
  <c r="D2" i="3"/>
  <c r="C15" i="3" l="1"/>
  <c r="B15" i="3"/>
  <c r="D15" i="3"/>
  <c r="G3" i="3"/>
  <c r="G4" i="3"/>
  <c r="G2" i="3"/>
  <c r="E2" i="3"/>
  <c r="E4" i="3"/>
  <c r="E3" i="3"/>
  <c r="G15" i="3" l="1"/>
  <c r="E15" i="3"/>
</calcChain>
</file>

<file path=xl/sharedStrings.xml><?xml version="1.0" encoding="utf-8"?>
<sst xmlns="http://schemas.openxmlformats.org/spreadsheetml/2006/main" count="16745" uniqueCount="1866">
  <si>
    <t>APPOINTMENT DATE</t>
  </si>
  <si>
    <t>APPOINTMENT TIME</t>
  </si>
  <si>
    <t>APPOINTMENT COURSE</t>
  </si>
  <si>
    <t>TUTOR COMMENT</t>
  </si>
  <si>
    <t>NOSHOW</t>
  </si>
  <si>
    <t>CONDUCTED</t>
  </si>
  <si>
    <t>CANCELLED</t>
  </si>
  <si>
    <t>FIRST TIME</t>
  </si>
  <si>
    <t>TUTOR FIRST NAME</t>
  </si>
  <si>
    <t>TUTOR LAST NAME</t>
  </si>
  <si>
    <t>STUDENT FIRST NAME</t>
  </si>
  <si>
    <t>STUDENT LAST NAME</t>
  </si>
  <si>
    <t>STUDENT EMAIL</t>
  </si>
  <si>
    <t>YEAR SCHOOL</t>
  </si>
  <si>
    <t>Andrew</t>
  </si>
  <si>
    <t>Couillard</t>
  </si>
  <si>
    <t>Chris</t>
  </si>
  <si>
    <t>McLaughlin</t>
  </si>
  <si>
    <t>Kayla</t>
  </si>
  <si>
    <t>Green</t>
  </si>
  <si>
    <t>kaylagre@usc.edu</t>
  </si>
  <si>
    <t>sophomore</t>
  </si>
  <si>
    <t>Samuel</t>
  </si>
  <si>
    <t>Chordas</t>
  </si>
  <si>
    <t>chordas@usc.edu</t>
  </si>
  <si>
    <t>junior</t>
  </si>
  <si>
    <t>Amelia</t>
  </si>
  <si>
    <t>Liu</t>
  </si>
  <si>
    <t>ameliacl@usc.edu</t>
  </si>
  <si>
    <t>freshman</t>
  </si>
  <si>
    <t>Rachel</t>
  </si>
  <si>
    <t>Glazer</t>
  </si>
  <si>
    <t>Anthony</t>
  </si>
  <si>
    <t>Edery</t>
  </si>
  <si>
    <t>edery@usc.edu</t>
  </si>
  <si>
    <t>Mohammed</t>
  </si>
  <si>
    <t>Bala</t>
  </si>
  <si>
    <t>mbala@usc.edu</t>
  </si>
  <si>
    <t>Student was distracted, disorganized and unprepared.</t>
  </si>
  <si>
    <t>Amanda</t>
  </si>
  <si>
    <t>Bloom</t>
  </si>
  <si>
    <t>David</t>
  </si>
  <si>
    <t>Shadpour</t>
  </si>
  <si>
    <t>dshadpou@usc.edu</t>
  </si>
  <si>
    <t xml:space="preserve">Student needs to learn to put her phone away and not text during a meeting, even if the person texting is her father. This was very distracting for both her and I. </t>
  </si>
  <si>
    <t>Seeba</t>
  </si>
  <si>
    <t>Bhatia</t>
  </si>
  <si>
    <t>seebabha@usc.edu</t>
  </si>
  <si>
    <t>Dongyoung</t>
  </si>
  <si>
    <t>Jung</t>
  </si>
  <si>
    <t>dongyouj@usc.edu</t>
  </si>
  <si>
    <t>senior</t>
  </si>
  <si>
    <t>Steve</t>
  </si>
  <si>
    <t>Wolfsohn</t>
  </si>
  <si>
    <t>swolfsoh@usc.edu</t>
  </si>
  <si>
    <t>graduate</t>
  </si>
  <si>
    <t>Working on math questions.</t>
  </si>
  <si>
    <t>Sean</t>
  </si>
  <si>
    <t>Summers</t>
  </si>
  <si>
    <t>kazi</t>
  </si>
  <si>
    <t>farabi</t>
  </si>
  <si>
    <t>farabi@usc.edu</t>
  </si>
  <si>
    <t>Tiffany</t>
  </si>
  <si>
    <t>Allen</t>
  </si>
  <si>
    <t>tiffanna@usc.edu</t>
  </si>
  <si>
    <t>Good work!</t>
  </si>
  <si>
    <t>Amy</t>
  </si>
  <si>
    <t>Vandenberg</t>
  </si>
  <si>
    <t>avandenb@usc.edu</t>
  </si>
  <si>
    <t>Nakul</t>
  </si>
  <si>
    <t>Joshi</t>
  </si>
  <si>
    <t>Luke</t>
  </si>
  <si>
    <t>Shiffer</t>
  </si>
  <si>
    <t>shiffer@usc.edu</t>
  </si>
  <si>
    <t>Matias</t>
  </si>
  <si>
    <t>Franco</t>
  </si>
  <si>
    <t>matiasfr@usc.edu</t>
  </si>
  <si>
    <t>Christina</t>
  </si>
  <si>
    <t>Kneis</t>
  </si>
  <si>
    <t>kneis@usc.edu</t>
  </si>
  <si>
    <t xml:space="preserve">Appointment went very well, much more comfortable with the student now that there has been 2 sessions. She is very smart and grasps concepts well when you talk her through the formulas and steps. </t>
  </si>
  <si>
    <t>Ben</t>
  </si>
  <si>
    <t>Richardson</t>
  </si>
  <si>
    <t>Shabnaz Marzina</t>
  </si>
  <si>
    <t>Khandoker</t>
  </si>
  <si>
    <t>khandoke@usc.edu</t>
  </si>
  <si>
    <t>Krishnan</t>
  </si>
  <si>
    <t>Raman</t>
  </si>
  <si>
    <t>rama963@usc.edu</t>
  </si>
  <si>
    <t>Jocelyn</t>
  </si>
  <si>
    <t>Eng</t>
  </si>
  <si>
    <t>jocelyne@usc.edu</t>
  </si>
  <si>
    <t>Ashley</t>
  </si>
  <si>
    <t>Morris</t>
  </si>
  <si>
    <t>anmorris@usc.edu</t>
  </si>
  <si>
    <t>Kevin</t>
  </si>
  <si>
    <t>Xu</t>
  </si>
  <si>
    <t>Katherine</t>
  </si>
  <si>
    <t>Lee</t>
  </si>
  <si>
    <t>katherhl@usc.edu</t>
  </si>
  <si>
    <t>Chenchen</t>
  </si>
  <si>
    <t>Tan</t>
  </si>
  <si>
    <t>chenchet@usc.edu</t>
  </si>
  <si>
    <t>Marie</t>
  </si>
  <si>
    <t>Danielian</t>
  </si>
  <si>
    <t>mdanieli@usc.edu</t>
  </si>
  <si>
    <t>Dora</t>
  </si>
  <si>
    <t>Gerardo</t>
  </si>
  <si>
    <t>dgerardo@usc.edu</t>
  </si>
  <si>
    <t>Samantha</t>
  </si>
  <si>
    <t>Bartolai</t>
  </si>
  <si>
    <t>bartolai@usc.edu</t>
  </si>
  <si>
    <t>David Inkyu</t>
  </si>
  <si>
    <t>Kim</t>
  </si>
  <si>
    <t>davidink@usc.edu</t>
  </si>
  <si>
    <t>Phoebe</t>
  </si>
  <si>
    <t>Lew</t>
  </si>
  <si>
    <t>phoebehl@usc.edu</t>
  </si>
  <si>
    <t>Thada</t>
  </si>
  <si>
    <t>Suksila</t>
  </si>
  <si>
    <t>suksila@usc.edu</t>
  </si>
  <si>
    <t>John</t>
  </si>
  <si>
    <t>Pugliesi</t>
  </si>
  <si>
    <t>pugliesi@usc.edu</t>
  </si>
  <si>
    <t>Yu-Wen</t>
  </si>
  <si>
    <t>Chio</t>
  </si>
  <si>
    <t>chio@usc.edu</t>
  </si>
  <si>
    <t>Isaaca</t>
  </si>
  <si>
    <t>Hoglen</t>
  </si>
  <si>
    <t>hoglen@usc.edu</t>
  </si>
  <si>
    <t>Jacqueline</t>
  </si>
  <si>
    <t>Chao</t>
  </si>
  <si>
    <t>jacquefc@usc.edu</t>
  </si>
  <si>
    <t>Took a walk in appointment instead</t>
  </si>
  <si>
    <t>Went very well but this student tends to get frustrated when the solution isn't completely clear or if this student makes a mistake. Very sweet and friendly and but is clearly stressed about the class.</t>
  </si>
  <si>
    <t>Elise</t>
  </si>
  <si>
    <t>Takebayashi</t>
  </si>
  <si>
    <t>samuel</t>
  </si>
  <si>
    <t>sweetnam</t>
  </si>
  <si>
    <t>ssweetna@usc.edu</t>
  </si>
  <si>
    <t>Amber</t>
  </si>
  <si>
    <t>Bhargava</t>
  </si>
  <si>
    <t>Richelle</t>
  </si>
  <si>
    <t>Smith</t>
  </si>
  <si>
    <t>smithrl@usc.edu</t>
  </si>
  <si>
    <t xml:space="preserve">actually came in for physics, nbd. </t>
  </si>
  <si>
    <t>Gaya</t>
  </si>
  <si>
    <t>Coomaraswamy</t>
  </si>
  <si>
    <t>gcoomara@usc.edu</t>
  </si>
  <si>
    <t>Steven</t>
  </si>
  <si>
    <t>Truong</t>
  </si>
  <si>
    <t>steventr@usc.edu</t>
  </si>
  <si>
    <t>Jessica</t>
  </si>
  <si>
    <t>Cohen</t>
  </si>
  <si>
    <t>cohenjs@usc.edu</t>
  </si>
  <si>
    <t>Nice meeting you! See you next week. I'll be sure to bring some practice problems.</t>
  </si>
  <si>
    <t>guillermo</t>
  </si>
  <si>
    <t>ortiz</t>
  </si>
  <si>
    <t>guillero@usc.edu</t>
  </si>
  <si>
    <t>Jason</t>
  </si>
  <si>
    <t>Zheng</t>
  </si>
  <si>
    <t>jasonzhe@usc.edu</t>
  </si>
  <si>
    <t>Tedman</t>
  </si>
  <si>
    <t>Tran</t>
  </si>
  <si>
    <t>tedmantr@usc.edu</t>
  </si>
  <si>
    <t>Nicole</t>
  </si>
  <si>
    <t>Hill</t>
  </si>
  <si>
    <t>Nicolehi@usc.edu</t>
  </si>
  <si>
    <t>Shira</t>
  </si>
  <si>
    <t>Bernard</t>
  </si>
  <si>
    <t>shira.bernard@usc.edu</t>
  </si>
  <si>
    <t>jose</t>
  </si>
  <si>
    <t>carrera</t>
  </si>
  <si>
    <t>jacarrer@usc.edu</t>
  </si>
  <si>
    <t>Briana</t>
  </si>
  <si>
    <t>Geary</t>
  </si>
  <si>
    <t>brianage@usc.edu</t>
  </si>
  <si>
    <t>Michael</t>
  </si>
  <si>
    <t>Lyons</t>
  </si>
  <si>
    <t>lyonsm@usc.edu</t>
  </si>
  <si>
    <t>Good work! Be sure to see Dr. Emerson in office hours!</t>
  </si>
  <si>
    <t>Sarah</t>
  </si>
  <si>
    <t>English</t>
  </si>
  <si>
    <t>sjenglis@usc.edu</t>
  </si>
  <si>
    <t>Good work. See you next week!</t>
  </si>
  <si>
    <t>Stephen</t>
  </si>
  <si>
    <t>Wilson</t>
  </si>
  <si>
    <t>wilsonst@usc.edu</t>
  </si>
  <si>
    <t>Julia</t>
  </si>
  <si>
    <t>O'Flaherty</t>
  </si>
  <si>
    <t>oflahert@usc.edu</t>
  </si>
  <si>
    <t>Nathaniel</t>
  </si>
  <si>
    <t>Reardon</t>
  </si>
  <si>
    <t>nreardon@usc.edu</t>
  </si>
  <si>
    <t>Chenxi</t>
  </si>
  <si>
    <t>Deng</t>
  </si>
  <si>
    <t>chenxide@usc.edu</t>
  </si>
  <si>
    <t>Check the contexts, grammars, connections, clarity etc. of the writing</t>
  </si>
  <si>
    <t>Went very well, she is an auditory learner so she likes to be talked through problems and it helps to say things out loud.</t>
  </si>
  <si>
    <t>Abdullah</t>
  </si>
  <si>
    <t>Alsulaiman</t>
  </si>
  <si>
    <t>alsulaim@usc.edu</t>
  </si>
  <si>
    <t>Ahmed</t>
  </si>
  <si>
    <t>Alhomaid</t>
  </si>
  <si>
    <t>ahmed.alra@hotmail.com</t>
  </si>
  <si>
    <t>Fanous</t>
  </si>
  <si>
    <t>cnfanous@usc.edu</t>
  </si>
  <si>
    <t>Divya</t>
  </si>
  <si>
    <t>Ramakrishnan</t>
  </si>
  <si>
    <t>dramakri@usc.edu</t>
  </si>
  <si>
    <t>Gabriel</t>
  </si>
  <si>
    <t>Garibay</t>
  </si>
  <si>
    <t>gfgariba@usc.edu</t>
  </si>
  <si>
    <t>Anderson</t>
  </si>
  <si>
    <t>anderssj@usc.edu</t>
  </si>
  <si>
    <t>Kwok</t>
  </si>
  <si>
    <t>Cheung</t>
  </si>
  <si>
    <t>klcheung@usc.edu</t>
  </si>
  <si>
    <t>Thomas</t>
  </si>
  <si>
    <t>tfanous@usc.edu</t>
  </si>
  <si>
    <t>Daniel</t>
  </si>
  <si>
    <t>Miller</t>
  </si>
  <si>
    <t>Millerdr@usc.edu</t>
  </si>
  <si>
    <t>See you in class!</t>
  </si>
  <si>
    <t>Alina</t>
  </si>
  <si>
    <t>Sun</t>
  </si>
  <si>
    <t>alinasun@usc.edu</t>
  </si>
  <si>
    <t>Very good work.</t>
  </si>
  <si>
    <t>Good work! Keep up with those practice problems.</t>
  </si>
  <si>
    <t>Spent an hour with this student and she is brilliant. She grasps the concepts very well but wanted to check through solutions and proofs she was unsure of. Worked through several tough problems even ones that I couldn't get at first. Freshman that is concentrated on getting an A and nothing less.</t>
  </si>
  <si>
    <t>Katya</t>
  </si>
  <si>
    <t>Sutil</t>
  </si>
  <si>
    <t>sutil@usc.edu</t>
  </si>
  <si>
    <t>Kelvin</t>
  </si>
  <si>
    <t>Vasquez</t>
  </si>
  <si>
    <t>Kavasque@usc.edu</t>
  </si>
  <si>
    <t>CSCI-101</t>
  </si>
  <si>
    <t>br /&gt;Run Time, asymptotic order.</t>
  </si>
  <si>
    <t>CSCI-104</t>
  </si>
  <si>
    <t>br /&gt;Recursion</t>
  </si>
  <si>
    <t>CSCI-103</t>
  </si>
  <si>
    <t>AME-201</t>
  </si>
  <si>
    <t>br /&gt;vectors in AME 201</t>
  </si>
  <si>
    <t>AME-301</t>
  </si>
  <si>
    <t>br /&gt;Typical forces in dynamics, and trajectory of a partial under a central force.</t>
  </si>
  <si>
    <t>WRIT-340</t>
  </si>
  <si>
    <t>br /&gt;Essay</t>
  </si>
  <si>
    <t>WRIT-Help</t>
  </si>
  <si>
    <t>br /&gt;Jewish History Assignment</t>
  </si>
  <si>
    <t>MATH-125</t>
  </si>
  <si>
    <t>PHYS-151</t>
  </si>
  <si>
    <t>br /&gt;chapter 3 and 4 and test plus home work question</t>
  </si>
  <si>
    <t>EE-201</t>
  </si>
  <si>
    <t xml:space="preserve">br /&gt;Review of EE101 basically.  Particularly 2 level logic, ROM, decoder, State Machine Design with IFL etc.     Thank you. </t>
  </si>
  <si>
    <t>br /&gt;I need help starting to write a 5-7 page paper about the uncanny in renaissance Europe due Tuesday.</t>
  </si>
  <si>
    <t>MATH-126</t>
  </si>
  <si>
    <t>br /&gt;integration techniques, u and v substitution again</t>
  </si>
  <si>
    <t>MATH-226</t>
  </si>
  <si>
    <t>br /&gt;Help with 10.6-10.7</t>
  </si>
  <si>
    <t>br /&gt;Help with 10.6-10.7. Will need to end at 12:50.</t>
  </si>
  <si>
    <t>br /&gt;Equations of lines and planes, vector equation, parametric equations, symmetric equations, cross section intersections, scalar equation of the plane through with normal vector, parallel planes (Essential Calculus 2nd Edition Stewart) (ch.10.5)</t>
  </si>
  <si>
    <t>br /&gt;Help with equations of lines and planes and cross products homework. Section 10.4 and 10.5</t>
  </si>
  <si>
    <t>BME-403</t>
  </si>
  <si>
    <t>br /&gt;Help with BME 403 hw</t>
  </si>
  <si>
    <t>BME-101</t>
  </si>
  <si>
    <t>br /&gt;Vocabulary for biology  The class's knowledge is a little bit disordered, I hope that you help me make the outline clearer</t>
  </si>
  <si>
    <t>CHEM-322b</t>
  </si>
  <si>
    <t>br /&gt;Help with Diels Alder Reactions</t>
  </si>
  <si>
    <t>AME-101</t>
  </si>
  <si>
    <t xml:space="preserve">br /&gt;Help with units. </t>
  </si>
  <si>
    <t>WRIT-140</t>
  </si>
  <si>
    <t xml:space="preserve">br /&gt;Help with Writing 140 Assignment: an essay arguing the main cause of a social problem. I specifically want help with ideas and support. </t>
  </si>
  <si>
    <t>br /&gt;chapter 3 and 4</t>
  </si>
  <si>
    <t xml:space="preserve">WRIT-Grad </t>
  </si>
  <si>
    <t>br /&gt;I'm writing a paper, due on Sep. 15th. I would like to get revised on my grammars and expressions.</t>
  </si>
  <si>
    <t>br /&gt;vector mechanics</t>
  </si>
  <si>
    <t>AME-204</t>
  </si>
  <si>
    <t>br /&gt;Strength of Materials</t>
  </si>
  <si>
    <t>br /&gt;Check the contexts, grammars, connections, clarity etc. of the writing.</t>
  </si>
  <si>
    <t xml:space="preserve">br /&gt;Help structuring and developing an essay addressing the following prompt: "Why does travel create critical insight?"    </t>
  </si>
  <si>
    <t>br /&gt;I need help with determining the components of forces in 3D</t>
  </si>
  <si>
    <t>br /&gt;Chapter 2 in the textbook, which is one dimensional kinematic equations.</t>
  </si>
  <si>
    <t>br /&gt;Inverse functions, integration by parts, techniques of integration practice. Math 126</t>
  </si>
  <si>
    <t xml:space="preserve">br /&gt;help with L'Hospital's rule, integrals (integration by parts) sections 5.8 and 6.1 </t>
  </si>
  <si>
    <t>MATH-245</t>
  </si>
  <si>
    <t>br /&gt;I require assistance with homework involving modeling with differential equations.</t>
  </si>
  <si>
    <t>EE-202</t>
  </si>
  <si>
    <t>MATH-445</t>
  </si>
  <si>
    <t>br /&gt;Help with Fourier series and using them to solve ODEs. Also, general tips for success in Math 445, especially what to review from Math 245.</t>
  </si>
  <si>
    <t>EE-150</t>
  </si>
  <si>
    <t>br /&gt;Eigen value newton method.with lab zero</t>
  </si>
  <si>
    <t>br /&gt;I need help with problem 20 of section 2.2 in Differential Equations.  It is only an algebra question, but I'm having issues with isolating the variable.</t>
  </si>
  <si>
    <t>br /&gt;chapter 2.3 2.4 2.5 3.1</t>
  </si>
  <si>
    <t>br /&gt;equations of lines (3d coordinate system) and planes, cylinders and quadric surfaces</t>
  </si>
  <si>
    <t xml:space="preserve">br /&gt;Latter half of chapter 10(10.5-10.8). Not really sure what is going on. </t>
  </si>
  <si>
    <t>br /&gt;Help with continuity, derivatives, practice with limits in MATH125</t>
  </si>
  <si>
    <t>br /&gt;Help using the trig law in free body diagram. Using the right angles when I sum forces.</t>
  </si>
  <si>
    <t>br /&gt;Hey I just have some general questions about my homework sections 2.1-2.4 about separation techniques.</t>
  </si>
  <si>
    <t>CE-110</t>
  </si>
  <si>
    <t>PHYS-152</t>
  </si>
  <si>
    <t>br /&gt;HW</t>
  </si>
  <si>
    <t>br /&gt;I need help understanding the forced oscillations and approximation by trigonometry concepts.</t>
  </si>
  <si>
    <t>MASC-310</t>
  </si>
  <si>
    <t>br /&gt;new MASC hw using program</t>
  </si>
  <si>
    <t>br /&gt;unit conversions</t>
  </si>
  <si>
    <t xml:space="preserve">br /&gt;I need help with unit conversions, and understanding when to use gc.  </t>
  </si>
  <si>
    <t>br /&gt;Help with general kinematic problems.</t>
  </si>
  <si>
    <t>br /&gt;Help with general force problems.</t>
  </si>
  <si>
    <t>br /&gt;Help with continuos functions and the squeeze thm involving trig in MATH 125.</t>
  </si>
  <si>
    <t>br /&gt;I need help with my first AME 101L assignment. I am having difficulties using conversion factors and units that I am unfamilar with, such as lbm and lbf. The assignment is based on problems with large numbers of conversions. Thank you!</t>
  </si>
  <si>
    <t>br /&gt;Help with Scientic Paper Writing in EE and IT-specified Resume Writing</t>
  </si>
  <si>
    <t>br /&gt;Writing body paragraphs and introductions</t>
  </si>
  <si>
    <t>br /&gt;I don't understand some elements of using L'Hospital's rule</t>
  </si>
  <si>
    <t xml:space="preserve">br /&gt;I need help in the lab seciton. Its my first semester at USC &amp; I've never used any of the softwares required in the lab. (Virtual box, Xilinx, Model Sim). </t>
  </si>
  <si>
    <t>br /&gt;help with homework (gauss' law)</t>
  </si>
  <si>
    <t>br /&gt;Help understanding electric chages/forces between particles and various surfaces</t>
  </si>
  <si>
    <t>br /&gt;Help with linear circuits problems (basic ones, first homework).</t>
  </si>
  <si>
    <t>CE-473</t>
  </si>
  <si>
    <t>br /&gt;Help with hw handout involving financial tables. (bonds, yield, coupon rates)</t>
  </si>
  <si>
    <t xml:space="preserve">br /&gt;Calls and puts on stock options, and bond options. </t>
  </si>
  <si>
    <t>CSCI-102</t>
  </si>
  <si>
    <t>br /&gt;Backtrace and Recursive Function</t>
  </si>
  <si>
    <t>br /&gt;node analysis</t>
  </si>
  <si>
    <t>br /&gt;hw 2- Gauss’ law</t>
  </si>
  <si>
    <t>br /&gt;Help with EE202 Homework 1</t>
  </si>
  <si>
    <t>br /&gt;Vectors and two-dimensional and three dimensional motion.</t>
  </si>
  <si>
    <t>ENGR-MTLAB</t>
  </si>
  <si>
    <t>br /&gt;Help with plotting in matlab</t>
  </si>
  <si>
    <t>br /&gt;/help with HW on vector HW</t>
  </si>
  <si>
    <t>br /&gt;Help with one dimensional motion word problems and multiplying vectors.</t>
  </si>
  <si>
    <t>br /&gt;I require assistance with math homework involving modeling with first-order differential equations.</t>
  </si>
  <si>
    <t>br /&gt;cylinders and quadratic surfaces,  vector functions and space curves</t>
  </si>
  <si>
    <t>br /&gt;Help with trigonometric integration and substitution, and integration by parts</t>
  </si>
  <si>
    <t xml:space="preserve">br /&gt;I need help with discrete math. Didn't see it on the list. Summations, Sets. </t>
  </si>
  <si>
    <t xml:space="preserve">br /&gt;Help with 473 and 309. Need help with cash flow, financial statements, stocks, and bonds. </t>
  </si>
  <si>
    <t>CE-205</t>
  </si>
  <si>
    <t>br /&gt;stock and bonds for ce 473</t>
  </si>
  <si>
    <t>br /&gt;I require assistance with physics homework involving Gauss's Law.</t>
  </si>
  <si>
    <t>br /&gt;help with velocity acceleration, vector motion in straight line and motion in 2 dimension.</t>
  </si>
  <si>
    <t>br /&gt;I require assistance with homework involving free body diagrams in three dimensions.</t>
  </si>
  <si>
    <t>br /&gt;help with modeling first order equatin,difference between linear and non linear equation, autonomous equation and population dynamics, exact equation and intregating factor</t>
  </si>
  <si>
    <t>APPOINTMENT COMMENT</t>
  </si>
  <si>
    <t>Vadenberg</t>
  </si>
  <si>
    <t xml:space="preserve"> avandenb@usc.edu</t>
  </si>
  <si>
    <t>Student didn't realize appt was booked because he didn't get to the confirmation screen.</t>
  </si>
  <si>
    <t>Vidal</t>
  </si>
  <si>
    <t>Larios</t>
  </si>
  <si>
    <t>vlarios@usc.edu</t>
  </si>
  <si>
    <t>Joseph</t>
  </si>
  <si>
    <t>Teng</t>
  </si>
  <si>
    <t>josephte@usc.edu</t>
  </si>
  <si>
    <t>Justin</t>
  </si>
  <si>
    <t>Laveroni</t>
  </si>
  <si>
    <t>laveroni@usc.edu</t>
  </si>
  <si>
    <t>Jennifer</t>
  </si>
  <si>
    <t>Hsu</t>
  </si>
  <si>
    <t>chinfanh@usc.edu</t>
  </si>
  <si>
    <t xml:space="preserve">Victoria </t>
  </si>
  <si>
    <t>Schwartz</t>
  </si>
  <si>
    <t>schwartv@usc.edu</t>
  </si>
  <si>
    <t>jean</t>
  </si>
  <si>
    <t>canellas</t>
  </si>
  <si>
    <t>canellas@usc.edu</t>
  </si>
  <si>
    <t>Shayan</t>
  </si>
  <si>
    <t>Shooshtarian</t>
  </si>
  <si>
    <t>shooshta@usc.edu</t>
  </si>
  <si>
    <t>Kelly</t>
  </si>
  <si>
    <t>Espinoza</t>
  </si>
  <si>
    <t>knespino@usc.edu</t>
  </si>
  <si>
    <t>Daphne</t>
  </si>
  <si>
    <t>Lughes</t>
  </si>
  <si>
    <t>lughes@usc.edu</t>
  </si>
  <si>
    <t>May</t>
  </si>
  <si>
    <t>Wu</t>
  </si>
  <si>
    <t>maywu@usc.edu</t>
  </si>
  <si>
    <t>sidi</t>
  </si>
  <si>
    <t>huang</t>
  </si>
  <si>
    <t>sidihuan@usc.edu</t>
  </si>
  <si>
    <t>Haley</t>
  </si>
  <si>
    <t>Lenner</t>
  </si>
  <si>
    <t>lenner@usc.edu</t>
  </si>
  <si>
    <t>Ngan</t>
  </si>
  <si>
    <t>nngan@usc.edu</t>
  </si>
  <si>
    <t>Marissa</t>
  </si>
  <si>
    <t>Gustavson</t>
  </si>
  <si>
    <t>mgustavs@usc.edu</t>
  </si>
  <si>
    <t>Ivana</t>
  </si>
  <si>
    <t>Wang</t>
  </si>
  <si>
    <t>ivanawan@usc.edu</t>
  </si>
  <si>
    <t>Rostyslav</t>
  </si>
  <si>
    <t>Sokolov</t>
  </si>
  <si>
    <t>rsokolov@usc.edu</t>
  </si>
  <si>
    <t>Nayeon</t>
  </si>
  <si>
    <t>nayeonki@usc.edu</t>
  </si>
  <si>
    <t>Holly</t>
  </si>
  <si>
    <t>Malin</t>
  </si>
  <si>
    <t>hmalin@usc.edu</t>
  </si>
  <si>
    <t>Charlie</t>
  </si>
  <si>
    <t>McGrady</t>
  </si>
  <si>
    <t>cmcgrady@usc.edu</t>
  </si>
  <si>
    <t xml:space="preserve">Libanos </t>
  </si>
  <si>
    <t>Redda</t>
  </si>
  <si>
    <t>redda@usc.edu</t>
  </si>
  <si>
    <t>Megan</t>
  </si>
  <si>
    <t>Momohara</t>
  </si>
  <si>
    <t>momohara@usc.edu</t>
  </si>
  <si>
    <t>Keer</t>
  </si>
  <si>
    <t>kkeer@usc.edu</t>
  </si>
  <si>
    <t>Stephanie</t>
  </si>
  <si>
    <t>Reagle</t>
  </si>
  <si>
    <t>reagle@usc.edu</t>
  </si>
  <si>
    <t>Dizhen</t>
  </si>
  <si>
    <t>Lu</t>
  </si>
  <si>
    <t>dizhenlu@usc.edu</t>
  </si>
  <si>
    <t>naser</t>
  </si>
  <si>
    <t>amarah</t>
  </si>
  <si>
    <t>abouamar@usc.edu</t>
  </si>
  <si>
    <t>jiaming</t>
  </si>
  <si>
    <t>Li</t>
  </si>
  <si>
    <t>jiamingl@usc.edu</t>
  </si>
  <si>
    <t>Moriah</t>
  </si>
  <si>
    <t>Mulroe</t>
  </si>
  <si>
    <t>mulroe@usc.edu</t>
  </si>
  <si>
    <t>Armstrong</t>
  </si>
  <si>
    <t>kjarmstr@usc.edu</t>
  </si>
  <si>
    <t>Jacob</t>
  </si>
  <si>
    <t>Roth</t>
  </si>
  <si>
    <t>jacobrot@usc.edu</t>
  </si>
  <si>
    <t>Jeff</t>
  </si>
  <si>
    <t>Zia</t>
  </si>
  <si>
    <t>jzia@usc.edu</t>
  </si>
  <si>
    <t>Cheberenchick</t>
  </si>
  <si>
    <t>cheberen@usc.edu</t>
  </si>
  <si>
    <t>EE-301</t>
  </si>
  <si>
    <t>CE-309</t>
  </si>
  <si>
    <t xml:space="preserve">br /&gt;Help with basic physics concepts (projectile motion, forces, circular motion). </t>
  </si>
  <si>
    <t>CSCI-201</t>
  </si>
  <si>
    <t>br /&gt;writing</t>
  </si>
  <si>
    <t>br /&gt;essay</t>
  </si>
  <si>
    <t>br /&gt;review for exam</t>
  </si>
  <si>
    <t>br /&gt;midterm review</t>
  </si>
  <si>
    <t>br /&gt;Help Creating a program in C++ simulating 3 simultaneous coin tosses. Where the 3 coin tosses are then analyzed and the individual with the different coin face recieves all the coins. The game continues until all the user specified coins run out.</t>
  </si>
  <si>
    <t>br /&gt;Help with illumin article</t>
  </si>
  <si>
    <t>EE-101</t>
  </si>
  <si>
    <t>br /&gt;I need help with hw and quiz practice for vectors and planes. I'll do hw and practice as much as I can before then.</t>
  </si>
  <si>
    <t>br /&gt;Connections, grammars etc.</t>
  </si>
  <si>
    <t>br /&gt;Connection, grammars, etc.</t>
  </si>
  <si>
    <t xml:space="preserve">br /&gt;Help with cross product, quadric surfaces, and curves in space. Hoping to work through some book problems, I feel like I understand most of the general concepts. </t>
  </si>
  <si>
    <t>CSCI-170</t>
  </si>
  <si>
    <t>br /&gt;Limits in Calc 1</t>
  </si>
  <si>
    <t xml:space="preserve">Went very well, this student has a huge history of calculus and just ended some help with explaining some of the more theoretical problems. </t>
  </si>
  <si>
    <t>Sayantan</t>
  </si>
  <si>
    <t>Chakraborty</t>
  </si>
  <si>
    <t>sayantac@usc.edu</t>
  </si>
  <si>
    <t>br /&gt;Limits, Differentiation w/ limit definition and Differentiability in Calc I</t>
  </si>
  <si>
    <t>br /&gt;Help with Statistics, Units and Forces in Mechanical Engineering</t>
  </si>
  <si>
    <t>Priya</t>
  </si>
  <si>
    <t>Bhatnagar</t>
  </si>
  <si>
    <t>priyabha@usc.edu</t>
  </si>
  <si>
    <t>br /&gt;History Paper. renaissance era, Conduct manuals, the role of women in society</t>
  </si>
  <si>
    <t>br /&gt;Preparing for the first Physics midterm (1D, 2D kinematics; forces, newton's laws)</t>
  </si>
  <si>
    <t>Good luck on the midterm!</t>
  </si>
  <si>
    <t>br /&gt;Hw</t>
  </si>
  <si>
    <t>Good luck!</t>
  </si>
  <si>
    <t>br /&gt;previous ame homework and lecture notes concepts</t>
  </si>
  <si>
    <t xml:space="preserve">br /&gt;MATH 126  </t>
  </si>
  <si>
    <t xml:space="preserve">Student does extensive homework and every practice problem so she knows her math very well and just wants to fine tune some of her problems. This student has pulled no-shows and has apologized dearly for them. </t>
  </si>
  <si>
    <t xml:space="preserve">br /&gt;I need help understanding the limits and continuity definition of multivariable functions in terms of epsilon delta. It makes zero sense to me. Also some practice using vectors and planes. </t>
  </si>
  <si>
    <t>Also assisted with PHYS-151</t>
  </si>
  <si>
    <t>br /&gt;Review for exam</t>
  </si>
  <si>
    <t>br /&gt;homework review</t>
  </si>
  <si>
    <t>br /&gt;Review for first exam on the following week.</t>
  </si>
  <si>
    <t>br /&gt;Help with online hw</t>
  </si>
  <si>
    <t xml:space="preserve">br /&gt;I need help with some questions on my CE 473 homework. Also, may  have some questions regarding CE 309 (midterm this Wednesday). </t>
  </si>
  <si>
    <t>Helped with CE-309 instead -- Manometry and hydrostatic pressure</t>
  </si>
  <si>
    <t>CHEM-322a</t>
  </si>
  <si>
    <t xml:space="preserve">br /&gt;help with understanding isomerism: enantiomers, diastereomers, constitutional isomers, meso compounds.  </t>
  </si>
  <si>
    <t>Helen</t>
  </si>
  <si>
    <t>Banh</t>
  </si>
  <si>
    <t>helenban@usc.edu</t>
  </si>
  <si>
    <t>br /&gt;Last minute help on test material for Tuesday.  Will bring specific questions. Physics 151.</t>
  </si>
  <si>
    <t>Victoria</t>
  </si>
  <si>
    <t>Patterson</t>
  </si>
  <si>
    <t>vnpatter@usc.edu</t>
  </si>
  <si>
    <t>CHEM-105b</t>
  </si>
  <si>
    <t>br /&gt;Help with lab reports</t>
  </si>
  <si>
    <t>Jonathan</t>
  </si>
  <si>
    <t>Castro</t>
  </si>
  <si>
    <t>castroja@usc.edu</t>
  </si>
  <si>
    <t>br /&gt;Math 126</t>
  </si>
  <si>
    <t>br /&gt;help with potential</t>
  </si>
  <si>
    <t>br /&gt;We have a semester long programming assignment where we are basically simulating a restaurant.  We are using agent design and threading in JAVA.  I would love help on my assignment.</t>
  </si>
  <si>
    <t>Evan</t>
  </si>
  <si>
    <t>Coutre</t>
  </si>
  <si>
    <t>coutre@usc.edu</t>
  </si>
  <si>
    <t>br /&gt;Help with propositional logic, predicates and quantifiers, rules of inference, propositional equivalences and proofs.</t>
  </si>
  <si>
    <t>gabelew@usc.edu</t>
  </si>
  <si>
    <t>br /&gt;help with linked lists</t>
  </si>
  <si>
    <t>br /&gt;EE101 midterm on friday 10/4, help with multiplexors, decoders, minterms, maxterms karnaugh maps, waveforms</t>
  </si>
  <si>
    <t>br /&gt;Hw3</t>
  </si>
  <si>
    <t>br /&gt;Physics 151 Past paper help.</t>
  </si>
  <si>
    <t>br /&gt;I need help with AME-105 using the International Standard Atmosphere equations to calculate pressure, density and temperature at varies altitudes.</t>
  </si>
  <si>
    <t>Isidro</t>
  </si>
  <si>
    <t>Cruz</t>
  </si>
  <si>
    <t>isidrocr@usc.edu</t>
  </si>
  <si>
    <t>br /&gt;  Coming in for physics 151. Thanks</t>
  </si>
  <si>
    <t>br /&gt;Help with inheritance, template classes, linked lists. Struggling with assignment, having trouble with template classes mostly.</t>
  </si>
  <si>
    <t>br /&gt;HW3</t>
  </si>
  <si>
    <t>br /&gt;Connections, Grammars etc.</t>
  </si>
  <si>
    <t>br /&gt;Midterm review!</t>
  </si>
  <si>
    <t xml:space="preserve">Went very well, this student has evident test anxiety and it's important to know that she need to calm down. Great recurring student. </t>
  </si>
  <si>
    <t>EE-364</t>
  </si>
  <si>
    <t>br /&gt;expectation and change in expectation</t>
  </si>
  <si>
    <t>Paul</t>
  </si>
  <si>
    <t>Delgado</t>
  </si>
  <si>
    <t>pauldelg@usc.edu</t>
  </si>
  <si>
    <t xml:space="preserve">br /&gt;Help me to come up with strong arguments for my analytical essay, write an introduction and conclusion and correct the grammar mistakes. </t>
  </si>
  <si>
    <t>Shalkar</t>
  </si>
  <si>
    <t>Tleuzhanov</t>
  </si>
  <si>
    <t>tleuzhan@usc.edu</t>
  </si>
  <si>
    <t>br /&gt;Help with an essay.</t>
  </si>
  <si>
    <t xml:space="preserve">br /&gt;Help developing and improving essay structure.   Also, critique of the intro and first two body paragraphs. </t>
  </si>
  <si>
    <t>Brian</t>
  </si>
  <si>
    <t>brianliu@usc.edu</t>
  </si>
  <si>
    <t>br /&gt;WRIT 140 Assignment 2. It will be a rough draft for a paper due Oct. 1.</t>
  </si>
  <si>
    <t>Alana</t>
  </si>
  <si>
    <t>Osterling</t>
  </si>
  <si>
    <t>aosterli@usc.edu</t>
  </si>
  <si>
    <t>Good work! And good luck on the test!</t>
  </si>
  <si>
    <t>CHEM-105a</t>
  </si>
  <si>
    <t>br /&gt;Study for chem test</t>
  </si>
  <si>
    <t>Nicolette</t>
  </si>
  <si>
    <t>Dworkin</t>
  </si>
  <si>
    <t>dworkin@usc.edu</t>
  </si>
  <si>
    <t>br /&gt;hw</t>
  </si>
  <si>
    <t>br /&gt;Help with brainstorming ideas for essay and organizing essay</t>
  </si>
  <si>
    <t>AME-150</t>
  </si>
  <si>
    <t>br /&gt;help with vector mechanics</t>
  </si>
  <si>
    <t>br /&gt;Help with homework</t>
  </si>
  <si>
    <t>br /&gt;matlab Eigen vector and values.</t>
  </si>
  <si>
    <t>br /&gt;Help with BME 403 exam 1</t>
  </si>
  <si>
    <t>BISC-320</t>
  </si>
  <si>
    <t>br /&gt;Help with BISC 320 Exam 1 prep</t>
  </si>
  <si>
    <t>br /&gt;help getting hw understood and completed</t>
  </si>
  <si>
    <t>br /&gt;Help studying for my first Physics midterm! Thank you!</t>
  </si>
  <si>
    <t>Leilani</t>
  </si>
  <si>
    <t>Rebolledo</t>
  </si>
  <si>
    <t>lrebolle@usc.edu</t>
  </si>
  <si>
    <t>br /&gt;Coulomb’s Law Electric Fields   Gauss Law,Potential and   Voltage</t>
  </si>
  <si>
    <t xml:space="preserve">br /&gt;Review for first midterm covering coulomb's law, electric field, gauss' law, potential difference, capacitance and dielectrics. </t>
  </si>
  <si>
    <t>Ryan</t>
  </si>
  <si>
    <t>Blackwell</t>
  </si>
  <si>
    <t>rblackwe@usc.edu</t>
  </si>
  <si>
    <t>Good work, good luck on the midterm.</t>
  </si>
  <si>
    <t>br /&gt;Statics get ready for test!</t>
  </si>
  <si>
    <t>br /&gt;Statics get ready for test</t>
  </si>
  <si>
    <t xml:space="preserve">br /&gt;newtons method  </t>
  </si>
  <si>
    <t>He said he had class until 12:20, but that he thought he would get out early.  I'll tell him not to do this again...</t>
  </si>
  <si>
    <t>br /&gt;Hw overview and midterm</t>
  </si>
  <si>
    <t xml:space="preserve">br /&gt;BME 101 Problem Set. Chapter 1 Mole fractions,  dimensions, unit conversions. </t>
  </si>
  <si>
    <t>Ines</t>
  </si>
  <si>
    <t>Guinard</t>
  </si>
  <si>
    <t>guinard@usc.edu</t>
  </si>
  <si>
    <t>br /&gt;Review before the final</t>
  </si>
  <si>
    <t>Pay</t>
  </si>
  <si>
    <t>npay@usc.edu</t>
  </si>
  <si>
    <t>br /&gt;Unsure yet. I may have a homework assignment. If not, I'll most likely come for clarification on topics having to do with motion or force.</t>
  </si>
  <si>
    <t>Rafael</t>
  </si>
  <si>
    <t>Vergnaud</t>
  </si>
  <si>
    <t>rvergnau@usc.edu</t>
  </si>
  <si>
    <t>br /&gt;Help with Midterm review for physics 151</t>
  </si>
  <si>
    <t>Saloni</t>
  </si>
  <si>
    <t>Shah</t>
  </si>
  <si>
    <t>shahss@usc.edu</t>
  </si>
  <si>
    <t xml:space="preserve">br /&gt;midterm review  </t>
  </si>
  <si>
    <t>Jeongwoo</t>
  </si>
  <si>
    <t>Han</t>
  </si>
  <si>
    <t>jeongwoh@usc.edu</t>
  </si>
  <si>
    <t>br /&gt;So I want to start studying for my midterm but in MASC 110L but there are some things I don't understand percent composition, combustion analysis, also Pi/sigma bonding diagrams are a little sketchy for me too.</t>
  </si>
  <si>
    <t>Auditory learner - needs concepts to be verbally explained using real examples</t>
  </si>
  <si>
    <t>br /&gt;I require assistance with math homework involving 2nd-order differential equations.</t>
  </si>
  <si>
    <t>br /&gt;Would like to do some C++ review specifically with pointers, classes, header files, and makefiles, just to make sure I have the fundamentals down.</t>
  </si>
  <si>
    <t>Chen</t>
  </si>
  <si>
    <t>stepheyc@usc.edu</t>
  </si>
  <si>
    <t xml:space="preserve">br /&gt;Help to prepare for midterm </t>
  </si>
  <si>
    <t>Anne</t>
  </si>
  <si>
    <t>Kao</t>
  </si>
  <si>
    <t>annekao@usc.edu</t>
  </si>
  <si>
    <t>br /&gt;Graphing quadric surfaces, possibly some basics of multivariable functions</t>
  </si>
  <si>
    <t>Bever</t>
  </si>
  <si>
    <t>Jbever@usc.edu</t>
  </si>
  <si>
    <t>br /&gt;I am aware that varc does not have tutors for Materials Science 110 so they told me to get tutoring through chem105a. My main concerns and questions are determining the electronegativity properties of chemical bonds. Additionally, I want help in determining polarity of molecular bonds as well. I would also like review of bonds in general. Finally, I would like help on Noble gas notation on electron configuration. Thanks</t>
  </si>
  <si>
    <t>Jeffrey</t>
  </si>
  <si>
    <t>Massey</t>
  </si>
  <si>
    <t>jpmassey@usc.edu</t>
  </si>
  <si>
    <t>br /&gt;Calc 125</t>
  </si>
  <si>
    <t>br /&gt;Limits, partial fractions, review from first few sections</t>
  </si>
  <si>
    <t>br /&gt;just overview of chapter 6 and important stuff for midterm</t>
  </si>
  <si>
    <t xml:space="preserve">br /&gt;Review on Arc Length (10.8 in text) and functions of several variables (11.1 in text) </t>
  </si>
  <si>
    <t>Caroline</t>
  </si>
  <si>
    <t>Carney</t>
  </si>
  <si>
    <t>clcarney@usc.edu</t>
  </si>
  <si>
    <t>br /&gt;Help with hydrogenation, resonance structures, and new lecture material (will know on Friday 9/20). First midterm is 9/18</t>
  </si>
  <si>
    <t>LaTiera</t>
  </si>
  <si>
    <t>Zachery</t>
  </si>
  <si>
    <t>zachery@usc.edu</t>
  </si>
  <si>
    <t>br /&gt;Review interest rates effective and nominal for daily quiz.</t>
  </si>
  <si>
    <t>br /&gt;previous quizzes on vector equations, multivariable limits,and 3 dimensional shapes</t>
  </si>
  <si>
    <t>br /&gt;I just need help solidifying concepts with EE301 and need help with homework. This might include convolution theorem and other properties of systems and more depending on what we learn this week. If you can set up an appointment this coming week on Tuesday 9/17 that would be awesome, but if not, that's ok too! Thanks! My email is josephte@usc.edu.</t>
  </si>
  <si>
    <t>br /&gt;I also took the time slot at 2 but it's just general help with EE301</t>
  </si>
  <si>
    <t>br /&gt;I will need help implementing my restaurant v2 assignment (passing messages between agents, interacting with the GUI)</t>
  </si>
  <si>
    <t>Eamon</t>
  </si>
  <si>
    <t>Barkhordarian</t>
  </si>
  <si>
    <t>ebarkhor@usc.edu</t>
  </si>
  <si>
    <t>br /&gt;Arc Length, Functions of Several  Variables, and Limits &amp; Continuity</t>
  </si>
  <si>
    <t>br /&gt;Help Creating a program in C++ simulating 3 simultaneous coin tosses. Where the 3 coin tosses are then analyzed and the individual with the different coin face receives all the coins. The game continues until all the user specified coins run out.</t>
  </si>
  <si>
    <t>br /&gt;Help with object oriented design, template class</t>
  </si>
  <si>
    <t>Jordan</t>
  </si>
  <si>
    <t>Klein</t>
  </si>
  <si>
    <t>jordanzk@usc.edu</t>
  </si>
  <si>
    <t xml:space="preserve">PHYS-151 </t>
  </si>
  <si>
    <t>(walk-in)</t>
  </si>
  <si>
    <t>Len</t>
  </si>
  <si>
    <t>Ly</t>
  </si>
  <si>
    <t>lenly@usc.edu</t>
  </si>
  <si>
    <t xml:space="preserve">br /&gt;Relative motion in two directions </t>
  </si>
  <si>
    <t>Jasonkl@usc.edu</t>
  </si>
  <si>
    <t>br /&gt;Help with physic hw and word problems.  Force and projectile motion.</t>
  </si>
  <si>
    <t>br /&gt;Force and Acceleration, Work and Engergy in AME-301</t>
  </si>
  <si>
    <t xml:space="preserve">br /&gt;Reviewing arc length and curvature, velocity/acceleration  in 3D space. </t>
  </si>
  <si>
    <t>br /&gt;help with wiley plus HW</t>
  </si>
  <si>
    <t>br /&gt;Help with past exams</t>
  </si>
  <si>
    <t>br /&gt;Statics! Prepare for Midterm 1</t>
  </si>
  <si>
    <t>br /&gt;Derivatives and Chain Rule in Math 125.</t>
  </si>
  <si>
    <t>jacquems@usc.edu</t>
  </si>
  <si>
    <t>br /&gt;review for first midterm!</t>
  </si>
  <si>
    <t>br /&gt;Help with CE 309, Fluid Mechanics. Need help understanding pressures at different points.</t>
  </si>
  <si>
    <t>Kelvin Vasquez also came in and instead of CE309, we worked on CE473.</t>
  </si>
  <si>
    <t>br /&gt;product rule and quotient rule</t>
  </si>
  <si>
    <t>Julianne</t>
  </si>
  <si>
    <t>Nordhagen</t>
  </si>
  <si>
    <t>nordhage@usc.edu</t>
  </si>
  <si>
    <t>br /&gt;Statics, keeping on track.</t>
  </si>
  <si>
    <t>br /&gt;We have a computer project to do using Matlab, and I am just confused on how to go about doing it.</t>
  </si>
  <si>
    <t>Kariah</t>
  </si>
  <si>
    <t>Davis</t>
  </si>
  <si>
    <t>kariahda@usc.edu</t>
  </si>
  <si>
    <t>br /&gt;matlab</t>
  </si>
  <si>
    <t>Student was several minutes late</t>
  </si>
  <si>
    <t xml:space="preserve">br /&gt;chem 105 a  </t>
  </si>
  <si>
    <t>Stefani</t>
  </si>
  <si>
    <t>Mikov</t>
  </si>
  <si>
    <t>mikov@usc.edu</t>
  </si>
  <si>
    <t xml:space="preserve">br /&gt;Help with problems involving reference frames Physics 151.  Will bring in a few examples from old tests that are confusing me. </t>
  </si>
  <si>
    <t>br /&gt;Help with class structures and templated classes (inheritance). use of header files. Also help with linked lists and recursive functions.</t>
  </si>
  <si>
    <t>Denzel</t>
  </si>
  <si>
    <t>Alexander</t>
  </si>
  <si>
    <t>denzelal@usc.edu</t>
  </si>
  <si>
    <t>br /&gt;Help with figuring out LinkedList templates and accessing its elements.</t>
  </si>
  <si>
    <t>Nicholyn</t>
  </si>
  <si>
    <t>nicholyc@usc.edu</t>
  </si>
  <si>
    <t>br /&gt;general help with homework/studying for test</t>
  </si>
  <si>
    <t>Alec</t>
  </si>
  <si>
    <t>atiffay@usc.edu</t>
  </si>
  <si>
    <t>br /&gt;Help with projectile motion, using variables instead of numbers in position equations</t>
  </si>
  <si>
    <t>Morrato</t>
  </si>
  <si>
    <t>morrato@usc.edu</t>
  </si>
  <si>
    <t>br /&gt;Help with kinematics and force problems, especially midterm questions. Thanks!</t>
  </si>
  <si>
    <t>br /&gt;piecewise functions and limits, reciprocal law, limits to infinity and line of a tangent.</t>
  </si>
  <si>
    <t>Went very well she is a very smart girl and grasps concepts quickly. She likes to work at a very rapid pace and wants things very fast so it's hard to calm her down to focus on problems step by step</t>
  </si>
  <si>
    <t>br /&gt;Help with coding assignment: making a randomly generated number not so random (ie weighting a coin in a computer simulated game)</t>
  </si>
  <si>
    <t>br /&gt;Help me review what we have learned in Physics and prepare for the tests by coming up with and solving test-worthy questions.</t>
  </si>
  <si>
    <t>br /&gt;I need help prepping for my quiz again. It will cover 11.3 and 11.4</t>
  </si>
  <si>
    <t>br /&gt;CSCI 103L - Intro to Programming.  The basic concepts, way of thinking and problem-solving relating to Arrays and Functions for now</t>
  </si>
  <si>
    <t>br /&gt;Help with CSCI 103L - Intro to Programming  Helping me understand and get started with Programming (Using Arrays and Functions)</t>
  </si>
  <si>
    <t>br /&gt;My teacher can barely speak english</t>
  </si>
  <si>
    <t>Ameya</t>
  </si>
  <si>
    <t>Deshpande</t>
  </si>
  <si>
    <t>ameyades@usc.edu</t>
  </si>
  <si>
    <t>br /&gt;General review of torsion.</t>
  </si>
  <si>
    <t>Good work! See you in class.</t>
  </si>
  <si>
    <t>br /&gt;Help with programming assignment related to simulating coin flips between students using 3-element array, loops, rand ()/srand (time (0) ), etc.</t>
  </si>
  <si>
    <t xml:space="preserve">Went very well, she brings in specific problems with programming assignments and then wants the tutor to work through them with her. </t>
  </si>
  <si>
    <t>br /&gt;I am going to need help with my AME problem set. We don't know what is on them ahead of time.</t>
  </si>
  <si>
    <t>br /&gt;Help with agent-oriented programming and Java GUI programming.</t>
  </si>
  <si>
    <t>Trevor</t>
  </si>
  <si>
    <t>Reed</t>
  </si>
  <si>
    <t>trevorar@usc.edu</t>
  </si>
  <si>
    <t>br /&gt;Help refining thesis; prompt - Which author provides the most compelling argument for how we should approach the issue of same-sex marriage in the United States? How or why is the argument more compelling?</t>
  </si>
  <si>
    <t>Christine</t>
  </si>
  <si>
    <t>Sabuni</t>
  </si>
  <si>
    <t>sabuni@usc.edu</t>
  </si>
  <si>
    <t>br /&gt;Help with word problems.</t>
  </si>
  <si>
    <t>See you next time!</t>
  </si>
  <si>
    <t>br /&gt;Recursions</t>
  </si>
  <si>
    <t xml:space="preserve">br /&gt;Help with homework </t>
  </si>
  <si>
    <t xml:space="preserve">br /&gt;Help with taking vector derivatives and quadratic surfaces </t>
  </si>
  <si>
    <t>br /&gt;Help with unconventional kinematics equations, such as only being given distance and time.  (projectile motion)</t>
  </si>
  <si>
    <t>Eugenio</t>
  </si>
  <si>
    <t>Rivera</t>
  </si>
  <si>
    <t>riverae@usc.edu</t>
  </si>
  <si>
    <t xml:space="preserve"> Unit conversions, engineering scrutiny and statistics</t>
  </si>
  <si>
    <t>br /&gt;Help with prep for exam and hw</t>
  </si>
  <si>
    <t>br /&gt;I need help with a 2-D projectile motion HW problem</t>
  </si>
  <si>
    <t>AME-341a</t>
  </si>
  <si>
    <t>br /&gt;Help writing my report for my first Lab</t>
  </si>
  <si>
    <t>br /&gt;need help with ch 10.5 (equations of lines and planes in 3 dimensions)</t>
  </si>
  <si>
    <t>br /&gt;help with statics homework from current week and clarification on last week's homework. (topics will be on statics of particles and on rigid bodies)</t>
  </si>
  <si>
    <t>Crone</t>
  </si>
  <si>
    <t>alexanwc@usc.edu</t>
  </si>
  <si>
    <t>br /&gt;understanding PHYS HW</t>
  </si>
  <si>
    <t>br /&gt;Help with natural and cylindrical coordinates and rotating frames. Basically all of chapter 3 from Dr. Wilcox's book.</t>
  </si>
  <si>
    <t>br /&gt;recursions</t>
  </si>
  <si>
    <t>br /&gt;significant figures  balanced aquationa and moles   name compounds</t>
  </si>
  <si>
    <t>br /&gt;review of electric potential</t>
  </si>
  <si>
    <t>WRIT-130</t>
  </si>
  <si>
    <t>br /&gt;I need a help with WRIT340</t>
  </si>
  <si>
    <t>br /&gt;Help proof reading the PM508 Policy Memo before submission</t>
  </si>
  <si>
    <t>Joshua</t>
  </si>
  <si>
    <t>Gray</t>
  </si>
  <si>
    <t>joshualg@usc.edu</t>
  </si>
  <si>
    <t>br /&gt;Hw and quiz review.</t>
  </si>
  <si>
    <t>br /&gt;EE301 HW help</t>
  </si>
  <si>
    <t>br /&gt;Help with chapter 4: motion in two and three dimensions.  Also, review of chapter 1: 1D kinematics.</t>
  </si>
  <si>
    <t>Good work! And good luck with that problem in office hours.</t>
  </si>
  <si>
    <t>br /&gt;concept review</t>
  </si>
  <si>
    <t>br /&gt;content review</t>
  </si>
  <si>
    <t>br /&gt;PHYS help with understand HW</t>
  </si>
  <si>
    <t>br /&gt;Surfaces in 3D space, Vector functions and space curves, limits of vector functions, differentiating and integrating vector valued functions.</t>
  </si>
  <si>
    <t>br /&gt;Help with interpreting word problems into usable equations. I think the next homework will be on forces</t>
  </si>
  <si>
    <t>br /&gt;Help with MATLAB functions; plotting, matrices, everything    And if there's time, trigonometric substitution in integration</t>
  </si>
  <si>
    <t>Danielle</t>
  </si>
  <si>
    <t>dethomas@usc.edu</t>
  </si>
  <si>
    <t>br /&gt;I mainly need help with the empirical formula and a little help on stoichiometry.</t>
  </si>
  <si>
    <t>br /&gt;help with projectile and newtons law</t>
  </si>
  <si>
    <t>br /&gt;Help with for, while, do while loops.</t>
  </si>
  <si>
    <t>Le</t>
  </si>
  <si>
    <t>evanduyl@usc.edu</t>
  </si>
  <si>
    <t>br /&gt;Scheduling appointment on behalf of Amy Vandenberg. Unsure exactly what she needs tutoring in</t>
  </si>
  <si>
    <t>br /&gt;Help with naming, help with excel if possible.</t>
  </si>
  <si>
    <t>Friend showed up instead</t>
  </si>
  <si>
    <t>br /&gt;I require assistance with math homework involving population dynamics and exact equations.</t>
  </si>
  <si>
    <t>br /&gt;Connections, grammars, etc.</t>
  </si>
  <si>
    <t>br /&gt;Help with writing functions. specifically in relation to creating a 15 tile puzzle game and checking when it's solved.</t>
  </si>
  <si>
    <t xml:space="preserve"> Appointment went well however it was hard to explain the student the different functions of c++. </t>
  </si>
  <si>
    <t xml:space="preserve">br /&gt;Matlab </t>
  </si>
  <si>
    <t xml:space="preserve">br /&gt;Help with derivatives. </t>
  </si>
  <si>
    <t>Went very well the student is very visual and and likes to see problems worked on the white board</t>
  </si>
  <si>
    <t xml:space="preserve">br /&gt;partial fractions and 6.3 in math 126 </t>
  </si>
  <si>
    <t>Went very well again she is a returning VARC tutee and plans on returning frequently in the near future.</t>
  </si>
  <si>
    <t>br /&gt;derivatives with definition of a limit, computing derivatives in MATH 125</t>
  </si>
  <si>
    <t>New VARC student that is quite timid but opens up once you get her to work the problems herself</t>
  </si>
  <si>
    <t>br /&gt;Help with java programming</t>
  </si>
  <si>
    <t>br /&gt;Connections, grammars, understanding about the contents</t>
  </si>
  <si>
    <t>br /&gt;Help with writing a code for an coin-toss assignment. I have no coding experience.</t>
  </si>
  <si>
    <t>Ellen</t>
  </si>
  <si>
    <t>ellenylu@usc.edu</t>
  </si>
  <si>
    <t>br /&gt;Help with runtime analysis, big-o notation, omega runtime, theta runtime, little-o notation</t>
  </si>
  <si>
    <t>Leyva</t>
  </si>
  <si>
    <t>johnleyv@usc.edu</t>
  </si>
  <si>
    <t>br /&gt;Help with trig functions, squeeze theorem problems, and infinite limits in Math 125.</t>
  </si>
  <si>
    <t>Marc</t>
  </si>
  <si>
    <t>Hirabayashi</t>
  </si>
  <si>
    <t>mhirabay@usc.edu</t>
  </si>
  <si>
    <t xml:space="preserve">br /&gt;Help with homework from chapter 3 - Fluid Mechanics  </t>
  </si>
  <si>
    <t>Margaret</t>
  </si>
  <si>
    <t>Gwynne</t>
  </si>
  <si>
    <t>mgwynne@usc.edu</t>
  </si>
  <si>
    <t>br /&gt;Help with interest problems.</t>
  </si>
  <si>
    <t>br /&gt;Help setting up physics word problems.</t>
  </si>
  <si>
    <t>br /&gt;general help with homework problems</t>
  </si>
  <si>
    <t>br /&gt;Help rewriting Policy Memo for a Preventative Medicine course on the US Delivery of Health Services</t>
  </si>
  <si>
    <t>br /&gt;.</t>
  </si>
  <si>
    <t>br /&gt;I am having problems with section 1.5-1.6 (Sturm-Liouville problems and orthogonal Series)</t>
  </si>
  <si>
    <t>br /&gt;Help with understanding physics concepts</t>
  </si>
  <si>
    <t xml:space="preserve">br /&gt;help setting up bitbucket and submissions </t>
  </si>
  <si>
    <t>Malvika</t>
  </si>
  <si>
    <t>Nagpal</t>
  </si>
  <si>
    <t>mnagpal@usc.edu</t>
  </si>
  <si>
    <t>br /&gt;Help with Physics 152 homework 3</t>
  </si>
  <si>
    <t>br /&gt;Want to expand my understanding of 3 dimensional statics equations.</t>
  </si>
  <si>
    <t>Good work! See you Thursday.</t>
  </si>
  <si>
    <t>br /&gt;Help with whatever we're doing in class that week... my professor isn't the best :P</t>
  </si>
  <si>
    <t>Melissa</t>
  </si>
  <si>
    <t>Peters</t>
  </si>
  <si>
    <t>melissjp@usc.edu</t>
  </si>
  <si>
    <t xml:space="preserve">br /&gt;Help with homework problems involving challenging vectors. </t>
  </si>
  <si>
    <t>br /&gt;I need help with algorithm design on the current HW2.</t>
  </si>
  <si>
    <t>br /&gt;Help with inverse trigonometric functions, hyperbolic functions, indeterminate forms, l' Hospital's rule, integration by parts, trigonometric integrals, and trigonometric substitutions.</t>
  </si>
  <si>
    <t>Went very well. The student is extremely shy and you have to push her a little bit to try and work through the problems</t>
  </si>
  <si>
    <t>Berrios</t>
  </si>
  <si>
    <t>jberrios@usc.edu</t>
  </si>
  <si>
    <t>br /&gt;MATH 126 Partial Fracctions</t>
  </si>
  <si>
    <t>Went very well she is excited about the VARC team and plans to come around frequently in the near future. She was very impressed by the session</t>
  </si>
  <si>
    <t>br /&gt;help with partial fractions</t>
  </si>
  <si>
    <t xml:space="preserve">Student is smart but lost in certain areas because he is not following the professor very well. </t>
  </si>
  <si>
    <t>Alexis</t>
  </si>
  <si>
    <t>Ulloa</t>
  </si>
  <si>
    <t>aulloa@usc.edu</t>
  </si>
  <si>
    <t>Good work! See you Wed.</t>
  </si>
  <si>
    <t>br /&gt;describing and sketching the surface</t>
  </si>
  <si>
    <t>Ramsey</t>
  </si>
  <si>
    <t>cramsey@usc.edu</t>
  </si>
  <si>
    <t>br /&gt;Help with stoichiometry and dimensional analysis.</t>
  </si>
  <si>
    <t>br /&gt;HW 2. Recursive Backtracing function</t>
  </si>
  <si>
    <t xml:space="preserve">br /&gt;I need help to review ode, naming and basically chapters 1-2 for my midterm  </t>
  </si>
  <si>
    <t>br /&gt;Im doing the wileyplus homework, its kind of alot but its on 2d kinematics and im totally totally lost...</t>
  </si>
  <si>
    <t>Snell</t>
  </si>
  <si>
    <t>sarahsne@usc.edu</t>
  </si>
  <si>
    <t>br /&gt;Help with fluid kinematics</t>
  </si>
  <si>
    <t>Winston</t>
  </si>
  <si>
    <t>van Keulen</t>
  </si>
  <si>
    <t>wvankeul@usc.edu</t>
  </si>
  <si>
    <t>br /&gt;Help with fluid statics and hydrostatic equation stuff.</t>
  </si>
  <si>
    <t>Walk-in</t>
  </si>
  <si>
    <t>Week Of</t>
  </si>
  <si>
    <t>Available</t>
  </si>
  <si>
    <t>Conducted</t>
  </si>
  <si>
    <t>No Show</t>
  </si>
  <si>
    <t>Vacant</t>
  </si>
  <si>
    <t>Percent Conducted</t>
  </si>
  <si>
    <t>Course</t>
  </si>
  <si>
    <t>Number</t>
  </si>
  <si>
    <t>br /&gt;help with homework!</t>
  </si>
  <si>
    <t>br /&gt;review new concepts</t>
  </si>
  <si>
    <t>br /&gt;Help with Physics HW</t>
  </si>
  <si>
    <t>br /&gt;physics 151</t>
  </si>
  <si>
    <t>br /&gt;Go over the 1st test, including proving if planes are parallel or if two lines are contained in the same plane, Paramitarizing equations that are not as nice as x=cost y=sint. Possibly some 11.7 too</t>
  </si>
  <si>
    <t>Alex</t>
  </si>
  <si>
    <t>Ladines</t>
  </si>
  <si>
    <t>ladines@usc.edu</t>
  </si>
  <si>
    <t>br /&gt;Review new concepts</t>
  </si>
  <si>
    <t>Soroush</t>
  </si>
  <si>
    <t>Raigani</t>
  </si>
  <si>
    <t>raigani@usc.edu</t>
  </si>
  <si>
    <t>Dana</t>
  </si>
  <si>
    <t>danagree@usc.edu</t>
  </si>
  <si>
    <t>Archana</t>
  </si>
  <si>
    <t>Bettadapur</t>
  </si>
  <si>
    <t>bettadap@usc.edu</t>
  </si>
  <si>
    <t>Jhumann</t>
  </si>
  <si>
    <t>Ung</t>
  </si>
  <si>
    <t>jhumannu@usc.edu</t>
  </si>
  <si>
    <t>br /&gt;I require assistance with physics homework involving magnetic fields.</t>
  </si>
  <si>
    <t>br /&gt;Hw help</t>
  </si>
  <si>
    <t>br /&gt;Midterm Review Problem Practices..</t>
  </si>
  <si>
    <t>Brock</t>
  </si>
  <si>
    <t>Malinoski</t>
  </si>
  <si>
    <t>Fernanda</t>
  </si>
  <si>
    <t>Velazco</t>
  </si>
  <si>
    <t>fvelazco@usc.edu</t>
  </si>
  <si>
    <t>br /&gt;Help understanding concepts taught in class (this section consists of magnetic field, Lorentz force, ampere's law, inductance, magnetic matter). I'm not sure which concepts we'll have learned at this time, but I'll probably have some questions on a few of these things.</t>
  </si>
  <si>
    <t>Sam</t>
  </si>
  <si>
    <t>Kaplan</t>
  </si>
  <si>
    <t>slkaplan@usc.edu</t>
  </si>
  <si>
    <t>br /&gt;Help in regards to homework problems covering Magnetic Fields ,Lorentz Force, &amp; Ampere’s law</t>
  </si>
  <si>
    <t>Angelica</t>
  </si>
  <si>
    <t>Girardello</t>
  </si>
  <si>
    <t>girardel@usc.edu</t>
  </si>
  <si>
    <t>br /&gt;Vectors. For my next assignment I have to build a calculator using a stack.</t>
  </si>
  <si>
    <t>Nguyen</t>
  </si>
  <si>
    <t>bjnguyen@usc.edu</t>
  </si>
  <si>
    <t>Swini</t>
  </si>
  <si>
    <t>Tummala</t>
  </si>
  <si>
    <t>mtummala@usc.edu</t>
  </si>
  <si>
    <t>Alyssa</t>
  </si>
  <si>
    <t>Poteet</t>
  </si>
  <si>
    <t>poteet@usc.edu</t>
  </si>
  <si>
    <t>Shrutee</t>
  </si>
  <si>
    <t>Tandon</t>
  </si>
  <si>
    <t>srtandon@usc.edu</t>
  </si>
  <si>
    <t>Abha</t>
  </si>
  <si>
    <t>Nath</t>
  </si>
  <si>
    <t>abhanath@usc.edu</t>
  </si>
  <si>
    <t>Richard</t>
  </si>
  <si>
    <t>Zhou</t>
  </si>
  <si>
    <t>richardz@usc.edu</t>
  </si>
  <si>
    <t>Jianliang</t>
  </si>
  <si>
    <t>jianliac@usc.edu</t>
  </si>
  <si>
    <t>karisa</t>
  </si>
  <si>
    <t>mercer</t>
  </si>
  <si>
    <t>kmercer@usc.edu</t>
  </si>
  <si>
    <t>Catherine</t>
  </si>
  <si>
    <t>Keligian</t>
  </si>
  <si>
    <t>keligian@usc.edu</t>
  </si>
  <si>
    <t>Bingqing</t>
  </si>
  <si>
    <t>Zhong</t>
  </si>
  <si>
    <t>bingqinz@usc.edu</t>
  </si>
  <si>
    <t>br /&gt;wrt</t>
  </si>
  <si>
    <t>She missed one of her appointments on Tuesday, as well. Maybe it's time for an email?</t>
  </si>
  <si>
    <t xml:space="preserve">br /&gt;Writ 140 essay structure brainstorming, forming a strong thesis, rough draft. </t>
  </si>
  <si>
    <t>br /&gt;Make sure I am on the right track with my essay</t>
  </si>
  <si>
    <t>EE-328</t>
  </si>
  <si>
    <t>br /&gt;I need to go over my midterm in ee 328. I'm missing a lot of fundementals for this class so I wanted to go over some old homework too.</t>
  </si>
  <si>
    <t xml:space="preserve">Neetu </t>
  </si>
  <si>
    <t>George</t>
  </si>
  <si>
    <t>neetugeo@usc.edu</t>
  </si>
  <si>
    <t>br /&gt;help with PHYS hw</t>
  </si>
  <si>
    <t>MASC-110</t>
  </si>
  <si>
    <t>br /&gt;Crystal Structure in MASC 110 and 310, HCP, CCP, FCP, holes, coordination number...</t>
  </si>
  <si>
    <t xml:space="preserve">br /&gt;I need help in 152. I am having a hard time understanding whats going on in class. We are currently learning about magnetic fields and using amperes law for different shapes. </t>
  </si>
  <si>
    <t>Syed</t>
  </si>
  <si>
    <t>Hussaini</t>
  </si>
  <si>
    <t>sahussai@usc.edu</t>
  </si>
  <si>
    <t>br /&gt;I need help reviewing op amps as well as a review of AC circuits, which we just began this past week. I also have a lab exam on Monday, so I'd like to review the material from the first 3-4 labs.</t>
  </si>
  <si>
    <t>Flores</t>
  </si>
  <si>
    <t>jacobflo@usc.edu</t>
  </si>
  <si>
    <t>br /&gt;11.6-8</t>
  </si>
  <si>
    <t>Jose</t>
  </si>
  <si>
    <t>Padilla</t>
  </si>
  <si>
    <t>joselpad@usc.edu</t>
  </si>
  <si>
    <t>br /&gt;Help with energy and enthalpy</t>
  </si>
  <si>
    <t>br /&gt;I require assistance with math homework involving nonhomogeneous equations.</t>
  </si>
  <si>
    <t>br /&gt;volumes, volumes by cylindrical shells, arc length</t>
  </si>
  <si>
    <t>br /&gt;Mechop report</t>
  </si>
  <si>
    <t>br /&gt;homework help  circuits analysis</t>
  </si>
  <si>
    <t>br /&gt;I need help mostly with general problems. Particularly, I want to clarify more on engineering scrutiny and statics.</t>
  </si>
  <si>
    <t>Rodriguez</t>
  </si>
  <si>
    <t>jonathrr@usc.edu</t>
  </si>
  <si>
    <t>br /&gt;AME 431 Report</t>
  </si>
  <si>
    <t>br /&gt;E&amp;M HW problems</t>
  </si>
  <si>
    <t>br /&gt;Help with my written hw, did not understand the last two lectures and now struggling with homework.</t>
  </si>
  <si>
    <t>Dinara</t>
  </si>
  <si>
    <t>Ussenova</t>
  </si>
  <si>
    <t>ussenova@usc.edu</t>
  </si>
  <si>
    <t>br /&gt;AME Midterm</t>
  </si>
  <si>
    <t>Qualls</t>
  </si>
  <si>
    <t>kfqualls@usc.edu</t>
  </si>
  <si>
    <t>br /&gt;Homework</t>
  </si>
  <si>
    <t>br /&gt;AME Midterm.</t>
  </si>
  <si>
    <t>br /&gt;Multivariable calculus, vector analysis, use of MATLAB for solving inverse problems, linear least square approximations</t>
  </si>
  <si>
    <t>Grad student with background in geology who needed supplement for multivariable calculus topics</t>
  </si>
  <si>
    <t>Diego</t>
  </si>
  <si>
    <t>davasque@usc.edu</t>
  </si>
  <si>
    <t>br /&gt;help with understanding moments and solving statics problems</t>
  </si>
  <si>
    <t>Natalie</t>
  </si>
  <si>
    <t>nguyenna@usc.edu</t>
  </si>
  <si>
    <t>br /&gt;I have a Matlab project for EE 364 and need help converting the instructions to Matlab code.</t>
  </si>
  <si>
    <t>EE-348</t>
  </si>
  <si>
    <t>br /&gt;pn junctions</t>
  </si>
  <si>
    <t>Naa Adei</t>
  </si>
  <si>
    <t>Mante</t>
  </si>
  <si>
    <t>naaadeim@usc.edu</t>
  </si>
  <si>
    <t>br /&gt;NMR, Elimination, Substitution Reactions</t>
  </si>
  <si>
    <t>Gabe</t>
  </si>
  <si>
    <t>Glasser</t>
  </si>
  <si>
    <t>gglasser@usc.edu</t>
  </si>
  <si>
    <t>br /&gt;help with finding concavity and inflection points and graphing.</t>
  </si>
  <si>
    <t>Went very well this is a recurring student that grasps the majority of the Calculus concepts and has some questions regarding even problems. She was stoked she got a B+ on her first test!</t>
  </si>
  <si>
    <t>br /&gt;wi</t>
  </si>
  <si>
    <t>br /&gt;wr</t>
  </si>
  <si>
    <t>br /&gt;Powerpoint slides presentation!</t>
  </si>
  <si>
    <t>br /&gt;Help prepare for CE 473 MT 1. Finance</t>
  </si>
  <si>
    <t>Helped Winston van Keulen instead in CE 473</t>
  </si>
  <si>
    <t>br /&gt;Exam 2 Review</t>
  </si>
  <si>
    <t>br /&gt;CE- Review for midterm</t>
  </si>
  <si>
    <t>Continued LaTiera's appointment because Alexia didn't show up</t>
  </si>
  <si>
    <t>Alexia</t>
  </si>
  <si>
    <t>Gutierrez</t>
  </si>
  <si>
    <t>alexiagu@usc.edu</t>
  </si>
  <si>
    <t>br /&gt;Help with inductance and magnetism.</t>
  </si>
  <si>
    <t>Sammy</t>
  </si>
  <si>
    <t>Nabahani</t>
  </si>
  <si>
    <t>nabahani@usc.edu</t>
  </si>
  <si>
    <t>br /&gt;Hey. I have a CS 201 midterm coming up on Thursday, and since it's mostly software design, it's vague. I don't know what kind of questions will be asked. I can't get my hands on any past papers either. Could you, if you agree to help, bring some of the midterms (if you have them) with you so we can look over it?</t>
  </si>
  <si>
    <t>Akriti</t>
  </si>
  <si>
    <t>Sehrawat</t>
  </si>
  <si>
    <t>sehrawat@usc.edu</t>
  </si>
  <si>
    <t>br /&gt;Mainly help with proofs, some help with runtime analysis.</t>
  </si>
  <si>
    <t>Cantwell</t>
  </si>
  <si>
    <t>dcantwel@usc.edu</t>
  </si>
  <si>
    <t>br /&gt;Help with Ampere's Law, Biot-savart Law, magnetic field force and electric field force.</t>
  </si>
  <si>
    <t>br /&gt;Help with Boolean Algebra and mux addition logic</t>
  </si>
  <si>
    <t>Joel</t>
  </si>
  <si>
    <t>Elder</t>
  </si>
  <si>
    <t>joelelde@usc.edu</t>
  </si>
  <si>
    <t>br /&gt;Same as previous</t>
  </si>
  <si>
    <t>br /&gt;Help with midterm review</t>
  </si>
  <si>
    <t>Zach</t>
  </si>
  <si>
    <t>Zeff</t>
  </si>
  <si>
    <t>zeff@usc.edu</t>
  </si>
  <si>
    <t>br /&gt;I require assistance with engineering homework involving finding centroids.</t>
  </si>
  <si>
    <t>br /&gt;review for midterm ce473</t>
  </si>
  <si>
    <t xml:space="preserve">br /&gt;CE 205- Review </t>
  </si>
  <si>
    <t>br /&gt;Midterm review</t>
  </si>
  <si>
    <t>br /&gt;study</t>
  </si>
  <si>
    <t>br /&gt;Review for midterm.</t>
  </si>
  <si>
    <t>Machacz</t>
  </si>
  <si>
    <t>machacz@usc.edu</t>
  </si>
  <si>
    <t>br /&gt;Help with Ch.6, consisting of the analysis of trusses.</t>
  </si>
  <si>
    <t>br /&gt;statics review</t>
  </si>
  <si>
    <t xml:space="preserve">br /&gt;Help with equilibrium of rigid bodies. Also possibly help with physics 152. </t>
  </si>
  <si>
    <t>br /&gt;Csci midterm</t>
  </si>
  <si>
    <t>br /&gt;Parametric Equations, Finding equations of planes, line, intersecting planes...</t>
  </si>
  <si>
    <t>br /&gt;I need help with NMR Spectroscopy, Substitution/elimination reactions, and Sn1/Sn2 reactions</t>
  </si>
  <si>
    <t>Quiroz</t>
  </si>
  <si>
    <t>danielqu@usc.edu</t>
  </si>
  <si>
    <t>br /&gt;Help with limits, Squeeze theorem, Epsilon Delta definition of limits, etc</t>
  </si>
  <si>
    <t>Linda</t>
  </si>
  <si>
    <t>lindamxu@usc.edu</t>
  </si>
  <si>
    <t>br /&gt;Conservation of Energy word problems.</t>
  </si>
  <si>
    <t>br /&gt;I will most likely be asking about lagrange multipliers and optimization</t>
  </si>
  <si>
    <t>br /&gt;Help with lab number 5 and the midterm coming up</t>
  </si>
  <si>
    <t>br /&gt;Help with the lab as well as concepts for the upcoming midterm</t>
  </si>
  <si>
    <t>br /&gt;homework on Lagrange multipliers</t>
  </si>
  <si>
    <t>br /&gt;Help with waveforms, reverse engineering state machines, parity generators</t>
  </si>
  <si>
    <t xml:space="preserve">Theresa </t>
  </si>
  <si>
    <t>Schweitzer</t>
  </si>
  <si>
    <t>tschweit@usc.edu</t>
  </si>
  <si>
    <t>br /&gt;homework</t>
  </si>
  <si>
    <t>teryun</t>
  </si>
  <si>
    <t>teryun93@gmail.com</t>
  </si>
  <si>
    <t xml:space="preserve">br /&gt;csci 170 hw </t>
  </si>
  <si>
    <t xml:space="preserve">br /&gt;Help with related rates, reading and analyzing graphs, squeeze theorem, and intermediate value theorem. </t>
  </si>
  <si>
    <t>June</t>
  </si>
  <si>
    <t>Chew</t>
  </si>
  <si>
    <t>junechew@usc.edu</t>
  </si>
  <si>
    <t>br /&gt;A* Debugging</t>
  </si>
  <si>
    <t>Garland</t>
  </si>
  <si>
    <t>garlandc@usc.edu</t>
  </si>
  <si>
    <t>br /&gt;Help with certain topics. Examples include limit processes, finding parallel tangent lines, as well as related rates practice.</t>
  </si>
  <si>
    <t>br /&gt;home work</t>
  </si>
  <si>
    <t xml:space="preserve">br /&gt;Help with couples and reducing a system of forces to a wrench. </t>
  </si>
  <si>
    <t xml:space="preserve">br /&gt;Statics </t>
  </si>
  <si>
    <t>br /&gt;Help with "forces and moments"</t>
  </si>
  <si>
    <t xml:space="preserve">br /&gt;Unit Conversions. Forces and moments. Materials and stresses. </t>
  </si>
  <si>
    <t>br /&gt;I need help with these following areas: mole fraction, as well as equilibrium vapor pressure and integrated rate laws.</t>
  </si>
  <si>
    <t xml:space="preserve">br /&gt;Midterm review </t>
  </si>
  <si>
    <t>br /&gt;Midterm Review</t>
  </si>
  <si>
    <t>br /&gt;MATLAB assisted solutions for estimating regularization parameters (inverse matrices) and linear least-squares</t>
  </si>
  <si>
    <t>br /&gt;Overall Mid-term review especially functions, arrays and pointers</t>
  </si>
  <si>
    <t>br /&gt;Help on Exp 3.5 report</t>
  </si>
  <si>
    <t>br /&gt;Help with c-strings, pointers, void functions, dynamic arrays, dynamic variables.</t>
  </si>
  <si>
    <t>Alan</t>
  </si>
  <si>
    <t>Lau</t>
  </si>
  <si>
    <t>alanlau@usc.edu</t>
  </si>
  <si>
    <t>br /&gt;This weeks homework, which focuses on magnetism</t>
  </si>
  <si>
    <t>Karen</t>
  </si>
  <si>
    <t>Urosa</t>
  </si>
  <si>
    <t>urosa@usc.edu</t>
  </si>
  <si>
    <t>br /&gt;I would like help with this week's homework, which focuses on magnetism.  This week's homework has some charge kinematics, Ampere's Law problems, Biot-Savart Law problems, and many problems focusing on computing magnetic fields.  I am comfortable with some of these problems but really feel I am lacking a more thorough conceptual understanding.</t>
  </si>
  <si>
    <t>Clayton</t>
  </si>
  <si>
    <t>Brand</t>
  </si>
  <si>
    <t>cbrand@usc.edu</t>
  </si>
  <si>
    <t xml:space="preserve">br /&gt;Help with SN2 reactions and NMR problems </t>
  </si>
  <si>
    <t>br /&gt;SN2 reactions and NMR</t>
  </si>
  <si>
    <t>br /&gt;Help with related rates, implicit differentiation, and horizontal &amp; vertical asymptotes.</t>
  </si>
  <si>
    <t xml:space="preserve">br /&gt;I need help in topics like using polar coordinates in math 226 and techniques to finding the limit of a function of two variables. The only technique I know how to use is the squeeze theorem  </t>
  </si>
  <si>
    <t>Oscar</t>
  </si>
  <si>
    <t>Mendoza</t>
  </si>
  <si>
    <t>odmendoz@usc.edu</t>
  </si>
  <si>
    <t>br /&gt;I need help with volumes.  The previous section, which I understand, is the area between curves but I need help the volumes and cross sections.</t>
  </si>
  <si>
    <t>br /&gt;Vector calculus (multivariable), linear least square approximations, regularization parameters (inverse matrices) if possible using MATLAB</t>
  </si>
  <si>
    <t>br /&gt;EE201 Quiz</t>
  </si>
  <si>
    <t>Priscilla</t>
  </si>
  <si>
    <t>plrodrig@usc.edu</t>
  </si>
  <si>
    <t>br /&gt;ee201 quiz</t>
  </si>
  <si>
    <t>br /&gt;HW Help</t>
  </si>
  <si>
    <t>br /&gt;help with homework problems. Op amp circuit analysis.</t>
  </si>
  <si>
    <t>br /&gt;connections, grammars etc.</t>
  </si>
  <si>
    <t>br /&gt;linear approximation and minimum and maximums</t>
  </si>
  <si>
    <t>Went very well, this student has come in multiple times now and it is helping her drastically</t>
  </si>
  <si>
    <t xml:space="preserve">br /&gt;Help with minimum and maximums. </t>
  </si>
  <si>
    <t>br /&gt;Help with lab 7</t>
  </si>
  <si>
    <t>br /&gt;hep</t>
  </si>
  <si>
    <t>br /&gt;help</t>
  </si>
  <si>
    <t>br /&gt;This is my first session. I would like some help with finding the moment around a point as well as the reactions around points. I recently took a midterm that I would also like to correct and see where I went wrong.</t>
  </si>
  <si>
    <t>Ravin</t>
  </si>
  <si>
    <t>ravin.shah@usc.edu</t>
  </si>
  <si>
    <t>br /&gt;Equilibrium of rigid bodies</t>
  </si>
  <si>
    <t>br /&gt;Lab Assignment</t>
  </si>
  <si>
    <t>Edward</t>
  </si>
  <si>
    <t>Lesnick</t>
  </si>
  <si>
    <t>elesnick@usc.edu</t>
  </si>
  <si>
    <t>br /&gt;Unit Conversions. Forces and moments.</t>
  </si>
  <si>
    <t>br /&gt;I require assistance with engineering homework involving rigid bodies in equilibrium.</t>
  </si>
  <si>
    <t xml:space="preserve">br /&gt;Help with messaging between agents, changes to GUI, changes to JPanels </t>
  </si>
  <si>
    <t>Elle</t>
  </si>
  <si>
    <t>Sneyd</t>
  </si>
  <si>
    <t>sneyd@usc.edu</t>
  </si>
  <si>
    <t>br /&gt;We just began work and energy; reading the book is hard to follow for me and  would like to find "easier" ways to think about the concepts. I will bring a sample problem or two.</t>
  </si>
  <si>
    <t>br /&gt;Help with chroma key programming assignment</t>
  </si>
  <si>
    <t>Simiyu</t>
  </si>
  <si>
    <t>simiyu@usc.edu</t>
  </si>
  <si>
    <t xml:space="preserve">br /&gt;Basic Adder Design and truth table for a full adder and the logic for the Carry-out and Sum bit.  </t>
  </si>
  <si>
    <t>br /&gt;Multi-dimensional Array Usage</t>
  </si>
  <si>
    <t>br /&gt;Pointers, Functions &amp; File I/O</t>
  </si>
  <si>
    <t xml:space="preserve">br /&gt;Help understanding the various types of proof strategies.  Having trouble with propositional logic.  Midterm is 10/16 and I want to make sure I am on track to master the material I am currently struggling with. </t>
  </si>
  <si>
    <t>Carr</t>
  </si>
  <si>
    <t>davidmca@usc.edu</t>
  </si>
  <si>
    <t>br /&gt;Going over midterm (improper integrals, convergence, divergence)</t>
  </si>
  <si>
    <t>Melisa</t>
  </si>
  <si>
    <t>Osborne</t>
  </si>
  <si>
    <t>mgosborn@usc.edu</t>
  </si>
  <si>
    <t>br /&gt;chapter 7</t>
  </si>
  <si>
    <t>br /&gt;Partial Derivatives</t>
  </si>
  <si>
    <t>br /&gt;Chain rule, Directional Derivatives, &amp; the gradiant vector</t>
  </si>
  <si>
    <t>br /&gt;I need help with AME-105.</t>
  </si>
  <si>
    <t>br /&gt;Need help with homework about directional derivatives and the gradient vector</t>
  </si>
  <si>
    <t>br /&gt;Homework Help.</t>
  </si>
  <si>
    <t>br /&gt;Help with dynamic arrays and backtracking recursion.</t>
  </si>
  <si>
    <t>br /&gt;I am very new to computer science and still do not understand it well enough to start my own programs. I am working on a lab where I need to make a hangman game. I was just wondering if you could point me in the right direction to start. Thanks!</t>
  </si>
  <si>
    <t>Brandon</t>
  </si>
  <si>
    <t>Min</t>
  </si>
  <si>
    <t>minb@usc.edu</t>
  </si>
  <si>
    <t xml:space="preserve">br /&gt;I need help with derivatives, Product rule, and chain rule in Math 125. </t>
  </si>
  <si>
    <t>Jose Luis</t>
  </si>
  <si>
    <t>Macias</t>
  </si>
  <si>
    <t>jlmacias@usc.edu</t>
  </si>
  <si>
    <t xml:space="preserve">br /&gt;I need help with derivatives, chain rule, and product rule. </t>
  </si>
  <si>
    <t>br /&gt;I require assistance with physics homework involving magnetic fields and current.</t>
  </si>
  <si>
    <t>br /&gt;I am struggling with the homework and I am not really sure how to succeed in the class... I thought maybe you could help by giving me some pointers on how to approach the homework problems/ what to pay attention to for exams.</t>
  </si>
  <si>
    <t>br /&gt;Statistics and Stress Calculations found on the homework assignment</t>
  </si>
  <si>
    <t>Hunter</t>
  </si>
  <si>
    <t>House</t>
  </si>
  <si>
    <t>hunterho@usc.edu</t>
  </si>
  <si>
    <t>br /&gt;Last minute questions before my midterm on partial derivatives,  tangent planes and gradient vectors. I get the concepts so these are just problems I need help with. And thanks in advance.</t>
  </si>
  <si>
    <t xml:space="preserve">Good luck on the midterm! </t>
  </si>
  <si>
    <t>br /&gt;Help with hydrogenation, acidity, acid/base reactions</t>
  </si>
  <si>
    <t>br /&gt;Forces and Moments. Unit conversions.</t>
  </si>
  <si>
    <t>Good work! See you on the 16th.</t>
  </si>
  <si>
    <t>br /&gt;help with moment calculations</t>
  </si>
  <si>
    <t>br /&gt;midterm review!</t>
  </si>
  <si>
    <t>Went very well this student is quite stressed about the midterm but she knows the material.</t>
  </si>
  <si>
    <t xml:space="preserve">br /&gt;Help go over practice problems that I could not do myself for my Math 125 Exam 1. </t>
  </si>
  <si>
    <t>Garrett</t>
  </si>
  <si>
    <t>gprodrig@usc.edu</t>
  </si>
  <si>
    <t>br /&gt;Help reviewing the most recent midterm. Specifically problems dealing with projectiles (the Target Past Fence problem) and the Aborted Space Shot problem. (If there is time, I'd like to go over all the problems.)</t>
  </si>
  <si>
    <t>Dwyer</t>
  </si>
  <si>
    <t>juliadwy@usc.edu</t>
  </si>
  <si>
    <t>br /&gt;Problems dealing with kinetic &amp; potential energy.</t>
  </si>
  <si>
    <t xml:space="preserve">br /&gt;math midterm review    </t>
  </si>
  <si>
    <t>br /&gt;Help developing/editing paper: elaboration of ideas and connecting them to thesis</t>
  </si>
  <si>
    <t>br /&gt;Help with one-hot state machines, state diagram design, datapath design, waveforms</t>
  </si>
  <si>
    <t xml:space="preserve">br /&gt;Need help understanding how to do some of the HW problems that we are likely going to see on the midterm. I will bring in which specific ones. Mainly chapter 2 material. </t>
  </si>
  <si>
    <t>br /&gt;Help with state machine design, next state logic, RTL design</t>
  </si>
  <si>
    <t>br /&gt;Help with editing and finalizing a paper for WRIT 140.. prompt says "in combination or separately do the assigned readings provide a useful framework for evaluating current norms about affirmative action?"</t>
  </si>
  <si>
    <t>Ariana</t>
  </si>
  <si>
    <t>Shives</t>
  </si>
  <si>
    <t>shives@usc.edu</t>
  </si>
  <si>
    <t>br /&gt;I would just like help focusing my ideas in my paper. I tend to get off topic and drag on about certain ideas. I'll either be coming in with a rough draft or my pre-writing plan.</t>
  </si>
  <si>
    <t>Chad</t>
  </si>
  <si>
    <t>Fox</t>
  </si>
  <si>
    <t>chadfox@usc.edu</t>
  </si>
  <si>
    <t>br /&gt;Finish revising paper of PAOM</t>
  </si>
  <si>
    <t>Ma</t>
  </si>
  <si>
    <t>tengma@usc.edu</t>
  </si>
  <si>
    <t>br /&gt;Review final draft/intro. before due date on Friday.</t>
  </si>
  <si>
    <t>br /&gt;Help with structure and flow of essay about wikipedia and gender role</t>
  </si>
  <si>
    <t>Diane</t>
  </si>
  <si>
    <t>nguyendi@usc.edu</t>
  </si>
  <si>
    <t>br /&gt;Help with structure and flow of essay about wikipedia and gender role.</t>
  </si>
  <si>
    <t>br /&gt;View report. for lab</t>
  </si>
  <si>
    <t>br /&gt;Help with Fluid Mechanics</t>
  </si>
  <si>
    <t>br /&gt;Exam 1 Review.</t>
  </si>
  <si>
    <t>br /&gt;all matlab functions and those pertaining to math 126 computer project</t>
  </si>
  <si>
    <t>br /&gt;i have no idea what i am going to learn at this time but i'll tell you in advance when the time comes. thanks sean!</t>
  </si>
  <si>
    <t>Good work! Bring homework and old tests next time, and we can work over those.</t>
  </si>
  <si>
    <t>Inae</t>
  </si>
  <si>
    <t>inaekim@usc.edu</t>
  </si>
  <si>
    <t>br /&gt;i have no idea what i am going to learn at this time but i'll tell you in advance when the time comes. thanks sean! (2)</t>
  </si>
  <si>
    <t>br /&gt;Unit Conversions, Joules, Statistics.</t>
  </si>
  <si>
    <t>br /&gt;Forces and moments. Unit Conversions.</t>
  </si>
  <si>
    <t>br /&gt;Chemistry 105b- Acids and Bases</t>
  </si>
  <si>
    <t>br /&gt;MASC 310 HELP</t>
  </si>
  <si>
    <t>br /&gt;up to chapter 11.2  so lost  crying   help</t>
  </si>
  <si>
    <t>br /&gt;Quiz review: difference eqn, convolution,etc.</t>
  </si>
  <si>
    <t>br /&gt;Limits, Differentiation up until the chain rule, Up until chapter 2.3 of Essential Calculus textbook</t>
  </si>
  <si>
    <t>br /&gt;Help with questions I have on homework. I didn't learn squeeze method in high school and its showing up a lot in 11.2 for Cal III. Not feeling comfortable with the limits either</t>
  </si>
  <si>
    <t>Anna</t>
  </si>
  <si>
    <t>Bachand</t>
  </si>
  <si>
    <t>abachand@usc.edu</t>
  </si>
  <si>
    <t>br /&gt;Limits and Continuity: Functions of Three or More Variables</t>
  </si>
  <si>
    <t>br /&gt;Help with sections 11.2, 11.3 and 11.4 in the Essential Calculus Textbook (probably just homework questions from the text)</t>
  </si>
  <si>
    <t>br /&gt;Help reviewing my rough draft for WRIT140. I want to make sure my thesis and body paragraphs are well-developed. Prompt: How should technology be used to address climate change &amp; its associated environmental challenges?  Based on "The next Green Revolution" &amp; "The Energy Dilemma" by Alex Nikolai Steffen and David Owen, respectively.</t>
  </si>
  <si>
    <t>br /&gt;Philosophy Essay help. I really suck at writing and I usually have a hard time throughout the essay</t>
  </si>
  <si>
    <t>br /&gt;Editing/critiquing a paper on how metaphors affect the way we think. I intend to bring a full draft</t>
  </si>
  <si>
    <t>br /&gt;Continuation from 3:00 appt. "Editing/critiquing a paper on how metaphors affect the way we think. I intend to bring a full draft"</t>
  </si>
  <si>
    <t>br /&gt;I am taking REL 111 and want my first paper assignment to be reviewed, which is due Oct 2nd.</t>
  </si>
  <si>
    <t>Kyu Hyun</t>
  </si>
  <si>
    <t>Chang</t>
  </si>
  <si>
    <t>kyuhyunc@usc.edu</t>
  </si>
  <si>
    <t>br /&gt;CSCI HW 4</t>
  </si>
  <si>
    <t>laujonat@usc.edu</t>
  </si>
  <si>
    <t>br /&gt;Help with programming assignment 2 (chroma key).</t>
  </si>
  <si>
    <t>br /&gt;Test prep/review! Last minute questions,e ct</t>
  </si>
  <si>
    <t>br /&gt;Same as previous appt. just review/general questions for the first midterm!</t>
  </si>
  <si>
    <t>br /&gt;last minutes doubts before midterm</t>
  </si>
  <si>
    <t>br /&gt;Help with vectors, quadratic surfaces, functions of several variables, and tangent planes</t>
  </si>
  <si>
    <t>Derek</t>
  </si>
  <si>
    <t>Kono</t>
  </si>
  <si>
    <t>dkono@usc.edu</t>
  </si>
  <si>
    <t>br /&gt;help with understanding the use of differential equations in general, as well as solving for autonomous equations. (might change by the time the appointment approaches)</t>
  </si>
  <si>
    <t>Helped Dana Green with CE-473 instead.</t>
  </si>
  <si>
    <t>Anziano</t>
  </si>
  <si>
    <t>anziano@usc.edu</t>
  </si>
  <si>
    <t>br /&gt;same as my preceding appointment</t>
  </si>
  <si>
    <t>br /&gt;will come prepared with questions regarding the midterm on Friday 10/4. minterms/maxterms/multiplexors/decoders etc etc</t>
  </si>
  <si>
    <t>br /&gt;Consultation for A2 writing assignment</t>
  </si>
  <si>
    <t>br /&gt;I am writing an essay on Wikipedia as a productive discourse using the article "Gender Role" as the case study. I need help with thesis, structure, and rough plan of essay. Thank you.</t>
  </si>
  <si>
    <t>br /&gt;Help with revising and editing first draft of essay</t>
  </si>
  <si>
    <t>br /&gt;International Graduate Student (Chinese), Revise a SCI paper</t>
  </si>
  <si>
    <t xml:space="preserve">br /&gt;Help reviewing paper and constructing conclusion. Make sure thesis is proven. </t>
  </si>
  <si>
    <t>Zhen</t>
  </si>
  <si>
    <t>McWilliams</t>
  </si>
  <si>
    <t>zmcwilli@usc.edu</t>
  </si>
  <si>
    <t>br /&gt;Help with Dynamic Memory and allocation</t>
  </si>
  <si>
    <t>Dylan</t>
  </si>
  <si>
    <t>dylandav@usc.edu</t>
  </si>
  <si>
    <t>Cindy</t>
  </si>
  <si>
    <t>Wei</t>
  </si>
  <si>
    <t>cindywei@usc.edu</t>
  </si>
  <si>
    <t>Nour</t>
  </si>
  <si>
    <t>cnour@usc.edu</t>
  </si>
  <si>
    <t>rafi</t>
  </si>
  <si>
    <t>goldman</t>
  </si>
  <si>
    <t>rggoldma@usc.edu</t>
  </si>
  <si>
    <t>yayue</t>
  </si>
  <si>
    <t>pan</t>
  </si>
  <si>
    <t>yayuepan@usc.edu</t>
  </si>
  <si>
    <t>Shea</t>
  </si>
  <si>
    <t>eliseshe@usc.edu</t>
  </si>
  <si>
    <t>Mayme</t>
  </si>
  <si>
    <t>Cline</t>
  </si>
  <si>
    <t>maymecli@usc.edu</t>
  </si>
  <si>
    <t>br /&gt;Help with complicated problems on moments (rigid body), and current chapter we're learning (structural analysis and loading at joints)</t>
  </si>
  <si>
    <t xml:space="preserve">br /&gt;I don't understand moment summations and how to determine moments. I also don't understand how to solve problems that give you specific connections like pins, hinges, journal bearings, etc. </t>
  </si>
  <si>
    <t>br /&gt;Conservation of momentum</t>
  </si>
  <si>
    <t>br /&gt;Help with Double Integrals in Polar Coordinates.</t>
  </si>
  <si>
    <t>br /&gt;sd</t>
  </si>
  <si>
    <t>br /&gt;Help with determining convergence or divergence of a series using different tests (i.e. integral test, root test, ratio test, etc.)</t>
  </si>
  <si>
    <t>br /&gt;statics</t>
  </si>
  <si>
    <t>Didn't have as many questions as he anticipated because he scheduled the appointment so far in advance.</t>
  </si>
  <si>
    <t>Granados</t>
  </si>
  <si>
    <t>granadoj@usc.edu</t>
  </si>
  <si>
    <t>Also helped Victoria Schwartz</t>
  </si>
  <si>
    <t>Daisy</t>
  </si>
  <si>
    <t>Benitez</t>
  </si>
  <si>
    <t>dibenite@usc.edu</t>
  </si>
  <si>
    <t xml:space="preserve">First VARC tutoring session and the student seemed to gain a lot from it. Sounds like he will come around again soon. </t>
  </si>
  <si>
    <t>Tutoring appointment went very well she is a recurring VARC Tutee</t>
  </si>
  <si>
    <t>Tutoring appointment went well it seems like this tutee will be coming around VARC frequently</t>
  </si>
  <si>
    <t>Francisco</t>
  </si>
  <si>
    <t>Iturbe</t>
  </si>
  <si>
    <t>fiturbe@usc.edu</t>
  </si>
  <si>
    <t>Shi-Hao</t>
  </si>
  <si>
    <t>Hong</t>
  </si>
  <si>
    <t>shihaoho@usc.edu</t>
  </si>
  <si>
    <t>Noah</t>
  </si>
  <si>
    <t>Cherner</t>
  </si>
  <si>
    <t>cherner@usc.edu</t>
  </si>
  <si>
    <t>Bell</t>
  </si>
  <si>
    <t>bellmari@usc.edu</t>
  </si>
  <si>
    <t>Lim</t>
  </si>
  <si>
    <t>limmicha@usc.edu</t>
  </si>
  <si>
    <t>Theodore</t>
  </si>
  <si>
    <t>Stolberg</t>
  </si>
  <si>
    <t>stolberg@usc.edu</t>
  </si>
  <si>
    <t>Koeller</t>
  </si>
  <si>
    <t>koeller@usc.edu</t>
  </si>
  <si>
    <t>Rowland</t>
  </si>
  <si>
    <t>drowland@usc.edu</t>
  </si>
  <si>
    <t>Went well, student is rather shy and you have to prompt him to get a response.</t>
  </si>
  <si>
    <t xml:space="preserve">New VARC tutee who was very impressed by the VARC facility, won't be surprised if we see him more. He goes by Reid. </t>
  </si>
  <si>
    <t>Next appointment didn't show up, so I helped her until 4:00pm.</t>
  </si>
  <si>
    <t>Nutt</t>
  </si>
  <si>
    <t>bnutt@usc.edu</t>
  </si>
  <si>
    <t>Char</t>
  </si>
  <si>
    <t>lindamch@usc.edu</t>
  </si>
  <si>
    <t>MATH 126</t>
  </si>
  <si>
    <t>joe</t>
  </si>
  <si>
    <t>frigo</t>
  </si>
  <si>
    <t>jfrigo@usc.edu</t>
  </si>
  <si>
    <t>Cristian</t>
  </si>
  <si>
    <t>Quintero</t>
  </si>
  <si>
    <t>cdquinte@usc.edu</t>
  </si>
  <si>
    <t>Jerardo</t>
  </si>
  <si>
    <t>Perez</t>
  </si>
  <si>
    <t>jerardp07@gmail.com</t>
  </si>
  <si>
    <t>br /&gt;kinetics, Crystals , crystal defects and symmetry, Thermodynamics, electrochemistry</t>
  </si>
  <si>
    <t xml:space="preserve">br /&gt;I need guidance with the lab write ups. I specifically need help in deciphering what the graders want/expect. </t>
  </si>
  <si>
    <t xml:space="preserve">br /&gt;Help with water treatment plant design homework </t>
  </si>
  <si>
    <t xml:space="preserve">br /&gt;I require assistance with engineering homework involving distributed forces. </t>
  </si>
  <si>
    <t>br /&gt;op amp stuffs</t>
  </si>
  <si>
    <t>br /&gt;MATH help</t>
  </si>
  <si>
    <t xml:space="preserve">br /&gt;homework  </t>
  </si>
  <si>
    <t>br /&gt;Help with PHYS 152 in general....current, magnetic fields, electric fields, induction.</t>
  </si>
  <si>
    <t xml:space="preserve">br /&gt;I need help with AME-105. </t>
  </si>
  <si>
    <t>br /&gt;review quizzes and midterm to determine areas that I am not understanding</t>
  </si>
  <si>
    <t xml:space="preserve">br /&gt;Help with momentum, work, and energy problems in Phys 151.  </t>
  </si>
  <si>
    <t>br /&gt;double integrals</t>
  </si>
  <si>
    <t>br /&gt;conservation of energy, Impulse, Momentum, conservation of momentum, collisions,  rotational kinematics, springs, center of mass, moment of inertia</t>
  </si>
  <si>
    <t>br /&gt;help on AME hw</t>
  </si>
  <si>
    <t>br /&gt;Calc and AME 101 HW help</t>
  </si>
  <si>
    <t>br /&gt;Help with series, sums, convergence/divergence</t>
  </si>
  <si>
    <t xml:space="preserve">br /&gt;graphing and newton's method. </t>
  </si>
  <si>
    <t>br /&gt;graphing and newton's method</t>
  </si>
  <si>
    <t>br /&gt;Series sums</t>
  </si>
  <si>
    <t>br /&gt;Help with HW1 (Accounting HW) problem 7. FIFO, LIFO? The difference between those and what they are used for. The concept of amortization. A few parts of  problem 4 on HW 1. Understanding the handout titled "Relations for Discrete Cash Flows with End Period Computing."</t>
  </si>
  <si>
    <t>br /&gt;Help with introduction paragraph, and concluding paragraph</t>
  </si>
  <si>
    <t>br /&gt;Help with rough draft of essay. Help with clarity of essay.</t>
  </si>
  <si>
    <t>br /&gt;Must writ an essay on generation gap writ 140</t>
  </si>
  <si>
    <t>br /&gt;current, resistance, ch 32, 31 in physics book</t>
  </si>
  <si>
    <t>br /&gt;Discussion of final paper topic</t>
  </si>
  <si>
    <t>br /&gt;Help expanding ideas and developing body paragraphs. Look over rough draft</t>
  </si>
  <si>
    <t>br /&gt;Help revising my essay</t>
  </si>
  <si>
    <t>br /&gt;Help with clarity of essay.</t>
  </si>
  <si>
    <t>br /&gt;Proofreading essay</t>
  </si>
  <si>
    <t>br /&gt;Help with understanding series and its convergence and divergence test. Also, possibly help going over the recent midterm for Neel's class</t>
  </si>
  <si>
    <t>br /&gt;Prompt: what is the most important factor to consider when deciding whether or not mandating bike helmets on campus is a legitimate use of USC's governing authority?</t>
  </si>
  <si>
    <t>br /&gt;I have a lot of conceptual review and consolidation that I'm working on. I failed the first midterm, and am particularly uncomfortable with muxes and modular thinking. I get the general gist of these concepts but get stuck when faced with challenging problems. I also need some help with encoders (especially the interior of a priority encoder) and demultiplexers. We just entered the sequential logic portion of the class, and I'd like to start strong. I have my next midterm next week: oct. 31st. Thanks for the consideration.</t>
  </si>
  <si>
    <t>br /&gt;Go over Chapter 17: Delta H, Delta S. Gibbs Free energy</t>
  </si>
  <si>
    <t>br /&gt;I require assistance with math homework involving Laplace transformations.</t>
  </si>
  <si>
    <t xml:space="preserve">br /&gt;I will like help with this weeks homework. It has not been posted yet but I will make this more detailed once I have tried it myself. </t>
  </si>
  <si>
    <t>br /&gt;Help with magnetic fields, ampere's law, and biart-savart law in PHYS 152. Prefer help reviewing old homework problems.</t>
  </si>
  <si>
    <t>br /&gt;HW help</t>
  </si>
  <si>
    <t>br /&gt;Help with Op Amp problems. step functions, signal waveforms</t>
  </si>
  <si>
    <t>br /&gt;help understanding old EE midterms problems and solutions</t>
  </si>
  <si>
    <t>br /&gt;AME 341 Report</t>
  </si>
  <si>
    <t>br /&gt;AME HW, Building a Foundation with Statics, Statistics, Forces, etc.</t>
  </si>
  <si>
    <t>br /&gt;I would like to gain additional instruction on subjects, such as mean value theorem or optimization problems.</t>
  </si>
  <si>
    <t>br /&gt;I need to review quizzes and midterm to get an understanding of where I am going wrong, scoring poorly.</t>
  </si>
  <si>
    <t>br /&gt;Calc and AME 101 homework help</t>
  </si>
  <si>
    <t>br /&gt;statics review for midterm 2</t>
  </si>
  <si>
    <t>br /&gt;statics midterm review</t>
  </si>
  <si>
    <t xml:space="preserve">br /&gt;I need help in 152. I am having a hard time understanding whats going on in class. We are currently learning about magnetic fields and using amperes law for different shapes as well as inductance. </t>
  </si>
  <si>
    <t>br /&gt;statics midterm</t>
  </si>
  <si>
    <t>br /&gt;Conservation of Mass: Systems with Multiple Units</t>
  </si>
  <si>
    <t>br /&gt;Help understanding past EE201 quiz solutions</t>
  </si>
  <si>
    <t>br /&gt;Help with MATLAB Computer Project (Left and Right and Midpoint Riemann, Trapezoidal, Simpson's).</t>
  </si>
  <si>
    <t>br /&gt;Help with MATLAB Computer Project (Left, Right, Midpoint, Trapezoidal, Simpson's).</t>
  </si>
  <si>
    <t xml:space="preserve">br /&gt;7.6, 7.7 </t>
  </si>
  <si>
    <t xml:space="preserve">br /&gt;help with while and for loops and data files in python </t>
  </si>
  <si>
    <t>br /&gt;help with while and for loops and data files in python</t>
  </si>
  <si>
    <t>br /&gt;Final review of essay.  Help expanding the topic to bigger issues in the conclusion.</t>
  </si>
  <si>
    <t>br /&gt;Final check for cogency, while also going over ways to expand the topic in the conclusion.</t>
  </si>
  <si>
    <t xml:space="preserve">br /&gt;Help formulating my ideas into a correct format for my paper, making sure my paper makes sense. </t>
  </si>
  <si>
    <t>br /&gt;Hi, same thing as my 5:30 slot, just thought may need some more time thanks</t>
  </si>
  <si>
    <t>br /&gt;Help with style, clarity, and repetitiveness of essay.</t>
  </si>
  <si>
    <t>br /&gt;Lagrange Multipliers, Double integrals over rectangles, and double integrals over general regions</t>
  </si>
  <si>
    <t>br /&gt;Prep for Midterm 2.</t>
  </si>
  <si>
    <t>br /&gt;I require assistance with a project involving CESEduPack 2013.</t>
  </si>
  <si>
    <t xml:space="preserve">br /&gt;General help with lab assignment. If an option, I would also like to get a couple question/home problems for  309 cleared up. </t>
  </si>
  <si>
    <t>br /&gt;Establishing a Foundation in AME, preparing for Midterm # 2</t>
  </si>
  <si>
    <t xml:space="preserve">br /&gt;Help with identifying different types of series and convergence tests for series. </t>
  </si>
  <si>
    <t>br /&gt;Help with series</t>
  </si>
  <si>
    <t>br /&gt;Iterators and template classes.</t>
  </si>
  <si>
    <t>br /&gt;Help with vectors, bases, and kernels in Math 225</t>
  </si>
  <si>
    <t>br /&gt;Review for midterm chapter 16 &amp;17</t>
  </si>
  <si>
    <t>br /&gt;Review for Midterm chpater 16 and 17</t>
  </si>
  <si>
    <t>AME-309</t>
  </si>
  <si>
    <t>br /&gt;General help with lab assignment.</t>
  </si>
  <si>
    <t xml:space="preserve">br /&gt;I would like to get a couple question/home problems for 309 cleared up. </t>
  </si>
  <si>
    <t>br /&gt;Prep for Midterm #2 + HW Help</t>
  </si>
  <si>
    <t>br /&gt;dynamic memory allocation, pointers, recursion, character arrays, Breadth first search algorithm, finding the shortest path in a maze programming assignment</t>
  </si>
  <si>
    <t>br /&gt;Errors concerning constructors/destructors/memory allocation</t>
  </si>
  <si>
    <t>br /&gt;Help with ethics homework for CE 473.</t>
  </si>
  <si>
    <t>br /&gt;Help with last minute problems before the second midterm.</t>
  </si>
  <si>
    <t xml:space="preserve">br /&gt;homework </t>
  </si>
  <si>
    <t>br /&gt;I require assistance with physics homework involving magnetic fields and inductance.</t>
  </si>
  <si>
    <t>br /&gt;I require assistance with engineering homework involving analysis of structures.</t>
  </si>
  <si>
    <t>br /&gt;Statics review</t>
  </si>
  <si>
    <t>br /&gt;con't of mon 10/21, review and identify issues leading to low test scores</t>
  </si>
  <si>
    <t>br /&gt;translational acceleration</t>
  </si>
  <si>
    <t>br /&gt;newton's method, graphing via finding asymptotes, extrema, etc.</t>
  </si>
  <si>
    <t>br /&gt;series and sequences</t>
  </si>
  <si>
    <t>br /&gt;I need help in determining area under a function, as well as a review on optimization problems, perhaps more advanced ones.</t>
  </si>
  <si>
    <t>br /&gt;optimization</t>
  </si>
  <si>
    <t>br /&gt;Review for midterm</t>
  </si>
  <si>
    <t>br /&gt;Help with triple integrals in cylindrical and spherical coordinates.</t>
  </si>
  <si>
    <t>br /&gt;review former owl assignments</t>
  </si>
  <si>
    <t>br /&gt;Help with Laplace transforms    and Wronskien evaluation</t>
  </si>
  <si>
    <t xml:space="preserve">br /&gt;Help with object operator overloading. Reading in from a file to data variables in a class. Compiler errors. </t>
  </si>
  <si>
    <t>br /&gt;Chapter 9 Review:Linear Momentum, Impulse, Conservation of Linear Momentum,Collisions</t>
  </si>
  <si>
    <t>br /&gt;Double Integrals over general areas, polar coordinates (tentative; these may not be on quiz).</t>
  </si>
  <si>
    <t>br /&gt;I would like to go over past exam papers.</t>
  </si>
  <si>
    <t>br /&gt;I am hoping to go over the following topics before the midterm that is scheduled for this Friday (Nov. 1)    Synthesizing logic functions using a K-Map, Decoders, Muxes, and ROMS  Decoders (enables, active-levels, building large decoders from smaller ones)  Priority Encoders  Muxes (Building larger muxes from smaller ones, building wide muxes)  Adders (full, half adders, ripple carry vs. carry-lookahead, how to build circuits that perform addition as part of their description)  Comparators  Bistables, latches, and flip-flops (doing waveforms)</t>
  </si>
  <si>
    <t>br /&gt;Laplace transforms and wronskien</t>
  </si>
  <si>
    <t>br /&gt;Specifically everything, I am not understanding this class and scores are low</t>
  </si>
  <si>
    <t>br /&gt;help with hw, and exam</t>
  </si>
  <si>
    <t>br /&gt;mechop</t>
  </si>
  <si>
    <t xml:space="preserve">br /&gt;mechop </t>
  </si>
  <si>
    <t>br /&gt;Help with general studying before the midterm the next day.  Probably magnetism.</t>
  </si>
  <si>
    <t xml:space="preserve">br /&gt;Preparation for Midterm! </t>
  </si>
  <si>
    <t>br /&gt;Help with ampere's law, biot-savart law, inductors, and RL circuits</t>
  </si>
  <si>
    <t>br /&gt;Simulation programming assignment for math 245 using Matlab. Finding analytical solutions for 2nd order linear and nonlinear ODEs.</t>
  </si>
  <si>
    <t>br /&gt;Help with Rotation, Torque and Angular momentum problems.</t>
  </si>
  <si>
    <t>br /&gt;Help with some last minute concepts before the 2nd midterm!</t>
  </si>
  <si>
    <t>br /&gt;Review Questions for Midterm</t>
  </si>
  <si>
    <t>br /&gt;Review questions for MIDTERM</t>
  </si>
  <si>
    <t>br /&gt;Stress, strain and pressure vessels problem set.</t>
  </si>
  <si>
    <t>br /&gt;I am doing electro chemistry and wanting to learn how to determine the states that elements are in for the half reaction. Ex: Cr3+ to Cr2+. I just want to know what state the elements are in whether they are (g),(s),(aq), or (l). Thank you. Also it should be noted this is for MASC110, this is still Chem105a for non-chem engineers.</t>
  </si>
  <si>
    <t>br /&gt;The second part of the hour, I would like to be able to work on determine Lewis structure reactions. I am a little rusty on my Lewis structures and just need a refresher on drawing Lewis structures. What I mean by Lewis structure reactions is determining the number of bonds broken and the constants. Thank you in advance. Also this is for MASC110.</t>
  </si>
  <si>
    <t>br /&gt;Help with Series/Sequences and understanding of comparison tests.</t>
  </si>
  <si>
    <t>br /&gt;Help with series/sequences and understanding comparison tests.</t>
  </si>
  <si>
    <t>br /&gt;Help with series and sequences.  Chapters 8.1-8.4 in MATH 126</t>
  </si>
  <si>
    <t>br /&gt;test review. Series and sequences.</t>
  </si>
  <si>
    <t>br /&gt;AME HOMEWORK!</t>
  </si>
  <si>
    <t>br /&gt;Go over questions and answers from midterm review</t>
  </si>
  <si>
    <t>br /&gt;Help with magnetic fields</t>
  </si>
  <si>
    <t>br /&gt;Rotation, center of mass, angular acceleration, Inertia</t>
  </si>
  <si>
    <t>br /&gt;Shear Forces + Beams</t>
  </si>
  <si>
    <t>br /&gt;moments, stresses, and pressure vessels</t>
  </si>
  <si>
    <t>br /&gt;need help with muxes</t>
  </si>
  <si>
    <t>br /&gt;Homework help.</t>
  </si>
  <si>
    <t xml:space="preserve">br /&gt;General help with lab report. Understanding pre lab. Etc. </t>
  </si>
  <si>
    <t>br /&gt;Help with homework/understanding the material.</t>
  </si>
  <si>
    <t>minzheng@usc.edu</t>
  </si>
  <si>
    <t>br /&gt;I require assistance with engineering homework involving distributed forces.</t>
  </si>
  <si>
    <t>br /&gt;History Writing Assignment</t>
  </si>
  <si>
    <t>br /&gt;Please help me with editing illumin and ethics paper.</t>
  </si>
  <si>
    <t>br /&gt;Sorting and linked lists and inheritance</t>
  </si>
  <si>
    <t>Ermaline</t>
  </si>
  <si>
    <t>Ogbodo</t>
  </si>
  <si>
    <t>ogobdo@usc.edu</t>
  </si>
  <si>
    <t>Alvin</t>
  </si>
  <si>
    <t>Wong</t>
  </si>
  <si>
    <t>alvingwo@usc.edu</t>
  </si>
  <si>
    <t>Luong</t>
  </si>
  <si>
    <t>kimluong@usc.edu</t>
  </si>
  <si>
    <t>Brittany</t>
  </si>
  <si>
    <t>Moffett</t>
  </si>
  <si>
    <t>bmoffett@usc.edu</t>
  </si>
  <si>
    <t>melinda</t>
  </si>
  <si>
    <t>dignam</t>
  </si>
  <si>
    <t>dignam@usc.edu</t>
  </si>
  <si>
    <t>br /&gt;report</t>
  </si>
  <si>
    <t>Willa</t>
  </si>
  <si>
    <t>Jin</t>
  </si>
  <si>
    <t>willajin@usc.edu</t>
  </si>
  <si>
    <t>br /&gt;C++ Classes, Vectors, Deques, Graphs</t>
  </si>
  <si>
    <t>Manny</t>
  </si>
  <si>
    <t>Soriano</t>
  </si>
  <si>
    <t>mssorian@usc.edu</t>
  </si>
  <si>
    <t>br /&gt;Help with writings.</t>
  </si>
  <si>
    <t>Beverley</t>
  </si>
  <si>
    <t>Chu</t>
  </si>
  <si>
    <t>beverlec@usc.edu</t>
  </si>
  <si>
    <t>br /&gt;Classes and Data Structures</t>
  </si>
  <si>
    <t>br /&gt;optimization, graphing, newton's method.</t>
  </si>
  <si>
    <t>CHE-330</t>
  </si>
  <si>
    <t>Mike</t>
  </si>
  <si>
    <t>Jones</t>
  </si>
  <si>
    <t>Afek</t>
  </si>
  <si>
    <t>Kodesh</t>
  </si>
  <si>
    <t>akodesh@usc.edu</t>
  </si>
  <si>
    <t>br /&gt;SD</t>
  </si>
  <si>
    <t>chenmy@usc.edu</t>
  </si>
  <si>
    <t>gantsetseg</t>
  </si>
  <si>
    <t>zagdbazar</t>
  </si>
  <si>
    <t>zagdbaza@usc.edu</t>
  </si>
  <si>
    <t xml:space="preserve">br /&gt;optimization, graphing, newton's method, integrals. </t>
  </si>
  <si>
    <t>br /&gt;Help with C++ social network implementation -- specifically sorting algorithms</t>
  </si>
  <si>
    <t>br /&gt;Help with mass flow rates, circuits (in parallel, resistors, etc.), basically chapter 3 in BME 101.</t>
  </si>
  <si>
    <t>Pilar</t>
  </si>
  <si>
    <t>Ferguson</t>
  </si>
  <si>
    <t>pmfergus@usc.edu</t>
  </si>
  <si>
    <t>br /&gt;Help with Math 125. Sections 2.6-2.8, 3.1-3.5, 3.7 in Stewart.</t>
  </si>
  <si>
    <t>Isaac</t>
  </si>
  <si>
    <t>Chien</t>
  </si>
  <si>
    <t>ichien@usc.edu</t>
  </si>
  <si>
    <t>br /&gt;I have a midterm on the 7th covering Chapters 5,7,9 from the text. I just wanted to be able to study for it with you and incase I had any specific questions.</t>
  </si>
  <si>
    <t>Ariel</t>
  </si>
  <si>
    <t>Colon</t>
  </si>
  <si>
    <t>arielc@usc.edu</t>
  </si>
  <si>
    <t>br /&gt;Midterm help</t>
  </si>
  <si>
    <t>br /&gt;midterm</t>
  </si>
  <si>
    <t>br /&gt;Help with writing</t>
  </si>
  <si>
    <t>Erica</t>
  </si>
  <si>
    <t>Leung</t>
  </si>
  <si>
    <t>hoikiule@usc.edu</t>
  </si>
  <si>
    <t>br /&gt;MASC 310; Final</t>
  </si>
  <si>
    <t>br /&gt;Help with homework on waves.</t>
  </si>
  <si>
    <t>br /&gt;Lab help</t>
  </si>
  <si>
    <t>br /&gt;need help on chapters after the second midterm</t>
  </si>
  <si>
    <t>br /&gt;Energy Flows, Thermodynamic Processes</t>
  </si>
  <si>
    <t>br /&gt;cal 126, taylor series, maclaruin series</t>
  </si>
  <si>
    <t>br /&gt;The Fundamental Theorem of Calculus</t>
  </si>
  <si>
    <t>Baratta</t>
  </si>
  <si>
    <t>abaratta@usc.edu</t>
  </si>
  <si>
    <t>br /&gt;Help with revisions of an essay that has already been graded; turn that B+ into an A+</t>
  </si>
  <si>
    <t xml:space="preserve">br /&gt;https://drive.google.com/file/d/0B-eOV_RdfAtnUkduWTdzaWxaRms/edit?usp=sharing    Help with lab12, double linked lists. </t>
  </si>
  <si>
    <t>ryanzhou7@gmail.com</t>
  </si>
  <si>
    <t>br /&gt;Help with debugging code. Specifically, code involving iterators, and setting up good class foundations so I can easily use inheritance. I am working on the social network assignment</t>
  </si>
  <si>
    <t>Adrian</t>
  </si>
  <si>
    <t>mendozaa@usc.edu</t>
  </si>
  <si>
    <t>br /&gt;Shear and moment diagrams</t>
  </si>
  <si>
    <t>br /&gt;Taylor series</t>
  </si>
  <si>
    <t>br /&gt;I need help with shear and moment equations and diagrams.</t>
  </si>
  <si>
    <t>br /&gt;interview</t>
  </si>
  <si>
    <t>br /&gt;Help understanding when to use certain equations, especially for departure functions and binary mixtures.</t>
  </si>
  <si>
    <t>accompanied by Hannah Cyr, ChE</t>
  </si>
  <si>
    <t>Brett</t>
  </si>
  <si>
    <t>Cornick</t>
  </si>
  <si>
    <t>bcornick@usc.edu</t>
  </si>
  <si>
    <t>br /&gt;Hi, I am having a trouble to do my project for ITP 109. I ask my TA for help, but he could help me on friday. This assignment is pretty much about arrays, classes, and inheritance. Thank you</t>
  </si>
  <si>
    <t>Billy</t>
  </si>
  <si>
    <t>Sutanto</t>
  </si>
  <si>
    <t>bsutanto@usc.edu</t>
  </si>
  <si>
    <t xml:space="preserve">br /&gt;power series. finding the sum using power series. </t>
  </si>
  <si>
    <t>br /&gt;AME Lab HW # 4  Exploded Drawings</t>
  </si>
  <si>
    <t>br /&gt;I require assistance with physics homework involving electromagnetic waves.</t>
  </si>
  <si>
    <t xml:space="preserve">br /&gt;Help with creating work cited for Youtube sources. Essay revision and lengthening paper. </t>
  </si>
  <si>
    <t>Kyle</t>
  </si>
  <si>
    <t>Vaidyanathan</t>
  </si>
  <si>
    <t>kvaidyan@usc.edu</t>
  </si>
  <si>
    <t>br /&gt;continue the paper on Tuesday</t>
  </si>
  <si>
    <t>br /&gt;Preparation for Midterm 2</t>
  </si>
  <si>
    <t xml:space="preserve">br /&gt;Help with line integrals, limits of multivariable functionn in math 226. </t>
  </si>
  <si>
    <t>Anisha</t>
  </si>
  <si>
    <t>Agarwal</t>
  </si>
  <si>
    <t>agar434@usc.edu</t>
  </si>
  <si>
    <t>br /&gt;Continue with weekly quiz prep</t>
  </si>
  <si>
    <t xml:space="preserve">br /&gt;Hybridization and review for lab exam </t>
  </si>
  <si>
    <t>Camille</t>
  </si>
  <si>
    <t>Conner</t>
  </si>
  <si>
    <t>clconner@usc.edu</t>
  </si>
  <si>
    <t>br /&gt;op amps with capacitors</t>
  </si>
  <si>
    <t>br /&gt;help with stresses, point loads, loads, and fluid dynamics</t>
  </si>
  <si>
    <t xml:space="preserve">br /&gt;I need help with that weeks, homework. i will elaborate once the assignment is given to us </t>
  </si>
  <si>
    <t>br /&gt;Review for CE473 basics: balance sheet and financial performa</t>
  </si>
  <si>
    <t>Helped Lauren Tiedemann and Danny Hill with CHE 330</t>
  </si>
  <si>
    <t>br /&gt;I require assistance with math homework involving systems of differential equations.</t>
  </si>
  <si>
    <t xml:space="preserve">br /&gt;History Writing Assignment </t>
  </si>
  <si>
    <t>br /&gt;math</t>
  </si>
  <si>
    <t>br /&gt;Course is CE 460 Construction contracting. Need help revising term paper on the Port of Los Angles Pier 400 construction. I have a very solid  first draft and would like advice on organizational structure of my paper as well as transitions between thoughts.</t>
  </si>
  <si>
    <t>Kristina</t>
  </si>
  <si>
    <t>Pascoe</t>
  </si>
  <si>
    <t>pascoe@usc.edu</t>
  </si>
  <si>
    <t>br /&gt;need help with clarity and fluency, also grammar. Thank you!</t>
  </si>
  <si>
    <t>br /&gt;d</t>
  </si>
  <si>
    <t>CE-408</t>
  </si>
  <si>
    <t>br /&gt;I especially need help with Gaussian distribution. In general, I need help deciding which formula/distribution model to utilize based on the problem. I will study up this weekend, but some pointers would be nice.</t>
  </si>
  <si>
    <t>Severt</t>
  </si>
  <si>
    <t>asevert@usc.edu</t>
  </si>
  <si>
    <t>br /&gt;finding internal forces in more complicated problems (angled), etc</t>
  </si>
  <si>
    <t>br /&gt;go over midterm 2</t>
  </si>
  <si>
    <t>br /&gt;guitar circuit</t>
  </si>
  <si>
    <t xml:space="preserve">br /&gt;Enols and their reactions </t>
  </si>
  <si>
    <t>Lita</t>
  </si>
  <si>
    <t>Mallett</t>
  </si>
  <si>
    <t>Lmallett@usc.edu</t>
  </si>
  <si>
    <t>br /&gt;Prep for the weekly quiz</t>
  </si>
  <si>
    <t>br /&gt;We are covering the fundamental theorem for line integrals and Green's theorem.</t>
  </si>
  <si>
    <t>br /&gt;Help studying for final.</t>
  </si>
  <si>
    <t>br /&gt;Help with vector/gradient fields, line integrals, and Green's theorem in Math 226.</t>
  </si>
  <si>
    <t>br /&gt;I require assistance with physics homework involving magnetism and circuitry,</t>
  </si>
  <si>
    <t>br /&gt;I require assistance with engineering homework involving friction.</t>
  </si>
  <si>
    <t>br /&gt;Preparation for Midterm #2</t>
  </si>
  <si>
    <t xml:space="preserve">br /&gt;Review for midterm- friction and analysis of structures. </t>
  </si>
  <si>
    <t xml:space="preserve">br /&gt;AME Midterm 2  </t>
  </si>
  <si>
    <t>br /&gt;I'm not sure what we'll be learning yet, but probably one of these topics Faraday’s Law ,Ampere’s law in the free space between the plates of a capacitor when the electric field is changing with timeAC Circuits withPhasorsElectromagnetic Waves, Poynting Vector</t>
  </si>
  <si>
    <t xml:space="preserve">br /&gt;help with social network programming assignment including vectors and classes. </t>
  </si>
  <si>
    <t>br /&gt;help with vectors and classes.</t>
  </si>
  <si>
    <t>br /&gt;Jewish essay</t>
  </si>
  <si>
    <t>br /&gt;Help proof reading a policy memo</t>
  </si>
  <si>
    <t>br /&gt;Help with final revisions of essay. The conclusion paragraph.</t>
  </si>
  <si>
    <t>br /&gt;C++ Classes</t>
  </si>
  <si>
    <t xml:space="preserve">br /&gt;Help with Chapter 12 (Mechanisms of Transcription) of the 6th edition of book as well as Chapter 13 (RNA splicing). With chapter 12 I would like use a brief overview of RNA Polymerase I, II and III as well as the significance of the Rho proteinSpecifically with Chapter 13 the process of splicesosomes and snRNPs and how they work, as well as the formation of lariat structures. Sorry this is so long I just want to get as specific as possible. </t>
  </si>
  <si>
    <t>br /&gt;Need help making a plan to study for the  remaining tests this year. Specifically Lab exam as that is the upcoming one.</t>
  </si>
  <si>
    <t>Teboul</t>
  </si>
  <si>
    <t>ateboul@usc.edu</t>
  </si>
  <si>
    <t>br /&gt;AME101 Mid Term Review!!!</t>
  </si>
  <si>
    <t>br /&gt;Help with Thermodynamics</t>
  </si>
  <si>
    <t>br /&gt;lab write up</t>
  </si>
  <si>
    <t>She's flaked as often as she shows. I never know what to expect.</t>
  </si>
  <si>
    <t>Sorry, I marked the previous entry as conducted but it should have been marked as "no show"!</t>
  </si>
  <si>
    <t>br /&gt;series</t>
  </si>
  <si>
    <t>CE-106</t>
  </si>
  <si>
    <t xml:space="preserve">br /&gt;Course is actually CE 460 Construction contracting (didn't see it on drop down menu). Need help revising term paper on    the Port of Los Angles Pier 400 construction. I have a very solid outline/ first draft and would like advice on orgnizational structure of my paper. </t>
  </si>
  <si>
    <t>br /&gt;Continue with weekly concept and quiz prep</t>
  </si>
  <si>
    <t>br /&gt;Help with power series, converting function into a power series and finding the radius of convergence.</t>
  </si>
  <si>
    <t>br /&gt;Help with homework 7 problems.</t>
  </si>
  <si>
    <t>br /&gt;help revising essay</t>
  </si>
  <si>
    <t xml:space="preserve">br /&gt;Help developing essay even further; look over thesis, check cogency. </t>
  </si>
  <si>
    <t xml:space="preserve">br /&gt;Help with social network HW, particularly with sorting efficiently among linked lists </t>
  </si>
  <si>
    <t>br /&gt;Homework help with LRC circuits and proving Euler's theorem of complex numbers.</t>
  </si>
  <si>
    <t xml:space="preserve">br /&gt;Circuits, lowpass and highpass filters, calculating current and phase in LRC series circuits.  Working with complex numbers. </t>
  </si>
  <si>
    <t>br /&gt;Pretty much sections 12.5-12.8 of Essential Calculus, which deal with various triple integrals. I may come armed with other general questions.</t>
  </si>
  <si>
    <t>Eric</t>
  </si>
  <si>
    <t>Fowers</t>
  </si>
  <si>
    <t>ericflow@usc.edu</t>
  </si>
  <si>
    <t>br /&gt;I require assistance with math homework involving systems of two differential equations.</t>
  </si>
  <si>
    <t xml:space="preserve">br /&gt;Help with drawing molecular structures of polymers. </t>
  </si>
  <si>
    <t>Shing Chi Justin</t>
  </si>
  <si>
    <t>Chong</t>
  </si>
  <si>
    <t>shingchi@usc.edu</t>
  </si>
  <si>
    <t xml:space="preserve">br /&gt;Prep for Midterm 2  </t>
  </si>
  <si>
    <t>br /&gt;Help with final revisions of essay</t>
  </si>
  <si>
    <t>br /&gt;Help with final revisions of essay. Essay strength and support</t>
  </si>
  <si>
    <t xml:space="preserve">br /&gt;Help with python using lists and files for CSCI 101 </t>
  </si>
  <si>
    <t>Leona</t>
  </si>
  <si>
    <t>Fallas</t>
  </si>
  <si>
    <t>Fallas@usc.edu</t>
  </si>
  <si>
    <t>br /&gt;help with math</t>
  </si>
  <si>
    <t>br /&gt;Math 225 help (Manny said to schedule under Math125 but I couldn't find your name there).    Need reading aloud and will ask questions as we read. Thank you.</t>
  </si>
  <si>
    <t>Lynn</t>
  </si>
  <si>
    <t>lynnle@usc.edu</t>
  </si>
  <si>
    <t>br /&gt;(will probably need the whole hour so I'm scheduling this one too)    Math 225 help. Need reading aloud and will ask questions as we read. Thank you.</t>
  </si>
  <si>
    <t>br /&gt;Help with social network HW, particularly sorting through linked lists efficiently</t>
  </si>
  <si>
    <t>br /&gt;I would like to cover hybridization and electron orbitals.</t>
  </si>
  <si>
    <t>br /&gt;help with support of essay</t>
  </si>
  <si>
    <t>br /&gt;Mechanisms and Synthesis</t>
  </si>
  <si>
    <t>Kimberly</t>
  </si>
  <si>
    <t>Knabel</t>
  </si>
  <si>
    <t>Knabel@usc.edu</t>
  </si>
  <si>
    <t>br /&gt;Mechanisms and synthesis</t>
  </si>
  <si>
    <t>br /&gt;Help with analyzing my support for a paper on environmental racism.</t>
  </si>
  <si>
    <t xml:space="preserve">br /&gt;Help with A4 Paper, organizing the paper's structure. </t>
  </si>
  <si>
    <t>br /&gt;I require assistance with physics homework involving magnetic flux.</t>
  </si>
  <si>
    <t>br /&gt;reports</t>
  </si>
  <si>
    <t>br /&gt;Help studying for Midterm</t>
  </si>
  <si>
    <t>br /&gt;Help studying for Midterm.(Graphing, Derivation, etc.)</t>
  </si>
  <si>
    <t>br /&gt;Help with preparing for the weekly quiz</t>
  </si>
  <si>
    <t>br /&gt;Help with triple integrals (how to find boundaries) using polar and rectangular coordinates.</t>
  </si>
  <si>
    <t>br /&gt;Studying for final, completing last couple homework assignments.</t>
  </si>
  <si>
    <t>br /&gt;homework help</t>
  </si>
  <si>
    <t>br /&gt;Homework help</t>
  </si>
  <si>
    <t>br /&gt;I would like help with my EE 101 lab 7 - Crosswalk Assignment. I am having difficulty understanding how to design the crosswalk state machine.</t>
  </si>
  <si>
    <t>Janice</t>
  </si>
  <si>
    <t>Park</t>
  </si>
  <si>
    <t>janiceep@usc.edu</t>
  </si>
  <si>
    <t>br /&gt;AME Midterm 2</t>
  </si>
  <si>
    <t>br /&gt;I need help with free body diagrams of internal forces such as internal normal force, shear, and moments.</t>
  </si>
  <si>
    <t>br /&gt;addition reactions, radical reactions, reactions with alcohols and ethers.</t>
  </si>
  <si>
    <t>br /&gt;AME101 Exam Review!!!</t>
  </si>
  <si>
    <t>br /&gt;I only have one Wiley question left and it is about Q=mc(Tf-Ti) (absorption of heat) but I can't seem to get the correct answer.</t>
  </si>
  <si>
    <t xml:space="preserve">br /&gt;Help with friction problems on homework. Possibly reviewing hydrostatic forces too. </t>
  </si>
  <si>
    <t xml:space="preserve">br /&gt;Current work:  Triple Integrals, Lagrange multipliers, potentially some other things. </t>
  </si>
  <si>
    <t>br /&gt;Help with Statics and Prep for next Midterm</t>
  </si>
  <si>
    <t>br /&gt;Circuits.</t>
  </si>
  <si>
    <t>br /&gt;Help regarding stress of materials: difference between sheer, tension and compression stresses; principle stresses; bending of beams, and pressure vessels.</t>
  </si>
  <si>
    <t>br /&gt;Help with stresses and strains, pressure vessels, bending of beams, buckling of columns</t>
  </si>
  <si>
    <t>Tanat</t>
  </si>
  <si>
    <t>Rujichaladol</t>
  </si>
  <si>
    <t>rujichal@usc.edu</t>
  </si>
  <si>
    <t>br /&gt;Help with Stresses and Strains - no idea what the stresses are - hoop stress, longitudinal stress, principle stress, normal stress, compression, tension, shear stresses, bending of beams, buckling of columns</t>
  </si>
  <si>
    <t>Ho Man Hubert</t>
  </si>
  <si>
    <t>Shek</t>
  </si>
  <si>
    <t>hshek@usc.edu</t>
  </si>
  <si>
    <t>br /&gt;Help with Professor Ronney's homework assignment. I'm not sure what the assignment covers yet. If you need more details, please email me at feliciaz@usc.edu and I can let you know as the date approaches! Thank you!</t>
  </si>
  <si>
    <t>Felicia</t>
  </si>
  <si>
    <t>Zhu</t>
  </si>
  <si>
    <t>feliciaz@usc.edu</t>
  </si>
  <si>
    <t xml:space="preserve">br /&gt;Reagent Recognition </t>
  </si>
  <si>
    <t>br /&gt;Help preparing for midterm</t>
  </si>
  <si>
    <t>br /&gt;Help with Math 125 sections 2.6-2.8, 3.1-3.5, 3.7 in Stewart.</t>
  </si>
  <si>
    <t xml:space="preserve">br /&gt;Statics  </t>
  </si>
  <si>
    <t>br /&gt;Quiz preperation</t>
  </si>
  <si>
    <t>br /&gt;Quiz</t>
  </si>
  <si>
    <t>br /&gt;Mathematica</t>
  </si>
  <si>
    <t>br /&gt;Math 226 weekly quiz concepts and prep</t>
  </si>
  <si>
    <t>br /&gt;Help with linear approx, differentials, and calculating error</t>
  </si>
  <si>
    <t>br /&gt;Help with Math 125. Optimization, Related Rates, Derivative Applications</t>
  </si>
  <si>
    <t>Helped him until 5:45</t>
  </si>
  <si>
    <t>br /&gt;Applications of double integrals, triple integrals.</t>
  </si>
  <si>
    <t>br /&gt;Statics/Stress/Strains AME101</t>
  </si>
  <si>
    <t>br /&gt;Help with op-amps</t>
  </si>
  <si>
    <t>Ali</t>
  </si>
  <si>
    <t>Chamani</t>
  </si>
  <si>
    <t>chamani@usc.edu</t>
  </si>
  <si>
    <t>br /&gt;Final revision, and grammar check, thank you</t>
  </si>
  <si>
    <t>Ewan</t>
  </si>
  <si>
    <t>Feng</t>
  </si>
  <si>
    <t>difanfen@usc.edu</t>
  </si>
  <si>
    <t>br /&gt;Help with homework.</t>
  </si>
  <si>
    <t>br /&gt;multi-variable continuous functions for inductors and capacitors</t>
  </si>
  <si>
    <t>br /&gt;Help me!!!</t>
  </si>
  <si>
    <t xml:space="preserve">br /&gt;Calculating volumes using double integrals, triple integrals, polar coordinates and rectangular coordinates. </t>
  </si>
  <si>
    <t xml:space="preserve">br /&gt;graphing via finding limits, asymptotes, etc.  optimization.  integrals. </t>
  </si>
  <si>
    <t>br /&gt;Help with revising draft</t>
  </si>
  <si>
    <t>br /&gt;Help developing thesis and structure of essay</t>
  </si>
  <si>
    <t>br /&gt;Help with systems of linear equations</t>
  </si>
  <si>
    <t>Cantero</t>
  </si>
  <si>
    <t>jcantero@usc.edu</t>
  </si>
  <si>
    <t>br /&gt;Help regarding electrochemistry (and calculations), half-reactions. The equilibrium constant. Crystal structures and calculations.</t>
  </si>
  <si>
    <t>br /&gt;Review for midterm next day, structural analysis with method of joints and method of section, chapter 6</t>
  </si>
  <si>
    <t>br /&gt;Help with essay on makeup and representation of beauty. See if essay is logical and help with the support of essay.</t>
  </si>
  <si>
    <t>br /&gt;Rolling, Vector Character of Angular Momentum</t>
  </si>
  <si>
    <t>br /&gt;Help with probability in CSCI 170.</t>
  </si>
  <si>
    <t>br /&gt;Help with probability, independent/dependent events, Bayes’ Theorem.  Specifically a homework assignment and readiness for quiz.</t>
  </si>
  <si>
    <t>br /&gt;Help with probability, independent/dependent events, Bayes’ Theorem. Specifically a homework assignment and readiness for quiz.</t>
  </si>
  <si>
    <t>br /&gt;inverse Laplace functions and piecewise laplace transformation</t>
  </si>
  <si>
    <t xml:space="preserve">br /&gt;Frames and machines </t>
  </si>
  <si>
    <t>br /&gt;Help with Taylor and Maclauren Series</t>
  </si>
  <si>
    <t xml:space="preserve">br /&gt;I am having a lot of trouble understanding torque, rotational , and angular variables such as angular velocity and acceleration  </t>
  </si>
  <si>
    <t>Jerry</t>
  </si>
  <si>
    <t>Webb</t>
  </si>
  <si>
    <t>jerryweb@usc.edu</t>
  </si>
  <si>
    <t>br /&gt;I'd like to go over past exam questions</t>
  </si>
  <si>
    <t>Also brought his friend</t>
  </si>
  <si>
    <t>br /&gt;torque, conservation of momentum, statics</t>
  </si>
  <si>
    <t>Selena</t>
  </si>
  <si>
    <t>Kwan</t>
  </si>
  <si>
    <t>selenakw@usc.edu</t>
  </si>
  <si>
    <t>br /&gt;Math 226 weekly concept</t>
  </si>
  <si>
    <t>br /&gt;Forces, understanding taking moments, rotation of forces</t>
  </si>
  <si>
    <t>br /&gt;Help with studying for midterm 2, concerning moments of intertia, center of mass, and the orthonormal traansformation matrix.</t>
  </si>
  <si>
    <t>br /&gt;statics review for midterm</t>
  </si>
  <si>
    <t>br /&gt;Help with General concepts of Statics and Strains in AME101</t>
  </si>
  <si>
    <t>br /&gt;Kinematics of Rigid Body Rotation, Moment of Inertia, Torque (Ch.10)</t>
  </si>
  <si>
    <t>br /&gt;Review for physics midterm. KE, W, PE, p, collisions, etc.</t>
  </si>
  <si>
    <t>br /&gt;Need help with probability.</t>
  </si>
  <si>
    <t>br /&gt;Help with classes and structs. I can sort of understand the importance of these components, but I do not undestand how to successfully implement them.</t>
  </si>
  <si>
    <t xml:space="preserve">br /&gt;Help with understanding Jacobians and change of varaibles in multiple integrals. Also help with understanding spherical/cylindrical coordinate triple integrals. </t>
  </si>
  <si>
    <t>br /&gt;Help with preparing for CE 309 MT</t>
  </si>
  <si>
    <t>Helped with CE 309, not CE 408; Tutored from 12:00-1:00pm</t>
  </si>
  <si>
    <t>br /&gt;statics final</t>
  </si>
  <si>
    <t>br /&gt;Thermodynamics</t>
  </si>
  <si>
    <t>justincr@usc.edu</t>
  </si>
  <si>
    <t>Cross</t>
  </si>
  <si>
    <t>br /&gt;Help with homework 13.6/13.7, surface area and surface area integrals</t>
  </si>
  <si>
    <t>br /&gt;With with programming assignment 6, social network part 2.  Relational Distance, Disjoint Sets, and breadth first search.</t>
  </si>
  <si>
    <t>elizapet@usc.edu</t>
  </si>
  <si>
    <t>Petersen</t>
  </si>
  <si>
    <t>Eliza</t>
  </si>
  <si>
    <t>br /&gt;help with conservation of momentum and torque</t>
  </si>
  <si>
    <t>br /&gt;Report</t>
  </si>
  <si>
    <t>br /&gt;Help with applications of integration to physics and engineering (Math 126)</t>
  </si>
  <si>
    <t>br /&gt;Kevin Qualls came in saying the system wouldn't let him register for the appointments, so I'm locking in the slots for him. He wants help with thermodynamics.  Thanks - Mike Jones</t>
  </si>
  <si>
    <t>br /&gt;Vectors and breadth first search with depth</t>
  </si>
  <si>
    <t>br /&gt;Help redesigning layout of social network project</t>
  </si>
  <si>
    <t>br /&gt;Looking for second opinion on GE5 writing revision, will be bringing completed revised essay.</t>
  </si>
  <si>
    <t>br /&gt;Review final draft for A5 (minor changes), and help editing A4 for the portfolio</t>
  </si>
  <si>
    <t xml:space="preserve">br /&gt;Review final draft for A5 (minor changes), and help editing A4 for the portfolio </t>
  </si>
  <si>
    <t>br /&gt;revision</t>
  </si>
  <si>
    <t>br /&gt;Help with A5, sentence structure, etc.</t>
  </si>
  <si>
    <t>br /&gt;help with final revisions of essays and concusion</t>
  </si>
  <si>
    <t>br /&gt;Preparing for the MATH-126 final. In particular, perhaps going over the Spring '09 final:  http://dornsife.usc.edu/assets/sites/372/docs/usc_math_classes/Math126/spring2009.pdf</t>
  </si>
  <si>
    <t>br /&gt;Help with bandwidth filters, bode plots, phase plots, AC analysis.</t>
  </si>
  <si>
    <t>br /&gt;Help with amino acids, polymers, polyamides.</t>
  </si>
  <si>
    <t xml:space="preserve">br /&gt;Electromagnetism </t>
  </si>
  <si>
    <t>br /&gt;Working on studying for the final.  Will come with some notes.  Will be studying with Karen in the slot before mine as well.</t>
  </si>
  <si>
    <t>br /&gt;need help on past homework problems</t>
  </si>
  <si>
    <t>br /&gt;Final review</t>
  </si>
  <si>
    <t>br /&gt;Final Review</t>
  </si>
  <si>
    <t xml:space="preserve">br /&gt;Understanding Phase Equilibria, specifically azeotropes. </t>
  </si>
  <si>
    <t>Christian</t>
  </si>
  <si>
    <t>Hermanas</t>
  </si>
  <si>
    <t>chermana@usc.edu</t>
  </si>
  <si>
    <t>br /&gt;general review for final</t>
  </si>
  <si>
    <t>Eirinberg</t>
  </si>
  <si>
    <t>eirinber@usc.edu</t>
  </si>
  <si>
    <t>br /&gt;Helping with revising statement of purpose.</t>
  </si>
  <si>
    <t>Ti</t>
  </si>
  <si>
    <t>tiwu@usc.edu</t>
  </si>
  <si>
    <t>br /&gt;help with clarity of essay</t>
  </si>
  <si>
    <t xml:space="preserve">br /&gt;help with support and clarity of essay. </t>
  </si>
  <si>
    <t>br /&gt;multipliers and dividers</t>
  </si>
  <si>
    <t>br /&gt;EE101 generating change for a vending machine lab, checking my state design</t>
  </si>
  <si>
    <t>br /&gt;EE101 lab</t>
  </si>
  <si>
    <t>br /&gt;Carboxylic acid reactions</t>
  </si>
  <si>
    <t>br /&gt;Chagnon</t>
  </si>
  <si>
    <t>br /&gt;Help with conservation problems and Wheatstone bridge circuit problems.</t>
  </si>
  <si>
    <t>Makena</t>
  </si>
  <si>
    <t>makenasm@usc.edu</t>
  </si>
  <si>
    <t>br /&gt;Help studying for Chem midterm on Chapter 10-12 of textbook.  (I have example problems I would like help solving)</t>
  </si>
  <si>
    <t xml:space="preserve">br /&gt;help with calculating areas of various shapes in polar coordinates (i.e. cardioids, limacons) especially determining the limits of integration </t>
  </si>
  <si>
    <t>Rudolph</t>
  </si>
  <si>
    <t>drudolph@usc.edu</t>
  </si>
  <si>
    <t>br /&gt;Heat Engines and Refrigerators</t>
  </si>
  <si>
    <t xml:space="preserve">br /&gt;need help on dislocation, heat thermal properties and creep behavior </t>
  </si>
  <si>
    <t>br /&gt;Help with valence bond theory, molecular shapes, molecular orbital theory, and vapor pressure.</t>
  </si>
  <si>
    <t>Gabrielle</t>
  </si>
  <si>
    <t>Paquette</t>
  </si>
  <si>
    <t>gpaquett@usc.edu</t>
  </si>
  <si>
    <t xml:space="preserve">br /&gt;Logarithms and exponential functions. </t>
  </si>
  <si>
    <t xml:space="preserve">br /&gt;Inverse functions, logarithms, exponential functions. </t>
  </si>
  <si>
    <t>br /&gt;Stoke's Theorem, surface integrals, general last few weeks of Cal 3 material.</t>
  </si>
  <si>
    <t>br /&gt;I require assistance with math homework involving fundamental matrices.</t>
  </si>
  <si>
    <t>br /&gt;Help with Raoult's Law, Hybridization, and Molecular Geometry in CHEM 105a</t>
  </si>
  <si>
    <t>Gabriella</t>
  </si>
  <si>
    <t>gabriems@usc.edu</t>
  </si>
  <si>
    <t>br /&gt;I am working on my GE term paper, and I would like my grammar to be reviewed.</t>
  </si>
  <si>
    <t xml:space="preserve">br /&gt;help with support of essay regarding public and academic discourse with the social issue on sexuality and children. </t>
  </si>
  <si>
    <t>br /&gt;Review rough draft and structure of the essay</t>
  </si>
  <si>
    <t>br /&gt;Doubly linked lists - depth queries</t>
  </si>
  <si>
    <t>br /&gt;Algorithms to do with depth, predecessors in breadthfirst search.</t>
  </si>
  <si>
    <t>br /&gt;Help with a paper in Lean Operations. Need someone to check my paper formatting and stuff.</t>
  </si>
  <si>
    <t>Sohil Jayesh</t>
  </si>
  <si>
    <t>Suchde</t>
  </si>
  <si>
    <t>suchde@usc.edu</t>
  </si>
  <si>
    <t>br /&gt;help with essay</t>
  </si>
  <si>
    <t xml:space="preserve">br /&gt;I need help with shear force and moment diagrams. </t>
  </si>
  <si>
    <t>br /&gt;-review for midterm  -shear and moment diagrams</t>
  </si>
  <si>
    <t>br /&gt;I require assistance with physics homework involving Stoke's Theorem.</t>
  </si>
  <si>
    <t>br /&gt;help with final mechop report, review figures, equations, general advice.</t>
  </si>
  <si>
    <t>br /&gt;design a multiplier and divider</t>
  </si>
  <si>
    <t>br /&gt;Final review- Spring 2011 final, problems 3,4 (convergence or divergence of integrals), and 9 (Taylor Series) in MATH 126</t>
  </si>
  <si>
    <t>br /&gt;Help with converting limits into integrals. Finding the limits of "e" functions, and solving for x in natural log equations.</t>
  </si>
  <si>
    <t>Christin</t>
  </si>
  <si>
    <t>Carter</t>
  </si>
  <si>
    <t>Cart587@usc.edu</t>
  </si>
  <si>
    <t>br /&gt;Continued session</t>
  </si>
  <si>
    <t xml:space="preserve">br /&gt;Entire semester review  </t>
  </si>
  <si>
    <t>br /&gt;Inverse functions and Logarithmic functions</t>
  </si>
  <si>
    <t>br /&gt;Continued</t>
  </si>
  <si>
    <t>br /&gt;Classes, linked lists</t>
  </si>
  <si>
    <t>br /&gt;Electron Delocalization and Molecular Orbital Theory.</t>
  </si>
  <si>
    <t>br /&gt;I want to review for the fourth exam. I am not sure what exactly will be on the test as of right now, but I know that chemical bonding will be covered.</t>
  </si>
  <si>
    <t>br /&gt;Valence bond theory (orbital overlap), Molecular orbital theory in CHEM 105a</t>
  </si>
  <si>
    <t>Madeline</t>
  </si>
  <si>
    <t>Timmins</t>
  </si>
  <si>
    <t>mtimmins@usc.edu</t>
  </si>
  <si>
    <t>br /&gt;need help on chapter 9 and on problems about friction</t>
  </si>
  <si>
    <t xml:space="preserve">br /&gt;Thermodynamics  </t>
  </si>
  <si>
    <t>br /&gt;ready for statics final</t>
  </si>
  <si>
    <t>br /&gt;Help with finding Ka constants and naming different groups of macro-molecules</t>
  </si>
  <si>
    <t>br /&gt;Help with ka values and naming macro-molecules</t>
  </si>
  <si>
    <t>br /&gt;Stoke's Theorem, Surface Integrals, last few weeks of Cal 3 in general.</t>
  </si>
  <si>
    <t>N/A</t>
  </si>
  <si>
    <t>Appointments Conducted Per Week by Tutor (Percentage of Available Appointments)</t>
  </si>
  <si>
    <t>-</t>
  </si>
  <si>
    <t>Appointment Conducted Per Week by Tutor (Raw Number)</t>
  </si>
  <si>
    <t>No appointments available</t>
  </si>
  <si>
    <t>Individual Students</t>
  </si>
  <si>
    <t>Freshman</t>
  </si>
  <si>
    <t>Sophomore</t>
  </si>
  <si>
    <t>Junior</t>
  </si>
  <si>
    <t>Senior</t>
  </si>
  <si>
    <t>Graduate</t>
  </si>
  <si>
    <t>First Time</t>
  </si>
  <si>
    <t>Median</t>
  </si>
  <si>
    <t>Average</t>
  </si>
  <si>
    <t>1-2 appts</t>
  </si>
  <si>
    <t>3 or more</t>
  </si>
  <si>
    <t># of Appts</t>
  </si>
  <si>
    <t>Gender</t>
  </si>
  <si>
    <t>Entry Type</t>
  </si>
  <si>
    <t>Major</t>
  </si>
  <si>
    <t>f</t>
  </si>
  <si>
    <t>F</t>
  </si>
  <si>
    <t>BME</t>
  </si>
  <si>
    <t>Difan</t>
  </si>
  <si>
    <t>Flowers</t>
  </si>
  <si>
    <t>CECS</t>
  </si>
  <si>
    <t>PEGR</t>
  </si>
  <si>
    <t>EE</t>
  </si>
  <si>
    <t>CSBA</t>
  </si>
  <si>
    <t>CE</t>
  </si>
  <si>
    <t>ENGR</t>
  </si>
  <si>
    <t>ISE</t>
  </si>
  <si>
    <t>ENE</t>
  </si>
  <si>
    <t>CHE</t>
  </si>
  <si>
    <t>ME</t>
  </si>
  <si>
    <t>CSCI</t>
  </si>
  <si>
    <t>NON ENGR</t>
  </si>
  <si>
    <t>AE</t>
  </si>
  <si>
    <t>CSGM</t>
  </si>
  <si>
    <t>T</t>
  </si>
  <si>
    <t>M</t>
  </si>
  <si>
    <t>Female</t>
  </si>
  <si>
    <t>Male</t>
  </si>
  <si>
    <t>Transfer</t>
  </si>
  <si>
    <t>Column1</t>
  </si>
  <si>
    <t>20133 Overall GPA</t>
  </si>
  <si>
    <t>vacant</t>
  </si>
  <si>
    <t>rebooked</t>
  </si>
  <si>
    <t>n/a</t>
  </si>
  <si>
    <t>Final Status</t>
  </si>
  <si>
    <t>DOW</t>
  </si>
  <si>
    <t>Mondays</t>
  </si>
  <si>
    <t>Tuesdays</t>
  </si>
  <si>
    <t>Wednesdays</t>
  </si>
  <si>
    <t>Thursdays</t>
  </si>
  <si>
    <t>Fridays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</si>
</sst>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25">
    <xf numFmtId="0" fontId="0" fillId="0" borderId="0" xfId="0"/>
    <xf numFmtId="14" fontId="0" fillId="0" borderId="0" xfId="0" applyNumberFormat="1"/>
    <xf numFmtId="21" fontId="0" fillId="0" borderId="0" xfId="0" applyNumberFormat="1"/>
    <xf numFmtId="0" fontId="0" fillId="0" borderId="0" xfId="0" applyAlignment="1">
      <alignment wrapText="1"/>
    </xf>
    <xf numFmtId="14" fontId="0" fillId="0" borderId="0" xfId="0" applyNumberFormat="1" applyAlignment="1">
      <alignment wrapText="1"/>
    </xf>
    <xf numFmtId="21" fontId="0" fillId="0" borderId="0" xfId="0" applyNumberFormat="1" applyAlignment="1">
      <alignment wrapText="1"/>
    </xf>
    <xf numFmtId="0" fontId="0" fillId="0" borderId="0" xfId="0" applyAlignment="1"/>
    <xf numFmtId="16" fontId="0" fillId="0" borderId="0" xfId="0" applyNumberFormat="1"/>
    <xf numFmtId="9" fontId="0" fillId="0" borderId="0" xfId="42" applyFont="1"/>
    <xf numFmtId="16" fontId="0" fillId="0" borderId="0" xfId="0" applyNumberFormat="1" applyAlignment="1">
      <alignment wrapText="1"/>
    </xf>
    <xf numFmtId="164" fontId="0" fillId="0" borderId="0" xfId="42" applyNumberFormat="1" applyFont="1"/>
    <xf numFmtId="1" fontId="0" fillId="0" borderId="0" xfId="42" applyNumberFormat="1" applyFont="1"/>
    <xf numFmtId="1" fontId="0" fillId="0" borderId="0" xfId="0" applyNumberFormat="1"/>
    <xf numFmtId="16" fontId="0" fillId="0" borderId="0" xfId="0" applyNumberFormat="1" applyAlignment="1">
      <alignment horizontal="right"/>
    </xf>
    <xf numFmtId="0" fontId="0" fillId="0" borderId="0" xfId="0" applyAlignment="1">
      <alignment horizontal="right"/>
    </xf>
    <xf numFmtId="9" fontId="0" fillId="0" borderId="0" xfId="42" applyNumberFormat="1" applyFont="1" applyAlignment="1">
      <alignment wrapText="1"/>
    </xf>
    <xf numFmtId="164" fontId="0" fillId="0" borderId="0" xfId="0" applyNumberFormat="1" applyAlignment="1">
      <alignment wrapText="1"/>
    </xf>
    <xf numFmtId="2" fontId="16" fillId="0" borderId="0" xfId="0" applyNumberFormat="1" applyFont="1" applyAlignment="1">
      <alignment wrapText="1"/>
    </xf>
    <xf numFmtId="0" fontId="0" fillId="0" borderId="0" xfId="0" applyFill="1"/>
    <xf numFmtId="14" fontId="0" fillId="0" borderId="0" xfId="0" applyNumberFormat="1" applyFill="1"/>
    <xf numFmtId="21" fontId="0" fillId="0" borderId="0" xfId="0" applyNumberFormat="1" applyFill="1"/>
    <xf numFmtId="0" fontId="0" fillId="0" borderId="0" xfId="0" applyFill="1" applyAlignment="1">
      <alignment wrapText="1"/>
    </xf>
    <xf numFmtId="9" fontId="18" fillId="0" borderId="0" xfId="0" applyNumberFormat="1" applyFont="1"/>
    <xf numFmtId="9" fontId="0" fillId="0" borderId="0" xfId="42" applyFont="1" applyFill="1"/>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9">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21" formatCode="d\-mmm"/>
      <alignment horizontal="general" vertical="bottom" textRotation="0" wrapText="1" indent="0" justifyLastLine="0" shrinkToFit="0" readingOrder="0"/>
    </dxf>
    <dxf>
      <numFmt numFmtId="21" formatCode="d\-mmm"/>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Fall 2013 Appointments</a:t>
            </a:r>
          </a:p>
        </c:rich>
      </c:tx>
      <c:layout/>
      <c:overlay val="0"/>
    </c:title>
    <c:autoTitleDeleted val="0"/>
    <c:plotArea>
      <c:layout/>
      <c:lineChart>
        <c:grouping val="standard"/>
        <c:varyColors val="0"/>
        <c:ser>
          <c:idx val="0"/>
          <c:order val="0"/>
          <c:tx>
            <c:strRef>
              <c:f>'Appt Data'!$B$1</c:f>
              <c:strCache>
                <c:ptCount val="1"/>
                <c:pt idx="0">
                  <c:v>Available</c:v>
                </c:pt>
              </c:strCache>
            </c:strRef>
          </c:tx>
          <c:cat>
            <c:numRef>
              <c:f>'Appt Data'!$A$2:$A$14</c:f>
              <c:numCache>
                <c:formatCode>d\-mmm</c:formatCode>
                <c:ptCount val="13"/>
                <c:pt idx="0">
                  <c:v>41526</c:v>
                </c:pt>
                <c:pt idx="1">
                  <c:v>41533</c:v>
                </c:pt>
                <c:pt idx="2">
                  <c:v>41540</c:v>
                </c:pt>
                <c:pt idx="3">
                  <c:v>41547</c:v>
                </c:pt>
                <c:pt idx="4">
                  <c:v>41554</c:v>
                </c:pt>
                <c:pt idx="5">
                  <c:v>41561</c:v>
                </c:pt>
                <c:pt idx="6">
                  <c:v>41568</c:v>
                </c:pt>
                <c:pt idx="7">
                  <c:v>41575</c:v>
                </c:pt>
                <c:pt idx="8">
                  <c:v>41582</c:v>
                </c:pt>
                <c:pt idx="9">
                  <c:v>41589</c:v>
                </c:pt>
                <c:pt idx="10">
                  <c:v>41596</c:v>
                </c:pt>
                <c:pt idx="11">
                  <c:v>41603</c:v>
                </c:pt>
                <c:pt idx="12">
                  <c:v>41610</c:v>
                </c:pt>
              </c:numCache>
            </c:numRef>
          </c:cat>
          <c:val>
            <c:numRef>
              <c:f>'Appt Data'!$B$2:$B$14</c:f>
              <c:numCache>
                <c:formatCode>General</c:formatCode>
                <c:ptCount val="13"/>
                <c:pt idx="0">
                  <c:v>162</c:v>
                </c:pt>
                <c:pt idx="1">
                  <c:v>161</c:v>
                </c:pt>
                <c:pt idx="2">
                  <c:v>145</c:v>
                </c:pt>
                <c:pt idx="3">
                  <c:v>151</c:v>
                </c:pt>
                <c:pt idx="4">
                  <c:v>122</c:v>
                </c:pt>
                <c:pt idx="5">
                  <c:v>156</c:v>
                </c:pt>
                <c:pt idx="6">
                  <c:v>146</c:v>
                </c:pt>
                <c:pt idx="7">
                  <c:v>135</c:v>
                </c:pt>
                <c:pt idx="8">
                  <c:v>150</c:v>
                </c:pt>
                <c:pt idx="9">
                  <c:v>166</c:v>
                </c:pt>
                <c:pt idx="10">
                  <c:v>170</c:v>
                </c:pt>
                <c:pt idx="11">
                  <c:v>8</c:v>
                </c:pt>
                <c:pt idx="12">
                  <c:v>151</c:v>
                </c:pt>
              </c:numCache>
            </c:numRef>
          </c:val>
          <c:smooth val="0"/>
        </c:ser>
        <c:ser>
          <c:idx val="1"/>
          <c:order val="1"/>
          <c:tx>
            <c:strRef>
              <c:f>'Appt Data'!$C$1</c:f>
              <c:strCache>
                <c:ptCount val="1"/>
                <c:pt idx="0">
                  <c:v>Conducted</c:v>
                </c:pt>
              </c:strCache>
            </c:strRef>
          </c:tx>
          <c:cat>
            <c:numRef>
              <c:f>'Appt Data'!$A$2:$A$14</c:f>
              <c:numCache>
                <c:formatCode>d\-mmm</c:formatCode>
                <c:ptCount val="13"/>
                <c:pt idx="0">
                  <c:v>41526</c:v>
                </c:pt>
                <c:pt idx="1">
                  <c:v>41533</c:v>
                </c:pt>
                <c:pt idx="2">
                  <c:v>41540</c:v>
                </c:pt>
                <c:pt idx="3">
                  <c:v>41547</c:v>
                </c:pt>
                <c:pt idx="4">
                  <c:v>41554</c:v>
                </c:pt>
                <c:pt idx="5">
                  <c:v>41561</c:v>
                </c:pt>
                <c:pt idx="6">
                  <c:v>41568</c:v>
                </c:pt>
                <c:pt idx="7">
                  <c:v>41575</c:v>
                </c:pt>
                <c:pt idx="8">
                  <c:v>41582</c:v>
                </c:pt>
                <c:pt idx="9">
                  <c:v>41589</c:v>
                </c:pt>
                <c:pt idx="10">
                  <c:v>41596</c:v>
                </c:pt>
                <c:pt idx="11">
                  <c:v>41603</c:v>
                </c:pt>
                <c:pt idx="12">
                  <c:v>41610</c:v>
                </c:pt>
              </c:numCache>
            </c:numRef>
          </c:cat>
          <c:val>
            <c:numRef>
              <c:f>'Appt Data'!$C$2:$C$14</c:f>
              <c:numCache>
                <c:formatCode>General</c:formatCode>
                <c:ptCount val="13"/>
                <c:pt idx="0">
                  <c:v>95</c:v>
                </c:pt>
                <c:pt idx="1">
                  <c:v>120</c:v>
                </c:pt>
                <c:pt idx="2">
                  <c:v>82</c:v>
                </c:pt>
                <c:pt idx="3">
                  <c:v>91</c:v>
                </c:pt>
                <c:pt idx="4">
                  <c:v>68</c:v>
                </c:pt>
                <c:pt idx="5">
                  <c:v>79</c:v>
                </c:pt>
                <c:pt idx="6">
                  <c:v>78</c:v>
                </c:pt>
                <c:pt idx="7">
                  <c:v>78</c:v>
                </c:pt>
                <c:pt idx="8">
                  <c:v>68</c:v>
                </c:pt>
                <c:pt idx="9">
                  <c:v>79</c:v>
                </c:pt>
                <c:pt idx="10">
                  <c:v>46</c:v>
                </c:pt>
                <c:pt idx="11">
                  <c:v>4</c:v>
                </c:pt>
                <c:pt idx="12">
                  <c:v>85</c:v>
                </c:pt>
              </c:numCache>
            </c:numRef>
          </c:val>
          <c:smooth val="0"/>
        </c:ser>
        <c:ser>
          <c:idx val="4"/>
          <c:order val="2"/>
          <c:tx>
            <c:strRef>
              <c:f>'Appt Data'!$F$1</c:f>
              <c:strCache>
                <c:ptCount val="1"/>
                <c:pt idx="0">
                  <c:v>First Time</c:v>
                </c:pt>
              </c:strCache>
            </c:strRef>
          </c:tx>
          <c:cat>
            <c:numRef>
              <c:f>'Appt Data'!$A$2:$A$14</c:f>
              <c:numCache>
                <c:formatCode>d\-mmm</c:formatCode>
                <c:ptCount val="13"/>
                <c:pt idx="0">
                  <c:v>41526</c:v>
                </c:pt>
                <c:pt idx="1">
                  <c:v>41533</c:v>
                </c:pt>
                <c:pt idx="2">
                  <c:v>41540</c:v>
                </c:pt>
                <c:pt idx="3">
                  <c:v>41547</c:v>
                </c:pt>
                <c:pt idx="4">
                  <c:v>41554</c:v>
                </c:pt>
                <c:pt idx="5">
                  <c:v>41561</c:v>
                </c:pt>
                <c:pt idx="6">
                  <c:v>41568</c:v>
                </c:pt>
                <c:pt idx="7">
                  <c:v>41575</c:v>
                </c:pt>
                <c:pt idx="8">
                  <c:v>41582</c:v>
                </c:pt>
                <c:pt idx="9">
                  <c:v>41589</c:v>
                </c:pt>
                <c:pt idx="10">
                  <c:v>41596</c:v>
                </c:pt>
                <c:pt idx="11">
                  <c:v>41603</c:v>
                </c:pt>
                <c:pt idx="12">
                  <c:v>41610</c:v>
                </c:pt>
              </c:numCache>
            </c:numRef>
          </c:cat>
          <c:val>
            <c:numRef>
              <c:f>'Appt Data'!$F$2:$F$14</c:f>
              <c:numCache>
                <c:formatCode>General</c:formatCode>
                <c:ptCount val="13"/>
                <c:pt idx="0">
                  <c:v>48</c:v>
                </c:pt>
                <c:pt idx="1">
                  <c:v>35</c:v>
                </c:pt>
                <c:pt idx="2">
                  <c:v>21</c:v>
                </c:pt>
                <c:pt idx="3">
                  <c:v>24</c:v>
                </c:pt>
                <c:pt idx="4">
                  <c:v>19</c:v>
                </c:pt>
                <c:pt idx="5">
                  <c:v>15</c:v>
                </c:pt>
                <c:pt idx="6">
                  <c:v>6</c:v>
                </c:pt>
                <c:pt idx="7">
                  <c:v>9</c:v>
                </c:pt>
                <c:pt idx="8">
                  <c:v>11</c:v>
                </c:pt>
                <c:pt idx="9">
                  <c:v>9</c:v>
                </c:pt>
                <c:pt idx="10">
                  <c:v>10</c:v>
                </c:pt>
                <c:pt idx="11">
                  <c:v>0</c:v>
                </c:pt>
                <c:pt idx="12">
                  <c:v>13</c:v>
                </c:pt>
              </c:numCache>
            </c:numRef>
          </c:val>
          <c:smooth val="0"/>
        </c:ser>
        <c:dLbls>
          <c:dLblPos val="t"/>
          <c:showLegendKey val="0"/>
          <c:showVal val="1"/>
          <c:showCatName val="0"/>
          <c:showSerName val="0"/>
          <c:showPercent val="0"/>
          <c:showBubbleSize val="0"/>
        </c:dLbls>
        <c:marker val="1"/>
        <c:smooth val="0"/>
        <c:axId val="114265088"/>
        <c:axId val="114287360"/>
      </c:lineChart>
      <c:dateAx>
        <c:axId val="114265088"/>
        <c:scaling>
          <c:orientation val="minMax"/>
        </c:scaling>
        <c:delete val="0"/>
        <c:axPos val="b"/>
        <c:numFmt formatCode="d\-mmm" sourceLinked="1"/>
        <c:majorTickMark val="out"/>
        <c:minorTickMark val="none"/>
        <c:tickLblPos val="nextTo"/>
        <c:crossAx val="114287360"/>
        <c:crosses val="autoZero"/>
        <c:auto val="1"/>
        <c:lblOffset val="100"/>
        <c:baseTimeUnit val="days"/>
      </c:dateAx>
      <c:valAx>
        <c:axId val="114287360"/>
        <c:scaling>
          <c:orientation val="minMax"/>
        </c:scaling>
        <c:delete val="0"/>
        <c:axPos val="l"/>
        <c:majorGridlines/>
        <c:numFmt formatCode="General" sourceLinked="1"/>
        <c:majorTickMark val="out"/>
        <c:minorTickMark val="none"/>
        <c:tickLblPos val="nextTo"/>
        <c:crossAx val="1142650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'Appt Data'!$B$22</c:f>
              <c:strCache>
                <c:ptCount val="1"/>
                <c:pt idx="0">
                  <c:v>Available</c:v>
                </c:pt>
              </c:strCache>
            </c:strRef>
          </c:tx>
          <c:cat>
            <c:numRef>
              <c:f>'Appt Data'!$A$23:$A$31</c:f>
              <c:numCache>
                <c:formatCode>d\-mmm</c:formatCode>
                <c:ptCount val="9"/>
                <c:pt idx="0">
                  <c:v>41554</c:v>
                </c:pt>
                <c:pt idx="1">
                  <c:v>41561</c:v>
                </c:pt>
                <c:pt idx="2">
                  <c:v>41568</c:v>
                </c:pt>
                <c:pt idx="3">
                  <c:v>41575</c:v>
                </c:pt>
                <c:pt idx="4">
                  <c:v>41582</c:v>
                </c:pt>
                <c:pt idx="5">
                  <c:v>41589</c:v>
                </c:pt>
                <c:pt idx="6">
                  <c:v>41596</c:v>
                </c:pt>
                <c:pt idx="7">
                  <c:v>41603</c:v>
                </c:pt>
                <c:pt idx="8">
                  <c:v>41610</c:v>
                </c:pt>
              </c:numCache>
            </c:numRef>
          </c:cat>
          <c:val>
            <c:numRef>
              <c:f>'Appt Data'!$B$23:$B$31</c:f>
              <c:numCache>
                <c:formatCode>General</c:formatCode>
                <c:ptCount val="9"/>
                <c:pt idx="0">
                  <c:v>122</c:v>
                </c:pt>
                <c:pt idx="1">
                  <c:v>156</c:v>
                </c:pt>
                <c:pt idx="2">
                  <c:v>146</c:v>
                </c:pt>
                <c:pt idx="3">
                  <c:v>135</c:v>
                </c:pt>
                <c:pt idx="4">
                  <c:v>150</c:v>
                </c:pt>
                <c:pt idx="5">
                  <c:v>166</c:v>
                </c:pt>
                <c:pt idx="6">
                  <c:v>170</c:v>
                </c:pt>
                <c:pt idx="7">
                  <c:v>8</c:v>
                </c:pt>
                <c:pt idx="8">
                  <c:v>151</c:v>
                </c:pt>
              </c:numCache>
            </c:numRef>
          </c:val>
          <c:smooth val="0"/>
        </c:ser>
        <c:ser>
          <c:idx val="1"/>
          <c:order val="1"/>
          <c:tx>
            <c:strRef>
              <c:f>'Appt Data'!$C$22</c:f>
              <c:strCache>
                <c:ptCount val="1"/>
                <c:pt idx="0">
                  <c:v>Conducted</c:v>
                </c:pt>
              </c:strCache>
            </c:strRef>
          </c:tx>
          <c:cat>
            <c:numRef>
              <c:f>'Appt Data'!$A$23:$A$31</c:f>
              <c:numCache>
                <c:formatCode>d\-mmm</c:formatCode>
                <c:ptCount val="9"/>
                <c:pt idx="0">
                  <c:v>41554</c:v>
                </c:pt>
                <c:pt idx="1">
                  <c:v>41561</c:v>
                </c:pt>
                <c:pt idx="2">
                  <c:v>41568</c:v>
                </c:pt>
                <c:pt idx="3">
                  <c:v>41575</c:v>
                </c:pt>
                <c:pt idx="4">
                  <c:v>41582</c:v>
                </c:pt>
                <c:pt idx="5">
                  <c:v>41589</c:v>
                </c:pt>
                <c:pt idx="6">
                  <c:v>41596</c:v>
                </c:pt>
                <c:pt idx="7">
                  <c:v>41603</c:v>
                </c:pt>
                <c:pt idx="8">
                  <c:v>41610</c:v>
                </c:pt>
              </c:numCache>
            </c:numRef>
          </c:cat>
          <c:val>
            <c:numRef>
              <c:f>'Appt Data'!$C$23:$C$31</c:f>
              <c:numCache>
                <c:formatCode>General</c:formatCode>
                <c:ptCount val="9"/>
                <c:pt idx="0">
                  <c:v>68</c:v>
                </c:pt>
                <c:pt idx="1">
                  <c:v>79</c:v>
                </c:pt>
                <c:pt idx="2">
                  <c:v>78</c:v>
                </c:pt>
                <c:pt idx="3">
                  <c:v>78</c:v>
                </c:pt>
                <c:pt idx="4">
                  <c:v>68</c:v>
                </c:pt>
                <c:pt idx="5">
                  <c:v>79</c:v>
                </c:pt>
                <c:pt idx="6">
                  <c:v>46</c:v>
                </c:pt>
                <c:pt idx="7">
                  <c:v>4</c:v>
                </c:pt>
                <c:pt idx="8">
                  <c:v>85</c:v>
                </c:pt>
              </c:numCache>
            </c:numRef>
          </c:val>
          <c:smooth val="0"/>
        </c:ser>
        <c:ser>
          <c:idx val="2"/>
          <c:order val="2"/>
          <c:tx>
            <c:strRef>
              <c:f>'Appt Data'!$D$22</c:f>
              <c:strCache>
                <c:ptCount val="1"/>
                <c:pt idx="0">
                  <c:v>No Show</c:v>
                </c:pt>
              </c:strCache>
            </c:strRef>
          </c:tx>
          <c:cat>
            <c:numRef>
              <c:f>'Appt Data'!$A$23:$A$31</c:f>
              <c:numCache>
                <c:formatCode>d\-mmm</c:formatCode>
                <c:ptCount val="9"/>
                <c:pt idx="0">
                  <c:v>41554</c:v>
                </c:pt>
                <c:pt idx="1">
                  <c:v>41561</c:v>
                </c:pt>
                <c:pt idx="2">
                  <c:v>41568</c:v>
                </c:pt>
                <c:pt idx="3">
                  <c:v>41575</c:v>
                </c:pt>
                <c:pt idx="4">
                  <c:v>41582</c:v>
                </c:pt>
                <c:pt idx="5">
                  <c:v>41589</c:v>
                </c:pt>
                <c:pt idx="6">
                  <c:v>41596</c:v>
                </c:pt>
                <c:pt idx="7">
                  <c:v>41603</c:v>
                </c:pt>
                <c:pt idx="8">
                  <c:v>41610</c:v>
                </c:pt>
              </c:numCache>
            </c:numRef>
          </c:cat>
          <c:val>
            <c:numRef>
              <c:f>'Appt Data'!$D$23:$D$31</c:f>
              <c:numCache>
                <c:formatCode>General</c:formatCode>
                <c:ptCount val="9"/>
                <c:pt idx="0">
                  <c:v>11</c:v>
                </c:pt>
                <c:pt idx="1">
                  <c:v>16</c:v>
                </c:pt>
                <c:pt idx="2">
                  <c:v>24</c:v>
                </c:pt>
                <c:pt idx="3">
                  <c:v>20</c:v>
                </c:pt>
                <c:pt idx="4">
                  <c:v>15</c:v>
                </c:pt>
                <c:pt idx="5">
                  <c:v>15</c:v>
                </c:pt>
                <c:pt idx="6">
                  <c:v>25</c:v>
                </c:pt>
                <c:pt idx="7">
                  <c:v>2</c:v>
                </c:pt>
                <c:pt idx="8">
                  <c:v>14</c:v>
                </c:pt>
              </c:numCache>
            </c:numRef>
          </c:val>
          <c:smooth val="0"/>
        </c:ser>
        <c:ser>
          <c:idx val="3"/>
          <c:order val="3"/>
          <c:tx>
            <c:strRef>
              <c:f>'Appt Data'!$E$22</c:f>
              <c:strCache>
                <c:ptCount val="1"/>
                <c:pt idx="0">
                  <c:v>First Time</c:v>
                </c:pt>
              </c:strCache>
            </c:strRef>
          </c:tx>
          <c:cat>
            <c:numRef>
              <c:f>'Appt Data'!$A$23:$A$31</c:f>
              <c:numCache>
                <c:formatCode>d\-mmm</c:formatCode>
                <c:ptCount val="9"/>
                <c:pt idx="0">
                  <c:v>41554</c:v>
                </c:pt>
                <c:pt idx="1">
                  <c:v>41561</c:v>
                </c:pt>
                <c:pt idx="2">
                  <c:v>41568</c:v>
                </c:pt>
                <c:pt idx="3">
                  <c:v>41575</c:v>
                </c:pt>
                <c:pt idx="4">
                  <c:v>41582</c:v>
                </c:pt>
                <c:pt idx="5">
                  <c:v>41589</c:v>
                </c:pt>
                <c:pt idx="6">
                  <c:v>41596</c:v>
                </c:pt>
                <c:pt idx="7">
                  <c:v>41603</c:v>
                </c:pt>
                <c:pt idx="8">
                  <c:v>41610</c:v>
                </c:pt>
              </c:numCache>
            </c:numRef>
          </c:cat>
          <c:val>
            <c:numRef>
              <c:f>'Appt Data'!$E$23:$E$31</c:f>
              <c:numCache>
                <c:formatCode>General</c:formatCode>
                <c:ptCount val="9"/>
                <c:pt idx="0">
                  <c:v>19</c:v>
                </c:pt>
                <c:pt idx="1">
                  <c:v>15</c:v>
                </c:pt>
                <c:pt idx="2">
                  <c:v>6</c:v>
                </c:pt>
                <c:pt idx="3">
                  <c:v>9</c:v>
                </c:pt>
                <c:pt idx="4">
                  <c:v>11</c:v>
                </c:pt>
                <c:pt idx="5">
                  <c:v>9</c:v>
                </c:pt>
                <c:pt idx="6">
                  <c:v>10</c:v>
                </c:pt>
                <c:pt idx="7">
                  <c:v>0</c:v>
                </c:pt>
                <c:pt idx="8">
                  <c:v>13</c:v>
                </c:pt>
              </c:numCache>
            </c:numRef>
          </c:val>
          <c:smooth val="0"/>
        </c:ser>
        <c:dLbls>
          <c:showLegendKey val="0"/>
          <c:showVal val="0"/>
          <c:showCatName val="0"/>
          <c:showSerName val="0"/>
          <c:showPercent val="0"/>
          <c:showBubbleSize val="0"/>
        </c:dLbls>
        <c:marker val="1"/>
        <c:smooth val="0"/>
        <c:axId val="115039232"/>
        <c:axId val="115045120"/>
      </c:lineChart>
      <c:dateAx>
        <c:axId val="115039232"/>
        <c:scaling>
          <c:orientation val="minMax"/>
        </c:scaling>
        <c:delete val="0"/>
        <c:axPos val="b"/>
        <c:numFmt formatCode="d\-mmm" sourceLinked="1"/>
        <c:majorTickMark val="out"/>
        <c:minorTickMark val="none"/>
        <c:tickLblPos val="nextTo"/>
        <c:crossAx val="115045120"/>
        <c:crosses val="autoZero"/>
        <c:auto val="1"/>
        <c:lblOffset val="100"/>
        <c:baseTimeUnit val="days"/>
      </c:dateAx>
      <c:valAx>
        <c:axId val="115045120"/>
        <c:scaling>
          <c:orientation val="minMax"/>
        </c:scaling>
        <c:delete val="0"/>
        <c:axPos val="l"/>
        <c:majorGridlines/>
        <c:numFmt formatCode="General" sourceLinked="1"/>
        <c:majorTickMark val="out"/>
        <c:minorTickMark val="none"/>
        <c:tickLblPos val="nextTo"/>
        <c:crossAx val="1150392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b="1" i="0" baseline="0">
                <a:effectLst/>
              </a:rPr>
              <a:t>Figure 2: Tutees by Class Year</a:t>
            </a:r>
            <a:endParaRPr lang="en-US" sz="1200">
              <a:effectLst/>
            </a:endParaRPr>
          </a:p>
        </c:rich>
      </c:tx>
      <c:layout/>
      <c:overlay val="0"/>
    </c:title>
    <c:autoTitleDeleted val="0"/>
    <c:plotArea>
      <c:layout/>
      <c:pieChart>
        <c:varyColors val="1"/>
        <c:ser>
          <c:idx val="0"/>
          <c:order val="0"/>
          <c:dLbls>
            <c:dLblPos val="outEnd"/>
            <c:showLegendKey val="0"/>
            <c:showVal val="1"/>
            <c:showCatName val="0"/>
            <c:showSerName val="0"/>
            <c:showPercent val="0"/>
            <c:showBubbleSize val="0"/>
            <c:showLeaderLines val="1"/>
          </c:dLbls>
          <c:cat>
            <c:strRef>
              <c:f>Students!$I$2:$I$6</c:f>
              <c:strCache>
                <c:ptCount val="5"/>
                <c:pt idx="0">
                  <c:v>Freshman</c:v>
                </c:pt>
                <c:pt idx="1">
                  <c:v>Sophomore</c:v>
                </c:pt>
                <c:pt idx="2">
                  <c:v>Junior</c:v>
                </c:pt>
                <c:pt idx="3">
                  <c:v>Senior</c:v>
                </c:pt>
                <c:pt idx="4">
                  <c:v>Graduate</c:v>
                </c:pt>
              </c:strCache>
            </c:strRef>
          </c:cat>
          <c:val>
            <c:numRef>
              <c:f>Students!$K$2:$K$6</c:f>
              <c:numCache>
                <c:formatCode>0%</c:formatCode>
                <c:ptCount val="5"/>
                <c:pt idx="0">
                  <c:v>0.35</c:v>
                </c:pt>
                <c:pt idx="1">
                  <c:v>0.38</c:v>
                </c:pt>
                <c:pt idx="2">
                  <c:v>0.2</c:v>
                </c:pt>
                <c:pt idx="3">
                  <c:v>0.04</c:v>
                </c:pt>
                <c:pt idx="4">
                  <c:v>2.6022304832713755E-2</c:v>
                </c:pt>
              </c:numCache>
            </c:numRef>
          </c:val>
        </c:ser>
        <c:dLbls>
          <c:dLblPos val="outEnd"/>
          <c:showLegendKey val="0"/>
          <c:showVal val="1"/>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Figure 6: Tutees</a:t>
            </a:r>
            <a:r>
              <a:rPr lang="en-US" sz="1200" baseline="0"/>
              <a:t> by Gender (UG only)</a:t>
            </a:r>
            <a:endParaRPr lang="en-US" sz="1200"/>
          </a:p>
        </c:rich>
      </c:tx>
      <c:layout/>
      <c:overlay val="0"/>
    </c:title>
    <c:autoTitleDeleted val="0"/>
    <c:plotArea>
      <c:layout/>
      <c:pieChart>
        <c:varyColors val="1"/>
        <c:ser>
          <c:idx val="0"/>
          <c:order val="0"/>
          <c:dLbls>
            <c:dLblPos val="inEnd"/>
            <c:showLegendKey val="0"/>
            <c:showVal val="1"/>
            <c:showCatName val="0"/>
            <c:showSerName val="0"/>
            <c:showPercent val="0"/>
            <c:showBubbleSize val="0"/>
            <c:showLeaderLines val="1"/>
          </c:dLbls>
          <c:cat>
            <c:strRef>
              <c:f>Students!$I$28:$I$29</c:f>
              <c:strCache>
                <c:ptCount val="2"/>
                <c:pt idx="0">
                  <c:v>Male</c:v>
                </c:pt>
                <c:pt idx="1">
                  <c:v>Female</c:v>
                </c:pt>
              </c:strCache>
            </c:strRef>
          </c:cat>
          <c:val>
            <c:numRef>
              <c:f>Students!$J$28:$J$29</c:f>
              <c:numCache>
                <c:formatCode>0%</c:formatCode>
                <c:ptCount val="2"/>
                <c:pt idx="0">
                  <c:v>0.53418803418803418</c:v>
                </c:pt>
                <c:pt idx="1">
                  <c:v>0.46581196581196582</c:v>
                </c:pt>
              </c:numCache>
            </c:numRef>
          </c:val>
        </c:ser>
        <c:ser>
          <c:idx val="1"/>
          <c:order val="1"/>
          <c:dLbls>
            <c:dLblPos val="inEnd"/>
            <c:showLegendKey val="0"/>
            <c:showVal val="1"/>
            <c:showCatName val="0"/>
            <c:showSerName val="0"/>
            <c:showPercent val="0"/>
            <c:showBubbleSize val="0"/>
            <c:showLeaderLines val="1"/>
          </c:dLbls>
          <c:cat>
            <c:strRef>
              <c:f>Students!$I$28:$I$29</c:f>
              <c:strCache>
                <c:ptCount val="2"/>
                <c:pt idx="0">
                  <c:v>Male</c:v>
                </c:pt>
                <c:pt idx="1">
                  <c:v>Female</c:v>
                </c:pt>
              </c:strCache>
            </c:strRef>
          </c:cat>
          <c:val>
            <c:numRef>
              <c:f>Students!$K$28:$K$29</c:f>
              <c:numCache>
                <c:formatCode>General</c:formatCode>
                <c:ptCount val="2"/>
                <c:pt idx="0">
                  <c:v>125</c:v>
                </c:pt>
                <c:pt idx="1">
                  <c:v>109</c:v>
                </c:pt>
              </c:numCache>
            </c:numRef>
          </c:val>
        </c:ser>
        <c:dLbls>
          <c:dLblPos val="inEnd"/>
          <c:showLegendKey val="0"/>
          <c:showVal val="1"/>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Lbls>
            <c:dLblPos val="outEnd"/>
            <c:showLegendKey val="0"/>
            <c:showVal val="1"/>
            <c:showCatName val="0"/>
            <c:showSerName val="0"/>
            <c:showPercent val="0"/>
            <c:showBubbleSize val="0"/>
            <c:showLeaderLines val="1"/>
          </c:dLbls>
          <c:cat>
            <c:strRef>
              <c:f>Students!$I$31:$I$32</c:f>
              <c:strCache>
                <c:ptCount val="2"/>
                <c:pt idx="0">
                  <c:v>Freshman</c:v>
                </c:pt>
                <c:pt idx="1">
                  <c:v>Transfer</c:v>
                </c:pt>
              </c:strCache>
            </c:strRef>
          </c:cat>
          <c:val>
            <c:numRef>
              <c:f>Students!$K$31:$K$32</c:f>
              <c:numCache>
                <c:formatCode>0%</c:formatCode>
                <c:ptCount val="2"/>
                <c:pt idx="0">
                  <c:v>0.79</c:v>
                </c:pt>
                <c:pt idx="1">
                  <c:v>0.20512820512820512</c:v>
                </c:pt>
              </c:numCache>
            </c:numRef>
          </c:val>
        </c:ser>
        <c:dLbls>
          <c:dLblPos val="outEnd"/>
          <c:showLegendKey val="0"/>
          <c:showVal val="1"/>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cat>
            <c:strRef>
              <c:f>Students!$I$35:$I$49</c:f>
              <c:strCache>
                <c:ptCount val="15"/>
                <c:pt idx="0">
                  <c:v>CSGM</c:v>
                </c:pt>
                <c:pt idx="1">
                  <c:v>ENE</c:v>
                </c:pt>
                <c:pt idx="2">
                  <c:v>AE</c:v>
                </c:pt>
                <c:pt idx="3">
                  <c:v>ENGR</c:v>
                </c:pt>
                <c:pt idx="4">
                  <c:v>CHE</c:v>
                </c:pt>
                <c:pt idx="5">
                  <c:v>CSCI</c:v>
                </c:pt>
                <c:pt idx="6">
                  <c:v>CECS</c:v>
                </c:pt>
                <c:pt idx="7">
                  <c:v>CSBA</c:v>
                </c:pt>
                <c:pt idx="8">
                  <c:v>ISE</c:v>
                </c:pt>
                <c:pt idx="9">
                  <c:v>EE</c:v>
                </c:pt>
                <c:pt idx="10">
                  <c:v>NON ENGR</c:v>
                </c:pt>
                <c:pt idx="11">
                  <c:v>CE</c:v>
                </c:pt>
                <c:pt idx="12">
                  <c:v>PEGR</c:v>
                </c:pt>
                <c:pt idx="13">
                  <c:v>ME</c:v>
                </c:pt>
                <c:pt idx="14">
                  <c:v>BME</c:v>
                </c:pt>
              </c:strCache>
            </c:strRef>
          </c:cat>
          <c:val>
            <c:numRef>
              <c:f>Students!$J$35:$J$49</c:f>
              <c:numCache>
                <c:formatCode>General</c:formatCode>
                <c:ptCount val="15"/>
                <c:pt idx="0">
                  <c:v>2</c:v>
                </c:pt>
                <c:pt idx="1">
                  <c:v>3</c:v>
                </c:pt>
                <c:pt idx="2">
                  <c:v>4</c:v>
                </c:pt>
                <c:pt idx="3">
                  <c:v>7</c:v>
                </c:pt>
                <c:pt idx="4">
                  <c:v>8</c:v>
                </c:pt>
                <c:pt idx="5">
                  <c:v>12</c:v>
                </c:pt>
                <c:pt idx="6">
                  <c:v>13</c:v>
                </c:pt>
                <c:pt idx="7">
                  <c:v>14</c:v>
                </c:pt>
                <c:pt idx="8">
                  <c:v>14</c:v>
                </c:pt>
                <c:pt idx="9">
                  <c:v>18</c:v>
                </c:pt>
                <c:pt idx="10">
                  <c:v>19</c:v>
                </c:pt>
                <c:pt idx="11">
                  <c:v>24</c:v>
                </c:pt>
                <c:pt idx="12">
                  <c:v>28</c:v>
                </c:pt>
                <c:pt idx="13">
                  <c:v>32</c:v>
                </c:pt>
                <c:pt idx="14">
                  <c:v>36</c:v>
                </c:pt>
              </c:numCache>
            </c:numRef>
          </c:val>
        </c:ser>
        <c:dLbls>
          <c:dLblPos val="outEnd"/>
          <c:showLegendKey val="0"/>
          <c:showVal val="1"/>
          <c:showCatName val="0"/>
          <c:showSerName val="0"/>
          <c:showPercent val="0"/>
          <c:showBubbleSize val="0"/>
        </c:dLbls>
        <c:gapWidth val="150"/>
        <c:axId val="119953664"/>
        <c:axId val="119955456"/>
      </c:barChart>
      <c:catAx>
        <c:axId val="119953664"/>
        <c:scaling>
          <c:orientation val="minMax"/>
        </c:scaling>
        <c:delete val="0"/>
        <c:axPos val="l"/>
        <c:majorTickMark val="out"/>
        <c:minorTickMark val="none"/>
        <c:tickLblPos val="nextTo"/>
        <c:crossAx val="119955456"/>
        <c:crosses val="autoZero"/>
        <c:auto val="1"/>
        <c:lblAlgn val="ctr"/>
        <c:lblOffset val="100"/>
        <c:noMultiLvlLbl val="0"/>
      </c:catAx>
      <c:valAx>
        <c:axId val="119955456"/>
        <c:scaling>
          <c:orientation val="minMax"/>
        </c:scaling>
        <c:delete val="0"/>
        <c:axPos val="b"/>
        <c:majorGridlines/>
        <c:numFmt formatCode="General" sourceLinked="1"/>
        <c:majorTickMark val="out"/>
        <c:minorTickMark val="none"/>
        <c:tickLblPos val="nextTo"/>
        <c:crossAx val="11995366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495299</xdr:colOff>
      <xdr:row>2</xdr:row>
      <xdr:rowOff>119062</xdr:rowOff>
    </xdr:from>
    <xdr:to>
      <xdr:col>17</xdr:col>
      <xdr:colOff>66674</xdr:colOff>
      <xdr:row>18</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24</xdr:row>
      <xdr:rowOff>52387</xdr:rowOff>
    </xdr:from>
    <xdr:to>
      <xdr:col>12</xdr:col>
      <xdr:colOff>28575</xdr:colOff>
      <xdr:row>38</xdr:row>
      <xdr:rowOff>128587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76200</xdr:colOff>
      <xdr:row>3</xdr:row>
      <xdr:rowOff>52387</xdr:rowOff>
    </xdr:from>
    <xdr:to>
      <xdr:col>19</xdr:col>
      <xdr:colOff>45720</xdr:colOff>
      <xdr:row>18</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285750</xdr:colOff>
      <xdr:row>22</xdr:row>
      <xdr:rowOff>33337</xdr:rowOff>
    </xdr:from>
    <xdr:to>
      <xdr:col>19</xdr:col>
      <xdr:colOff>72390</xdr:colOff>
      <xdr:row>36</xdr:row>
      <xdr:rowOff>109537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323850</xdr:colOff>
      <xdr:row>37</xdr:row>
      <xdr:rowOff>80962</xdr:rowOff>
    </xdr:from>
    <xdr:to>
      <xdr:col>22</xdr:col>
      <xdr:colOff>19050</xdr:colOff>
      <xdr:row>50</xdr:row>
      <xdr:rowOff>157162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438150</xdr:colOff>
      <xdr:row>52</xdr:row>
      <xdr:rowOff>109537</xdr:rowOff>
    </xdr:from>
    <xdr:to>
      <xdr:col>22</xdr:col>
      <xdr:colOff>76200</xdr:colOff>
      <xdr:row>69</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id="1" name="Table1" displayName="Table1" ref="O2:AA16" totalsRowCount="1" dataDxfId="26" dataCellStyle="Percent">
  <autoFilter ref="O2:AA15"/>
  <tableColumns count="13">
    <tableColumn id="1" name="Column1" dataDxfId="25" totalsRowDxfId="24"/>
    <tableColumn id="2" name="Amber" totalsRowFunction="custom" dataDxfId="23" totalsRowDxfId="22" dataCellStyle="Percent">
      <totalsRowFormula>AVERAGE(Table1[Amber])</totalsRowFormula>
    </tableColumn>
    <tableColumn id="3" name="Amanda" totalsRowFunction="custom" dataDxfId="21" totalsRowDxfId="20" dataCellStyle="Percent">
      <totalsRowFormula>AVERAGE(Table1[Amanda])</totalsRowFormula>
    </tableColumn>
    <tableColumn id="4" name="Andrew" totalsRowFunction="custom" dataDxfId="19" totalsRowDxfId="18" dataCellStyle="Percent">
      <totalsRowFormula>AVERAGE(Table1[Andrew])</totalsRowFormula>
    </tableColumn>
    <tableColumn id="5" name="Ben" totalsRowFunction="custom" dataDxfId="17" totalsRowDxfId="16" dataCellStyle="Percent">
      <totalsRowFormula>AVERAGE(Table1[Ben])</totalsRowFormula>
    </tableColumn>
    <tableColumn id="6" name="Brock" totalsRowFunction="custom" dataDxfId="15" totalsRowDxfId="14" dataCellStyle="Percent">
      <totalsRowFormula>AVERAGE(Table1[Brock])</totalsRowFormula>
    </tableColumn>
    <tableColumn id="7" name="Chris" totalsRowFunction="custom" dataDxfId="13" totalsRowDxfId="12" dataCellStyle="Percent">
      <totalsRowFormula>AVERAGE(Table1[Chris])</totalsRowFormula>
    </tableColumn>
    <tableColumn id="8" name="Elise" totalsRowFunction="custom" dataDxfId="11" totalsRowDxfId="10" dataCellStyle="Percent">
      <totalsRowFormula>AVERAGE(Table1[Elise])</totalsRowFormula>
    </tableColumn>
    <tableColumn id="9" name="Kevin" totalsRowFunction="custom" dataDxfId="9" totalsRowDxfId="8" dataCellStyle="Percent">
      <totalsRowFormula>AVERAGE(Table1[Kevin])</totalsRowFormula>
    </tableColumn>
    <tableColumn id="10" name="Mike" totalsRowFunction="custom" dataDxfId="7" totalsRowDxfId="6" dataCellStyle="Percent">
      <totalsRowFormula>AVERAGE(Table1[Mike])</totalsRowFormula>
    </tableColumn>
    <tableColumn id="11" name="Nakul" totalsRowFunction="custom" dataDxfId="5" totalsRowDxfId="4" dataCellStyle="Percent">
      <totalsRowFormula>AVERAGE(Table1[Nakul])</totalsRowFormula>
    </tableColumn>
    <tableColumn id="12" name="Rachel" totalsRowFunction="custom" dataDxfId="3" totalsRowDxfId="2" dataCellStyle="Percent">
      <totalsRowFormula>AVERAGE(Table1[Rachel])</totalsRowFormula>
    </tableColumn>
    <tableColumn id="13" name="Sean" totalsRowFunction="custom" dataDxfId="1" totalsRowDxfId="0" dataCellStyle="Percent">
      <totalsRowFormula>AVERAGE(Table1[Sean])</totalsRowFormula>
    </tableColumn>
  </tableColumns>
  <tableStyleInfo name="TableStyleLight8"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yonsm@usc.ed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289"/>
  <sheetViews>
    <sheetView tabSelected="1" zoomScale="90" zoomScaleNormal="90" workbookViewId="0">
      <pane ySplit="1" topLeftCell="A2" activePane="bottomLeft" state="frozen"/>
      <selection pane="bottomLeft" activeCell="D8" sqref="D8"/>
    </sheetView>
  </sheetViews>
  <sheetFormatPr defaultRowHeight="14.25" customHeight="1" x14ac:dyDescent="0.25"/>
  <cols>
    <col min="1" max="1" width="9.140625" style="3"/>
    <col min="2" max="2" width="25.28515625" style="3" bestFit="1" customWidth="1"/>
    <col min="3" max="3" width="24.28515625" style="3" bestFit="1" customWidth="1"/>
    <col min="4" max="4" width="28.5703125" style="3" bestFit="1" customWidth="1"/>
    <col min="5" max="5" width="94.28515625" style="3" customWidth="1"/>
    <col min="6" max="6" width="52" style="3" customWidth="1"/>
    <col min="7" max="7" width="14" style="3" customWidth="1"/>
    <col min="8" max="8" width="17.28515625" style="3" customWidth="1"/>
    <col min="9" max="9" width="16.7109375" style="3" customWidth="1"/>
    <col min="10" max="10" width="15.28515625" style="3" customWidth="1"/>
    <col min="11" max="11" width="24" style="3" customWidth="1"/>
    <col min="12" max="12" width="23.5703125" style="3" customWidth="1"/>
    <col min="13" max="13" width="26.7109375" style="3" bestFit="1" customWidth="1"/>
    <col min="14" max="14" width="26.28515625" style="3" bestFit="1" customWidth="1"/>
    <col min="15" max="15" width="24" style="3" bestFit="1" customWidth="1"/>
    <col min="16" max="16" width="19.5703125" style="3" bestFit="1" customWidth="1"/>
    <col min="17" max="17" width="10.140625" style="3" bestFit="1" customWidth="1"/>
    <col min="18" max="16384" width="9.140625" style="3"/>
  </cols>
  <sheetData>
    <row r="1" spans="1:18" s="6" customFormat="1" ht="14.25" customHeight="1" x14ac:dyDescent="0.25">
      <c r="A1" s="6" t="s">
        <v>1860</v>
      </c>
      <c r="B1" s="6" t="s">
        <v>0</v>
      </c>
      <c r="C1" s="6" t="s">
        <v>1</v>
      </c>
      <c r="D1" s="6" t="s">
        <v>2</v>
      </c>
      <c r="E1" s="3" t="s">
        <v>341</v>
      </c>
      <c r="F1" s="6" t="s">
        <v>3</v>
      </c>
      <c r="G1" s="6" t="s">
        <v>4</v>
      </c>
      <c r="H1" s="6" t="s">
        <v>5</v>
      </c>
      <c r="I1" s="6" t="s">
        <v>6</v>
      </c>
      <c r="J1" s="6" t="s">
        <v>7</v>
      </c>
      <c r="K1" s="6" t="s">
        <v>8</v>
      </c>
      <c r="L1" s="6" t="s">
        <v>9</v>
      </c>
      <c r="M1" s="6" t="s">
        <v>10</v>
      </c>
      <c r="N1" s="6" t="s">
        <v>11</v>
      </c>
      <c r="O1" s="6" t="s">
        <v>12</v>
      </c>
      <c r="P1" s="6" t="s">
        <v>13</v>
      </c>
    </row>
    <row r="2" spans="1:18" ht="14.25" customHeight="1" x14ac:dyDescent="0.25">
      <c r="A2" s="3">
        <f>WEEKDAY(B2,1)</f>
        <v>2</v>
      </c>
      <c r="B2" s="4">
        <v>41526</v>
      </c>
      <c r="C2" s="5">
        <v>0.4375</v>
      </c>
      <c r="D2" s="3" t="s">
        <v>326</v>
      </c>
      <c r="E2" s="3" t="s">
        <v>327</v>
      </c>
      <c r="F2" s="3" t="s">
        <v>223</v>
      </c>
      <c r="G2" s="3">
        <v>0</v>
      </c>
      <c r="H2" s="3">
        <v>1</v>
      </c>
      <c r="I2" s="3">
        <v>0</v>
      </c>
      <c r="J2" s="3">
        <v>1</v>
      </c>
      <c r="K2" s="3" t="s">
        <v>57</v>
      </c>
      <c r="L2" s="3" t="s">
        <v>58</v>
      </c>
      <c r="M2" s="3" t="s">
        <v>224</v>
      </c>
      <c r="N2" s="3" t="s">
        <v>225</v>
      </c>
      <c r="O2" s="3" t="s">
        <v>226</v>
      </c>
      <c r="P2" s="3" t="s">
        <v>29</v>
      </c>
      <c r="Q2"/>
      <c r="R2"/>
    </row>
    <row r="3" spans="1:18" ht="14.25" customHeight="1" x14ac:dyDescent="0.25">
      <c r="A3" s="3">
        <f t="shared" ref="A3:A66" si="0">WEEKDAY(B3,1)</f>
        <v>2</v>
      </c>
      <c r="B3" s="4">
        <v>41526</v>
      </c>
      <c r="C3" s="5">
        <v>0.45833333333333331</v>
      </c>
      <c r="D3" s="3" t="s">
        <v>241</v>
      </c>
      <c r="E3" s="3" t="s">
        <v>328</v>
      </c>
      <c r="F3" s="3" t="s">
        <v>227</v>
      </c>
      <c r="G3" s="3">
        <v>0</v>
      </c>
      <c r="H3" s="3">
        <v>1</v>
      </c>
      <c r="I3" s="3">
        <v>0</v>
      </c>
      <c r="J3" s="3">
        <v>0</v>
      </c>
      <c r="K3" s="3" t="s">
        <v>57</v>
      </c>
      <c r="L3" s="3" t="s">
        <v>58</v>
      </c>
      <c r="M3" s="3" t="s">
        <v>32</v>
      </c>
      <c r="N3" s="3" t="s">
        <v>33</v>
      </c>
      <c r="O3" s="3" t="s">
        <v>34</v>
      </c>
      <c r="P3" s="3" t="s">
        <v>21</v>
      </c>
      <c r="Q3"/>
      <c r="R3"/>
    </row>
    <row r="4" spans="1:18" ht="14.25" customHeight="1" x14ac:dyDescent="0.25">
      <c r="A4" s="3">
        <f t="shared" si="0"/>
        <v>2</v>
      </c>
      <c r="B4" s="4">
        <v>41526</v>
      </c>
      <c r="C4" s="5">
        <v>0.47916666666666669</v>
      </c>
      <c r="D4" s="3" t="s">
        <v>241</v>
      </c>
      <c r="E4" s="3" t="s">
        <v>328</v>
      </c>
      <c r="G4" s="3">
        <v>0</v>
      </c>
      <c r="H4" s="3">
        <v>1</v>
      </c>
      <c r="I4" s="3">
        <v>0</v>
      </c>
      <c r="J4" s="3">
        <v>0</v>
      </c>
      <c r="K4" s="3" t="s">
        <v>57</v>
      </c>
      <c r="L4" s="3" t="s">
        <v>58</v>
      </c>
      <c r="M4" s="3" t="s">
        <v>32</v>
      </c>
      <c r="N4" s="3" t="s">
        <v>33</v>
      </c>
      <c r="O4" s="3" t="s">
        <v>34</v>
      </c>
      <c r="P4" s="3" t="s">
        <v>21</v>
      </c>
      <c r="Q4"/>
      <c r="R4"/>
    </row>
    <row r="5" spans="1:18" ht="14.25" customHeight="1" x14ac:dyDescent="0.25">
      <c r="A5" s="3">
        <f t="shared" si="0"/>
        <v>2</v>
      </c>
      <c r="B5" s="4">
        <v>41526</v>
      </c>
      <c r="C5" s="5">
        <v>0.47916666666666669</v>
      </c>
      <c r="D5" s="3" t="s">
        <v>317</v>
      </c>
      <c r="E5" s="3" t="s">
        <v>334</v>
      </c>
      <c r="G5" s="3">
        <v>0</v>
      </c>
      <c r="H5" s="3">
        <v>1</v>
      </c>
      <c r="I5" s="3">
        <v>0</v>
      </c>
      <c r="J5" s="3">
        <v>0</v>
      </c>
      <c r="K5" s="3" t="s">
        <v>135</v>
      </c>
      <c r="L5" s="3" t="s">
        <v>136</v>
      </c>
      <c r="M5" s="3" t="s">
        <v>162</v>
      </c>
      <c r="N5" s="3" t="s">
        <v>163</v>
      </c>
      <c r="O5" s="3" t="s">
        <v>164</v>
      </c>
      <c r="P5" s="3" t="s">
        <v>25</v>
      </c>
      <c r="Q5"/>
      <c r="R5"/>
    </row>
    <row r="6" spans="1:18" ht="14.25" customHeight="1" x14ac:dyDescent="0.25">
      <c r="A6" s="3">
        <f t="shared" si="0"/>
        <v>2</v>
      </c>
      <c r="B6" s="4">
        <v>41526</v>
      </c>
      <c r="C6" s="5">
        <v>0.5</v>
      </c>
      <c r="D6" s="3" t="s">
        <v>286</v>
      </c>
      <c r="E6" s="3" t="s">
        <v>322</v>
      </c>
      <c r="F6" s="3" t="s">
        <v>344</v>
      </c>
      <c r="G6" s="3">
        <v>1</v>
      </c>
      <c r="H6" s="3">
        <v>0</v>
      </c>
      <c r="I6" s="3">
        <v>0</v>
      </c>
      <c r="J6" s="3">
        <v>1</v>
      </c>
      <c r="K6" s="3" t="s">
        <v>140</v>
      </c>
      <c r="L6" s="3" t="s">
        <v>141</v>
      </c>
      <c r="M6" s="3" t="s">
        <v>215</v>
      </c>
      <c r="N6" s="3" t="s">
        <v>216</v>
      </c>
      <c r="O6" s="3" t="s">
        <v>217</v>
      </c>
      <c r="P6" s="3" t="s">
        <v>25</v>
      </c>
    </row>
    <row r="7" spans="1:18" ht="14.25" customHeight="1" x14ac:dyDescent="0.25">
      <c r="A7" s="3">
        <f t="shared" si="0"/>
        <v>2</v>
      </c>
      <c r="B7" s="4">
        <v>41526</v>
      </c>
      <c r="C7" s="5">
        <v>0.5</v>
      </c>
      <c r="G7" s="3">
        <v>0</v>
      </c>
      <c r="H7" s="3">
        <v>0</v>
      </c>
      <c r="I7" s="3">
        <v>0</v>
      </c>
      <c r="J7" s="3">
        <v>0</v>
      </c>
      <c r="K7" s="3" t="s">
        <v>57</v>
      </c>
      <c r="L7" s="3" t="s">
        <v>58</v>
      </c>
      <c r="Q7"/>
      <c r="R7"/>
    </row>
    <row r="8" spans="1:18" ht="14.25" customHeight="1" x14ac:dyDescent="0.25">
      <c r="A8" s="3">
        <f t="shared" si="0"/>
        <v>2</v>
      </c>
      <c r="B8" s="4">
        <v>41526</v>
      </c>
      <c r="C8" s="5">
        <v>0.5</v>
      </c>
      <c r="D8" s="3" t="s">
        <v>335</v>
      </c>
      <c r="E8" s="3" t="s">
        <v>336</v>
      </c>
      <c r="G8" s="3">
        <v>0</v>
      </c>
      <c r="H8" s="3">
        <v>1</v>
      </c>
      <c r="I8" s="3">
        <v>0</v>
      </c>
      <c r="J8" s="3">
        <v>1</v>
      </c>
      <c r="K8" s="3" t="s">
        <v>135</v>
      </c>
      <c r="L8" s="3" t="s">
        <v>136</v>
      </c>
      <c r="M8" s="3" t="s">
        <v>233</v>
      </c>
      <c r="N8" s="3" t="s">
        <v>234</v>
      </c>
      <c r="O8" s="3" t="s">
        <v>235</v>
      </c>
      <c r="P8" s="3" t="s">
        <v>25</v>
      </c>
    </row>
    <row r="9" spans="1:18" ht="14.25" customHeight="1" x14ac:dyDescent="0.25">
      <c r="A9" s="3">
        <f t="shared" si="0"/>
        <v>2</v>
      </c>
      <c r="B9" s="4">
        <v>41526</v>
      </c>
      <c r="C9" s="5">
        <v>0.52083333333333337</v>
      </c>
      <c r="G9" s="3">
        <v>0</v>
      </c>
      <c r="H9" s="3">
        <v>0</v>
      </c>
      <c r="I9" s="3">
        <v>0</v>
      </c>
      <c r="J9" s="3">
        <v>0</v>
      </c>
      <c r="K9" s="3" t="s">
        <v>140</v>
      </c>
      <c r="L9" s="3" t="s">
        <v>141</v>
      </c>
      <c r="Q9"/>
      <c r="R9"/>
    </row>
    <row r="10" spans="1:18" ht="14.25" customHeight="1" x14ac:dyDescent="0.25">
      <c r="A10" s="3">
        <f t="shared" si="0"/>
        <v>2</v>
      </c>
      <c r="B10" s="4">
        <v>41526</v>
      </c>
      <c r="C10" s="5">
        <v>0.52083333333333337</v>
      </c>
      <c r="D10" s="3" t="s">
        <v>335</v>
      </c>
      <c r="E10" s="3" t="s">
        <v>336</v>
      </c>
      <c r="G10" s="3">
        <v>0</v>
      </c>
      <c r="H10" s="3">
        <v>1</v>
      </c>
      <c r="I10" s="3">
        <v>0</v>
      </c>
      <c r="J10" s="3">
        <v>1</v>
      </c>
      <c r="K10" s="3" t="s">
        <v>135</v>
      </c>
      <c r="L10" s="3" t="s">
        <v>136</v>
      </c>
      <c r="M10" s="3" t="s">
        <v>233</v>
      </c>
      <c r="N10" s="3" t="s">
        <v>234</v>
      </c>
      <c r="O10" s="3" t="s">
        <v>235</v>
      </c>
      <c r="P10" s="3" t="s">
        <v>25</v>
      </c>
      <c r="Q10"/>
      <c r="R10"/>
    </row>
    <row r="11" spans="1:18" ht="14.25" customHeight="1" x14ac:dyDescent="0.25">
      <c r="A11" s="3">
        <f t="shared" si="0"/>
        <v>2</v>
      </c>
      <c r="B11" s="4">
        <v>41526</v>
      </c>
      <c r="C11" s="5">
        <v>0.54166666666666663</v>
      </c>
      <c r="D11" s="3" t="s">
        <v>299</v>
      </c>
      <c r="E11" s="3" t="s">
        <v>323</v>
      </c>
      <c r="G11" s="3">
        <v>0</v>
      </c>
      <c r="H11" s="3">
        <v>1</v>
      </c>
      <c r="I11" s="3">
        <v>0</v>
      </c>
      <c r="J11" s="3">
        <v>1</v>
      </c>
      <c r="K11" s="3" t="s">
        <v>140</v>
      </c>
      <c r="L11" s="3" t="s">
        <v>141</v>
      </c>
      <c r="M11" s="3" t="s">
        <v>168</v>
      </c>
      <c r="N11" s="3" t="s">
        <v>169</v>
      </c>
      <c r="O11" s="3" t="s">
        <v>170</v>
      </c>
      <c r="P11" s="3" t="s">
        <v>21</v>
      </c>
      <c r="Q11"/>
      <c r="R11"/>
    </row>
    <row r="12" spans="1:18" ht="14.25" customHeight="1" x14ac:dyDescent="0.25">
      <c r="A12" s="3">
        <f t="shared" si="0"/>
        <v>2</v>
      </c>
      <c r="B12" s="4">
        <v>41526</v>
      </c>
      <c r="C12" s="5">
        <v>0.54166666666666663</v>
      </c>
      <c r="G12" s="3">
        <v>0</v>
      </c>
      <c r="H12" s="3">
        <v>0</v>
      </c>
      <c r="I12" s="3">
        <v>0</v>
      </c>
      <c r="J12" s="3">
        <v>0</v>
      </c>
      <c r="K12" s="3" t="s">
        <v>57</v>
      </c>
      <c r="L12" s="3" t="s">
        <v>58</v>
      </c>
      <c r="Q12"/>
      <c r="R12"/>
    </row>
    <row r="13" spans="1:18" ht="14.25" customHeight="1" x14ac:dyDescent="0.25">
      <c r="A13" s="3">
        <f t="shared" si="0"/>
        <v>2</v>
      </c>
      <c r="B13" s="4">
        <v>41526</v>
      </c>
      <c r="C13" s="5">
        <v>0.54166666666666663</v>
      </c>
      <c r="G13" s="3">
        <v>0</v>
      </c>
      <c r="H13" s="3">
        <v>0</v>
      </c>
      <c r="I13" s="3">
        <v>0</v>
      </c>
      <c r="J13" s="3">
        <v>0</v>
      </c>
      <c r="K13" s="3" t="s">
        <v>135</v>
      </c>
      <c r="L13" s="3" t="s">
        <v>136</v>
      </c>
    </row>
    <row r="14" spans="1:18" ht="14.25" customHeight="1" x14ac:dyDescent="0.25">
      <c r="A14" s="3">
        <f t="shared" si="0"/>
        <v>2</v>
      </c>
      <c r="B14" s="4">
        <v>41526</v>
      </c>
      <c r="C14" s="5">
        <v>0.5625</v>
      </c>
      <c r="D14" s="3" t="s">
        <v>299</v>
      </c>
      <c r="E14" s="3" t="s">
        <v>323</v>
      </c>
      <c r="G14" s="3">
        <v>0</v>
      </c>
      <c r="H14" s="3">
        <v>1</v>
      </c>
      <c r="I14" s="3">
        <v>0</v>
      </c>
      <c r="J14" s="3">
        <v>1</v>
      </c>
      <c r="K14" s="3" t="s">
        <v>140</v>
      </c>
      <c r="L14" s="3" t="s">
        <v>141</v>
      </c>
      <c r="M14" s="3" t="s">
        <v>168</v>
      </c>
      <c r="N14" s="3" t="s">
        <v>169</v>
      </c>
      <c r="O14" s="3" t="s">
        <v>170</v>
      </c>
      <c r="P14" s="3" t="s">
        <v>21</v>
      </c>
    </row>
    <row r="15" spans="1:18" ht="14.25" customHeight="1" x14ac:dyDescent="0.25">
      <c r="A15" s="3">
        <f t="shared" si="0"/>
        <v>2</v>
      </c>
      <c r="B15" s="4">
        <v>41526</v>
      </c>
      <c r="C15" s="5">
        <v>0.5625</v>
      </c>
      <c r="G15" s="3">
        <v>0</v>
      </c>
      <c r="H15" s="3">
        <v>0</v>
      </c>
      <c r="I15" s="3">
        <v>0</v>
      </c>
      <c r="J15" s="3">
        <v>0</v>
      </c>
      <c r="K15" s="3" t="s">
        <v>57</v>
      </c>
      <c r="L15" s="3" t="s">
        <v>58</v>
      </c>
      <c r="Q15"/>
      <c r="R15"/>
    </row>
    <row r="16" spans="1:18" ht="14.25" customHeight="1" x14ac:dyDescent="0.25">
      <c r="A16" s="3">
        <f t="shared" si="0"/>
        <v>2</v>
      </c>
      <c r="B16" s="4">
        <v>41526</v>
      </c>
      <c r="C16" s="5">
        <v>0.58333333333333337</v>
      </c>
      <c r="D16" s="3" t="s">
        <v>286</v>
      </c>
      <c r="E16" s="3" t="s">
        <v>324</v>
      </c>
      <c r="G16" s="3">
        <v>0</v>
      </c>
      <c r="H16" s="3">
        <v>1</v>
      </c>
      <c r="I16" s="3">
        <v>0</v>
      </c>
      <c r="J16" s="3">
        <v>1</v>
      </c>
      <c r="K16" s="3" t="s">
        <v>140</v>
      </c>
      <c r="L16" s="3" t="s">
        <v>141</v>
      </c>
      <c r="M16" s="3" t="s">
        <v>218</v>
      </c>
      <c r="N16" s="3" t="s">
        <v>205</v>
      </c>
      <c r="O16" s="3" t="s">
        <v>219</v>
      </c>
      <c r="P16" s="3" t="s">
        <v>25</v>
      </c>
      <c r="Q16"/>
      <c r="R16"/>
    </row>
    <row r="17" spans="1:18" ht="14.25" customHeight="1" x14ac:dyDescent="0.25">
      <c r="A17" s="3">
        <f t="shared" si="0"/>
        <v>2</v>
      </c>
      <c r="B17" s="4">
        <v>41526</v>
      </c>
      <c r="C17" s="5">
        <v>0.58333333333333337</v>
      </c>
      <c r="D17" s="3" t="s">
        <v>250</v>
      </c>
      <c r="E17" s="3" t="s">
        <v>329</v>
      </c>
      <c r="F17" s="3" t="s">
        <v>228</v>
      </c>
      <c r="G17" s="3">
        <v>0</v>
      </c>
      <c r="H17" s="3">
        <v>1</v>
      </c>
      <c r="I17" s="3">
        <v>0</v>
      </c>
      <c r="J17" s="3">
        <v>1</v>
      </c>
      <c r="K17" s="3" t="s">
        <v>57</v>
      </c>
      <c r="L17" s="3" t="s">
        <v>58</v>
      </c>
      <c r="M17" s="3" t="s">
        <v>220</v>
      </c>
      <c r="N17" s="3" t="s">
        <v>221</v>
      </c>
      <c r="O17" s="3" t="s">
        <v>222</v>
      </c>
      <c r="P17" s="3" t="s">
        <v>29</v>
      </c>
      <c r="Q17"/>
      <c r="R17"/>
    </row>
    <row r="18" spans="1:18" ht="14.25" customHeight="1" x14ac:dyDescent="0.25">
      <c r="A18" s="3">
        <f t="shared" si="0"/>
        <v>2</v>
      </c>
      <c r="B18" s="4">
        <v>41526</v>
      </c>
      <c r="C18" s="5">
        <v>0.60416666666666663</v>
      </c>
      <c r="D18" s="3" t="s">
        <v>250</v>
      </c>
      <c r="E18" s="3" t="s">
        <v>325</v>
      </c>
      <c r="G18" s="3">
        <v>0</v>
      </c>
      <c r="H18" s="3">
        <v>1</v>
      </c>
      <c r="I18" s="3">
        <v>0</v>
      </c>
      <c r="J18" s="3">
        <v>0</v>
      </c>
      <c r="K18" s="3" t="s">
        <v>140</v>
      </c>
      <c r="L18" s="3" t="s">
        <v>141</v>
      </c>
      <c r="M18" s="3" t="s">
        <v>220</v>
      </c>
      <c r="N18" s="3" t="s">
        <v>221</v>
      </c>
      <c r="O18" s="3" t="s">
        <v>222</v>
      </c>
      <c r="P18" s="3" t="s">
        <v>29</v>
      </c>
      <c r="Q18"/>
      <c r="R18"/>
    </row>
    <row r="19" spans="1:18" ht="14.25" customHeight="1" x14ac:dyDescent="0.25">
      <c r="A19" s="3">
        <f t="shared" si="0"/>
        <v>2</v>
      </c>
      <c r="B19" s="4">
        <v>41526</v>
      </c>
      <c r="C19" s="5">
        <v>0.60416666666666663</v>
      </c>
      <c r="D19" s="3" t="s">
        <v>299</v>
      </c>
      <c r="E19" s="3" t="s">
        <v>337</v>
      </c>
      <c r="G19" s="3">
        <v>0</v>
      </c>
      <c r="H19" s="3">
        <v>1</v>
      </c>
      <c r="I19" s="3">
        <v>0</v>
      </c>
      <c r="J19" s="3">
        <v>1</v>
      </c>
      <c r="K19" s="3" t="s">
        <v>30</v>
      </c>
      <c r="L19" s="3" t="s">
        <v>31</v>
      </c>
      <c r="M19" s="3" t="s">
        <v>137</v>
      </c>
      <c r="N19" s="3" t="s">
        <v>138</v>
      </c>
      <c r="O19" s="3" t="s">
        <v>139</v>
      </c>
      <c r="P19" s="3" t="s">
        <v>21</v>
      </c>
      <c r="Q19"/>
      <c r="R19"/>
    </row>
    <row r="20" spans="1:18" ht="14.25" customHeight="1" x14ac:dyDescent="0.25">
      <c r="A20" s="3">
        <f t="shared" si="0"/>
        <v>2</v>
      </c>
      <c r="B20" s="4">
        <v>41526</v>
      </c>
      <c r="C20" s="5">
        <v>0.60416666666666663</v>
      </c>
      <c r="G20" s="3">
        <v>0</v>
      </c>
      <c r="H20" s="3">
        <v>0</v>
      </c>
      <c r="I20" s="3">
        <v>0</v>
      </c>
      <c r="J20" s="3">
        <v>0</v>
      </c>
      <c r="K20" s="3" t="s">
        <v>57</v>
      </c>
      <c r="L20" s="3" t="s">
        <v>58</v>
      </c>
    </row>
    <row r="21" spans="1:18" ht="14.25" customHeight="1" x14ac:dyDescent="0.25">
      <c r="A21" s="3">
        <f t="shared" si="0"/>
        <v>2</v>
      </c>
      <c r="B21" s="4">
        <v>41526</v>
      </c>
      <c r="C21" s="5">
        <v>0.625</v>
      </c>
      <c r="D21" s="3" t="s">
        <v>250</v>
      </c>
      <c r="E21" s="3" t="s">
        <v>338</v>
      </c>
      <c r="G21" s="3">
        <v>0</v>
      </c>
      <c r="H21" s="3">
        <v>1</v>
      </c>
      <c r="I21" s="3">
        <v>0</v>
      </c>
      <c r="J21" s="3">
        <v>0</v>
      </c>
      <c r="K21" s="3" t="s">
        <v>30</v>
      </c>
      <c r="L21" s="3" t="s">
        <v>31</v>
      </c>
      <c r="M21" s="3" t="s">
        <v>59</v>
      </c>
      <c r="N21" s="3" t="s">
        <v>60</v>
      </c>
      <c r="O21" s="3" t="s">
        <v>61</v>
      </c>
      <c r="P21" s="3" t="s">
        <v>21</v>
      </c>
      <c r="Q21"/>
    </row>
    <row r="22" spans="1:18" ht="14.25" customHeight="1" x14ac:dyDescent="0.25">
      <c r="A22" s="3">
        <f t="shared" si="0"/>
        <v>2</v>
      </c>
      <c r="B22" s="4">
        <v>41526</v>
      </c>
      <c r="C22" s="5">
        <v>0.64583333333333337</v>
      </c>
      <c r="D22" s="3" t="s">
        <v>241</v>
      </c>
      <c r="E22" s="3" t="s">
        <v>339</v>
      </c>
      <c r="G22" s="3">
        <v>0</v>
      </c>
      <c r="H22" s="3">
        <v>1</v>
      </c>
      <c r="I22" s="3">
        <v>0</v>
      </c>
      <c r="J22" s="3">
        <v>0</v>
      </c>
      <c r="K22" s="3" t="s">
        <v>30</v>
      </c>
      <c r="L22" s="3" t="s">
        <v>31</v>
      </c>
      <c r="M22" s="3" t="s">
        <v>137</v>
      </c>
      <c r="N22" s="3" t="s">
        <v>138</v>
      </c>
      <c r="O22" s="3" t="s">
        <v>139</v>
      </c>
      <c r="P22" s="3" t="s">
        <v>21</v>
      </c>
      <c r="Q22"/>
      <c r="R22"/>
    </row>
    <row r="23" spans="1:18" ht="14.25" customHeight="1" x14ac:dyDescent="0.25">
      <c r="A23" s="3">
        <f t="shared" si="0"/>
        <v>2</v>
      </c>
      <c r="B23" s="4">
        <v>41526</v>
      </c>
      <c r="C23" s="5">
        <v>0.66666666666666663</v>
      </c>
      <c r="D23" s="3" t="s">
        <v>284</v>
      </c>
      <c r="E23" s="3" t="s">
        <v>340</v>
      </c>
      <c r="G23" s="3">
        <v>0</v>
      </c>
      <c r="H23" s="3">
        <v>1</v>
      </c>
      <c r="I23" s="3">
        <v>0</v>
      </c>
      <c r="J23" s="3">
        <v>0</v>
      </c>
      <c r="K23" s="3" t="s">
        <v>30</v>
      </c>
      <c r="L23" s="3" t="s">
        <v>31</v>
      </c>
      <c r="M23" s="3" t="s">
        <v>59</v>
      </c>
      <c r="N23" s="3" t="s">
        <v>60</v>
      </c>
      <c r="O23" s="3" t="s">
        <v>61</v>
      </c>
      <c r="P23" s="3" t="s">
        <v>21</v>
      </c>
      <c r="Q23"/>
      <c r="R23"/>
    </row>
    <row r="24" spans="1:18" ht="14.25" customHeight="1" x14ac:dyDescent="0.25">
      <c r="A24" s="3">
        <f t="shared" si="0"/>
        <v>2</v>
      </c>
      <c r="B24" s="4">
        <v>41526</v>
      </c>
      <c r="C24" s="5">
        <v>0.70833333333333337</v>
      </c>
      <c r="G24" s="3">
        <v>0</v>
      </c>
      <c r="H24" s="3">
        <v>0</v>
      </c>
      <c r="I24" s="3">
        <v>0</v>
      </c>
      <c r="J24" s="3">
        <v>0</v>
      </c>
      <c r="K24" s="3" t="s">
        <v>57</v>
      </c>
      <c r="L24" s="3" t="s">
        <v>58</v>
      </c>
      <c r="Q24"/>
      <c r="R24"/>
    </row>
    <row r="25" spans="1:18" ht="14.25" customHeight="1" x14ac:dyDescent="0.25">
      <c r="A25" s="3">
        <f t="shared" si="0"/>
        <v>2</v>
      </c>
      <c r="B25" s="4">
        <v>41526</v>
      </c>
      <c r="C25" s="5">
        <v>0.72916666666666663</v>
      </c>
      <c r="G25" s="3">
        <v>0</v>
      </c>
      <c r="H25" s="3">
        <v>0</v>
      </c>
      <c r="I25" s="3">
        <v>0</v>
      </c>
      <c r="J25" s="3">
        <v>0</v>
      </c>
      <c r="K25" s="3" t="s">
        <v>69</v>
      </c>
      <c r="L25" s="3" t="s">
        <v>70</v>
      </c>
      <c r="Q25"/>
    </row>
    <row r="26" spans="1:18" ht="14.25" customHeight="1" x14ac:dyDescent="0.25">
      <c r="A26" s="3">
        <f t="shared" si="0"/>
        <v>2</v>
      </c>
      <c r="B26" s="4">
        <v>41526</v>
      </c>
      <c r="C26" s="5">
        <v>0.72916666666666663</v>
      </c>
      <c r="D26" s="3" t="s">
        <v>284</v>
      </c>
      <c r="E26" s="3" t="s">
        <v>330</v>
      </c>
      <c r="G26" s="3">
        <v>0</v>
      </c>
      <c r="H26" s="3">
        <v>1</v>
      </c>
      <c r="I26" s="3">
        <v>0</v>
      </c>
      <c r="J26" s="3">
        <v>0</v>
      </c>
      <c r="K26" s="3" t="s">
        <v>81</v>
      </c>
      <c r="L26" s="3" t="s">
        <v>82</v>
      </c>
      <c r="M26" s="3" t="s">
        <v>137</v>
      </c>
      <c r="N26" s="3" t="s">
        <v>138</v>
      </c>
      <c r="O26" s="3" t="s">
        <v>139</v>
      </c>
      <c r="P26" s="3" t="s">
        <v>21</v>
      </c>
      <c r="Q26"/>
      <c r="R26"/>
    </row>
    <row r="27" spans="1:18" ht="14.25" customHeight="1" x14ac:dyDescent="0.25">
      <c r="A27" s="3">
        <f t="shared" si="0"/>
        <v>2</v>
      </c>
      <c r="B27" s="4">
        <v>41526</v>
      </c>
      <c r="C27" s="5">
        <v>0.72916666666666663</v>
      </c>
      <c r="G27" s="3">
        <v>0</v>
      </c>
      <c r="H27" s="3">
        <v>0</v>
      </c>
      <c r="I27" s="3">
        <v>0</v>
      </c>
      <c r="J27" s="3">
        <v>0</v>
      </c>
      <c r="K27" s="3" t="s">
        <v>57</v>
      </c>
      <c r="L27" s="3" t="s">
        <v>58</v>
      </c>
      <c r="Q27"/>
      <c r="R27"/>
    </row>
    <row r="28" spans="1:18" ht="14.25" customHeight="1" x14ac:dyDescent="0.25">
      <c r="A28" s="3">
        <f t="shared" si="0"/>
        <v>2</v>
      </c>
      <c r="B28" s="4">
        <v>41526</v>
      </c>
      <c r="C28" s="5">
        <v>0.75</v>
      </c>
      <c r="D28" s="3" t="s">
        <v>255</v>
      </c>
      <c r="E28" s="3" t="s">
        <v>332</v>
      </c>
      <c r="F28" s="3" t="s">
        <v>229</v>
      </c>
      <c r="G28" s="3">
        <v>0</v>
      </c>
      <c r="H28" s="3">
        <v>1</v>
      </c>
      <c r="I28" s="3">
        <v>0</v>
      </c>
      <c r="J28" s="3">
        <v>1</v>
      </c>
      <c r="K28" s="3" t="s">
        <v>14</v>
      </c>
      <c r="L28" s="3" t="s">
        <v>15</v>
      </c>
      <c r="M28" s="3" t="s">
        <v>230</v>
      </c>
      <c r="N28" s="3" t="s">
        <v>231</v>
      </c>
      <c r="O28" s="3" t="s">
        <v>232</v>
      </c>
      <c r="P28" s="3" t="s">
        <v>29</v>
      </c>
      <c r="Q28"/>
      <c r="R28"/>
    </row>
    <row r="29" spans="1:18" ht="14.25" customHeight="1" x14ac:dyDescent="0.25">
      <c r="A29" s="3">
        <f t="shared" si="0"/>
        <v>2</v>
      </c>
      <c r="B29" s="4">
        <v>41526</v>
      </c>
      <c r="C29" s="5">
        <v>0.75</v>
      </c>
      <c r="D29" s="3" t="s">
        <v>320</v>
      </c>
      <c r="E29" s="3" t="s">
        <v>321</v>
      </c>
      <c r="G29" s="3">
        <v>0</v>
      </c>
      <c r="H29" s="3">
        <v>1</v>
      </c>
      <c r="I29" s="3">
        <v>0</v>
      </c>
      <c r="J29" s="3">
        <v>1</v>
      </c>
      <c r="K29" s="3" t="s">
        <v>69</v>
      </c>
      <c r="L29" s="3" t="s">
        <v>70</v>
      </c>
      <c r="M29" s="3" t="s">
        <v>185</v>
      </c>
      <c r="N29" s="3" t="s">
        <v>213</v>
      </c>
      <c r="O29" s="3" t="s">
        <v>214</v>
      </c>
      <c r="P29" s="3" t="s">
        <v>21</v>
      </c>
      <c r="Q29"/>
    </row>
    <row r="30" spans="1:18" ht="14.25" customHeight="1" x14ac:dyDescent="0.25">
      <c r="A30" s="3">
        <f t="shared" si="0"/>
        <v>2</v>
      </c>
      <c r="B30" s="4">
        <v>41526</v>
      </c>
      <c r="C30" s="5">
        <v>0.75</v>
      </c>
      <c r="G30" s="3">
        <v>0</v>
      </c>
      <c r="H30" s="3">
        <v>0</v>
      </c>
      <c r="I30" s="3">
        <v>0</v>
      </c>
      <c r="J30" s="3">
        <v>0</v>
      </c>
      <c r="K30" s="3" t="s">
        <v>81</v>
      </c>
      <c r="L30" s="3" t="s">
        <v>82</v>
      </c>
      <c r="Q30"/>
    </row>
    <row r="31" spans="1:18" ht="14.25" customHeight="1" x14ac:dyDescent="0.25">
      <c r="A31" s="3">
        <f t="shared" si="0"/>
        <v>2</v>
      </c>
      <c r="B31" s="4">
        <v>41526</v>
      </c>
      <c r="C31" s="5">
        <v>0.77083333333333337</v>
      </c>
      <c r="D31" s="3" t="s">
        <v>255</v>
      </c>
      <c r="E31" s="3" t="s">
        <v>332</v>
      </c>
      <c r="G31" s="3">
        <v>0</v>
      </c>
      <c r="H31" s="3">
        <v>1</v>
      </c>
      <c r="I31" s="3">
        <v>0</v>
      </c>
      <c r="J31" s="3">
        <v>1</v>
      </c>
      <c r="K31" s="3" t="s">
        <v>14</v>
      </c>
      <c r="L31" s="3" t="s">
        <v>15</v>
      </c>
      <c r="M31" s="3" t="s">
        <v>230</v>
      </c>
      <c r="N31" s="3" t="s">
        <v>231</v>
      </c>
      <c r="O31" s="3" t="s">
        <v>232</v>
      </c>
      <c r="P31" s="3" t="s">
        <v>29</v>
      </c>
      <c r="Q31"/>
      <c r="R31"/>
    </row>
    <row r="32" spans="1:18" ht="14.25" customHeight="1" x14ac:dyDescent="0.25">
      <c r="A32" s="3">
        <f t="shared" si="0"/>
        <v>2</v>
      </c>
      <c r="B32" s="4">
        <v>41526</v>
      </c>
      <c r="C32" s="5">
        <v>0.77083333333333337</v>
      </c>
      <c r="G32" s="3">
        <v>0</v>
      </c>
      <c r="H32" s="3">
        <v>0</v>
      </c>
      <c r="I32" s="3">
        <v>0</v>
      </c>
      <c r="J32" s="3">
        <v>0</v>
      </c>
      <c r="K32" s="3" t="s">
        <v>69</v>
      </c>
      <c r="L32" s="3" t="s">
        <v>70</v>
      </c>
      <c r="Q32"/>
    </row>
    <row r="33" spans="1:18" ht="14.25" customHeight="1" x14ac:dyDescent="0.25">
      <c r="A33" s="3">
        <f t="shared" si="0"/>
        <v>2</v>
      </c>
      <c r="B33" s="4">
        <v>41526</v>
      </c>
      <c r="C33" s="5">
        <v>0.77083333333333337</v>
      </c>
      <c r="G33" s="3">
        <v>0</v>
      </c>
      <c r="H33" s="3">
        <v>0</v>
      </c>
      <c r="I33" s="3">
        <v>0</v>
      </c>
      <c r="J33" s="3">
        <v>0</v>
      </c>
      <c r="K33" s="3" t="s">
        <v>81</v>
      </c>
      <c r="L33" s="3" t="s">
        <v>82</v>
      </c>
      <c r="Q33"/>
      <c r="R33"/>
    </row>
    <row r="34" spans="1:18" ht="14.25" customHeight="1" x14ac:dyDescent="0.25">
      <c r="A34" s="3">
        <f t="shared" si="0"/>
        <v>2</v>
      </c>
      <c r="B34" s="4">
        <v>41526</v>
      </c>
      <c r="C34" s="5">
        <v>0.79166666666666663</v>
      </c>
      <c r="G34" s="3">
        <v>0</v>
      </c>
      <c r="H34" s="3">
        <v>0</v>
      </c>
      <c r="I34" s="3">
        <v>0</v>
      </c>
      <c r="J34" s="3">
        <v>0</v>
      </c>
      <c r="K34" s="3" t="s">
        <v>14</v>
      </c>
      <c r="L34" s="3" t="s">
        <v>15</v>
      </c>
      <c r="Q34"/>
      <c r="R34"/>
    </row>
    <row r="35" spans="1:18" ht="14.25" customHeight="1" x14ac:dyDescent="0.25">
      <c r="A35" s="3">
        <f t="shared" si="0"/>
        <v>2</v>
      </c>
      <c r="B35" s="4">
        <v>41526</v>
      </c>
      <c r="C35" s="5">
        <v>0.79166666666666663</v>
      </c>
      <c r="D35" s="3" t="s">
        <v>320</v>
      </c>
      <c r="E35" s="3" t="s">
        <v>321</v>
      </c>
      <c r="G35" s="3">
        <v>0</v>
      </c>
      <c r="H35" s="3">
        <v>1</v>
      </c>
      <c r="I35" s="3">
        <v>0</v>
      </c>
      <c r="J35" s="3">
        <v>0</v>
      </c>
      <c r="K35" s="3" t="s">
        <v>69</v>
      </c>
      <c r="L35" s="3" t="s">
        <v>70</v>
      </c>
      <c r="M35" s="3" t="s">
        <v>185</v>
      </c>
      <c r="N35" s="3" t="s">
        <v>213</v>
      </c>
      <c r="O35" s="3" t="s">
        <v>214</v>
      </c>
      <c r="P35" s="3" t="s">
        <v>21</v>
      </c>
      <c r="Q35"/>
      <c r="R35"/>
    </row>
    <row r="36" spans="1:18" ht="14.25" customHeight="1" x14ac:dyDescent="0.25">
      <c r="A36" s="3">
        <f t="shared" si="0"/>
        <v>2</v>
      </c>
      <c r="B36" s="4">
        <v>41526</v>
      </c>
      <c r="C36" s="5">
        <v>0.79166666666666663</v>
      </c>
      <c r="G36" s="3">
        <v>0</v>
      </c>
      <c r="H36" s="3">
        <v>0</v>
      </c>
      <c r="I36" s="3">
        <v>0</v>
      </c>
      <c r="J36" s="3">
        <v>0</v>
      </c>
      <c r="K36" s="3" t="s">
        <v>81</v>
      </c>
      <c r="L36" s="3" t="s">
        <v>82</v>
      </c>
      <c r="Q36"/>
      <c r="R36"/>
    </row>
    <row r="37" spans="1:18" ht="14.25" customHeight="1" x14ac:dyDescent="0.25">
      <c r="A37" s="3">
        <f t="shared" si="0"/>
        <v>2</v>
      </c>
      <c r="B37" s="4">
        <v>41526</v>
      </c>
      <c r="C37" s="5">
        <v>0.8125</v>
      </c>
      <c r="G37" s="3">
        <v>0</v>
      </c>
      <c r="H37" s="3">
        <v>0</v>
      </c>
      <c r="I37" s="3">
        <v>0</v>
      </c>
      <c r="J37" s="3">
        <v>0</v>
      </c>
      <c r="K37" s="3" t="s">
        <v>14</v>
      </c>
      <c r="L37" s="3" t="s">
        <v>15</v>
      </c>
      <c r="Q37"/>
      <c r="R37"/>
    </row>
    <row r="38" spans="1:18" ht="14.25" customHeight="1" x14ac:dyDescent="0.25">
      <c r="A38" s="3">
        <f t="shared" si="0"/>
        <v>2</v>
      </c>
      <c r="B38" s="4">
        <v>41526</v>
      </c>
      <c r="C38" s="5">
        <v>0.8125</v>
      </c>
      <c r="G38" s="3">
        <v>0</v>
      </c>
      <c r="H38" s="3">
        <v>0</v>
      </c>
      <c r="I38" s="3">
        <v>0</v>
      </c>
      <c r="J38" s="3">
        <v>0</v>
      </c>
      <c r="K38" s="3" t="s">
        <v>81</v>
      </c>
      <c r="L38" s="3" t="s">
        <v>82</v>
      </c>
      <c r="Q38"/>
      <c r="R38"/>
    </row>
    <row r="39" spans="1:18" ht="14.25" customHeight="1" x14ac:dyDescent="0.25">
      <c r="A39" s="3">
        <f t="shared" si="0"/>
        <v>2</v>
      </c>
      <c r="B39" s="4">
        <v>41526</v>
      </c>
      <c r="C39" s="5">
        <v>0.83333333333333337</v>
      </c>
      <c r="D39" s="3" t="s">
        <v>236</v>
      </c>
      <c r="E39" s="3" t="s">
        <v>333</v>
      </c>
      <c r="G39" s="3">
        <v>0</v>
      </c>
      <c r="H39" s="3">
        <v>1</v>
      </c>
      <c r="I39" s="3">
        <v>0</v>
      </c>
      <c r="J39" s="3">
        <v>1</v>
      </c>
      <c r="K39" s="3" t="s">
        <v>16</v>
      </c>
      <c r="L39" s="3" t="s">
        <v>17</v>
      </c>
      <c r="M39" s="3" t="s">
        <v>18</v>
      </c>
      <c r="N39" s="3" t="s">
        <v>19</v>
      </c>
      <c r="O39" s="3" t="s">
        <v>20</v>
      </c>
      <c r="P39" s="3" t="s">
        <v>21</v>
      </c>
      <c r="Q39"/>
      <c r="R39"/>
    </row>
    <row r="40" spans="1:18" ht="14.25" customHeight="1" x14ac:dyDescent="0.25">
      <c r="A40" s="3">
        <f t="shared" si="0"/>
        <v>2</v>
      </c>
      <c r="B40" s="4">
        <v>41526</v>
      </c>
      <c r="C40" s="5">
        <v>0.83333333333333337</v>
      </c>
      <c r="G40" s="3">
        <v>0</v>
      </c>
      <c r="H40" s="3">
        <v>0</v>
      </c>
      <c r="I40" s="3">
        <v>0</v>
      </c>
      <c r="J40" s="3">
        <v>0</v>
      </c>
      <c r="K40" s="3" t="s">
        <v>81</v>
      </c>
      <c r="L40" s="3" t="s">
        <v>82</v>
      </c>
      <c r="Q40"/>
      <c r="R40"/>
    </row>
    <row r="41" spans="1:18" ht="14.25" customHeight="1" x14ac:dyDescent="0.25">
      <c r="A41" s="3">
        <f t="shared" si="0"/>
        <v>2</v>
      </c>
      <c r="B41" s="4">
        <v>41526</v>
      </c>
      <c r="C41" s="5">
        <v>0.85416666666666663</v>
      </c>
      <c r="D41" s="3" t="s">
        <v>236</v>
      </c>
      <c r="E41" s="3" t="s">
        <v>333</v>
      </c>
      <c r="G41" s="3">
        <v>0</v>
      </c>
      <c r="H41" s="3">
        <v>1</v>
      </c>
      <c r="I41" s="3">
        <v>0</v>
      </c>
      <c r="J41" s="3">
        <v>1</v>
      </c>
      <c r="K41" s="3" t="s">
        <v>16</v>
      </c>
      <c r="L41" s="3" t="s">
        <v>17</v>
      </c>
      <c r="M41" s="3" t="s">
        <v>18</v>
      </c>
      <c r="N41" s="3" t="s">
        <v>19</v>
      </c>
      <c r="O41" s="3" t="s">
        <v>20</v>
      </c>
      <c r="P41" s="3" t="s">
        <v>21</v>
      </c>
      <c r="Q41"/>
      <c r="R41"/>
    </row>
    <row r="42" spans="1:18" ht="14.25" customHeight="1" x14ac:dyDescent="0.25">
      <c r="A42" s="3">
        <f t="shared" si="0"/>
        <v>2</v>
      </c>
      <c r="B42" s="4">
        <v>41526</v>
      </c>
      <c r="C42" s="5">
        <v>0.85416666666666663</v>
      </c>
      <c r="D42" s="3" t="s">
        <v>257</v>
      </c>
      <c r="E42" s="3" t="s">
        <v>331</v>
      </c>
      <c r="G42" s="3">
        <v>0</v>
      </c>
      <c r="H42" s="3">
        <v>1</v>
      </c>
      <c r="I42" s="3">
        <v>0</v>
      </c>
      <c r="J42" s="3">
        <v>0</v>
      </c>
      <c r="K42" s="3" t="s">
        <v>81</v>
      </c>
      <c r="L42" s="3" t="s">
        <v>82</v>
      </c>
      <c r="M42" s="3" t="s">
        <v>174</v>
      </c>
      <c r="N42" s="3" t="s">
        <v>175</v>
      </c>
      <c r="O42" s="3" t="s">
        <v>176</v>
      </c>
      <c r="P42" s="3" t="s">
        <v>29</v>
      </c>
      <c r="Q42"/>
      <c r="R42"/>
    </row>
    <row r="43" spans="1:18" ht="14.25" customHeight="1" x14ac:dyDescent="0.25">
      <c r="A43" s="3">
        <f t="shared" si="0"/>
        <v>3</v>
      </c>
      <c r="B43" s="4">
        <v>41527</v>
      </c>
      <c r="C43" s="5">
        <v>0.54166666666666663</v>
      </c>
      <c r="G43" s="3">
        <v>0</v>
      </c>
      <c r="H43" s="3">
        <v>0</v>
      </c>
      <c r="I43" s="3">
        <v>0</v>
      </c>
      <c r="J43" s="3">
        <v>0</v>
      </c>
      <c r="K43" s="3" t="s">
        <v>39</v>
      </c>
      <c r="L43" s="3" t="s">
        <v>40</v>
      </c>
    </row>
    <row r="44" spans="1:18" ht="14.25" customHeight="1" x14ac:dyDescent="0.25">
      <c r="A44" s="3">
        <f t="shared" si="0"/>
        <v>3</v>
      </c>
      <c r="B44" s="4">
        <v>41527</v>
      </c>
      <c r="C44" s="5">
        <v>0.54166666666666663</v>
      </c>
      <c r="G44" s="3">
        <v>0</v>
      </c>
      <c r="H44" s="3">
        <v>0</v>
      </c>
      <c r="I44" s="3">
        <v>0</v>
      </c>
      <c r="J44" s="3">
        <v>0</v>
      </c>
      <c r="K44" s="3" t="s">
        <v>14</v>
      </c>
      <c r="L44" s="3" t="s">
        <v>15</v>
      </c>
      <c r="Q44"/>
    </row>
    <row r="45" spans="1:18" ht="14.25" customHeight="1" x14ac:dyDescent="0.25">
      <c r="A45" s="3">
        <f t="shared" si="0"/>
        <v>3</v>
      </c>
      <c r="B45" s="4">
        <v>41527</v>
      </c>
      <c r="C45" s="5">
        <v>0.5625</v>
      </c>
      <c r="G45" s="3">
        <v>0</v>
      </c>
      <c r="H45" s="3">
        <v>0</v>
      </c>
      <c r="I45" s="3">
        <v>0</v>
      </c>
      <c r="J45" s="3">
        <v>0</v>
      </c>
      <c r="K45" s="3" t="s">
        <v>39</v>
      </c>
      <c r="L45" s="3" t="s">
        <v>40</v>
      </c>
    </row>
    <row r="46" spans="1:18" ht="14.25" customHeight="1" x14ac:dyDescent="0.25">
      <c r="A46" s="3">
        <f t="shared" si="0"/>
        <v>3</v>
      </c>
      <c r="B46" s="4">
        <v>41527</v>
      </c>
      <c r="C46" s="5">
        <v>0.5625</v>
      </c>
      <c r="G46" s="3">
        <v>0</v>
      </c>
      <c r="H46" s="3">
        <v>0</v>
      </c>
      <c r="I46" s="3">
        <v>0</v>
      </c>
      <c r="J46" s="3">
        <v>0</v>
      </c>
      <c r="K46" s="3" t="s">
        <v>14</v>
      </c>
      <c r="L46" s="3" t="s">
        <v>15</v>
      </c>
      <c r="Q46"/>
    </row>
    <row r="47" spans="1:18" ht="14.25" customHeight="1" x14ac:dyDescent="0.25">
      <c r="A47" s="3">
        <f t="shared" si="0"/>
        <v>3</v>
      </c>
      <c r="B47" s="4">
        <v>41527</v>
      </c>
      <c r="C47" s="5">
        <v>0.58333333333333337</v>
      </c>
      <c r="D47" s="3" t="s">
        <v>247</v>
      </c>
      <c r="E47" s="3" t="s">
        <v>310</v>
      </c>
      <c r="G47" s="3">
        <v>0</v>
      </c>
      <c r="H47" s="3">
        <v>1</v>
      </c>
      <c r="I47" s="3">
        <v>0</v>
      </c>
      <c r="J47" s="3">
        <v>1</v>
      </c>
      <c r="K47" s="3" t="s">
        <v>39</v>
      </c>
      <c r="L47" s="3" t="s">
        <v>40</v>
      </c>
      <c r="M47" s="3" t="s">
        <v>194</v>
      </c>
      <c r="N47" s="3" t="s">
        <v>195</v>
      </c>
      <c r="O47" s="3" t="s">
        <v>196</v>
      </c>
      <c r="P47" s="3" t="s">
        <v>55</v>
      </c>
      <c r="Q47"/>
    </row>
    <row r="48" spans="1:18" ht="14.25" customHeight="1" x14ac:dyDescent="0.25">
      <c r="A48" s="3">
        <f t="shared" si="0"/>
        <v>3</v>
      </c>
      <c r="B48" s="4">
        <v>41527</v>
      </c>
      <c r="C48" s="5">
        <v>0.58333333333333337</v>
      </c>
      <c r="G48" s="3">
        <v>0</v>
      </c>
      <c r="H48" s="3">
        <v>0</v>
      </c>
      <c r="I48" s="3">
        <v>0</v>
      </c>
      <c r="J48" s="3">
        <v>0</v>
      </c>
      <c r="K48" s="3" t="s">
        <v>14</v>
      </c>
      <c r="L48" s="3" t="s">
        <v>15</v>
      </c>
      <c r="Q48"/>
      <c r="R48"/>
    </row>
    <row r="49" spans="1:18" ht="14.25" customHeight="1" x14ac:dyDescent="0.25">
      <c r="A49" s="3">
        <f t="shared" si="0"/>
        <v>3</v>
      </c>
      <c r="B49" s="4">
        <v>41527</v>
      </c>
      <c r="C49" s="5">
        <v>0.60416666666666663</v>
      </c>
      <c r="D49" s="3" t="s">
        <v>247</v>
      </c>
      <c r="E49" s="3" t="s">
        <v>310</v>
      </c>
      <c r="G49" s="3">
        <v>0</v>
      </c>
      <c r="H49" s="3">
        <v>1</v>
      </c>
      <c r="I49" s="3">
        <v>0</v>
      </c>
      <c r="J49" s="3">
        <v>1</v>
      </c>
      <c r="K49" s="3" t="s">
        <v>39</v>
      </c>
      <c r="L49" s="3" t="s">
        <v>40</v>
      </c>
      <c r="M49" s="3" t="s">
        <v>194</v>
      </c>
      <c r="N49" s="3" t="s">
        <v>195</v>
      </c>
      <c r="O49" s="3" t="s">
        <v>196</v>
      </c>
      <c r="P49" s="3" t="s">
        <v>55</v>
      </c>
      <c r="Q49"/>
    </row>
    <row r="50" spans="1:18" ht="14.25" customHeight="1" x14ac:dyDescent="0.25">
      <c r="A50" s="3">
        <f t="shared" si="0"/>
        <v>3</v>
      </c>
      <c r="B50" s="4">
        <v>41527</v>
      </c>
      <c r="C50" s="5">
        <v>0.60416666666666663</v>
      </c>
      <c r="G50" s="3">
        <v>0</v>
      </c>
      <c r="H50" s="3">
        <v>0</v>
      </c>
      <c r="I50" s="3">
        <v>0</v>
      </c>
      <c r="J50" s="3">
        <v>0</v>
      </c>
      <c r="K50" s="3" t="s">
        <v>14</v>
      </c>
      <c r="L50" s="3" t="s">
        <v>15</v>
      </c>
      <c r="Q50"/>
    </row>
    <row r="51" spans="1:18" ht="14.25" customHeight="1" x14ac:dyDescent="0.25">
      <c r="A51" s="3">
        <f t="shared" si="0"/>
        <v>3</v>
      </c>
      <c r="B51" s="4">
        <v>41527</v>
      </c>
      <c r="C51" s="5">
        <v>0.60416666666666663</v>
      </c>
      <c r="D51" s="3" t="s">
        <v>317</v>
      </c>
      <c r="E51" s="3" t="s">
        <v>318</v>
      </c>
      <c r="G51" s="3">
        <v>0</v>
      </c>
      <c r="H51" s="3">
        <v>1</v>
      </c>
      <c r="I51" s="3">
        <v>0</v>
      </c>
      <c r="J51" s="3">
        <v>1</v>
      </c>
      <c r="K51" s="3" t="s">
        <v>135</v>
      </c>
      <c r="L51" s="3" t="s">
        <v>136</v>
      </c>
      <c r="M51" s="3" t="s">
        <v>210</v>
      </c>
      <c r="N51" s="3" t="s">
        <v>211</v>
      </c>
      <c r="O51" s="3" t="s">
        <v>212</v>
      </c>
      <c r="P51" s="3" t="s">
        <v>25</v>
      </c>
      <c r="Q51"/>
      <c r="R51"/>
    </row>
    <row r="52" spans="1:18" ht="14.25" customHeight="1" x14ac:dyDescent="0.25">
      <c r="A52" s="3">
        <f t="shared" si="0"/>
        <v>3</v>
      </c>
      <c r="B52" s="4">
        <v>41527</v>
      </c>
      <c r="C52" s="5">
        <v>0.625</v>
      </c>
      <c r="D52" s="3" t="s">
        <v>273</v>
      </c>
      <c r="E52" s="3" t="s">
        <v>197</v>
      </c>
      <c r="G52" s="3">
        <v>0</v>
      </c>
      <c r="H52" s="3">
        <v>1</v>
      </c>
      <c r="I52" s="3">
        <v>0</v>
      </c>
      <c r="J52" s="3">
        <v>0</v>
      </c>
      <c r="K52" s="3" t="s">
        <v>39</v>
      </c>
      <c r="L52" s="3" t="s">
        <v>40</v>
      </c>
      <c r="M52" s="3" t="s">
        <v>118</v>
      </c>
      <c r="N52" s="3" t="s">
        <v>119</v>
      </c>
      <c r="O52" s="3" t="s">
        <v>120</v>
      </c>
      <c r="P52" s="3" t="s">
        <v>55</v>
      </c>
      <c r="Q52"/>
      <c r="R52"/>
    </row>
    <row r="53" spans="1:18" ht="14.25" customHeight="1" x14ac:dyDescent="0.25">
      <c r="A53" s="3">
        <f t="shared" si="0"/>
        <v>3</v>
      </c>
      <c r="B53" s="4">
        <v>41527</v>
      </c>
      <c r="C53" s="5">
        <v>0.625</v>
      </c>
      <c r="G53" s="3">
        <v>0</v>
      </c>
      <c r="H53" s="3">
        <v>0</v>
      </c>
      <c r="I53" s="3">
        <v>0</v>
      </c>
      <c r="J53" s="3">
        <v>0</v>
      </c>
      <c r="K53" s="3" t="s">
        <v>14</v>
      </c>
      <c r="L53" s="3" t="s">
        <v>15</v>
      </c>
      <c r="Q53"/>
      <c r="R53"/>
    </row>
    <row r="54" spans="1:18" ht="14.25" customHeight="1" x14ac:dyDescent="0.25">
      <c r="A54" s="3">
        <f t="shared" si="0"/>
        <v>3</v>
      </c>
      <c r="B54" s="4">
        <v>41527</v>
      </c>
      <c r="C54" s="5">
        <v>0.625</v>
      </c>
      <c r="G54" s="3">
        <v>0</v>
      </c>
      <c r="H54" s="3">
        <v>0</v>
      </c>
      <c r="I54" s="3">
        <v>0</v>
      </c>
      <c r="J54" s="3">
        <v>0</v>
      </c>
      <c r="K54" s="3" t="s">
        <v>135</v>
      </c>
      <c r="L54" s="3" t="s">
        <v>136</v>
      </c>
      <c r="Q54"/>
    </row>
    <row r="55" spans="1:18" ht="14.25" customHeight="1" x14ac:dyDescent="0.25">
      <c r="A55" s="3">
        <f t="shared" si="0"/>
        <v>3</v>
      </c>
      <c r="B55" s="4">
        <v>41527</v>
      </c>
      <c r="C55" s="5">
        <v>0.64583333333333337</v>
      </c>
      <c r="G55" s="3">
        <v>0</v>
      </c>
      <c r="H55" s="3">
        <v>0</v>
      </c>
      <c r="I55" s="3">
        <v>0</v>
      </c>
      <c r="J55" s="3">
        <v>0</v>
      </c>
      <c r="K55" s="3" t="s">
        <v>39</v>
      </c>
      <c r="L55" s="3" t="s">
        <v>40</v>
      </c>
      <c r="Q55"/>
      <c r="R55"/>
    </row>
    <row r="56" spans="1:18" ht="14.25" customHeight="1" x14ac:dyDescent="0.25">
      <c r="A56" s="3">
        <f t="shared" si="0"/>
        <v>3</v>
      </c>
      <c r="B56" s="4">
        <v>41527</v>
      </c>
      <c r="C56" s="5">
        <v>0.64583333333333337</v>
      </c>
      <c r="D56" s="3" t="s">
        <v>255</v>
      </c>
      <c r="E56" s="3" t="s">
        <v>312</v>
      </c>
      <c r="F56" s="3" t="s">
        <v>198</v>
      </c>
      <c r="G56" s="3">
        <v>0</v>
      </c>
      <c r="H56" s="3">
        <v>1</v>
      </c>
      <c r="I56" s="3">
        <v>0</v>
      </c>
      <c r="J56" s="3">
        <v>1</v>
      </c>
      <c r="K56" s="3" t="s">
        <v>14</v>
      </c>
      <c r="L56" s="3" t="s">
        <v>15</v>
      </c>
      <c r="M56" s="3" t="s">
        <v>66</v>
      </c>
      <c r="N56" s="3" t="s">
        <v>67</v>
      </c>
      <c r="O56" s="3" t="s">
        <v>68</v>
      </c>
      <c r="P56" s="3" t="s">
        <v>29</v>
      </c>
      <c r="R56"/>
    </row>
    <row r="57" spans="1:18" ht="14.25" customHeight="1" x14ac:dyDescent="0.25">
      <c r="A57" s="3">
        <f t="shared" si="0"/>
        <v>3</v>
      </c>
      <c r="B57" s="4">
        <v>41527</v>
      </c>
      <c r="C57" s="5">
        <v>0.64583333333333337</v>
      </c>
      <c r="D57" s="3" t="s">
        <v>317</v>
      </c>
      <c r="E57" s="3" t="s">
        <v>319</v>
      </c>
      <c r="G57" s="3">
        <v>0</v>
      </c>
      <c r="H57" s="3">
        <v>1</v>
      </c>
      <c r="I57" s="3">
        <v>0</v>
      </c>
      <c r="J57" s="3">
        <v>0</v>
      </c>
      <c r="K57" s="3" t="s">
        <v>135</v>
      </c>
      <c r="L57" s="3" t="s">
        <v>136</v>
      </c>
      <c r="M57" s="3" t="s">
        <v>35</v>
      </c>
      <c r="N57" s="3" t="s">
        <v>36</v>
      </c>
      <c r="O57" s="3" t="s">
        <v>37</v>
      </c>
      <c r="P57" s="3" t="s">
        <v>25</v>
      </c>
      <c r="Q57"/>
      <c r="R57"/>
    </row>
    <row r="58" spans="1:18" ht="14.25" customHeight="1" x14ac:dyDescent="0.25">
      <c r="A58" s="3">
        <f t="shared" si="0"/>
        <v>3</v>
      </c>
      <c r="B58" s="4">
        <v>41527</v>
      </c>
      <c r="C58" s="5">
        <v>0.66666666666666663</v>
      </c>
      <c r="D58" s="3" t="s">
        <v>245</v>
      </c>
      <c r="E58" s="3" t="s">
        <v>246</v>
      </c>
      <c r="G58" s="3">
        <v>1</v>
      </c>
      <c r="H58" s="3">
        <v>0</v>
      </c>
      <c r="I58" s="3">
        <v>0</v>
      </c>
      <c r="J58" s="3">
        <v>0</v>
      </c>
      <c r="K58" s="3" t="s">
        <v>39</v>
      </c>
      <c r="L58" s="3" t="s">
        <v>40</v>
      </c>
      <c r="M58" s="3" t="s">
        <v>41</v>
      </c>
      <c r="N58" s="3" t="s">
        <v>42</v>
      </c>
      <c r="O58" s="3" t="s">
        <v>43</v>
      </c>
      <c r="P58" s="3" t="s">
        <v>25</v>
      </c>
      <c r="Q58"/>
      <c r="R58"/>
    </row>
    <row r="59" spans="1:18" ht="14.25" customHeight="1" x14ac:dyDescent="0.25">
      <c r="A59" s="3">
        <f t="shared" si="0"/>
        <v>3</v>
      </c>
      <c r="B59" s="4">
        <v>41527</v>
      </c>
      <c r="C59" s="5">
        <v>0.66666666666666663</v>
      </c>
      <c r="D59" s="3" t="s">
        <v>317</v>
      </c>
      <c r="E59" s="3" t="s">
        <v>319</v>
      </c>
      <c r="G59" s="3">
        <v>0</v>
      </c>
      <c r="H59" s="3">
        <v>1</v>
      </c>
      <c r="I59" s="3">
        <v>0</v>
      </c>
      <c r="J59" s="3">
        <v>0</v>
      </c>
      <c r="K59" s="3" t="s">
        <v>135</v>
      </c>
      <c r="L59" s="3" t="s">
        <v>136</v>
      </c>
      <c r="M59" s="3" t="s">
        <v>35</v>
      </c>
      <c r="N59" s="3" t="s">
        <v>36</v>
      </c>
      <c r="O59" s="3" t="s">
        <v>37</v>
      </c>
      <c r="P59" s="3" t="s">
        <v>25</v>
      </c>
      <c r="Q59"/>
      <c r="R59"/>
    </row>
    <row r="60" spans="1:18" ht="14.25" customHeight="1" x14ac:dyDescent="0.25">
      <c r="A60" s="3">
        <f t="shared" si="0"/>
        <v>3</v>
      </c>
      <c r="B60" s="4">
        <v>41527</v>
      </c>
      <c r="C60" s="5">
        <v>0.6875</v>
      </c>
      <c r="D60" s="3" t="s">
        <v>245</v>
      </c>
      <c r="E60" s="3" t="s">
        <v>246</v>
      </c>
      <c r="G60" s="3">
        <v>1</v>
      </c>
      <c r="H60" s="3">
        <v>0</v>
      </c>
      <c r="I60" s="3">
        <v>0</v>
      </c>
      <c r="J60" s="3">
        <v>0</v>
      </c>
      <c r="K60" s="3" t="s">
        <v>39</v>
      </c>
      <c r="L60" s="3" t="s">
        <v>40</v>
      </c>
      <c r="M60" s="3" t="s">
        <v>41</v>
      </c>
      <c r="N60" s="3" t="s">
        <v>42</v>
      </c>
      <c r="O60" s="3" t="s">
        <v>43</v>
      </c>
      <c r="P60" s="3" t="s">
        <v>25</v>
      </c>
      <c r="Q60"/>
    </row>
    <row r="61" spans="1:18" ht="14.25" customHeight="1" x14ac:dyDescent="0.25">
      <c r="A61" s="3">
        <f t="shared" si="0"/>
        <v>3</v>
      </c>
      <c r="B61" s="4">
        <v>41527</v>
      </c>
      <c r="C61" s="5">
        <v>0.70833333333333337</v>
      </c>
      <c r="D61" s="3" t="s">
        <v>299</v>
      </c>
      <c r="E61" s="3" t="s">
        <v>314</v>
      </c>
      <c r="G61" s="3">
        <v>0</v>
      </c>
      <c r="H61" s="3">
        <v>1</v>
      </c>
      <c r="I61" s="3">
        <v>0</v>
      </c>
      <c r="J61" s="3">
        <v>1</v>
      </c>
      <c r="K61" s="3" t="s">
        <v>140</v>
      </c>
      <c r="L61" s="3" t="s">
        <v>141</v>
      </c>
      <c r="M61" s="3" t="s">
        <v>77</v>
      </c>
      <c r="N61" s="3" t="s">
        <v>205</v>
      </c>
      <c r="O61" s="3" t="s">
        <v>206</v>
      </c>
      <c r="P61" s="3" t="s">
        <v>21</v>
      </c>
      <c r="Q61"/>
      <c r="R61"/>
    </row>
    <row r="62" spans="1:18" ht="14.25" customHeight="1" x14ac:dyDescent="0.25">
      <c r="A62" s="3">
        <f t="shared" si="0"/>
        <v>3</v>
      </c>
      <c r="B62" s="4">
        <v>41527</v>
      </c>
      <c r="C62" s="5">
        <v>0.70833333333333337</v>
      </c>
      <c r="D62" s="3" t="s">
        <v>270</v>
      </c>
      <c r="E62" s="3" t="s">
        <v>311</v>
      </c>
      <c r="G62" s="3">
        <v>0</v>
      </c>
      <c r="H62" s="3">
        <v>1</v>
      </c>
      <c r="I62" s="3">
        <v>0</v>
      </c>
      <c r="J62" s="3">
        <v>0</v>
      </c>
      <c r="K62" s="3" t="s">
        <v>39</v>
      </c>
      <c r="L62" s="3" t="s">
        <v>40</v>
      </c>
      <c r="M62" s="3" t="s">
        <v>191</v>
      </c>
      <c r="N62" s="3" t="s">
        <v>192</v>
      </c>
      <c r="O62" s="3" t="s">
        <v>193</v>
      </c>
      <c r="P62" s="3" t="s">
        <v>29</v>
      </c>
      <c r="Q62"/>
      <c r="R62"/>
    </row>
    <row r="63" spans="1:18" ht="14.25" customHeight="1" x14ac:dyDescent="0.25">
      <c r="A63" s="3">
        <f t="shared" si="0"/>
        <v>3</v>
      </c>
      <c r="B63" s="4">
        <v>41527</v>
      </c>
      <c r="C63" s="5">
        <v>0.72916666666666663</v>
      </c>
      <c r="D63" s="3" t="s">
        <v>299</v>
      </c>
      <c r="E63" s="3" t="s">
        <v>314</v>
      </c>
      <c r="G63" s="3">
        <v>0</v>
      </c>
      <c r="H63" s="3">
        <v>1</v>
      </c>
      <c r="I63" s="3">
        <v>0</v>
      </c>
      <c r="J63" s="3">
        <v>1</v>
      </c>
      <c r="K63" s="3" t="s">
        <v>140</v>
      </c>
      <c r="L63" s="3" t="s">
        <v>141</v>
      </c>
      <c r="M63" s="3" t="s">
        <v>77</v>
      </c>
      <c r="N63" s="3" t="s">
        <v>205</v>
      </c>
      <c r="O63" s="3" t="s">
        <v>206</v>
      </c>
      <c r="P63" s="3" t="s">
        <v>21</v>
      </c>
      <c r="Q63"/>
    </row>
    <row r="64" spans="1:18" ht="14.25" customHeight="1" x14ac:dyDescent="0.25">
      <c r="A64" s="3">
        <f t="shared" si="0"/>
        <v>3</v>
      </c>
      <c r="B64" s="4">
        <v>41527</v>
      </c>
      <c r="C64" s="5">
        <v>0.72916666666666663</v>
      </c>
      <c r="G64" s="3">
        <v>0</v>
      </c>
      <c r="H64" s="3">
        <v>0</v>
      </c>
      <c r="I64" s="3">
        <v>0</v>
      </c>
      <c r="J64" s="3">
        <v>0</v>
      </c>
      <c r="K64" s="3" t="s">
        <v>39</v>
      </c>
      <c r="L64" s="3" t="s">
        <v>40</v>
      </c>
      <c r="Q64"/>
      <c r="R64"/>
    </row>
    <row r="65" spans="1:18" ht="14.25" customHeight="1" x14ac:dyDescent="0.25">
      <c r="A65" s="3">
        <f t="shared" si="0"/>
        <v>3</v>
      </c>
      <c r="B65" s="4">
        <v>41527</v>
      </c>
      <c r="C65" s="5">
        <v>0.75</v>
      </c>
      <c r="D65" s="3" t="s">
        <v>299</v>
      </c>
      <c r="E65" s="3" t="s">
        <v>315</v>
      </c>
      <c r="G65" s="3">
        <v>0</v>
      </c>
      <c r="H65" s="3">
        <v>1</v>
      </c>
      <c r="I65" s="3">
        <v>0</v>
      </c>
      <c r="J65" s="3">
        <v>1</v>
      </c>
      <c r="K65" s="3" t="s">
        <v>140</v>
      </c>
      <c r="L65" s="3" t="s">
        <v>141</v>
      </c>
      <c r="M65" s="3" t="s">
        <v>124</v>
      </c>
      <c r="N65" s="3" t="s">
        <v>125</v>
      </c>
      <c r="O65" s="3" t="s">
        <v>126</v>
      </c>
      <c r="P65" s="3" t="s">
        <v>21</v>
      </c>
      <c r="Q65"/>
      <c r="R65"/>
    </row>
    <row r="66" spans="1:18" ht="14.25" customHeight="1" x14ac:dyDescent="0.25">
      <c r="A66" s="3">
        <f t="shared" si="0"/>
        <v>3</v>
      </c>
      <c r="B66" s="4">
        <v>41527</v>
      </c>
      <c r="C66" s="5">
        <v>0.75</v>
      </c>
      <c r="D66" s="3" t="s">
        <v>252</v>
      </c>
      <c r="E66" s="3" t="s">
        <v>313</v>
      </c>
      <c r="G66" s="3">
        <v>0</v>
      </c>
      <c r="H66" s="3">
        <v>1</v>
      </c>
      <c r="I66" s="3">
        <v>0</v>
      </c>
      <c r="J66" s="3">
        <v>0</v>
      </c>
      <c r="K66" s="3" t="s">
        <v>69</v>
      </c>
      <c r="L66" s="3" t="s">
        <v>70</v>
      </c>
      <c r="M66" s="3" t="s">
        <v>199</v>
      </c>
      <c r="N66" s="3" t="s">
        <v>200</v>
      </c>
      <c r="O66" s="3" t="s">
        <v>201</v>
      </c>
      <c r="P66" s="3" t="s">
        <v>25</v>
      </c>
      <c r="Q66"/>
      <c r="R66"/>
    </row>
    <row r="67" spans="1:18" ht="14.25" customHeight="1" x14ac:dyDescent="0.25">
      <c r="A67" s="3">
        <f t="shared" ref="A67:A130" si="1">WEEKDAY(B67,1)</f>
        <v>3</v>
      </c>
      <c r="B67" s="4">
        <v>41527</v>
      </c>
      <c r="C67" s="5">
        <v>0.77083333333333337</v>
      </c>
      <c r="D67" s="3" t="s">
        <v>286</v>
      </c>
      <c r="E67" s="3" t="s">
        <v>316</v>
      </c>
      <c r="G67" s="3">
        <v>1</v>
      </c>
      <c r="H67" s="3">
        <v>0</v>
      </c>
      <c r="I67" s="3">
        <v>0</v>
      </c>
      <c r="J67" s="3">
        <v>1</v>
      </c>
      <c r="K67" s="3" t="s">
        <v>140</v>
      </c>
      <c r="L67" s="3" t="s">
        <v>141</v>
      </c>
      <c r="M67" s="3" t="s">
        <v>207</v>
      </c>
      <c r="N67" s="3" t="s">
        <v>208</v>
      </c>
      <c r="O67" s="3" t="s">
        <v>209</v>
      </c>
      <c r="P67" s="3" t="s">
        <v>25</v>
      </c>
      <c r="Q67"/>
      <c r="R67"/>
    </row>
    <row r="68" spans="1:18" ht="14.25" customHeight="1" x14ac:dyDescent="0.25">
      <c r="A68" s="3">
        <f t="shared" si="1"/>
        <v>3</v>
      </c>
      <c r="B68" s="4">
        <v>41527</v>
      </c>
      <c r="C68" s="5">
        <v>0.77083333333333337</v>
      </c>
      <c r="G68" s="3">
        <v>0</v>
      </c>
      <c r="H68" s="3">
        <v>0</v>
      </c>
      <c r="I68" s="3">
        <v>0</v>
      </c>
      <c r="J68" s="3">
        <v>0</v>
      </c>
      <c r="K68" s="3" t="s">
        <v>69</v>
      </c>
      <c r="L68" s="3" t="s">
        <v>70</v>
      </c>
      <c r="Q68"/>
      <c r="R68"/>
    </row>
    <row r="69" spans="1:18" ht="14.25" customHeight="1" x14ac:dyDescent="0.25">
      <c r="A69" s="3">
        <f t="shared" si="1"/>
        <v>3</v>
      </c>
      <c r="B69" s="4">
        <v>41527</v>
      </c>
      <c r="C69" s="5">
        <v>0.79166666666666663</v>
      </c>
      <c r="G69" s="3">
        <v>0</v>
      </c>
      <c r="H69" s="3">
        <v>0</v>
      </c>
      <c r="I69" s="3">
        <v>0</v>
      </c>
      <c r="J69" s="3">
        <v>0</v>
      </c>
      <c r="K69" s="3" t="s">
        <v>69</v>
      </c>
      <c r="L69" s="3" t="s">
        <v>70</v>
      </c>
      <c r="Q69"/>
      <c r="R69"/>
    </row>
    <row r="70" spans="1:18" ht="14.25" customHeight="1" x14ac:dyDescent="0.25">
      <c r="A70" s="3">
        <f t="shared" si="1"/>
        <v>3</v>
      </c>
      <c r="B70" s="4">
        <v>41527</v>
      </c>
      <c r="C70" s="5">
        <v>0.8125</v>
      </c>
      <c r="G70" s="3">
        <v>0</v>
      </c>
      <c r="H70" s="3">
        <v>0</v>
      </c>
      <c r="I70" s="3">
        <v>0</v>
      </c>
      <c r="J70" s="3">
        <v>0</v>
      </c>
      <c r="K70" s="3" t="s">
        <v>69</v>
      </c>
      <c r="L70" s="3" t="s">
        <v>70</v>
      </c>
      <c r="Q70"/>
      <c r="R70"/>
    </row>
    <row r="71" spans="1:18" ht="14.25" customHeight="1" x14ac:dyDescent="0.25">
      <c r="A71" s="3">
        <f t="shared" si="1"/>
        <v>4</v>
      </c>
      <c r="B71" s="4">
        <v>41528</v>
      </c>
      <c r="C71" s="5">
        <v>0.5</v>
      </c>
      <c r="G71" s="3">
        <v>0</v>
      </c>
      <c r="H71" s="3">
        <v>0</v>
      </c>
      <c r="I71" s="3">
        <v>0</v>
      </c>
      <c r="J71" s="3">
        <v>0</v>
      </c>
      <c r="K71" s="3" t="s">
        <v>39</v>
      </c>
      <c r="L71" s="3" t="s">
        <v>40</v>
      </c>
      <c r="Q71"/>
    </row>
    <row r="72" spans="1:18" ht="14.25" customHeight="1" x14ac:dyDescent="0.25">
      <c r="A72" s="3">
        <f t="shared" si="1"/>
        <v>4</v>
      </c>
      <c r="B72" s="4">
        <v>41528</v>
      </c>
      <c r="C72" s="5">
        <v>0.5</v>
      </c>
      <c r="G72" s="3">
        <v>0</v>
      </c>
      <c r="H72" s="3">
        <v>0</v>
      </c>
      <c r="I72" s="3">
        <v>0</v>
      </c>
      <c r="J72" s="3">
        <v>0</v>
      </c>
      <c r="K72" s="3" t="s">
        <v>14</v>
      </c>
      <c r="L72" s="3" t="s">
        <v>15</v>
      </c>
      <c r="Q72"/>
      <c r="R72"/>
    </row>
    <row r="73" spans="1:18" ht="14.25" customHeight="1" x14ac:dyDescent="0.25">
      <c r="A73" s="3">
        <f t="shared" si="1"/>
        <v>4</v>
      </c>
      <c r="B73" s="4">
        <v>41528</v>
      </c>
      <c r="C73" s="5">
        <v>0.52083333333333337</v>
      </c>
      <c r="G73" s="3">
        <v>0</v>
      </c>
      <c r="H73" s="3">
        <v>0</v>
      </c>
      <c r="I73" s="3">
        <v>0</v>
      </c>
      <c r="J73" s="3">
        <v>0</v>
      </c>
      <c r="K73" s="3" t="s">
        <v>39</v>
      </c>
      <c r="L73" s="3" t="s">
        <v>40</v>
      </c>
      <c r="Q73"/>
      <c r="R73"/>
    </row>
    <row r="74" spans="1:18" ht="14.25" customHeight="1" x14ac:dyDescent="0.25">
      <c r="A74" s="3">
        <f t="shared" si="1"/>
        <v>4</v>
      </c>
      <c r="B74" s="4">
        <v>41528</v>
      </c>
      <c r="C74" s="5">
        <v>0.52083333333333337</v>
      </c>
      <c r="G74" s="3">
        <v>0</v>
      </c>
      <c r="H74" s="3">
        <v>0</v>
      </c>
      <c r="I74" s="3">
        <v>0</v>
      </c>
      <c r="J74" s="3">
        <v>0</v>
      </c>
      <c r="K74" s="3" t="s">
        <v>14</v>
      </c>
      <c r="L74" s="3" t="s">
        <v>15</v>
      </c>
      <c r="Q74"/>
      <c r="R74"/>
    </row>
    <row r="75" spans="1:18" ht="14.25" customHeight="1" x14ac:dyDescent="0.25">
      <c r="A75" s="3">
        <f t="shared" si="1"/>
        <v>4</v>
      </c>
      <c r="B75" s="4">
        <v>41528</v>
      </c>
      <c r="C75" s="5">
        <v>0.54166666666666663</v>
      </c>
      <c r="D75" s="3" t="s">
        <v>287</v>
      </c>
      <c r="E75" s="3" t="s">
        <v>301</v>
      </c>
      <c r="G75" s="3">
        <v>0</v>
      </c>
      <c r="H75" s="3">
        <v>1</v>
      </c>
      <c r="I75" s="3">
        <v>0</v>
      </c>
      <c r="J75" s="3">
        <v>1</v>
      </c>
      <c r="K75" s="3" t="s">
        <v>140</v>
      </c>
      <c r="L75" s="3" t="s">
        <v>141</v>
      </c>
      <c r="M75" s="3" t="s">
        <v>171</v>
      </c>
      <c r="N75" s="3" t="s">
        <v>172</v>
      </c>
      <c r="O75" s="3" t="s">
        <v>173</v>
      </c>
      <c r="P75" s="3" t="s">
        <v>25</v>
      </c>
      <c r="Q75"/>
      <c r="R75"/>
    </row>
    <row r="76" spans="1:18" ht="14.25" customHeight="1" x14ac:dyDescent="0.25">
      <c r="A76" s="3">
        <f t="shared" si="1"/>
        <v>4</v>
      </c>
      <c r="B76" s="4">
        <v>41528</v>
      </c>
      <c r="C76" s="5">
        <v>0.54166666666666663</v>
      </c>
      <c r="G76" s="3">
        <v>0</v>
      </c>
      <c r="H76" s="3">
        <v>0</v>
      </c>
      <c r="I76" s="3">
        <v>0</v>
      </c>
      <c r="J76" s="3">
        <v>0</v>
      </c>
      <c r="K76" s="3" t="s">
        <v>39</v>
      </c>
      <c r="L76" s="3" t="s">
        <v>40</v>
      </c>
      <c r="Q76"/>
    </row>
    <row r="77" spans="1:18" ht="14.25" customHeight="1" x14ac:dyDescent="0.25">
      <c r="A77" s="3">
        <f t="shared" si="1"/>
        <v>4</v>
      </c>
      <c r="B77" s="4">
        <v>41528</v>
      </c>
      <c r="C77" s="5">
        <v>0.5625</v>
      </c>
      <c r="D77" s="3" t="s">
        <v>299</v>
      </c>
      <c r="E77" s="3" t="s">
        <v>300</v>
      </c>
      <c r="G77" s="3">
        <v>0</v>
      </c>
      <c r="H77" s="3">
        <v>1</v>
      </c>
      <c r="I77" s="3">
        <v>0</v>
      </c>
      <c r="J77" s="3">
        <v>0</v>
      </c>
      <c r="K77" s="3" t="s">
        <v>140</v>
      </c>
      <c r="L77" s="3" t="s">
        <v>141</v>
      </c>
      <c r="M77" s="3" t="s">
        <v>168</v>
      </c>
      <c r="N77" s="3" t="s">
        <v>169</v>
      </c>
      <c r="O77" s="3" t="s">
        <v>170</v>
      </c>
      <c r="P77" s="3" t="s">
        <v>21</v>
      </c>
      <c r="R77"/>
    </row>
    <row r="78" spans="1:18" ht="14.25" customHeight="1" x14ac:dyDescent="0.25">
      <c r="A78" s="3">
        <f t="shared" si="1"/>
        <v>4</v>
      </c>
      <c r="B78" s="4">
        <v>41528</v>
      </c>
      <c r="C78" s="5">
        <v>0.5625</v>
      </c>
      <c r="G78" s="3">
        <v>0</v>
      </c>
      <c r="H78" s="3">
        <v>0</v>
      </c>
      <c r="I78" s="3">
        <v>0</v>
      </c>
      <c r="J78" s="3">
        <v>0</v>
      </c>
      <c r="K78" s="3" t="s">
        <v>39</v>
      </c>
      <c r="L78" s="3" t="s">
        <v>40</v>
      </c>
    </row>
    <row r="79" spans="1:18" ht="14.25" customHeight="1" x14ac:dyDescent="0.25">
      <c r="A79" s="3">
        <f t="shared" si="1"/>
        <v>4</v>
      </c>
      <c r="B79" s="4">
        <v>41528</v>
      </c>
      <c r="C79" s="5">
        <v>0.5625</v>
      </c>
      <c r="D79" s="3" t="s">
        <v>302</v>
      </c>
      <c r="E79" s="3" t="s">
        <v>303</v>
      </c>
      <c r="G79" s="3">
        <v>0</v>
      </c>
      <c r="H79" s="3">
        <v>1</v>
      </c>
      <c r="I79" s="3">
        <v>0</v>
      </c>
      <c r="J79" s="3">
        <v>0</v>
      </c>
      <c r="K79" s="3" t="s">
        <v>30</v>
      </c>
      <c r="L79" s="3" t="s">
        <v>31</v>
      </c>
      <c r="M79" s="3" t="s">
        <v>32</v>
      </c>
      <c r="N79" s="3" t="s">
        <v>33</v>
      </c>
      <c r="O79" s="3" t="s">
        <v>34</v>
      </c>
      <c r="P79" s="3" t="s">
        <v>21</v>
      </c>
      <c r="Q79"/>
      <c r="R79"/>
    </row>
    <row r="80" spans="1:18" ht="14.25" customHeight="1" x14ac:dyDescent="0.25">
      <c r="A80" s="3">
        <f t="shared" si="1"/>
        <v>4</v>
      </c>
      <c r="B80" s="4">
        <v>41528</v>
      </c>
      <c r="C80" s="5">
        <v>0.58333333333333337</v>
      </c>
      <c r="D80" s="3" t="s">
        <v>287</v>
      </c>
      <c r="E80" s="3" t="s">
        <v>288</v>
      </c>
      <c r="G80" s="3">
        <v>0</v>
      </c>
      <c r="H80" s="3">
        <v>1</v>
      </c>
      <c r="I80" s="3">
        <v>0</v>
      </c>
      <c r="J80" s="3">
        <v>0</v>
      </c>
      <c r="K80" s="3" t="s">
        <v>140</v>
      </c>
      <c r="L80" s="3" t="s">
        <v>141</v>
      </c>
      <c r="M80" s="3" t="s">
        <v>142</v>
      </c>
      <c r="N80" s="3" t="s">
        <v>143</v>
      </c>
      <c r="O80" s="3" t="s">
        <v>144</v>
      </c>
      <c r="P80" s="3" t="s">
        <v>29</v>
      </c>
      <c r="Q80"/>
    </row>
    <row r="81" spans="1:18" ht="14.25" customHeight="1" x14ac:dyDescent="0.25">
      <c r="A81" s="3">
        <f t="shared" si="1"/>
        <v>4</v>
      </c>
      <c r="B81" s="4">
        <v>41528</v>
      </c>
      <c r="C81" s="5">
        <v>0.58333333333333337</v>
      </c>
      <c r="D81" s="3" t="s">
        <v>273</v>
      </c>
      <c r="E81" s="3" t="s">
        <v>278</v>
      </c>
      <c r="G81" s="3">
        <v>0</v>
      </c>
      <c r="H81" s="3">
        <v>1</v>
      </c>
      <c r="I81" s="3">
        <v>0</v>
      </c>
      <c r="J81" s="3">
        <v>1</v>
      </c>
      <c r="K81" s="3" t="s">
        <v>39</v>
      </c>
      <c r="L81" s="3" t="s">
        <v>40</v>
      </c>
      <c r="M81" s="3" t="s">
        <v>118</v>
      </c>
      <c r="N81" s="3" t="s">
        <v>119</v>
      </c>
      <c r="O81" s="3" t="s">
        <v>120</v>
      </c>
      <c r="P81" s="3" t="s">
        <v>55</v>
      </c>
      <c r="Q81"/>
      <c r="R81"/>
    </row>
    <row r="82" spans="1:18" ht="14.25" customHeight="1" x14ac:dyDescent="0.25">
      <c r="A82" s="3">
        <f t="shared" si="1"/>
        <v>4</v>
      </c>
      <c r="B82" s="4">
        <v>41528</v>
      </c>
      <c r="C82" s="5">
        <v>0.58333333333333337</v>
      </c>
      <c r="D82" s="3" t="s">
        <v>302</v>
      </c>
      <c r="E82" s="3" t="s">
        <v>303</v>
      </c>
      <c r="G82" s="3">
        <v>0</v>
      </c>
      <c r="H82" s="3">
        <v>1</v>
      </c>
      <c r="I82" s="3">
        <v>0</v>
      </c>
      <c r="J82" s="3">
        <v>0</v>
      </c>
      <c r="K82" s="3" t="s">
        <v>30</v>
      </c>
      <c r="L82" s="3" t="s">
        <v>31</v>
      </c>
      <c r="M82" s="3" t="s">
        <v>32</v>
      </c>
      <c r="N82" s="3" t="s">
        <v>33</v>
      </c>
      <c r="O82" s="3" t="s">
        <v>34</v>
      </c>
      <c r="P82" s="3" t="s">
        <v>21</v>
      </c>
    </row>
    <row r="83" spans="1:18" ht="14.25" customHeight="1" x14ac:dyDescent="0.25">
      <c r="A83" s="3">
        <f t="shared" si="1"/>
        <v>4</v>
      </c>
      <c r="B83" s="4">
        <v>41528</v>
      </c>
      <c r="C83" s="5">
        <v>0.60416666666666663</v>
      </c>
      <c r="D83" s="3" t="s">
        <v>250</v>
      </c>
      <c r="E83" s="3" t="s">
        <v>290</v>
      </c>
      <c r="F83" s="3" t="s">
        <v>145</v>
      </c>
      <c r="G83" s="3">
        <v>0</v>
      </c>
      <c r="H83" s="3">
        <v>1</v>
      </c>
      <c r="I83" s="3">
        <v>0</v>
      </c>
      <c r="J83" s="3">
        <v>0</v>
      </c>
      <c r="K83" s="3" t="s">
        <v>140</v>
      </c>
      <c r="L83" s="3" t="s">
        <v>141</v>
      </c>
      <c r="M83" s="3" t="s">
        <v>59</v>
      </c>
      <c r="N83" s="3" t="s">
        <v>60</v>
      </c>
      <c r="O83" s="3" t="s">
        <v>61</v>
      </c>
      <c r="P83" s="3" t="s">
        <v>21</v>
      </c>
      <c r="Q83"/>
      <c r="R83"/>
    </row>
    <row r="84" spans="1:18" ht="14.25" customHeight="1" x14ac:dyDescent="0.25">
      <c r="A84" s="3">
        <f t="shared" si="1"/>
        <v>4</v>
      </c>
      <c r="B84" s="4">
        <v>41528</v>
      </c>
      <c r="C84" s="5">
        <v>0.60416666666666663</v>
      </c>
      <c r="G84" s="3">
        <v>0</v>
      </c>
      <c r="H84" s="3">
        <v>0</v>
      </c>
      <c r="I84" s="3">
        <v>0</v>
      </c>
      <c r="J84" s="3">
        <v>0</v>
      </c>
      <c r="K84" s="3" t="s">
        <v>39</v>
      </c>
      <c r="L84" s="3" t="s">
        <v>40</v>
      </c>
      <c r="Q84"/>
      <c r="R84"/>
    </row>
    <row r="85" spans="1:18" ht="14.25" customHeight="1" x14ac:dyDescent="0.25">
      <c r="A85" s="3">
        <f t="shared" si="1"/>
        <v>4</v>
      </c>
      <c r="B85" s="4">
        <v>41528</v>
      </c>
      <c r="C85" s="5">
        <v>0.60416666666666663</v>
      </c>
      <c r="D85" s="3" t="s">
        <v>268</v>
      </c>
      <c r="E85" s="3" t="s">
        <v>304</v>
      </c>
      <c r="G85" s="3">
        <v>0</v>
      </c>
      <c r="H85" s="3">
        <v>1</v>
      </c>
      <c r="I85" s="3">
        <v>0</v>
      </c>
      <c r="J85" s="3">
        <v>0</v>
      </c>
      <c r="K85" s="3" t="s">
        <v>30</v>
      </c>
      <c r="L85" s="3" t="s">
        <v>31</v>
      </c>
      <c r="M85" s="3" t="s">
        <v>174</v>
      </c>
      <c r="N85" s="3" t="s">
        <v>175</v>
      </c>
      <c r="O85" s="3" t="s">
        <v>176</v>
      </c>
      <c r="P85" s="3" t="s">
        <v>29</v>
      </c>
    </row>
    <row r="86" spans="1:18" ht="14.25" customHeight="1" x14ac:dyDescent="0.25">
      <c r="A86" s="3">
        <f t="shared" si="1"/>
        <v>4</v>
      </c>
      <c r="B86" s="4">
        <v>41528</v>
      </c>
      <c r="C86" s="5">
        <v>0.60416666666666663</v>
      </c>
      <c r="D86" s="3" t="s">
        <v>284</v>
      </c>
      <c r="E86" s="3" t="s">
        <v>291</v>
      </c>
      <c r="G86" s="3">
        <v>0</v>
      </c>
      <c r="H86" s="3">
        <v>1</v>
      </c>
      <c r="I86" s="3">
        <v>0</v>
      </c>
      <c r="J86" s="3">
        <v>1</v>
      </c>
      <c r="K86" s="3" t="s">
        <v>81</v>
      </c>
      <c r="L86" s="3" t="s">
        <v>82</v>
      </c>
      <c r="M86" s="3" t="s">
        <v>127</v>
      </c>
      <c r="N86" s="3" t="s">
        <v>128</v>
      </c>
      <c r="O86" s="3" t="s">
        <v>129</v>
      </c>
      <c r="P86" s="3" t="s">
        <v>21</v>
      </c>
      <c r="Q86"/>
      <c r="R86"/>
    </row>
    <row r="87" spans="1:18" ht="14.25" customHeight="1" x14ac:dyDescent="0.25">
      <c r="A87" s="3">
        <f t="shared" si="1"/>
        <v>4</v>
      </c>
      <c r="B87" s="4">
        <v>41528</v>
      </c>
      <c r="C87" s="5">
        <v>0.625</v>
      </c>
      <c r="G87" s="3">
        <v>0</v>
      </c>
      <c r="H87" s="3">
        <v>0</v>
      </c>
      <c r="I87" s="3">
        <v>0</v>
      </c>
      <c r="J87" s="3">
        <v>0</v>
      </c>
      <c r="K87" s="3" t="s">
        <v>39</v>
      </c>
      <c r="L87" s="3" t="s">
        <v>40</v>
      </c>
      <c r="Q87"/>
      <c r="R87"/>
    </row>
    <row r="88" spans="1:18" ht="14.25" customHeight="1" x14ac:dyDescent="0.25">
      <c r="A88" s="3">
        <f t="shared" si="1"/>
        <v>4</v>
      </c>
      <c r="B88" s="4">
        <v>41528</v>
      </c>
      <c r="C88" s="5">
        <v>0.625</v>
      </c>
      <c r="D88" s="3" t="s">
        <v>268</v>
      </c>
      <c r="E88" s="3" t="s">
        <v>305</v>
      </c>
      <c r="G88" s="3">
        <v>0</v>
      </c>
      <c r="H88" s="3">
        <v>1</v>
      </c>
      <c r="I88" s="3">
        <v>0</v>
      </c>
      <c r="J88" s="3">
        <v>1</v>
      </c>
      <c r="K88" s="3" t="s">
        <v>30</v>
      </c>
      <c r="L88" s="3" t="s">
        <v>31</v>
      </c>
      <c r="M88" s="3" t="s">
        <v>177</v>
      </c>
      <c r="N88" s="3" t="s">
        <v>178</v>
      </c>
      <c r="O88" s="3" t="s">
        <v>179</v>
      </c>
      <c r="P88" s="3" t="s">
        <v>29</v>
      </c>
      <c r="Q88"/>
    </row>
    <row r="89" spans="1:18" ht="14.25" customHeight="1" x14ac:dyDescent="0.25">
      <c r="A89" s="3">
        <f t="shared" si="1"/>
        <v>4</v>
      </c>
      <c r="B89" s="4">
        <v>41528</v>
      </c>
      <c r="C89" s="5">
        <v>0.625</v>
      </c>
      <c r="D89" s="3" t="s">
        <v>284</v>
      </c>
      <c r="E89" s="3" t="s">
        <v>292</v>
      </c>
      <c r="G89" s="3">
        <v>0</v>
      </c>
      <c r="H89" s="3">
        <v>1</v>
      </c>
      <c r="I89" s="3">
        <v>0</v>
      </c>
      <c r="J89" s="3">
        <v>0</v>
      </c>
      <c r="K89" s="3" t="s">
        <v>81</v>
      </c>
      <c r="L89" s="3" t="s">
        <v>82</v>
      </c>
      <c r="M89" s="3" t="s">
        <v>59</v>
      </c>
      <c r="N89" s="3" t="s">
        <v>60</v>
      </c>
      <c r="O89" s="3" t="s">
        <v>61</v>
      </c>
      <c r="P89" s="3" t="s">
        <v>21</v>
      </c>
      <c r="Q89"/>
      <c r="R89"/>
    </row>
    <row r="90" spans="1:18" ht="14.25" customHeight="1" x14ac:dyDescent="0.25">
      <c r="A90" s="3">
        <f t="shared" si="1"/>
        <v>4</v>
      </c>
      <c r="B90" s="4">
        <v>41528</v>
      </c>
      <c r="C90" s="5">
        <v>0.64583333333333337</v>
      </c>
      <c r="G90" s="3">
        <v>0</v>
      </c>
      <c r="H90" s="3">
        <v>0</v>
      </c>
      <c r="I90" s="3">
        <v>0</v>
      </c>
      <c r="J90" s="3">
        <v>0</v>
      </c>
      <c r="K90" s="3" t="s">
        <v>39</v>
      </c>
      <c r="L90" s="3" t="s">
        <v>40</v>
      </c>
      <c r="Q90"/>
      <c r="R90"/>
    </row>
    <row r="91" spans="1:18" ht="14.25" customHeight="1" x14ac:dyDescent="0.25">
      <c r="A91" s="3">
        <f t="shared" si="1"/>
        <v>4</v>
      </c>
      <c r="B91" s="4">
        <v>41528</v>
      </c>
      <c r="C91" s="5">
        <v>0.64583333333333337</v>
      </c>
      <c r="D91" s="3" t="s">
        <v>243</v>
      </c>
      <c r="E91" s="3" t="s">
        <v>306</v>
      </c>
      <c r="G91" s="3">
        <v>0</v>
      </c>
      <c r="H91" s="3">
        <v>1</v>
      </c>
      <c r="I91" s="3">
        <v>0</v>
      </c>
      <c r="J91" s="3">
        <v>1</v>
      </c>
      <c r="K91" s="3" t="s">
        <v>30</v>
      </c>
      <c r="L91" s="3" t="s">
        <v>31</v>
      </c>
      <c r="M91" s="3" t="s">
        <v>35</v>
      </c>
      <c r="N91" s="3" t="s">
        <v>36</v>
      </c>
      <c r="O91" s="3" t="s">
        <v>37</v>
      </c>
      <c r="P91" s="3" t="s">
        <v>25</v>
      </c>
      <c r="Q91"/>
    </row>
    <row r="92" spans="1:18" ht="14.25" customHeight="1" x14ac:dyDescent="0.25">
      <c r="A92" s="3">
        <f t="shared" si="1"/>
        <v>4</v>
      </c>
      <c r="B92" s="4">
        <v>41528</v>
      </c>
      <c r="C92" s="5">
        <v>0.64583333333333337</v>
      </c>
      <c r="D92" s="3" t="s">
        <v>257</v>
      </c>
      <c r="E92" s="3" t="s">
        <v>293</v>
      </c>
      <c r="G92" s="3">
        <v>0</v>
      </c>
      <c r="H92" s="3">
        <v>1</v>
      </c>
      <c r="I92" s="3">
        <v>0</v>
      </c>
      <c r="J92" s="3">
        <v>1</v>
      </c>
      <c r="K92" s="3" t="s">
        <v>81</v>
      </c>
      <c r="L92" s="3" t="s">
        <v>82</v>
      </c>
      <c r="M92" s="3" t="s">
        <v>146</v>
      </c>
      <c r="N92" s="3" t="s">
        <v>147</v>
      </c>
      <c r="O92" s="3" t="s">
        <v>148</v>
      </c>
      <c r="P92" s="3" t="s">
        <v>21</v>
      </c>
      <c r="Q92"/>
    </row>
    <row r="93" spans="1:18" ht="14.25" customHeight="1" x14ac:dyDescent="0.25">
      <c r="A93" s="3">
        <f t="shared" si="1"/>
        <v>4</v>
      </c>
      <c r="B93" s="4">
        <v>41528</v>
      </c>
      <c r="C93" s="5">
        <v>0.66666666666666663</v>
      </c>
      <c r="D93" s="3" t="s">
        <v>270</v>
      </c>
      <c r="E93" s="3" t="s">
        <v>279</v>
      </c>
      <c r="G93" s="3">
        <v>0</v>
      </c>
      <c r="H93" s="3">
        <v>1</v>
      </c>
      <c r="I93" s="3">
        <v>0</v>
      </c>
      <c r="J93" s="3">
        <v>1</v>
      </c>
      <c r="K93" s="3" t="s">
        <v>39</v>
      </c>
      <c r="L93" s="3" t="s">
        <v>40</v>
      </c>
      <c r="M93" s="3" t="s">
        <v>121</v>
      </c>
      <c r="N93" s="3" t="s">
        <v>122</v>
      </c>
      <c r="O93" s="3" t="s">
        <v>123</v>
      </c>
      <c r="P93" s="3" t="s">
        <v>29</v>
      </c>
      <c r="Q93"/>
    </row>
    <row r="94" spans="1:18" ht="14.25" customHeight="1" x14ac:dyDescent="0.25">
      <c r="A94" s="3">
        <f t="shared" si="1"/>
        <v>4</v>
      </c>
      <c r="B94" s="4">
        <v>41528</v>
      </c>
      <c r="C94" s="5">
        <v>0.66666666666666663</v>
      </c>
      <c r="D94" s="3" t="s">
        <v>243</v>
      </c>
      <c r="E94" s="3" t="s">
        <v>307</v>
      </c>
      <c r="G94" s="3">
        <v>0</v>
      </c>
      <c r="H94" s="3">
        <v>1</v>
      </c>
      <c r="I94" s="3">
        <v>0</v>
      </c>
      <c r="J94" s="3">
        <v>0</v>
      </c>
      <c r="K94" s="3" t="s">
        <v>30</v>
      </c>
      <c r="L94" s="3" t="s">
        <v>31</v>
      </c>
      <c r="M94" s="3" t="s">
        <v>35</v>
      </c>
      <c r="N94" s="3" t="s">
        <v>36</v>
      </c>
      <c r="O94" s="3" t="s">
        <v>37</v>
      </c>
      <c r="P94" s="3" t="s">
        <v>25</v>
      </c>
      <c r="Q94"/>
      <c r="R94"/>
    </row>
    <row r="95" spans="1:18" ht="14.25" customHeight="1" x14ac:dyDescent="0.25">
      <c r="A95" s="3">
        <f t="shared" si="1"/>
        <v>4</v>
      </c>
      <c r="B95" s="4">
        <v>41528</v>
      </c>
      <c r="C95" s="5">
        <v>0.66666666666666663</v>
      </c>
      <c r="D95" s="3" t="s">
        <v>257</v>
      </c>
      <c r="E95" s="3" t="s">
        <v>294</v>
      </c>
      <c r="G95" s="3">
        <v>0</v>
      </c>
      <c r="H95" s="3">
        <v>1</v>
      </c>
      <c r="I95" s="3">
        <v>0</v>
      </c>
      <c r="J95" s="3">
        <v>1</v>
      </c>
      <c r="K95" s="3" t="s">
        <v>81</v>
      </c>
      <c r="L95" s="3" t="s">
        <v>82</v>
      </c>
      <c r="M95" s="3" t="s">
        <v>149</v>
      </c>
      <c r="N95" s="3" t="s">
        <v>150</v>
      </c>
      <c r="O95" s="3" t="s">
        <v>151</v>
      </c>
      <c r="P95" s="3" t="s">
        <v>29</v>
      </c>
      <c r="R95"/>
    </row>
    <row r="96" spans="1:18" ht="14.25" customHeight="1" x14ac:dyDescent="0.25">
      <c r="A96" s="3">
        <f t="shared" si="1"/>
        <v>4</v>
      </c>
      <c r="B96" s="4">
        <v>41528</v>
      </c>
      <c r="C96" s="5">
        <v>0.66666666666666663</v>
      </c>
      <c r="D96" s="3" t="s">
        <v>284</v>
      </c>
      <c r="E96" s="3" t="s">
        <v>297</v>
      </c>
      <c r="G96" s="3">
        <v>0</v>
      </c>
      <c r="H96" s="3">
        <v>1</v>
      </c>
      <c r="I96" s="3">
        <v>0</v>
      </c>
      <c r="J96" s="3">
        <v>1</v>
      </c>
      <c r="K96" s="3" t="s">
        <v>135</v>
      </c>
      <c r="L96" s="3" t="s">
        <v>136</v>
      </c>
      <c r="M96" s="3" t="s">
        <v>159</v>
      </c>
      <c r="N96" s="3" t="s">
        <v>160</v>
      </c>
      <c r="O96" s="3" t="s">
        <v>161</v>
      </c>
      <c r="P96" s="3" t="s">
        <v>21</v>
      </c>
      <c r="Q96"/>
      <c r="R96"/>
    </row>
    <row r="97" spans="1:18" ht="14.25" customHeight="1" x14ac:dyDescent="0.25">
      <c r="A97" s="3">
        <f t="shared" si="1"/>
        <v>4</v>
      </c>
      <c r="B97" s="4">
        <v>41528</v>
      </c>
      <c r="C97" s="5">
        <v>0.6875</v>
      </c>
      <c r="G97" s="3">
        <v>0</v>
      </c>
      <c r="H97" s="3">
        <v>0</v>
      </c>
      <c r="I97" s="3">
        <v>0</v>
      </c>
      <c r="J97" s="3">
        <v>0</v>
      </c>
      <c r="K97" s="3" t="s">
        <v>39</v>
      </c>
      <c r="L97" s="3" t="s">
        <v>40</v>
      </c>
      <c r="Q97"/>
    </row>
    <row r="98" spans="1:18" ht="14.25" customHeight="1" x14ac:dyDescent="0.25">
      <c r="A98" s="3">
        <f t="shared" si="1"/>
        <v>4</v>
      </c>
      <c r="B98" s="4">
        <v>41528</v>
      </c>
      <c r="C98" s="5">
        <v>0.6875</v>
      </c>
      <c r="G98" s="3">
        <v>0</v>
      </c>
      <c r="H98" s="3">
        <v>0</v>
      </c>
      <c r="I98" s="3">
        <v>0</v>
      </c>
      <c r="J98" s="3">
        <v>0</v>
      </c>
      <c r="K98" s="3" t="s">
        <v>81</v>
      </c>
      <c r="L98" s="3" t="s">
        <v>82</v>
      </c>
      <c r="R98"/>
    </row>
    <row r="99" spans="1:18" ht="14.25" customHeight="1" x14ac:dyDescent="0.25">
      <c r="A99" s="3">
        <f t="shared" si="1"/>
        <v>4</v>
      </c>
      <c r="B99" s="4">
        <v>41528</v>
      </c>
      <c r="C99" s="5">
        <v>0.6875</v>
      </c>
      <c r="D99" s="3" t="s">
        <v>249</v>
      </c>
      <c r="E99" s="3" t="s">
        <v>295</v>
      </c>
      <c r="G99" s="3">
        <v>0</v>
      </c>
      <c r="H99" s="3">
        <v>1</v>
      </c>
      <c r="I99" s="3">
        <v>0</v>
      </c>
      <c r="J99" s="3">
        <v>1</v>
      </c>
      <c r="K99" s="3" t="s">
        <v>135</v>
      </c>
      <c r="L99" s="3" t="s">
        <v>136</v>
      </c>
      <c r="M99" s="3" t="s">
        <v>152</v>
      </c>
      <c r="N99" s="3" t="s">
        <v>153</v>
      </c>
      <c r="O99" s="3" t="s">
        <v>154</v>
      </c>
      <c r="P99" s="3" t="s">
        <v>21</v>
      </c>
      <c r="Q99"/>
    </row>
    <row r="100" spans="1:18" ht="14.25" customHeight="1" x14ac:dyDescent="0.25">
      <c r="A100" s="3">
        <f t="shared" si="1"/>
        <v>4</v>
      </c>
      <c r="B100" s="4">
        <v>41528</v>
      </c>
      <c r="C100" s="5">
        <v>0.6875</v>
      </c>
      <c r="G100" s="3">
        <v>0</v>
      </c>
      <c r="H100" s="3">
        <v>0</v>
      </c>
      <c r="I100" s="3">
        <v>0</v>
      </c>
      <c r="J100" s="3">
        <v>0</v>
      </c>
      <c r="K100" s="3" t="s">
        <v>95</v>
      </c>
      <c r="L100" s="3" t="s">
        <v>96</v>
      </c>
      <c r="Q100"/>
      <c r="R100"/>
    </row>
    <row r="101" spans="1:18" ht="14.25" customHeight="1" x14ac:dyDescent="0.25">
      <c r="A101" s="3">
        <f t="shared" si="1"/>
        <v>4</v>
      </c>
      <c r="B101" s="4">
        <v>41528</v>
      </c>
      <c r="C101" s="5">
        <v>0.70833333333333337</v>
      </c>
      <c r="G101" s="3">
        <v>0</v>
      </c>
      <c r="H101" s="3">
        <v>0</v>
      </c>
      <c r="I101" s="3">
        <v>0</v>
      </c>
      <c r="J101" s="3">
        <v>0</v>
      </c>
      <c r="K101" s="3" t="s">
        <v>81</v>
      </c>
      <c r="L101" s="3" t="s">
        <v>82</v>
      </c>
    </row>
    <row r="102" spans="1:18" ht="14.25" customHeight="1" x14ac:dyDescent="0.25">
      <c r="A102" s="3">
        <f t="shared" si="1"/>
        <v>4</v>
      </c>
      <c r="B102" s="4">
        <v>41528</v>
      </c>
      <c r="C102" s="5">
        <v>0.70833333333333337</v>
      </c>
      <c r="G102" s="3">
        <v>0</v>
      </c>
      <c r="H102" s="3">
        <v>0</v>
      </c>
      <c r="I102" s="3">
        <v>0</v>
      </c>
      <c r="J102" s="3">
        <v>0</v>
      </c>
      <c r="K102" s="3" t="s">
        <v>135</v>
      </c>
      <c r="L102" s="3" t="s">
        <v>136</v>
      </c>
      <c r="R102"/>
    </row>
    <row r="103" spans="1:18" ht="14.25" customHeight="1" x14ac:dyDescent="0.25">
      <c r="A103" s="3">
        <f t="shared" si="1"/>
        <v>4</v>
      </c>
      <c r="B103" s="4">
        <v>41528</v>
      </c>
      <c r="C103" s="5">
        <v>0.72916666666666663</v>
      </c>
      <c r="D103" s="3" t="s">
        <v>255</v>
      </c>
      <c r="E103" s="3" t="s">
        <v>282</v>
      </c>
      <c r="G103" s="3">
        <v>1</v>
      </c>
      <c r="H103" s="3">
        <v>0</v>
      </c>
      <c r="I103" s="3">
        <v>0</v>
      </c>
      <c r="J103" s="3">
        <v>0</v>
      </c>
      <c r="K103" s="3" t="s">
        <v>14</v>
      </c>
      <c r="L103" s="3" t="s">
        <v>15</v>
      </c>
      <c r="M103" s="3" t="s">
        <v>130</v>
      </c>
      <c r="N103" s="3" t="s">
        <v>131</v>
      </c>
      <c r="O103" s="3" t="s">
        <v>132</v>
      </c>
      <c r="P103" s="3" t="s">
        <v>29</v>
      </c>
      <c r="R103"/>
    </row>
    <row r="104" spans="1:18" ht="14.25" customHeight="1" x14ac:dyDescent="0.25">
      <c r="A104" s="3">
        <f t="shared" si="1"/>
        <v>4</v>
      </c>
      <c r="B104" s="4">
        <v>41528</v>
      </c>
      <c r="C104" s="5">
        <v>0.72916666666666663</v>
      </c>
      <c r="D104" s="3" t="s">
        <v>249</v>
      </c>
      <c r="E104" s="3" t="s">
        <v>308</v>
      </c>
      <c r="F104" s="3" t="s">
        <v>180</v>
      </c>
      <c r="G104" s="3">
        <v>0</v>
      </c>
      <c r="H104" s="3">
        <v>1</v>
      </c>
      <c r="I104" s="3">
        <v>0</v>
      </c>
      <c r="J104" s="3">
        <v>1</v>
      </c>
      <c r="K104" s="3" t="s">
        <v>57</v>
      </c>
      <c r="L104" s="3" t="s">
        <v>58</v>
      </c>
      <c r="M104" s="3" t="s">
        <v>181</v>
      </c>
      <c r="N104" s="3" t="s">
        <v>182</v>
      </c>
      <c r="O104" s="3" t="s">
        <v>183</v>
      </c>
      <c r="P104" s="3" t="s">
        <v>29</v>
      </c>
      <c r="R104"/>
    </row>
    <row r="105" spans="1:18" ht="14.25" customHeight="1" x14ac:dyDescent="0.25">
      <c r="A105" s="3">
        <f t="shared" si="1"/>
        <v>4</v>
      </c>
      <c r="B105" s="4">
        <v>41528</v>
      </c>
      <c r="C105" s="5">
        <v>0.72916666666666663</v>
      </c>
      <c r="D105" s="3" t="s">
        <v>284</v>
      </c>
      <c r="E105" s="3" t="s">
        <v>285</v>
      </c>
      <c r="G105" s="3">
        <v>0</v>
      </c>
      <c r="H105" s="3">
        <v>1</v>
      </c>
      <c r="I105" s="3">
        <v>0</v>
      </c>
      <c r="J105" s="3">
        <v>0</v>
      </c>
      <c r="K105" s="3" t="s">
        <v>135</v>
      </c>
      <c r="L105" s="3" t="s">
        <v>136</v>
      </c>
      <c r="M105" s="3" t="s">
        <v>137</v>
      </c>
      <c r="N105" s="3" t="s">
        <v>138</v>
      </c>
      <c r="O105" s="3" t="s">
        <v>139</v>
      </c>
      <c r="P105" s="3" t="s">
        <v>21</v>
      </c>
      <c r="R105"/>
    </row>
    <row r="106" spans="1:18" ht="14.25" customHeight="1" x14ac:dyDescent="0.25">
      <c r="A106" s="3">
        <f t="shared" si="1"/>
        <v>4</v>
      </c>
      <c r="B106" s="4">
        <v>41528</v>
      </c>
      <c r="C106" s="5">
        <v>0.75</v>
      </c>
      <c r="D106" s="3" t="s">
        <v>255</v>
      </c>
      <c r="E106" s="3" t="s">
        <v>282</v>
      </c>
      <c r="F106" s="3" t="s">
        <v>133</v>
      </c>
      <c r="G106" s="3">
        <v>1</v>
      </c>
      <c r="H106" s="3">
        <v>0</v>
      </c>
      <c r="I106" s="3">
        <v>0</v>
      </c>
      <c r="J106" s="3">
        <v>0</v>
      </c>
      <c r="K106" s="3" t="s">
        <v>14</v>
      </c>
      <c r="L106" s="3" t="s">
        <v>15</v>
      </c>
      <c r="M106" s="3" t="s">
        <v>130</v>
      </c>
      <c r="N106" s="3" t="s">
        <v>131</v>
      </c>
      <c r="O106" s="3" t="s">
        <v>132</v>
      </c>
      <c r="P106" s="3" t="s">
        <v>29</v>
      </c>
      <c r="R106"/>
    </row>
    <row r="107" spans="1:18" ht="14.25" customHeight="1" x14ac:dyDescent="0.25">
      <c r="A107" s="3">
        <f t="shared" si="1"/>
        <v>4</v>
      </c>
      <c r="B107" s="4">
        <v>41528</v>
      </c>
      <c r="C107" s="5">
        <v>0.75</v>
      </c>
      <c r="D107" s="3" t="s">
        <v>276</v>
      </c>
      <c r="E107" s="3" t="s">
        <v>277</v>
      </c>
      <c r="F107" s="3" t="s">
        <v>184</v>
      </c>
      <c r="G107" s="3">
        <v>0</v>
      </c>
      <c r="H107" s="3">
        <v>1</v>
      </c>
      <c r="I107" s="3">
        <v>0</v>
      </c>
      <c r="J107" s="3">
        <v>0</v>
      </c>
      <c r="K107" s="3" t="s">
        <v>57</v>
      </c>
      <c r="L107" s="3" t="s">
        <v>58</v>
      </c>
      <c r="M107" s="3" t="s">
        <v>41</v>
      </c>
      <c r="N107" s="3" t="s">
        <v>42</v>
      </c>
      <c r="O107" s="3" t="s">
        <v>43</v>
      </c>
      <c r="P107" s="3" t="s">
        <v>25</v>
      </c>
      <c r="R107"/>
    </row>
    <row r="108" spans="1:18" ht="14.25" customHeight="1" x14ac:dyDescent="0.25">
      <c r="A108" s="3">
        <f t="shared" si="1"/>
        <v>4</v>
      </c>
      <c r="B108" s="4">
        <v>41528</v>
      </c>
      <c r="C108" s="5">
        <v>0.77083333333333337</v>
      </c>
      <c r="D108" s="3" t="s">
        <v>255</v>
      </c>
      <c r="E108" s="3" t="s">
        <v>283</v>
      </c>
      <c r="F108" s="3" t="s">
        <v>134</v>
      </c>
      <c r="G108" s="3">
        <v>0</v>
      </c>
      <c r="H108" s="3">
        <v>1</v>
      </c>
      <c r="I108" s="3">
        <v>0</v>
      </c>
      <c r="J108" s="3">
        <v>1</v>
      </c>
      <c r="K108" s="3" t="s">
        <v>14</v>
      </c>
      <c r="L108" s="3" t="s">
        <v>15</v>
      </c>
      <c r="M108" s="3" t="s">
        <v>77</v>
      </c>
      <c r="N108" s="3" t="s">
        <v>78</v>
      </c>
      <c r="O108" s="3" t="s">
        <v>79</v>
      </c>
      <c r="P108" s="3" t="s">
        <v>29</v>
      </c>
      <c r="Q108"/>
      <c r="R108"/>
    </row>
    <row r="109" spans="1:18" ht="14.25" customHeight="1" x14ac:dyDescent="0.25">
      <c r="A109" s="3">
        <f t="shared" si="1"/>
        <v>4</v>
      </c>
      <c r="B109" s="4">
        <v>41528</v>
      </c>
      <c r="C109" s="5">
        <v>0.77083333333333337</v>
      </c>
      <c r="D109" s="3" t="s">
        <v>276</v>
      </c>
      <c r="E109" s="3" t="s">
        <v>277</v>
      </c>
      <c r="G109" s="3">
        <v>0</v>
      </c>
      <c r="H109" s="3">
        <v>1</v>
      </c>
      <c r="I109" s="3">
        <v>0</v>
      </c>
      <c r="J109" s="3">
        <v>0</v>
      </c>
      <c r="K109" s="3" t="s">
        <v>57</v>
      </c>
      <c r="L109" s="3" t="s">
        <v>58</v>
      </c>
      <c r="M109" s="3" t="s">
        <v>41</v>
      </c>
      <c r="N109" s="3" t="s">
        <v>42</v>
      </c>
      <c r="O109" s="3" t="s">
        <v>43</v>
      </c>
      <c r="P109" s="3" t="s">
        <v>25</v>
      </c>
      <c r="R109"/>
    </row>
    <row r="110" spans="1:18" ht="14.25" customHeight="1" x14ac:dyDescent="0.25">
      <c r="A110" s="3">
        <f t="shared" si="1"/>
        <v>4</v>
      </c>
      <c r="B110" s="4">
        <v>41528</v>
      </c>
      <c r="C110" s="5">
        <v>0.79166666666666663</v>
      </c>
      <c r="G110" s="3">
        <v>0</v>
      </c>
      <c r="H110" s="3">
        <v>0</v>
      </c>
      <c r="I110" s="3">
        <v>0</v>
      </c>
      <c r="J110" s="3">
        <v>0</v>
      </c>
      <c r="K110" s="3" t="s">
        <v>14</v>
      </c>
      <c r="L110" s="3" t="s">
        <v>15</v>
      </c>
      <c r="Q110"/>
      <c r="R110"/>
    </row>
    <row r="111" spans="1:18" ht="14.25" customHeight="1" x14ac:dyDescent="0.25">
      <c r="A111" s="3">
        <f t="shared" si="1"/>
        <v>4</v>
      </c>
      <c r="B111" s="4">
        <v>41528</v>
      </c>
      <c r="C111" s="5">
        <v>0.79166666666666663</v>
      </c>
      <c r="D111" s="3" t="s">
        <v>241</v>
      </c>
      <c r="E111" s="3" t="s">
        <v>296</v>
      </c>
      <c r="F111" s="3" t="s">
        <v>155</v>
      </c>
      <c r="G111" s="3">
        <v>0</v>
      </c>
      <c r="H111" s="3">
        <v>1</v>
      </c>
      <c r="I111" s="3">
        <v>0</v>
      </c>
      <c r="J111" s="3">
        <v>1</v>
      </c>
      <c r="K111" s="3" t="s">
        <v>57</v>
      </c>
      <c r="L111" s="3" t="s">
        <v>58</v>
      </c>
      <c r="M111" s="3" t="s">
        <v>156</v>
      </c>
      <c r="N111" s="3" t="s">
        <v>157</v>
      </c>
      <c r="O111" s="3" t="s">
        <v>158</v>
      </c>
      <c r="P111" s="3" t="s">
        <v>25</v>
      </c>
      <c r="Q111"/>
    </row>
    <row r="112" spans="1:18" ht="14.25" customHeight="1" x14ac:dyDescent="0.25">
      <c r="A112" s="3">
        <f t="shared" si="1"/>
        <v>4</v>
      </c>
      <c r="B112" s="4">
        <v>41528</v>
      </c>
      <c r="C112" s="5">
        <v>0.8125</v>
      </c>
      <c r="D112" s="3" t="s">
        <v>241</v>
      </c>
      <c r="E112" s="3" t="s">
        <v>280</v>
      </c>
      <c r="G112" s="3">
        <v>0</v>
      </c>
      <c r="H112" s="3">
        <v>1</v>
      </c>
      <c r="I112" s="3">
        <v>0</v>
      </c>
      <c r="J112" s="3">
        <v>0</v>
      </c>
      <c r="K112" s="3" t="s">
        <v>57</v>
      </c>
      <c r="L112" s="3" t="s">
        <v>58</v>
      </c>
      <c r="M112" s="3" t="s">
        <v>124</v>
      </c>
      <c r="N112" s="3" t="s">
        <v>125</v>
      </c>
      <c r="O112" s="3" t="s">
        <v>126</v>
      </c>
      <c r="P112" s="3" t="s">
        <v>21</v>
      </c>
      <c r="R112"/>
    </row>
    <row r="113" spans="1:18" ht="14.25" customHeight="1" x14ac:dyDescent="0.25">
      <c r="A113" s="3">
        <f t="shared" si="1"/>
        <v>4</v>
      </c>
      <c r="B113" s="4">
        <v>41528</v>
      </c>
      <c r="C113" s="5">
        <v>0.83333333333333337</v>
      </c>
      <c r="D113" s="3" t="s">
        <v>250</v>
      </c>
      <c r="E113" s="3" t="s">
        <v>281</v>
      </c>
      <c r="F113" s="3" t="s">
        <v>65</v>
      </c>
      <c r="G113" s="3">
        <v>0</v>
      </c>
      <c r="H113" s="3">
        <v>1</v>
      </c>
      <c r="I113" s="3">
        <v>0</v>
      </c>
      <c r="J113" s="3">
        <v>0</v>
      </c>
      <c r="K113" s="3" t="s">
        <v>57</v>
      </c>
      <c r="L113" s="3" t="s">
        <v>58</v>
      </c>
      <c r="M113" s="3" t="s">
        <v>127</v>
      </c>
      <c r="N113" s="3" t="s">
        <v>128</v>
      </c>
      <c r="O113" s="3" t="s">
        <v>129</v>
      </c>
      <c r="P113" s="3" t="s">
        <v>21</v>
      </c>
    </row>
    <row r="114" spans="1:18" ht="14.25" customHeight="1" x14ac:dyDescent="0.25">
      <c r="A114" s="3">
        <f t="shared" si="1"/>
        <v>4</v>
      </c>
      <c r="B114" s="4">
        <v>41528</v>
      </c>
      <c r="C114" s="5">
        <v>0.85416666666666663</v>
      </c>
      <c r="D114" s="3" t="s">
        <v>268</v>
      </c>
      <c r="E114" s="3" t="s">
        <v>309</v>
      </c>
      <c r="F114" s="3" t="s">
        <v>65</v>
      </c>
      <c r="G114" s="3">
        <v>0</v>
      </c>
      <c r="H114" s="3">
        <v>1</v>
      </c>
      <c r="I114" s="3">
        <v>0</v>
      </c>
      <c r="J114" s="3">
        <v>1</v>
      </c>
      <c r="K114" s="3" t="s">
        <v>57</v>
      </c>
      <c r="L114" s="3" t="s">
        <v>58</v>
      </c>
      <c r="M114" s="3" t="s">
        <v>188</v>
      </c>
      <c r="N114" s="3" t="s">
        <v>189</v>
      </c>
      <c r="O114" s="3" t="s">
        <v>190</v>
      </c>
      <c r="P114" s="3" t="s">
        <v>29</v>
      </c>
      <c r="R114"/>
    </row>
    <row r="115" spans="1:18" ht="14.25" customHeight="1" x14ac:dyDescent="0.25">
      <c r="A115" s="3">
        <f t="shared" si="1"/>
        <v>5</v>
      </c>
      <c r="B115" s="4">
        <v>41529</v>
      </c>
      <c r="C115" s="5">
        <v>0.5</v>
      </c>
      <c r="D115" s="3" t="s">
        <v>273</v>
      </c>
      <c r="E115" s="3" t="s">
        <v>274</v>
      </c>
      <c r="G115" s="3">
        <v>0</v>
      </c>
      <c r="H115" s="3">
        <v>1</v>
      </c>
      <c r="I115" s="3">
        <v>0</v>
      </c>
      <c r="J115" s="3">
        <v>0</v>
      </c>
      <c r="K115" s="3" t="s">
        <v>39</v>
      </c>
      <c r="L115" s="3" t="s">
        <v>40</v>
      </c>
      <c r="M115" s="3" t="s">
        <v>112</v>
      </c>
      <c r="N115" s="3" t="s">
        <v>113</v>
      </c>
      <c r="O115" s="3" t="s">
        <v>114</v>
      </c>
      <c r="P115" s="3" t="s">
        <v>55</v>
      </c>
      <c r="Q115"/>
    </row>
    <row r="116" spans="1:18" ht="14.25" customHeight="1" x14ac:dyDescent="0.25">
      <c r="A116" s="3">
        <f t="shared" si="1"/>
        <v>5</v>
      </c>
      <c r="B116" s="4">
        <v>41529</v>
      </c>
      <c r="C116" s="5">
        <v>0.5</v>
      </c>
      <c r="D116" s="3" t="s">
        <v>255</v>
      </c>
      <c r="E116" s="3" t="s">
        <v>256</v>
      </c>
      <c r="G116" s="3">
        <v>0</v>
      </c>
      <c r="H116" s="3">
        <v>1</v>
      </c>
      <c r="I116" s="3">
        <v>0</v>
      </c>
      <c r="J116" s="3">
        <v>0</v>
      </c>
      <c r="K116" s="3" t="s">
        <v>14</v>
      </c>
      <c r="L116" s="3" t="s">
        <v>15</v>
      </c>
      <c r="M116" s="3" t="s">
        <v>77</v>
      </c>
      <c r="N116" s="3" t="s">
        <v>78</v>
      </c>
      <c r="O116" s="3" t="s">
        <v>79</v>
      </c>
      <c r="P116" s="3" t="s">
        <v>29</v>
      </c>
    </row>
    <row r="117" spans="1:18" ht="14.25" customHeight="1" x14ac:dyDescent="0.25">
      <c r="A117" s="3">
        <f t="shared" si="1"/>
        <v>5</v>
      </c>
      <c r="B117" s="4">
        <v>41529</v>
      </c>
      <c r="C117" s="5">
        <v>0.5</v>
      </c>
      <c r="D117" s="3" t="s">
        <v>257</v>
      </c>
      <c r="E117" s="3" t="s">
        <v>258</v>
      </c>
      <c r="G117" s="3">
        <v>0</v>
      </c>
      <c r="H117" s="3">
        <v>1</v>
      </c>
      <c r="I117" s="3">
        <v>0</v>
      </c>
      <c r="J117" s="3">
        <v>1</v>
      </c>
      <c r="K117" s="3" t="s">
        <v>81</v>
      </c>
      <c r="L117" s="3" t="s">
        <v>82</v>
      </c>
      <c r="M117" s="3" t="s">
        <v>86</v>
      </c>
      <c r="N117" s="3" t="s">
        <v>87</v>
      </c>
      <c r="O117" s="3" t="s">
        <v>88</v>
      </c>
      <c r="P117" s="3" t="s">
        <v>21</v>
      </c>
      <c r="Q117"/>
      <c r="R117"/>
    </row>
    <row r="118" spans="1:18" ht="14.25" customHeight="1" x14ac:dyDescent="0.25">
      <c r="A118" s="3">
        <f t="shared" si="1"/>
        <v>5</v>
      </c>
      <c r="B118" s="4">
        <v>41529</v>
      </c>
      <c r="C118" s="5">
        <v>0.52083333333333337</v>
      </c>
      <c r="G118" s="3">
        <v>0</v>
      </c>
      <c r="H118" s="3">
        <v>0</v>
      </c>
      <c r="I118" s="3">
        <v>0</v>
      </c>
      <c r="J118" s="3">
        <v>0</v>
      </c>
      <c r="K118" s="3" t="s">
        <v>39</v>
      </c>
      <c r="L118" s="3" t="s">
        <v>40</v>
      </c>
      <c r="Q118"/>
      <c r="R118"/>
    </row>
    <row r="119" spans="1:18" ht="14.25" customHeight="1" x14ac:dyDescent="0.25">
      <c r="A119" s="3">
        <f t="shared" si="1"/>
        <v>5</v>
      </c>
      <c r="B119" s="4">
        <v>41529</v>
      </c>
      <c r="C119" s="5">
        <v>0.52083333333333337</v>
      </c>
      <c r="D119" s="3" t="s">
        <v>255</v>
      </c>
      <c r="E119" s="3" t="s">
        <v>256</v>
      </c>
      <c r="F119" s="3" t="s">
        <v>80</v>
      </c>
      <c r="G119" s="3">
        <v>0</v>
      </c>
      <c r="H119" s="3">
        <v>1</v>
      </c>
      <c r="I119" s="3">
        <v>0</v>
      </c>
      <c r="J119" s="3">
        <v>0</v>
      </c>
      <c r="K119" s="3" t="s">
        <v>14</v>
      </c>
      <c r="L119" s="3" t="s">
        <v>15</v>
      </c>
      <c r="M119" s="3" t="s">
        <v>77</v>
      </c>
      <c r="N119" s="3" t="s">
        <v>78</v>
      </c>
      <c r="O119" s="3" t="s">
        <v>79</v>
      </c>
      <c r="P119" s="3" t="s">
        <v>29</v>
      </c>
    </row>
    <row r="120" spans="1:18" ht="14.25" customHeight="1" x14ac:dyDescent="0.25">
      <c r="A120" s="3">
        <f t="shared" si="1"/>
        <v>5</v>
      </c>
      <c r="B120" s="4">
        <v>41529</v>
      </c>
      <c r="C120" s="5">
        <v>0.52083333333333337</v>
      </c>
      <c r="D120" s="3" t="s">
        <v>257</v>
      </c>
      <c r="E120" s="3" t="s">
        <v>259</v>
      </c>
      <c r="G120" s="3">
        <v>0</v>
      </c>
      <c r="H120" s="3">
        <v>1</v>
      </c>
      <c r="I120" s="3">
        <v>0</v>
      </c>
      <c r="J120" s="3">
        <v>0</v>
      </c>
      <c r="K120" s="3" t="s">
        <v>81</v>
      </c>
      <c r="L120" s="3" t="s">
        <v>82</v>
      </c>
      <c r="M120" s="3" t="s">
        <v>86</v>
      </c>
      <c r="N120" s="3" t="s">
        <v>87</v>
      </c>
      <c r="O120" s="3" t="s">
        <v>88</v>
      </c>
      <c r="P120" s="3" t="s">
        <v>21</v>
      </c>
    </row>
    <row r="121" spans="1:18" ht="14.25" customHeight="1" x14ac:dyDescent="0.25">
      <c r="A121" s="3">
        <f t="shared" si="1"/>
        <v>5</v>
      </c>
      <c r="B121" s="4">
        <v>41529</v>
      </c>
      <c r="C121" s="5">
        <v>0.54166666666666663</v>
      </c>
      <c r="D121" s="3" t="s">
        <v>245</v>
      </c>
      <c r="E121" s="3" t="s">
        <v>246</v>
      </c>
      <c r="F121" s="3" t="s">
        <v>38</v>
      </c>
      <c r="G121" s="3">
        <v>0</v>
      </c>
      <c r="H121" s="3">
        <v>1</v>
      </c>
      <c r="I121" s="3">
        <v>0</v>
      </c>
      <c r="J121" s="3">
        <v>0</v>
      </c>
      <c r="K121" s="3" t="s">
        <v>39</v>
      </c>
      <c r="L121" s="3" t="s">
        <v>40</v>
      </c>
      <c r="M121" s="3" t="s">
        <v>41</v>
      </c>
      <c r="N121" s="3" t="s">
        <v>42</v>
      </c>
      <c r="O121" s="3" t="s">
        <v>43</v>
      </c>
      <c r="P121" s="3" t="s">
        <v>25</v>
      </c>
      <c r="Q121"/>
    </row>
    <row r="122" spans="1:18" ht="14.25" customHeight="1" x14ac:dyDescent="0.25">
      <c r="A122" s="3">
        <f t="shared" si="1"/>
        <v>5</v>
      </c>
      <c r="B122" s="4">
        <v>41529</v>
      </c>
      <c r="C122" s="5">
        <v>0.54166666666666663</v>
      </c>
      <c r="D122" s="3" t="s">
        <v>257</v>
      </c>
      <c r="E122" s="3" t="s">
        <v>260</v>
      </c>
      <c r="G122" s="3">
        <v>0</v>
      </c>
      <c r="H122" s="3">
        <v>1</v>
      </c>
      <c r="I122" s="3">
        <v>0</v>
      </c>
      <c r="J122" s="3">
        <v>1</v>
      </c>
      <c r="K122" s="3" t="s">
        <v>81</v>
      </c>
      <c r="L122" s="3" t="s">
        <v>82</v>
      </c>
      <c r="M122" s="3" t="s">
        <v>89</v>
      </c>
      <c r="N122" s="3" t="s">
        <v>90</v>
      </c>
      <c r="O122" s="3" t="s">
        <v>91</v>
      </c>
      <c r="P122" s="3" t="s">
        <v>21</v>
      </c>
      <c r="Q122"/>
    </row>
    <row r="123" spans="1:18" ht="14.25" customHeight="1" x14ac:dyDescent="0.25">
      <c r="A123" s="3">
        <f t="shared" si="1"/>
        <v>5</v>
      </c>
      <c r="B123" s="4">
        <v>41529</v>
      </c>
      <c r="C123" s="5">
        <v>0.5625</v>
      </c>
      <c r="D123" s="3" t="s">
        <v>245</v>
      </c>
      <c r="E123" s="3" t="s">
        <v>246</v>
      </c>
      <c r="G123" s="3">
        <v>0</v>
      </c>
      <c r="H123" s="3">
        <v>1</v>
      </c>
      <c r="I123" s="3">
        <v>0</v>
      </c>
      <c r="J123" s="3">
        <v>0</v>
      </c>
      <c r="K123" s="3" t="s">
        <v>39</v>
      </c>
      <c r="L123" s="3" t="s">
        <v>40</v>
      </c>
      <c r="M123" s="3" t="s">
        <v>41</v>
      </c>
      <c r="N123" s="3" t="s">
        <v>42</v>
      </c>
      <c r="O123" s="3" t="s">
        <v>43</v>
      </c>
      <c r="P123" s="3" t="s">
        <v>25</v>
      </c>
      <c r="Q123"/>
    </row>
    <row r="124" spans="1:18" ht="14.25" customHeight="1" x14ac:dyDescent="0.25">
      <c r="A124" s="3">
        <f t="shared" si="1"/>
        <v>5</v>
      </c>
      <c r="B124" s="4">
        <v>41529</v>
      </c>
      <c r="C124" s="5">
        <v>0.58333333333333337</v>
      </c>
      <c r="D124" s="3" t="s">
        <v>247</v>
      </c>
      <c r="E124" s="3" t="s">
        <v>248</v>
      </c>
      <c r="F124" s="3" t="s">
        <v>44</v>
      </c>
      <c r="G124" s="3">
        <v>0</v>
      </c>
      <c r="H124" s="3">
        <v>1</v>
      </c>
      <c r="I124" s="3">
        <v>0</v>
      </c>
      <c r="J124" s="3">
        <v>1</v>
      </c>
      <c r="K124" s="3" t="s">
        <v>39</v>
      </c>
      <c r="L124" s="3" t="s">
        <v>40</v>
      </c>
      <c r="M124" s="3" t="s">
        <v>45</v>
      </c>
      <c r="N124" s="3" t="s">
        <v>46</v>
      </c>
      <c r="O124" s="3" t="s">
        <v>47</v>
      </c>
      <c r="P124" s="3" t="s">
        <v>25</v>
      </c>
    </row>
    <row r="125" spans="1:18" ht="14.25" customHeight="1" x14ac:dyDescent="0.25">
      <c r="A125" s="3">
        <f t="shared" si="1"/>
        <v>5</v>
      </c>
      <c r="B125" s="4">
        <v>41529</v>
      </c>
      <c r="C125" s="5">
        <v>0.58333333333333337</v>
      </c>
      <c r="D125" s="3" t="s">
        <v>252</v>
      </c>
      <c r="E125" s="3" t="s">
        <v>253</v>
      </c>
      <c r="G125" s="3">
        <v>0</v>
      </c>
      <c r="H125" s="3">
        <v>1</v>
      </c>
      <c r="I125" s="3">
        <v>0</v>
      </c>
      <c r="J125" s="3">
        <v>1</v>
      </c>
      <c r="K125" s="3" t="s">
        <v>69</v>
      </c>
      <c r="L125" s="3" t="s">
        <v>70</v>
      </c>
      <c r="M125" s="3" t="s">
        <v>71</v>
      </c>
      <c r="N125" s="3" t="s">
        <v>72</v>
      </c>
      <c r="O125" s="3" t="s">
        <v>73</v>
      </c>
      <c r="P125" s="3" t="s">
        <v>21</v>
      </c>
    </row>
    <row r="126" spans="1:18" ht="14.25" customHeight="1" x14ac:dyDescent="0.25">
      <c r="A126" s="3">
        <f t="shared" si="1"/>
        <v>5</v>
      </c>
      <c r="B126" s="4">
        <v>41529</v>
      </c>
      <c r="C126" s="5">
        <v>0.60416666666666663</v>
      </c>
      <c r="D126" s="3" t="s">
        <v>270</v>
      </c>
      <c r="E126" s="3" t="s">
        <v>271</v>
      </c>
      <c r="G126" s="3">
        <v>0</v>
      </c>
      <c r="H126" s="3">
        <v>1</v>
      </c>
      <c r="I126" s="3">
        <v>0</v>
      </c>
      <c r="J126" s="3">
        <v>1</v>
      </c>
      <c r="K126" s="3" t="s">
        <v>39</v>
      </c>
      <c r="L126" s="3" t="s">
        <v>40</v>
      </c>
      <c r="M126" s="3" t="s">
        <v>109</v>
      </c>
      <c r="N126" s="3" t="s">
        <v>110</v>
      </c>
      <c r="O126" s="3" t="s">
        <v>111</v>
      </c>
      <c r="P126" s="3" t="s">
        <v>29</v>
      </c>
      <c r="Q126"/>
    </row>
    <row r="127" spans="1:18" ht="14.25" customHeight="1" x14ac:dyDescent="0.25">
      <c r="A127" s="3">
        <f t="shared" si="1"/>
        <v>5</v>
      </c>
      <c r="B127" s="4">
        <v>41529</v>
      </c>
      <c r="C127" s="5">
        <v>0.60416666666666663</v>
      </c>
      <c r="D127" s="3" t="s">
        <v>252</v>
      </c>
      <c r="E127" s="3" t="s">
        <v>253</v>
      </c>
      <c r="G127" s="3">
        <v>0</v>
      </c>
      <c r="H127" s="3">
        <v>1</v>
      </c>
      <c r="I127" s="3">
        <v>0</v>
      </c>
      <c r="J127" s="3">
        <v>1</v>
      </c>
      <c r="K127" s="3" t="s">
        <v>69</v>
      </c>
      <c r="L127" s="3" t="s">
        <v>70</v>
      </c>
      <c r="M127" s="3" t="s">
        <v>71</v>
      </c>
      <c r="N127" s="3" t="s">
        <v>72</v>
      </c>
      <c r="O127" s="3" t="s">
        <v>73</v>
      </c>
      <c r="P127" s="3" t="s">
        <v>21</v>
      </c>
    </row>
    <row r="128" spans="1:18" ht="14.25" customHeight="1" x14ac:dyDescent="0.25">
      <c r="A128" s="3">
        <f t="shared" si="1"/>
        <v>5</v>
      </c>
      <c r="B128" s="4">
        <v>41529</v>
      </c>
      <c r="C128" s="5">
        <v>0.625</v>
      </c>
      <c r="D128" s="3" t="s">
        <v>247</v>
      </c>
      <c r="E128" s="3" t="s">
        <v>254</v>
      </c>
      <c r="G128" s="3">
        <v>0</v>
      </c>
      <c r="H128" s="3">
        <v>1</v>
      </c>
      <c r="I128" s="3">
        <v>0</v>
      </c>
      <c r="J128" s="3">
        <v>1</v>
      </c>
      <c r="K128" s="3" t="s">
        <v>39</v>
      </c>
      <c r="L128" s="3" t="s">
        <v>40</v>
      </c>
      <c r="M128" s="3" t="s">
        <v>74</v>
      </c>
      <c r="N128" s="3" t="s">
        <v>75</v>
      </c>
      <c r="O128" s="3" t="s">
        <v>76</v>
      </c>
      <c r="P128" s="3" t="s">
        <v>29</v>
      </c>
      <c r="R128"/>
    </row>
    <row r="129" spans="1:18" ht="14.25" customHeight="1" x14ac:dyDescent="0.25">
      <c r="A129" s="3">
        <f t="shared" si="1"/>
        <v>5</v>
      </c>
      <c r="B129" s="4">
        <v>41529</v>
      </c>
      <c r="C129" s="5">
        <v>0.64583333333333337</v>
      </c>
      <c r="G129" s="3">
        <v>0</v>
      </c>
      <c r="H129" s="3">
        <v>0</v>
      </c>
      <c r="I129" s="3">
        <v>0</v>
      </c>
      <c r="J129" s="3">
        <v>0</v>
      </c>
      <c r="K129" s="3" t="s">
        <v>39</v>
      </c>
      <c r="L129" s="3" t="s">
        <v>40</v>
      </c>
      <c r="Q129"/>
    </row>
    <row r="130" spans="1:18" ht="14.25" customHeight="1" x14ac:dyDescent="0.25">
      <c r="A130" s="3">
        <f t="shared" si="1"/>
        <v>5</v>
      </c>
      <c r="B130" s="4">
        <v>41529</v>
      </c>
      <c r="C130" s="5">
        <v>0.66666666666666663</v>
      </c>
      <c r="G130" s="3">
        <v>0</v>
      </c>
      <c r="H130" s="3">
        <v>0</v>
      </c>
      <c r="I130" s="3">
        <v>0</v>
      </c>
      <c r="J130" s="3">
        <v>0</v>
      </c>
      <c r="K130" s="3" t="s">
        <v>39</v>
      </c>
      <c r="L130" s="3" t="s">
        <v>40</v>
      </c>
      <c r="Q130"/>
      <c r="R130"/>
    </row>
    <row r="131" spans="1:18" ht="14.25" customHeight="1" x14ac:dyDescent="0.25">
      <c r="A131" s="3">
        <f t="shared" ref="A131:A194" si="2">WEEKDAY(B131,1)</f>
        <v>5</v>
      </c>
      <c r="B131" s="4">
        <v>41529</v>
      </c>
      <c r="C131" s="5">
        <v>0.66666666666666663</v>
      </c>
      <c r="D131" s="3" t="s">
        <v>250</v>
      </c>
      <c r="E131" s="3" t="s">
        <v>272</v>
      </c>
      <c r="F131" s="3" t="s">
        <v>65</v>
      </c>
      <c r="G131" s="3">
        <v>0</v>
      </c>
      <c r="H131" s="3">
        <v>1</v>
      </c>
      <c r="I131" s="3">
        <v>0</v>
      </c>
      <c r="J131" s="3">
        <v>0</v>
      </c>
      <c r="K131" s="3" t="s">
        <v>57</v>
      </c>
      <c r="L131" s="3" t="s">
        <v>58</v>
      </c>
      <c r="M131" s="3" t="s">
        <v>59</v>
      </c>
      <c r="N131" s="3" t="s">
        <v>60</v>
      </c>
      <c r="O131" s="3" t="s">
        <v>61</v>
      </c>
      <c r="P131" s="3" t="s">
        <v>21</v>
      </c>
      <c r="Q131"/>
    </row>
    <row r="132" spans="1:18" ht="14.25" customHeight="1" x14ac:dyDescent="0.25">
      <c r="A132" s="3">
        <f t="shared" si="2"/>
        <v>5</v>
      </c>
      <c r="B132" s="4">
        <v>41529</v>
      </c>
      <c r="C132" s="5">
        <v>0.66666666666666663</v>
      </c>
      <c r="D132" s="3" t="s">
        <v>262</v>
      </c>
      <c r="E132" s="3" t="s">
        <v>263</v>
      </c>
      <c r="G132" s="3">
        <v>0</v>
      </c>
      <c r="H132" s="3">
        <v>1</v>
      </c>
      <c r="I132" s="3">
        <v>0</v>
      </c>
      <c r="J132" s="3">
        <v>0</v>
      </c>
      <c r="K132" s="3" t="s">
        <v>95</v>
      </c>
      <c r="L132" s="3" t="s">
        <v>96</v>
      </c>
      <c r="M132" s="3" t="s">
        <v>97</v>
      </c>
      <c r="N132" s="3" t="s">
        <v>98</v>
      </c>
      <c r="O132" s="3" t="s">
        <v>99</v>
      </c>
      <c r="P132" s="3" t="s">
        <v>25</v>
      </c>
      <c r="R132"/>
    </row>
    <row r="133" spans="1:18" ht="14.25" customHeight="1" x14ac:dyDescent="0.25">
      <c r="A133" s="3">
        <f t="shared" si="2"/>
        <v>5</v>
      </c>
      <c r="B133" s="4">
        <v>41529</v>
      </c>
      <c r="C133" s="5">
        <v>0.6875</v>
      </c>
      <c r="G133" s="3">
        <v>0</v>
      </c>
      <c r="H133" s="3">
        <v>0</v>
      </c>
      <c r="I133" s="3">
        <v>0</v>
      </c>
      <c r="J133" s="3">
        <v>0</v>
      </c>
      <c r="K133" s="3" t="s">
        <v>39</v>
      </c>
      <c r="L133" s="3" t="s">
        <v>40</v>
      </c>
    </row>
    <row r="134" spans="1:18" ht="14.25" customHeight="1" x14ac:dyDescent="0.25">
      <c r="A134" s="3">
        <f t="shared" si="2"/>
        <v>5</v>
      </c>
      <c r="B134" s="4">
        <v>41529</v>
      </c>
      <c r="C134" s="5">
        <v>0.6875</v>
      </c>
      <c r="G134" s="3">
        <v>0</v>
      </c>
      <c r="H134" s="3">
        <v>0</v>
      </c>
      <c r="I134" s="3">
        <v>0</v>
      </c>
      <c r="J134" s="3">
        <v>0</v>
      </c>
      <c r="K134" s="3" t="s">
        <v>81</v>
      </c>
      <c r="L134" s="3" t="s">
        <v>82</v>
      </c>
      <c r="Q134"/>
    </row>
    <row r="135" spans="1:18" ht="14.25" customHeight="1" x14ac:dyDescent="0.25">
      <c r="A135" s="3">
        <f t="shared" si="2"/>
        <v>5</v>
      </c>
      <c r="B135" s="4">
        <v>41529</v>
      </c>
      <c r="C135" s="5">
        <v>0.6875</v>
      </c>
      <c r="D135" s="3" t="s">
        <v>250</v>
      </c>
      <c r="E135" s="3" t="s">
        <v>251</v>
      </c>
      <c r="G135" s="3">
        <v>0</v>
      </c>
      <c r="H135" s="3">
        <v>1</v>
      </c>
      <c r="I135" s="3">
        <v>0</v>
      </c>
      <c r="J135" s="3">
        <v>0</v>
      </c>
      <c r="K135" s="3" t="s">
        <v>57</v>
      </c>
      <c r="L135" s="3" t="s">
        <v>58</v>
      </c>
      <c r="M135" s="3" t="s">
        <v>59</v>
      </c>
      <c r="N135" s="3" t="s">
        <v>60</v>
      </c>
      <c r="O135" s="3" t="s">
        <v>61</v>
      </c>
      <c r="P135" s="3" t="s">
        <v>21</v>
      </c>
      <c r="Q135"/>
    </row>
    <row r="136" spans="1:18" ht="14.25" customHeight="1" x14ac:dyDescent="0.25">
      <c r="A136" s="3">
        <f t="shared" si="2"/>
        <v>5</v>
      </c>
      <c r="B136" s="4">
        <v>41529</v>
      </c>
      <c r="C136" s="5">
        <v>0.6875</v>
      </c>
      <c r="D136" s="3" t="s">
        <v>262</v>
      </c>
      <c r="E136" s="3" t="s">
        <v>263</v>
      </c>
      <c r="G136" s="3">
        <v>0</v>
      </c>
      <c r="H136" s="3">
        <v>1</v>
      </c>
      <c r="I136" s="3">
        <v>0</v>
      </c>
      <c r="J136" s="3">
        <v>0</v>
      </c>
      <c r="K136" s="3" t="s">
        <v>95</v>
      </c>
      <c r="L136" s="3" t="s">
        <v>96</v>
      </c>
      <c r="M136" s="3" t="s">
        <v>97</v>
      </c>
      <c r="N136" s="3" t="s">
        <v>98</v>
      </c>
      <c r="O136" s="3" t="s">
        <v>99</v>
      </c>
      <c r="P136" s="3" t="s">
        <v>25</v>
      </c>
    </row>
    <row r="137" spans="1:18" ht="14.25" customHeight="1" x14ac:dyDescent="0.25">
      <c r="A137" s="3">
        <f t="shared" si="2"/>
        <v>5</v>
      </c>
      <c r="B137" s="4">
        <v>41529</v>
      </c>
      <c r="C137" s="5">
        <v>0.70833333333333337</v>
      </c>
      <c r="D137" s="3" t="s">
        <v>257</v>
      </c>
      <c r="E137" s="3" t="s">
        <v>261</v>
      </c>
      <c r="G137" s="3">
        <v>0</v>
      </c>
      <c r="H137" s="3">
        <v>1</v>
      </c>
      <c r="I137" s="3">
        <v>0</v>
      </c>
      <c r="J137" s="3">
        <v>0</v>
      </c>
      <c r="K137" s="3" t="s">
        <v>81</v>
      </c>
      <c r="L137" s="3" t="s">
        <v>82</v>
      </c>
      <c r="M137" s="3" t="s">
        <v>92</v>
      </c>
      <c r="N137" s="3" t="s">
        <v>93</v>
      </c>
      <c r="O137" s="3" t="s">
        <v>94</v>
      </c>
      <c r="P137" s="3" t="s">
        <v>21</v>
      </c>
      <c r="Q137"/>
    </row>
    <row r="138" spans="1:18" ht="14.25" customHeight="1" x14ac:dyDescent="0.25">
      <c r="A138" s="3">
        <f t="shared" si="2"/>
        <v>5</v>
      </c>
      <c r="B138" s="4">
        <v>41529</v>
      </c>
      <c r="C138" s="5">
        <v>0.70833333333333337</v>
      </c>
      <c r="D138" s="3" t="s">
        <v>250</v>
      </c>
      <c r="E138" s="3" t="s">
        <v>251</v>
      </c>
      <c r="F138" s="3" t="s">
        <v>56</v>
      </c>
      <c r="G138" s="3">
        <v>0</v>
      </c>
      <c r="H138" s="3">
        <v>1</v>
      </c>
      <c r="I138" s="3">
        <v>0</v>
      </c>
      <c r="J138" s="3">
        <v>0</v>
      </c>
      <c r="K138" s="3" t="s">
        <v>57</v>
      </c>
      <c r="L138" s="3" t="s">
        <v>58</v>
      </c>
      <c r="M138" s="3" t="s">
        <v>59</v>
      </c>
      <c r="N138" s="3" t="s">
        <v>60</v>
      </c>
      <c r="O138" s="3" t="s">
        <v>61</v>
      </c>
      <c r="P138" s="3" t="s">
        <v>21</v>
      </c>
      <c r="Q138"/>
      <c r="R138"/>
    </row>
    <row r="139" spans="1:18" ht="14.25" customHeight="1" x14ac:dyDescent="0.25">
      <c r="A139" s="3">
        <f t="shared" si="2"/>
        <v>5</v>
      </c>
      <c r="B139" s="4">
        <v>41529</v>
      </c>
      <c r="C139" s="5">
        <v>0.72916666666666663</v>
      </c>
      <c r="G139" s="3">
        <v>0</v>
      </c>
      <c r="H139" s="3">
        <v>0</v>
      </c>
      <c r="I139" s="3">
        <v>0</v>
      </c>
      <c r="J139" s="3">
        <v>0</v>
      </c>
      <c r="K139" s="3" t="s">
        <v>14</v>
      </c>
      <c r="L139" s="3" t="s">
        <v>15</v>
      </c>
      <c r="Q139"/>
    </row>
    <row r="140" spans="1:18" ht="14.25" customHeight="1" x14ac:dyDescent="0.25">
      <c r="A140" s="3">
        <f t="shared" si="2"/>
        <v>5</v>
      </c>
      <c r="B140" s="4">
        <v>41529</v>
      </c>
      <c r="C140" s="5">
        <v>0.72916666666666663</v>
      </c>
      <c r="D140" s="3" t="s">
        <v>268</v>
      </c>
      <c r="F140" s="3" t="s">
        <v>65</v>
      </c>
      <c r="G140" s="3">
        <v>0</v>
      </c>
      <c r="H140" s="3">
        <v>1</v>
      </c>
      <c r="I140" s="3">
        <v>0</v>
      </c>
      <c r="J140" s="3">
        <v>0</v>
      </c>
      <c r="K140" s="3" t="s">
        <v>57</v>
      </c>
      <c r="L140" s="3" t="s">
        <v>58</v>
      </c>
      <c r="M140" s="3" t="s">
        <v>66</v>
      </c>
      <c r="N140" s="3" t="s">
        <v>67</v>
      </c>
      <c r="O140" s="3" t="s">
        <v>68</v>
      </c>
      <c r="P140" s="3" t="s">
        <v>29</v>
      </c>
      <c r="Q140"/>
    </row>
    <row r="141" spans="1:18" ht="14.25" customHeight="1" x14ac:dyDescent="0.25">
      <c r="A141" s="3">
        <f t="shared" si="2"/>
        <v>5</v>
      </c>
      <c r="B141" s="4">
        <v>41529</v>
      </c>
      <c r="C141" s="5">
        <v>0.75</v>
      </c>
      <c r="G141" s="3">
        <v>0</v>
      </c>
      <c r="H141" s="3">
        <v>0</v>
      </c>
      <c r="I141" s="3">
        <v>0</v>
      </c>
      <c r="J141" s="3">
        <v>0</v>
      </c>
      <c r="K141" s="3" t="s">
        <v>14</v>
      </c>
      <c r="L141" s="3" t="s">
        <v>15</v>
      </c>
      <c r="Q141"/>
      <c r="R141"/>
    </row>
    <row r="142" spans="1:18" ht="14.25" customHeight="1" x14ac:dyDescent="0.25">
      <c r="A142" s="3">
        <f t="shared" si="2"/>
        <v>5</v>
      </c>
      <c r="B142" s="4">
        <v>41529</v>
      </c>
      <c r="C142" s="5">
        <v>0.75</v>
      </c>
      <c r="D142" s="3" t="s">
        <v>276</v>
      </c>
      <c r="E142" s="3" t="s">
        <v>277</v>
      </c>
      <c r="G142" s="3">
        <v>0</v>
      </c>
      <c r="H142" s="3">
        <v>1</v>
      </c>
      <c r="I142" s="3">
        <v>0</v>
      </c>
      <c r="J142" s="3">
        <v>0</v>
      </c>
      <c r="K142" s="3" t="s">
        <v>57</v>
      </c>
      <c r="L142" s="3" t="s">
        <v>58</v>
      </c>
      <c r="M142" s="3" t="s">
        <v>41</v>
      </c>
      <c r="N142" s="3" t="s">
        <v>42</v>
      </c>
      <c r="O142" s="3" t="s">
        <v>43</v>
      </c>
      <c r="P142" s="3" t="s">
        <v>25</v>
      </c>
      <c r="Q142"/>
      <c r="R142"/>
    </row>
    <row r="143" spans="1:18" ht="14.25" customHeight="1" x14ac:dyDescent="0.25">
      <c r="A143" s="3">
        <f t="shared" si="2"/>
        <v>5</v>
      </c>
      <c r="B143" s="4">
        <v>41529</v>
      </c>
      <c r="C143" s="5">
        <v>0.77083333333333337</v>
      </c>
      <c r="G143" s="3">
        <v>0</v>
      </c>
      <c r="H143" s="3">
        <v>0</v>
      </c>
      <c r="I143" s="3">
        <v>0</v>
      </c>
      <c r="J143" s="3">
        <v>0</v>
      </c>
      <c r="K143" s="3" t="s">
        <v>14</v>
      </c>
      <c r="L143" s="3" t="s">
        <v>15</v>
      </c>
      <c r="Q143"/>
    </row>
    <row r="144" spans="1:18" ht="14.25" customHeight="1" x14ac:dyDescent="0.25">
      <c r="A144" s="3">
        <f t="shared" si="2"/>
        <v>5</v>
      </c>
      <c r="B144" s="4">
        <v>41529</v>
      </c>
      <c r="C144" s="5">
        <v>0.77083333333333337</v>
      </c>
      <c r="D144" s="3" t="s">
        <v>276</v>
      </c>
      <c r="E144" s="3" t="s">
        <v>277</v>
      </c>
      <c r="G144" s="3">
        <v>0</v>
      </c>
      <c r="H144" s="3">
        <v>1</v>
      </c>
      <c r="I144" s="3">
        <v>0</v>
      </c>
      <c r="J144" s="3">
        <v>0</v>
      </c>
      <c r="K144" s="3" t="s">
        <v>57</v>
      </c>
      <c r="L144" s="3" t="s">
        <v>58</v>
      </c>
      <c r="M144" s="3" t="s">
        <v>41</v>
      </c>
      <c r="N144" s="3" t="s">
        <v>42</v>
      </c>
      <c r="O144" s="3" t="s">
        <v>43</v>
      </c>
      <c r="P144" s="3" t="s">
        <v>25</v>
      </c>
    </row>
    <row r="145" spans="1:18" ht="14.25" customHeight="1" x14ac:dyDescent="0.25">
      <c r="A145" s="3">
        <f t="shared" si="2"/>
        <v>5</v>
      </c>
      <c r="B145" s="4">
        <v>41529</v>
      </c>
      <c r="C145" s="5">
        <v>0.79166666666666663</v>
      </c>
      <c r="G145" s="3">
        <v>0</v>
      </c>
      <c r="H145" s="3">
        <v>0</v>
      </c>
      <c r="I145" s="3">
        <v>0</v>
      </c>
      <c r="J145" s="3">
        <v>0</v>
      </c>
      <c r="K145" s="3" t="s">
        <v>14</v>
      </c>
      <c r="L145" s="3" t="s">
        <v>15</v>
      </c>
      <c r="Q145"/>
    </row>
    <row r="146" spans="1:18" ht="14.25" customHeight="1" x14ac:dyDescent="0.25">
      <c r="A146" s="3">
        <f t="shared" si="2"/>
        <v>5</v>
      </c>
      <c r="B146" s="4">
        <v>41529</v>
      </c>
      <c r="C146" s="5">
        <v>0.79166666666666663</v>
      </c>
      <c r="D146" s="3" t="s">
        <v>268</v>
      </c>
      <c r="E146" s="3" t="s">
        <v>269</v>
      </c>
      <c r="F146" s="3" t="s">
        <v>65</v>
      </c>
      <c r="G146" s="3">
        <v>0</v>
      </c>
      <c r="H146" s="3">
        <v>1</v>
      </c>
      <c r="I146" s="3">
        <v>0</v>
      </c>
      <c r="J146" s="3">
        <v>1</v>
      </c>
      <c r="K146" s="3" t="s">
        <v>57</v>
      </c>
      <c r="L146" s="3" t="s">
        <v>58</v>
      </c>
      <c r="M146" s="3" t="s">
        <v>106</v>
      </c>
      <c r="N146" s="3" t="s">
        <v>107</v>
      </c>
      <c r="O146" s="3" t="s">
        <v>108</v>
      </c>
      <c r="P146" s="3" t="s">
        <v>29</v>
      </c>
      <c r="Q146"/>
      <c r="R146"/>
    </row>
    <row r="147" spans="1:18" ht="14.25" customHeight="1" x14ac:dyDescent="0.25">
      <c r="A147" s="3">
        <f t="shared" si="2"/>
        <v>5</v>
      </c>
      <c r="B147" s="4">
        <v>41529</v>
      </c>
      <c r="C147" s="5">
        <v>0.83333333333333337</v>
      </c>
      <c r="D147" s="3" t="s">
        <v>264</v>
      </c>
      <c r="E147" s="3" t="s">
        <v>265</v>
      </c>
      <c r="G147" s="3">
        <v>0</v>
      </c>
      <c r="H147" s="3">
        <v>1</v>
      </c>
      <c r="I147" s="3">
        <v>0</v>
      </c>
      <c r="J147" s="3">
        <v>1</v>
      </c>
      <c r="K147" s="3" t="s">
        <v>95</v>
      </c>
      <c r="L147" s="3" t="s">
        <v>96</v>
      </c>
      <c r="M147" s="3" t="s">
        <v>100</v>
      </c>
      <c r="N147" s="3" t="s">
        <v>101</v>
      </c>
      <c r="O147" s="3" t="s">
        <v>102</v>
      </c>
      <c r="P147" s="3" t="s">
        <v>29</v>
      </c>
      <c r="Q147"/>
      <c r="R147"/>
    </row>
    <row r="148" spans="1:18" ht="14.25" customHeight="1" x14ac:dyDescent="0.25">
      <c r="A148" s="3">
        <f t="shared" si="2"/>
        <v>5</v>
      </c>
      <c r="B148" s="4">
        <v>41529</v>
      </c>
      <c r="C148" s="5">
        <v>0.85416666666666663</v>
      </c>
      <c r="D148" s="3" t="s">
        <v>266</v>
      </c>
      <c r="E148" s="3" t="s">
        <v>267</v>
      </c>
      <c r="G148" s="3">
        <v>1</v>
      </c>
      <c r="H148" s="3">
        <v>0</v>
      </c>
      <c r="I148" s="3">
        <v>0</v>
      </c>
      <c r="J148" s="3">
        <v>1</v>
      </c>
      <c r="K148" s="3" t="s">
        <v>95</v>
      </c>
      <c r="L148" s="3" t="s">
        <v>96</v>
      </c>
      <c r="M148" s="3" t="s">
        <v>103</v>
      </c>
      <c r="N148" s="3" t="s">
        <v>104</v>
      </c>
      <c r="O148" s="3" t="s">
        <v>105</v>
      </c>
      <c r="P148" s="3" t="s">
        <v>51</v>
      </c>
      <c r="Q148"/>
      <c r="R148"/>
    </row>
    <row r="149" spans="1:18" ht="14.25" customHeight="1" x14ac:dyDescent="0.25">
      <c r="A149" s="3">
        <f t="shared" si="2"/>
        <v>6</v>
      </c>
      <c r="B149" s="4">
        <v>41530</v>
      </c>
      <c r="C149" s="5">
        <v>0.375</v>
      </c>
      <c r="G149" s="3">
        <v>0</v>
      </c>
      <c r="H149" s="3">
        <v>0</v>
      </c>
      <c r="I149" s="3">
        <v>0</v>
      </c>
      <c r="J149" s="3">
        <v>0</v>
      </c>
      <c r="K149" s="3" t="s">
        <v>16</v>
      </c>
      <c r="L149" s="3" t="s">
        <v>17</v>
      </c>
      <c r="Q149"/>
    </row>
    <row r="150" spans="1:18" ht="14.25" customHeight="1" x14ac:dyDescent="0.25">
      <c r="A150" s="3">
        <f t="shared" si="2"/>
        <v>6</v>
      </c>
      <c r="B150" s="4">
        <v>41530</v>
      </c>
      <c r="C150" s="5">
        <v>0.39583333333333331</v>
      </c>
      <c r="G150" s="3">
        <v>0</v>
      </c>
      <c r="H150" s="3">
        <v>0</v>
      </c>
      <c r="I150" s="3">
        <v>0</v>
      </c>
      <c r="J150" s="3">
        <v>0</v>
      </c>
      <c r="K150" s="3" t="s">
        <v>16</v>
      </c>
      <c r="L150" s="3" t="s">
        <v>17</v>
      </c>
      <c r="Q150"/>
    </row>
    <row r="151" spans="1:18" ht="14.25" customHeight="1" x14ac:dyDescent="0.25">
      <c r="A151" s="3">
        <f t="shared" si="2"/>
        <v>6</v>
      </c>
      <c r="B151" s="4">
        <v>41530</v>
      </c>
      <c r="C151" s="5">
        <v>0.41666666666666669</v>
      </c>
      <c r="D151" s="3" t="s">
        <v>236</v>
      </c>
      <c r="E151" s="3" t="s">
        <v>237</v>
      </c>
      <c r="G151" s="3">
        <v>0</v>
      </c>
      <c r="H151" s="3">
        <v>1</v>
      </c>
      <c r="I151" s="3">
        <v>0</v>
      </c>
      <c r="J151" s="3">
        <v>0</v>
      </c>
      <c r="K151" s="3" t="s">
        <v>16</v>
      </c>
      <c r="L151" s="3" t="s">
        <v>17</v>
      </c>
      <c r="M151" s="3" t="s">
        <v>18</v>
      </c>
      <c r="N151" s="3" t="s">
        <v>19</v>
      </c>
      <c r="O151" s="3" t="s">
        <v>20</v>
      </c>
      <c r="P151" s="3" t="s">
        <v>21</v>
      </c>
      <c r="R151"/>
    </row>
    <row r="152" spans="1:18" ht="14.25" customHeight="1" x14ac:dyDescent="0.25">
      <c r="A152" s="3">
        <f t="shared" si="2"/>
        <v>6</v>
      </c>
      <c r="B152" s="4">
        <v>41530</v>
      </c>
      <c r="C152" s="5">
        <v>0.4375</v>
      </c>
      <c r="D152" s="3" t="s">
        <v>236</v>
      </c>
      <c r="E152" s="3" t="s">
        <v>237</v>
      </c>
      <c r="G152" s="3">
        <v>0</v>
      </c>
      <c r="H152" s="3">
        <v>1</v>
      </c>
      <c r="I152" s="3">
        <v>0</v>
      </c>
      <c r="J152" s="3">
        <v>0</v>
      </c>
      <c r="K152" s="3" t="s">
        <v>16</v>
      </c>
      <c r="L152" s="3" t="s">
        <v>17</v>
      </c>
      <c r="M152" s="3" t="s">
        <v>18</v>
      </c>
      <c r="N152" s="3" t="s">
        <v>19</v>
      </c>
      <c r="O152" s="3" t="s">
        <v>20</v>
      </c>
      <c r="P152" s="3" t="s">
        <v>21</v>
      </c>
      <c r="Q152"/>
    </row>
    <row r="153" spans="1:18" ht="14.25" customHeight="1" x14ac:dyDescent="0.25">
      <c r="A153" s="3">
        <f t="shared" si="2"/>
        <v>6</v>
      </c>
      <c r="B153" s="4">
        <v>41530</v>
      </c>
      <c r="C153" s="5">
        <v>0.54166666666666663</v>
      </c>
      <c r="D153" s="3" t="s">
        <v>241</v>
      </c>
      <c r="E153" s="3" t="s">
        <v>242</v>
      </c>
      <c r="G153" s="3">
        <v>0</v>
      </c>
      <c r="H153" s="3">
        <v>1</v>
      </c>
      <c r="I153" s="3">
        <v>0</v>
      </c>
      <c r="J153" s="3">
        <v>1</v>
      </c>
      <c r="K153" s="3" t="s">
        <v>30</v>
      </c>
      <c r="L153" s="3" t="s">
        <v>31</v>
      </c>
      <c r="M153" s="3" t="s">
        <v>32</v>
      </c>
      <c r="N153" s="3" t="s">
        <v>33</v>
      </c>
      <c r="O153" s="3" t="s">
        <v>34</v>
      </c>
      <c r="P153" s="3" t="s">
        <v>21</v>
      </c>
    </row>
    <row r="154" spans="1:18" ht="14.25" customHeight="1" x14ac:dyDescent="0.25">
      <c r="A154" s="3">
        <f t="shared" si="2"/>
        <v>6</v>
      </c>
      <c r="B154" s="4">
        <v>41530</v>
      </c>
      <c r="C154" s="5">
        <v>0.5625</v>
      </c>
      <c r="D154" s="3" t="s">
        <v>241</v>
      </c>
      <c r="E154" s="3" t="s">
        <v>242</v>
      </c>
      <c r="G154" s="3">
        <v>0</v>
      </c>
      <c r="H154" s="3">
        <v>1</v>
      </c>
      <c r="I154" s="3">
        <v>0</v>
      </c>
      <c r="J154" s="3">
        <v>1</v>
      </c>
      <c r="K154" s="3" t="s">
        <v>30</v>
      </c>
      <c r="L154" s="3" t="s">
        <v>31</v>
      </c>
      <c r="M154" s="3" t="s">
        <v>32</v>
      </c>
      <c r="N154" s="3" t="s">
        <v>33</v>
      </c>
      <c r="O154" s="3" t="s">
        <v>34</v>
      </c>
      <c r="P154" s="3" t="s">
        <v>21</v>
      </c>
    </row>
    <row r="155" spans="1:18" ht="14.25" customHeight="1" x14ac:dyDescent="0.25">
      <c r="A155" s="3">
        <f t="shared" si="2"/>
        <v>6</v>
      </c>
      <c r="B155" s="4">
        <v>41530</v>
      </c>
      <c r="C155" s="5">
        <v>0.58333333333333337</v>
      </c>
      <c r="D155" s="3" t="s">
        <v>243</v>
      </c>
      <c r="E155" s="3" t="s">
        <v>244</v>
      </c>
      <c r="G155" s="3">
        <v>0</v>
      </c>
      <c r="H155" s="3">
        <v>1</v>
      </c>
      <c r="I155" s="3">
        <v>0</v>
      </c>
      <c r="J155" s="3">
        <v>0</v>
      </c>
      <c r="K155" s="3" t="s">
        <v>30</v>
      </c>
      <c r="L155" s="3" t="s">
        <v>31</v>
      </c>
      <c r="M155" s="3" t="s">
        <v>35</v>
      </c>
      <c r="N155" s="3" t="s">
        <v>36</v>
      </c>
      <c r="O155" s="3" t="s">
        <v>37</v>
      </c>
      <c r="P155" s="3" t="s">
        <v>25</v>
      </c>
      <c r="R155"/>
    </row>
    <row r="156" spans="1:18" ht="14.25" customHeight="1" x14ac:dyDescent="0.25">
      <c r="A156" s="3">
        <f t="shared" si="2"/>
        <v>6</v>
      </c>
      <c r="B156" s="4">
        <v>41530</v>
      </c>
      <c r="C156" s="5">
        <v>0.60416666666666663</v>
      </c>
      <c r="G156" s="3">
        <v>0</v>
      </c>
      <c r="H156" s="3">
        <v>0</v>
      </c>
      <c r="I156" s="3">
        <v>0</v>
      </c>
      <c r="J156" s="3">
        <v>0</v>
      </c>
      <c r="K156" s="3" t="s">
        <v>14</v>
      </c>
      <c r="L156" s="3" t="s">
        <v>15</v>
      </c>
      <c r="R156"/>
    </row>
    <row r="157" spans="1:18" ht="14.25" customHeight="1" x14ac:dyDescent="0.25">
      <c r="A157" s="3">
        <f t="shared" si="2"/>
        <v>6</v>
      </c>
      <c r="B157" s="4">
        <v>41530</v>
      </c>
      <c r="C157" s="5">
        <v>0.60416666666666663</v>
      </c>
      <c r="D157" s="3" t="s">
        <v>243</v>
      </c>
      <c r="E157" s="3" t="s">
        <v>244</v>
      </c>
      <c r="G157" s="3">
        <v>0</v>
      </c>
      <c r="H157" s="3">
        <v>1</v>
      </c>
      <c r="I157" s="3">
        <v>0</v>
      </c>
      <c r="J157" s="3">
        <v>0</v>
      </c>
      <c r="K157" s="3" t="s">
        <v>30</v>
      </c>
      <c r="L157" s="3" t="s">
        <v>31</v>
      </c>
      <c r="M157" s="3" t="s">
        <v>35</v>
      </c>
      <c r="N157" s="3" t="s">
        <v>36</v>
      </c>
      <c r="O157" s="3" t="s">
        <v>37</v>
      </c>
      <c r="P157" s="3" t="s">
        <v>25</v>
      </c>
      <c r="Q157"/>
      <c r="R157"/>
    </row>
    <row r="158" spans="1:18" ht="14.25" customHeight="1" x14ac:dyDescent="0.25">
      <c r="A158" s="3">
        <f t="shared" si="2"/>
        <v>6</v>
      </c>
      <c r="B158" s="4">
        <v>41530</v>
      </c>
      <c r="C158" s="5">
        <v>0.60416666666666663</v>
      </c>
      <c r="D158" s="3" t="s">
        <v>238</v>
      </c>
      <c r="E158" s="3" t="s">
        <v>239</v>
      </c>
      <c r="G158" s="3">
        <v>0</v>
      </c>
      <c r="H158" s="3">
        <v>1</v>
      </c>
      <c r="I158" s="3">
        <v>0</v>
      </c>
      <c r="J158" s="3">
        <v>1</v>
      </c>
      <c r="K158" s="3" t="s">
        <v>16</v>
      </c>
      <c r="L158" s="3" t="s">
        <v>17</v>
      </c>
      <c r="M158" s="3" t="s">
        <v>22</v>
      </c>
      <c r="N158" s="3" t="s">
        <v>23</v>
      </c>
      <c r="O158" s="3" t="s">
        <v>24</v>
      </c>
      <c r="P158" s="3" t="s">
        <v>25</v>
      </c>
    </row>
    <row r="159" spans="1:18" ht="14.25" customHeight="1" x14ac:dyDescent="0.25">
      <c r="A159" s="3">
        <f t="shared" si="2"/>
        <v>6</v>
      </c>
      <c r="B159" s="4">
        <v>41530</v>
      </c>
      <c r="C159" s="5">
        <v>0.625</v>
      </c>
      <c r="G159" s="3">
        <v>0</v>
      </c>
      <c r="H159" s="3">
        <v>0</v>
      </c>
      <c r="I159" s="3">
        <v>0</v>
      </c>
      <c r="J159" s="3">
        <v>0</v>
      </c>
      <c r="K159" s="3" t="s">
        <v>14</v>
      </c>
      <c r="L159" s="3" t="s">
        <v>15</v>
      </c>
    </row>
    <row r="160" spans="1:18" ht="14.25" customHeight="1" x14ac:dyDescent="0.25">
      <c r="A160" s="3">
        <f t="shared" si="2"/>
        <v>6</v>
      </c>
      <c r="B160" s="4">
        <v>41530</v>
      </c>
      <c r="C160" s="5">
        <v>0.625</v>
      </c>
      <c r="D160" s="3" t="s">
        <v>238</v>
      </c>
      <c r="E160" s="3" t="s">
        <v>239</v>
      </c>
      <c r="G160" s="3">
        <v>0</v>
      </c>
      <c r="H160" s="3">
        <v>1</v>
      </c>
      <c r="I160" s="3">
        <v>0</v>
      </c>
      <c r="J160" s="3">
        <v>1</v>
      </c>
      <c r="K160" s="3" t="s">
        <v>16</v>
      </c>
      <c r="L160" s="3" t="s">
        <v>17</v>
      </c>
      <c r="M160" s="3" t="s">
        <v>22</v>
      </c>
      <c r="N160" s="3" t="s">
        <v>23</v>
      </c>
      <c r="O160" s="3" t="s">
        <v>24</v>
      </c>
      <c r="P160" s="3" t="s">
        <v>25</v>
      </c>
      <c r="Q160"/>
    </row>
    <row r="161" spans="1:18" ht="14.25" customHeight="1" x14ac:dyDescent="0.25">
      <c r="A161" s="3">
        <f t="shared" si="2"/>
        <v>6</v>
      </c>
      <c r="B161" s="4">
        <v>41530</v>
      </c>
      <c r="C161" s="5">
        <v>0.64583333333333337</v>
      </c>
      <c r="G161" s="3">
        <v>0</v>
      </c>
      <c r="H161" s="3">
        <v>0</v>
      </c>
      <c r="I161" s="3">
        <v>0</v>
      </c>
      <c r="J161" s="3">
        <v>0</v>
      </c>
      <c r="K161" s="3" t="s">
        <v>14</v>
      </c>
      <c r="L161" s="3" t="s">
        <v>15</v>
      </c>
      <c r="Q161"/>
    </row>
    <row r="162" spans="1:18" ht="14.25" customHeight="1" x14ac:dyDescent="0.25">
      <c r="A162" s="3">
        <f t="shared" si="2"/>
        <v>6</v>
      </c>
      <c r="B162" s="4">
        <v>41530</v>
      </c>
      <c r="C162" s="5">
        <v>0.64583333333333337</v>
      </c>
      <c r="D162" s="3" t="s">
        <v>238</v>
      </c>
      <c r="E162" s="3" t="s">
        <v>239</v>
      </c>
      <c r="G162" s="3">
        <v>0</v>
      </c>
      <c r="H162" s="3">
        <v>1</v>
      </c>
      <c r="I162" s="3">
        <v>0</v>
      </c>
      <c r="J162" s="3">
        <v>1</v>
      </c>
      <c r="K162" s="3" t="s">
        <v>16</v>
      </c>
      <c r="L162" s="3" t="s">
        <v>17</v>
      </c>
      <c r="M162" s="3" t="s">
        <v>22</v>
      </c>
      <c r="N162" s="3" t="s">
        <v>23</v>
      </c>
      <c r="O162" s="3" t="s">
        <v>24</v>
      </c>
      <c r="P162" s="3" t="s">
        <v>25</v>
      </c>
      <c r="R162"/>
    </row>
    <row r="163" spans="1:18" ht="14.25" customHeight="1" x14ac:dyDescent="0.25">
      <c r="A163" s="3">
        <f t="shared" si="2"/>
        <v>6</v>
      </c>
      <c r="B163" s="4">
        <v>41530</v>
      </c>
      <c r="C163" s="5">
        <v>0.66666666666666663</v>
      </c>
      <c r="G163" s="3">
        <v>0</v>
      </c>
      <c r="H163" s="3">
        <v>0</v>
      </c>
      <c r="I163" s="3">
        <v>0</v>
      </c>
      <c r="J163" s="3">
        <v>0</v>
      </c>
      <c r="K163" s="3" t="s">
        <v>16</v>
      </c>
      <c r="L163" s="3" t="s">
        <v>17</v>
      </c>
      <c r="Q163"/>
      <c r="R163"/>
    </row>
    <row r="164" spans="1:18" ht="14.25" customHeight="1" x14ac:dyDescent="0.25">
      <c r="A164" s="3">
        <f t="shared" si="2"/>
        <v>2</v>
      </c>
      <c r="B164" s="4">
        <v>41533</v>
      </c>
      <c r="C164" s="5">
        <v>0.45833333333333331</v>
      </c>
      <c r="D164" s="3" t="s">
        <v>276</v>
      </c>
      <c r="E164" s="3" t="s">
        <v>300</v>
      </c>
      <c r="F164" s="3" t="s">
        <v>799</v>
      </c>
      <c r="G164" s="3">
        <v>0</v>
      </c>
      <c r="H164" s="3">
        <v>1</v>
      </c>
      <c r="I164" s="3">
        <v>0</v>
      </c>
      <c r="J164" s="3">
        <v>0</v>
      </c>
      <c r="K164" s="3" t="s">
        <v>57</v>
      </c>
      <c r="L164" s="3" t="s">
        <v>58</v>
      </c>
      <c r="M164" s="3" t="s">
        <v>41</v>
      </c>
      <c r="N164" s="3" t="s">
        <v>42</v>
      </c>
      <c r="O164" s="3" t="s">
        <v>43</v>
      </c>
      <c r="P164" s="3" t="s">
        <v>25</v>
      </c>
    </row>
    <row r="165" spans="1:18" ht="14.25" customHeight="1" x14ac:dyDescent="0.25">
      <c r="A165" s="3">
        <f t="shared" si="2"/>
        <v>2</v>
      </c>
      <c r="B165" s="4">
        <v>41533</v>
      </c>
      <c r="C165" s="5">
        <v>0.47916666666666669</v>
      </c>
      <c r="D165" s="3" t="s">
        <v>276</v>
      </c>
      <c r="E165" s="3" t="s">
        <v>300</v>
      </c>
      <c r="G165" s="3">
        <v>0</v>
      </c>
      <c r="H165" s="3">
        <v>1</v>
      </c>
      <c r="I165" s="3">
        <v>0</v>
      </c>
      <c r="J165" s="3">
        <v>0</v>
      </c>
      <c r="K165" s="3" t="s">
        <v>57</v>
      </c>
      <c r="L165" s="3" t="s">
        <v>58</v>
      </c>
      <c r="M165" s="3" t="s">
        <v>41</v>
      </c>
      <c r="N165" s="3" t="s">
        <v>42</v>
      </c>
      <c r="O165" s="3" t="s">
        <v>43</v>
      </c>
      <c r="P165" s="3" t="s">
        <v>25</v>
      </c>
      <c r="Q165"/>
      <c r="R165"/>
    </row>
    <row r="166" spans="1:18" ht="14.25" customHeight="1" x14ac:dyDescent="0.25">
      <c r="A166" s="3">
        <f t="shared" si="2"/>
        <v>2</v>
      </c>
      <c r="B166" s="4">
        <v>41533</v>
      </c>
      <c r="C166" s="5">
        <v>0.47916666666666669</v>
      </c>
      <c r="D166" s="3" t="s">
        <v>434</v>
      </c>
      <c r="E166" s="3" t="s">
        <v>809</v>
      </c>
      <c r="G166" s="3">
        <v>0</v>
      </c>
      <c r="H166" s="3">
        <v>1</v>
      </c>
      <c r="I166" s="3">
        <v>0</v>
      </c>
      <c r="J166" s="3">
        <v>0</v>
      </c>
      <c r="K166" s="3" t="s">
        <v>135</v>
      </c>
      <c r="L166" s="3" t="s">
        <v>136</v>
      </c>
      <c r="M166" s="3" t="s">
        <v>810</v>
      </c>
      <c r="N166" s="3" t="s">
        <v>811</v>
      </c>
      <c r="O166" s="3" t="s">
        <v>812</v>
      </c>
      <c r="P166" s="3" t="s">
        <v>25</v>
      </c>
      <c r="Q166"/>
    </row>
    <row r="167" spans="1:18" ht="14.25" customHeight="1" x14ac:dyDescent="0.25">
      <c r="A167" s="3">
        <f t="shared" si="2"/>
        <v>2</v>
      </c>
      <c r="B167" s="4">
        <v>41533</v>
      </c>
      <c r="C167" s="5">
        <v>0.5</v>
      </c>
      <c r="D167" s="3" t="s">
        <v>250</v>
      </c>
      <c r="E167" s="3" t="s">
        <v>774</v>
      </c>
      <c r="G167" s="3">
        <v>0</v>
      </c>
      <c r="H167" s="3">
        <v>1</v>
      </c>
      <c r="I167" s="3">
        <v>0</v>
      </c>
      <c r="J167" s="3">
        <v>0</v>
      </c>
      <c r="K167" s="3" t="s">
        <v>140</v>
      </c>
      <c r="L167" s="3" t="s">
        <v>141</v>
      </c>
      <c r="M167" s="3" t="s">
        <v>32</v>
      </c>
      <c r="N167" s="3" t="s">
        <v>33</v>
      </c>
      <c r="O167" s="3" t="s">
        <v>34</v>
      </c>
      <c r="P167" s="3" t="s">
        <v>21</v>
      </c>
      <c r="R167"/>
    </row>
    <row r="168" spans="1:18" ht="14.25" customHeight="1" x14ac:dyDescent="0.25">
      <c r="A168" s="3">
        <f t="shared" si="2"/>
        <v>2</v>
      </c>
      <c r="B168" s="4">
        <v>41533</v>
      </c>
      <c r="C168" s="5">
        <v>0.5</v>
      </c>
      <c r="D168" s="3" t="s">
        <v>241</v>
      </c>
      <c r="E168" s="3" t="s">
        <v>780</v>
      </c>
      <c r="F168" s="3" t="s">
        <v>65</v>
      </c>
      <c r="G168" s="3">
        <v>0</v>
      </c>
      <c r="H168" s="3">
        <v>1</v>
      </c>
      <c r="I168" s="3">
        <v>0</v>
      </c>
      <c r="J168" s="3">
        <v>0</v>
      </c>
      <c r="K168" s="3" t="s">
        <v>57</v>
      </c>
      <c r="L168" s="3" t="s">
        <v>58</v>
      </c>
      <c r="M168" s="3" t="s">
        <v>156</v>
      </c>
      <c r="N168" s="3" t="s">
        <v>157</v>
      </c>
      <c r="O168" s="3" t="s">
        <v>158</v>
      </c>
      <c r="P168" s="3" t="s">
        <v>25</v>
      </c>
      <c r="Q168"/>
    </row>
    <row r="169" spans="1:18" ht="14.25" customHeight="1" x14ac:dyDescent="0.25">
      <c r="A169" s="3">
        <f t="shared" si="2"/>
        <v>2</v>
      </c>
      <c r="B169" s="4">
        <v>41533</v>
      </c>
      <c r="C169" s="5">
        <v>0.5</v>
      </c>
      <c r="D169" s="3" t="s">
        <v>434</v>
      </c>
      <c r="E169" s="3" t="s">
        <v>809</v>
      </c>
      <c r="G169" s="3">
        <v>0</v>
      </c>
      <c r="H169" s="3">
        <v>1</v>
      </c>
      <c r="I169" s="3">
        <v>0</v>
      </c>
      <c r="J169" s="3">
        <v>0</v>
      </c>
      <c r="K169" s="3" t="s">
        <v>135</v>
      </c>
      <c r="L169" s="3" t="s">
        <v>136</v>
      </c>
      <c r="M169" s="3" t="s">
        <v>810</v>
      </c>
      <c r="N169" s="3" t="s">
        <v>811</v>
      </c>
      <c r="O169" s="3" t="s">
        <v>812</v>
      </c>
      <c r="P169" s="3" t="s">
        <v>25</v>
      </c>
      <c r="Q169"/>
    </row>
    <row r="170" spans="1:18" ht="14.25" customHeight="1" x14ac:dyDescent="0.25">
      <c r="A170" s="3">
        <f t="shared" si="2"/>
        <v>2</v>
      </c>
      <c r="B170" s="4">
        <v>41533</v>
      </c>
      <c r="C170" s="5">
        <v>0.52083333333333337</v>
      </c>
      <c r="D170" s="3" t="s">
        <v>250</v>
      </c>
      <c r="E170" s="3" t="s">
        <v>774</v>
      </c>
      <c r="G170" s="3">
        <v>0</v>
      </c>
      <c r="H170" s="3">
        <v>1</v>
      </c>
      <c r="I170" s="3">
        <v>0</v>
      </c>
      <c r="J170" s="3">
        <v>0</v>
      </c>
      <c r="K170" s="3" t="s">
        <v>140</v>
      </c>
      <c r="L170" s="3" t="s">
        <v>141</v>
      </c>
      <c r="M170" s="3" t="s">
        <v>32</v>
      </c>
      <c r="N170" s="3" t="s">
        <v>33</v>
      </c>
      <c r="O170" s="3" t="s">
        <v>34</v>
      </c>
      <c r="P170" s="3" t="s">
        <v>21</v>
      </c>
      <c r="R170"/>
    </row>
    <row r="171" spans="1:18" ht="14.25" customHeight="1" x14ac:dyDescent="0.25">
      <c r="A171" s="3">
        <f t="shared" si="2"/>
        <v>2</v>
      </c>
      <c r="B171" s="4">
        <v>41533</v>
      </c>
      <c r="C171" s="5">
        <v>0.52083333333333337</v>
      </c>
      <c r="D171" s="3" t="s">
        <v>434</v>
      </c>
      <c r="E171" s="3" t="s">
        <v>813</v>
      </c>
      <c r="G171" s="3">
        <v>0</v>
      </c>
      <c r="H171" s="3">
        <v>1</v>
      </c>
      <c r="I171" s="3">
        <v>0</v>
      </c>
      <c r="J171" s="3">
        <v>0</v>
      </c>
      <c r="K171" s="3" t="s">
        <v>135</v>
      </c>
      <c r="L171" s="3" t="s">
        <v>136</v>
      </c>
      <c r="M171" s="3" t="s">
        <v>35</v>
      </c>
      <c r="N171" s="3" t="s">
        <v>36</v>
      </c>
      <c r="O171" s="3" t="s">
        <v>37</v>
      </c>
      <c r="P171" s="3" t="s">
        <v>25</v>
      </c>
      <c r="Q171"/>
    </row>
    <row r="172" spans="1:18" ht="14.25" customHeight="1" x14ac:dyDescent="0.25">
      <c r="A172" s="3">
        <f t="shared" si="2"/>
        <v>2</v>
      </c>
      <c r="B172" s="4">
        <v>41533</v>
      </c>
      <c r="C172" s="5">
        <v>0.54166666666666663</v>
      </c>
      <c r="D172" s="3" t="s">
        <v>287</v>
      </c>
      <c r="E172" s="3" t="s">
        <v>773</v>
      </c>
      <c r="G172" s="3">
        <v>0</v>
      </c>
      <c r="H172" s="3">
        <v>1</v>
      </c>
      <c r="I172" s="3">
        <v>0</v>
      </c>
      <c r="J172" s="3">
        <v>0</v>
      </c>
      <c r="K172" s="3" t="s">
        <v>140</v>
      </c>
      <c r="L172" s="3" t="s">
        <v>141</v>
      </c>
      <c r="M172" s="3" t="s">
        <v>425</v>
      </c>
      <c r="N172" s="3" t="s">
        <v>426</v>
      </c>
      <c r="O172" s="3" t="s">
        <v>427</v>
      </c>
      <c r="P172" s="3" t="s">
        <v>25</v>
      </c>
      <c r="Q172"/>
      <c r="R172"/>
    </row>
    <row r="173" spans="1:18" ht="14.25" customHeight="1" x14ac:dyDescent="0.25">
      <c r="A173" s="3">
        <f t="shared" si="2"/>
        <v>2</v>
      </c>
      <c r="B173" s="4">
        <v>41533</v>
      </c>
      <c r="C173" s="5">
        <v>0.54166666666666663</v>
      </c>
      <c r="D173" s="3" t="s">
        <v>241</v>
      </c>
      <c r="E173" s="3" t="s">
        <v>275</v>
      </c>
      <c r="F173" s="3" t="s">
        <v>781</v>
      </c>
      <c r="G173" s="3">
        <v>0</v>
      </c>
      <c r="H173" s="3">
        <v>1</v>
      </c>
      <c r="I173" s="3">
        <v>0</v>
      </c>
      <c r="J173" s="3">
        <v>0</v>
      </c>
      <c r="K173" s="3" t="s">
        <v>57</v>
      </c>
      <c r="L173" s="3" t="s">
        <v>58</v>
      </c>
      <c r="M173" s="3" t="s">
        <v>32</v>
      </c>
      <c r="N173" s="3" t="s">
        <v>33</v>
      </c>
      <c r="O173" s="3" t="s">
        <v>34</v>
      </c>
      <c r="P173" s="3" t="s">
        <v>21</v>
      </c>
    </row>
    <row r="174" spans="1:18" ht="14.25" customHeight="1" x14ac:dyDescent="0.25">
      <c r="A174" s="3">
        <f t="shared" si="2"/>
        <v>2</v>
      </c>
      <c r="B174" s="4">
        <v>41533</v>
      </c>
      <c r="C174" s="5">
        <v>0.54166666666666663</v>
      </c>
      <c r="D174" s="3" t="s">
        <v>434</v>
      </c>
      <c r="E174" s="3" t="s">
        <v>813</v>
      </c>
      <c r="G174" s="3">
        <v>0</v>
      </c>
      <c r="H174" s="3">
        <v>1</v>
      </c>
      <c r="I174" s="3">
        <v>0</v>
      </c>
      <c r="J174" s="3">
        <v>0</v>
      </c>
      <c r="K174" s="3" t="s">
        <v>135</v>
      </c>
      <c r="L174" s="3" t="s">
        <v>136</v>
      </c>
      <c r="M174" s="3" t="s">
        <v>35</v>
      </c>
      <c r="N174" s="3" t="s">
        <v>36</v>
      </c>
      <c r="O174" s="3" t="s">
        <v>37</v>
      </c>
      <c r="P174" s="3" t="s">
        <v>25</v>
      </c>
      <c r="R174"/>
    </row>
    <row r="175" spans="1:18" ht="14.25" customHeight="1" x14ac:dyDescent="0.25">
      <c r="A175" s="3">
        <f t="shared" si="2"/>
        <v>2</v>
      </c>
      <c r="B175" s="4">
        <v>41533</v>
      </c>
      <c r="C175" s="5">
        <v>0.5625</v>
      </c>
      <c r="D175" s="3" t="s">
        <v>287</v>
      </c>
      <c r="E175" s="3" t="s">
        <v>773</v>
      </c>
      <c r="G175" s="3">
        <v>0</v>
      </c>
      <c r="H175" s="3">
        <v>1</v>
      </c>
      <c r="I175" s="3">
        <v>0</v>
      </c>
      <c r="J175" s="3">
        <v>0</v>
      </c>
      <c r="K175" s="3" t="s">
        <v>140</v>
      </c>
      <c r="L175" s="3" t="s">
        <v>141</v>
      </c>
      <c r="M175" s="3" t="s">
        <v>425</v>
      </c>
      <c r="N175" s="3" t="s">
        <v>426</v>
      </c>
      <c r="O175" s="3" t="s">
        <v>427</v>
      </c>
      <c r="P175" s="3" t="s">
        <v>25</v>
      </c>
      <c r="Q175"/>
      <c r="R175"/>
    </row>
    <row r="176" spans="1:18" ht="14.25" customHeight="1" x14ac:dyDescent="0.25">
      <c r="A176" s="3">
        <f t="shared" si="2"/>
        <v>2</v>
      </c>
      <c r="B176" s="4">
        <v>41533</v>
      </c>
      <c r="C176" s="5">
        <v>0.5625</v>
      </c>
      <c r="D176" s="3" t="s">
        <v>241</v>
      </c>
      <c r="E176" s="3" t="s">
        <v>275</v>
      </c>
      <c r="G176" s="3">
        <v>0</v>
      </c>
      <c r="H176" s="3">
        <v>1</v>
      </c>
      <c r="I176" s="3">
        <v>0</v>
      </c>
      <c r="J176" s="3">
        <v>0</v>
      </c>
      <c r="K176" s="3" t="s">
        <v>57</v>
      </c>
      <c r="L176" s="3" t="s">
        <v>58</v>
      </c>
      <c r="M176" s="3" t="s">
        <v>32</v>
      </c>
      <c r="N176" s="3" t="s">
        <v>33</v>
      </c>
      <c r="O176" s="3" t="s">
        <v>34</v>
      </c>
      <c r="P176" s="3" t="s">
        <v>21</v>
      </c>
      <c r="Q176"/>
      <c r="R176"/>
    </row>
    <row r="177" spans="1:18" ht="14.25" customHeight="1" x14ac:dyDescent="0.25">
      <c r="A177" s="3">
        <f t="shared" si="2"/>
        <v>2</v>
      </c>
      <c r="B177" s="4">
        <v>41533</v>
      </c>
      <c r="C177" s="5">
        <v>0.58333333333333337</v>
      </c>
      <c r="D177" s="3" t="s">
        <v>299</v>
      </c>
      <c r="E177" s="3" t="s">
        <v>779</v>
      </c>
      <c r="G177" s="3">
        <v>0</v>
      </c>
      <c r="H177" s="3">
        <v>1</v>
      </c>
      <c r="I177" s="3">
        <v>0</v>
      </c>
      <c r="J177" s="3">
        <v>0</v>
      </c>
      <c r="K177" s="3" t="s">
        <v>140</v>
      </c>
      <c r="L177" s="3" t="s">
        <v>141</v>
      </c>
      <c r="M177" s="3" t="s">
        <v>218</v>
      </c>
      <c r="N177" s="3" t="s">
        <v>205</v>
      </c>
      <c r="O177" s="3" t="s">
        <v>219</v>
      </c>
      <c r="P177" s="3" t="s">
        <v>25</v>
      </c>
      <c r="Q177"/>
    </row>
    <row r="178" spans="1:18" ht="14.25" customHeight="1" x14ac:dyDescent="0.25">
      <c r="A178" s="3">
        <f t="shared" si="2"/>
        <v>2</v>
      </c>
      <c r="B178" s="4">
        <v>41533</v>
      </c>
      <c r="C178" s="5">
        <v>0.58333333333333337</v>
      </c>
      <c r="D178" s="3" t="s">
        <v>257</v>
      </c>
      <c r="E178" s="3" t="s">
        <v>782</v>
      </c>
      <c r="G178" s="3">
        <v>0</v>
      </c>
      <c r="H178" s="3">
        <v>1</v>
      </c>
      <c r="I178" s="3">
        <v>0</v>
      </c>
      <c r="J178" s="3">
        <v>1</v>
      </c>
      <c r="K178" s="3" t="s">
        <v>57</v>
      </c>
      <c r="L178" s="3" t="s">
        <v>58</v>
      </c>
      <c r="M178" s="3" t="s">
        <v>783</v>
      </c>
      <c r="N178" s="3" t="s">
        <v>784</v>
      </c>
      <c r="O178" s="3" t="s">
        <v>785</v>
      </c>
      <c r="P178" s="3" t="s">
        <v>29</v>
      </c>
      <c r="R178"/>
    </row>
    <row r="179" spans="1:18" ht="14.25" customHeight="1" x14ac:dyDescent="0.25">
      <c r="A179" s="3">
        <f t="shared" si="2"/>
        <v>2</v>
      </c>
      <c r="B179" s="4">
        <v>41533</v>
      </c>
      <c r="C179" s="5">
        <v>0.60416666666666663</v>
      </c>
      <c r="D179" s="3" t="s">
        <v>299</v>
      </c>
      <c r="E179" s="3" t="s">
        <v>779</v>
      </c>
      <c r="G179" s="3">
        <v>0</v>
      </c>
      <c r="H179" s="3">
        <v>1</v>
      </c>
      <c r="I179" s="3">
        <v>0</v>
      </c>
      <c r="J179" s="3">
        <v>0</v>
      </c>
      <c r="K179" s="3" t="s">
        <v>140</v>
      </c>
      <c r="L179" s="3" t="s">
        <v>141</v>
      </c>
      <c r="M179" s="3" t="s">
        <v>218</v>
      </c>
      <c r="N179" s="3" t="s">
        <v>205</v>
      </c>
      <c r="O179" s="3" t="s">
        <v>219</v>
      </c>
      <c r="P179" s="3" t="s">
        <v>25</v>
      </c>
      <c r="Q179"/>
    </row>
    <row r="180" spans="1:18" ht="14.25" customHeight="1" x14ac:dyDescent="0.25">
      <c r="A180" s="3">
        <f t="shared" si="2"/>
        <v>2</v>
      </c>
      <c r="B180" s="4">
        <v>41533</v>
      </c>
      <c r="C180" s="5">
        <v>0.60416666666666663</v>
      </c>
      <c r="D180" s="3" t="s">
        <v>241</v>
      </c>
      <c r="E180" s="3" t="s">
        <v>786</v>
      </c>
      <c r="F180" s="3" t="s">
        <v>65</v>
      </c>
      <c r="G180" s="3">
        <v>0</v>
      </c>
      <c r="H180" s="3">
        <v>1</v>
      </c>
      <c r="I180" s="3">
        <v>0</v>
      </c>
      <c r="J180" s="3">
        <v>1</v>
      </c>
      <c r="K180" s="3" t="s">
        <v>57</v>
      </c>
      <c r="L180" s="3" t="s">
        <v>58</v>
      </c>
      <c r="M180" s="3" t="s">
        <v>550</v>
      </c>
      <c r="N180" s="3" t="s">
        <v>551</v>
      </c>
      <c r="O180" s="3" t="s">
        <v>552</v>
      </c>
      <c r="P180" s="3" t="s">
        <v>21</v>
      </c>
      <c r="R180"/>
    </row>
    <row r="181" spans="1:18" ht="14.25" customHeight="1" x14ac:dyDescent="0.25">
      <c r="A181" s="3">
        <f t="shared" si="2"/>
        <v>2</v>
      </c>
      <c r="B181" s="4">
        <v>41533</v>
      </c>
      <c r="C181" s="5">
        <v>0.72916666666666663</v>
      </c>
      <c r="D181" s="3" t="s">
        <v>448</v>
      </c>
      <c r="E181" s="3" t="s">
        <v>787</v>
      </c>
      <c r="G181" s="3">
        <v>0</v>
      </c>
      <c r="H181" s="3">
        <v>1</v>
      </c>
      <c r="I181" s="3">
        <v>0</v>
      </c>
      <c r="J181" s="3">
        <v>0</v>
      </c>
      <c r="K181" s="3" t="s">
        <v>69</v>
      </c>
      <c r="L181" s="3" t="s">
        <v>70</v>
      </c>
      <c r="M181" s="3" t="s">
        <v>776</v>
      </c>
      <c r="N181" s="3" t="s">
        <v>777</v>
      </c>
      <c r="O181" s="3" t="s">
        <v>778</v>
      </c>
      <c r="P181" s="3" t="s">
        <v>21</v>
      </c>
      <c r="Q181"/>
      <c r="R181"/>
    </row>
    <row r="182" spans="1:18" ht="14.25" customHeight="1" x14ac:dyDescent="0.25">
      <c r="A182" s="3">
        <f t="shared" si="2"/>
        <v>2</v>
      </c>
      <c r="B182" s="4">
        <v>41533</v>
      </c>
      <c r="C182" s="5">
        <v>0.72916666666666663</v>
      </c>
      <c r="D182" s="3" t="s">
        <v>257</v>
      </c>
      <c r="E182" s="3" t="s">
        <v>447</v>
      </c>
      <c r="G182" s="3">
        <v>0</v>
      </c>
      <c r="H182" s="3">
        <v>1</v>
      </c>
      <c r="I182" s="3">
        <v>0</v>
      </c>
      <c r="J182" s="3">
        <v>0</v>
      </c>
      <c r="K182" s="3" t="s">
        <v>81</v>
      </c>
      <c r="L182" s="3" t="s">
        <v>82</v>
      </c>
      <c r="M182" s="3" t="s">
        <v>115</v>
      </c>
      <c r="N182" s="3" t="s">
        <v>116</v>
      </c>
      <c r="O182" s="3" t="s">
        <v>117</v>
      </c>
      <c r="P182" s="3" t="s">
        <v>29</v>
      </c>
      <c r="Q182"/>
      <c r="R182"/>
    </row>
    <row r="183" spans="1:18" ht="14.25" customHeight="1" x14ac:dyDescent="0.25">
      <c r="A183" s="3">
        <f t="shared" si="2"/>
        <v>2</v>
      </c>
      <c r="B183" s="4">
        <v>41533</v>
      </c>
      <c r="C183" s="5">
        <v>0.75</v>
      </c>
      <c r="D183" s="3" t="s">
        <v>255</v>
      </c>
      <c r="E183" s="3" t="s">
        <v>788</v>
      </c>
      <c r="F183" s="3" t="s">
        <v>789</v>
      </c>
      <c r="G183" s="3">
        <v>0</v>
      </c>
      <c r="H183" s="3">
        <v>1</v>
      </c>
      <c r="I183" s="3">
        <v>0</v>
      </c>
      <c r="J183" s="3">
        <v>0</v>
      </c>
      <c r="K183" s="3" t="s">
        <v>14</v>
      </c>
      <c r="L183" s="3" t="s">
        <v>15</v>
      </c>
      <c r="M183" s="3" t="s">
        <v>354</v>
      </c>
      <c r="N183" s="3" t="s">
        <v>790</v>
      </c>
      <c r="O183" s="3" t="s">
        <v>791</v>
      </c>
      <c r="P183" s="3" t="s">
        <v>29</v>
      </c>
      <c r="Q183"/>
      <c r="R183"/>
    </row>
    <row r="184" spans="1:18" ht="14.25" customHeight="1" x14ac:dyDescent="0.25">
      <c r="A184" s="3">
        <f t="shared" si="2"/>
        <v>2</v>
      </c>
      <c r="B184" s="4">
        <v>41533</v>
      </c>
      <c r="C184" s="5">
        <v>0.75</v>
      </c>
      <c r="D184" s="3" t="s">
        <v>238</v>
      </c>
      <c r="E184" s="3" t="s">
        <v>775</v>
      </c>
      <c r="G184" s="3">
        <v>0</v>
      </c>
      <c r="H184" s="3">
        <v>1</v>
      </c>
      <c r="I184" s="3">
        <v>0</v>
      </c>
      <c r="J184" s="3">
        <v>1</v>
      </c>
      <c r="K184" s="3" t="s">
        <v>69</v>
      </c>
      <c r="L184" s="3" t="s">
        <v>70</v>
      </c>
      <c r="M184" s="3" t="s">
        <v>776</v>
      </c>
      <c r="N184" s="3" t="s">
        <v>777</v>
      </c>
      <c r="O184" s="3" t="s">
        <v>778</v>
      </c>
      <c r="P184" s="3" t="s">
        <v>21</v>
      </c>
      <c r="Q184"/>
      <c r="R184"/>
    </row>
    <row r="185" spans="1:18" ht="14.25" customHeight="1" x14ac:dyDescent="0.25">
      <c r="A185" s="3">
        <f t="shared" si="2"/>
        <v>2</v>
      </c>
      <c r="B185" s="4">
        <v>41533</v>
      </c>
      <c r="C185" s="5">
        <v>0.75</v>
      </c>
      <c r="D185" s="3" t="s">
        <v>250</v>
      </c>
      <c r="E185" s="3" t="s">
        <v>814</v>
      </c>
      <c r="G185" s="3">
        <v>0</v>
      </c>
      <c r="H185" s="3">
        <v>1</v>
      </c>
      <c r="I185" s="3">
        <v>0</v>
      </c>
      <c r="J185" s="3">
        <v>1</v>
      </c>
      <c r="K185" s="3" t="s">
        <v>81</v>
      </c>
      <c r="L185" s="3" t="s">
        <v>82</v>
      </c>
      <c r="M185" s="3" t="s">
        <v>567</v>
      </c>
      <c r="N185" s="3" t="s">
        <v>568</v>
      </c>
      <c r="O185" s="3" t="s">
        <v>569</v>
      </c>
      <c r="P185" s="3" t="s">
        <v>29</v>
      </c>
      <c r="Q185"/>
    </row>
    <row r="186" spans="1:18" ht="14.25" customHeight="1" x14ac:dyDescent="0.25">
      <c r="A186" s="3">
        <f t="shared" si="2"/>
        <v>2</v>
      </c>
      <c r="B186" s="4">
        <v>41533</v>
      </c>
      <c r="C186" s="5">
        <v>0.77083333333333337</v>
      </c>
      <c r="D186" s="3" t="s">
        <v>255</v>
      </c>
      <c r="E186" s="3" t="s">
        <v>788</v>
      </c>
      <c r="G186" s="3">
        <v>0</v>
      </c>
      <c r="H186" s="3">
        <v>1</v>
      </c>
      <c r="I186" s="3">
        <v>0</v>
      </c>
      <c r="J186" s="3">
        <v>0</v>
      </c>
      <c r="K186" s="3" t="s">
        <v>14</v>
      </c>
      <c r="L186" s="3" t="s">
        <v>15</v>
      </c>
      <c r="M186" s="3" t="s">
        <v>354</v>
      </c>
      <c r="N186" s="3" t="s">
        <v>790</v>
      </c>
      <c r="O186" s="3" t="s">
        <v>791</v>
      </c>
      <c r="P186" s="3" t="s">
        <v>29</v>
      </c>
      <c r="Q186"/>
      <c r="R186"/>
    </row>
    <row r="187" spans="1:18" ht="14.25" customHeight="1" x14ac:dyDescent="0.25">
      <c r="A187" s="3">
        <f t="shared" si="2"/>
        <v>2</v>
      </c>
      <c r="B187" s="4">
        <v>41533</v>
      </c>
      <c r="C187" s="5">
        <v>0.77083333333333337</v>
      </c>
      <c r="G187" s="3">
        <v>0</v>
      </c>
      <c r="H187" s="3">
        <v>0</v>
      </c>
      <c r="I187" s="3">
        <v>0</v>
      </c>
      <c r="J187" s="3">
        <v>0</v>
      </c>
      <c r="K187" s="3" t="s">
        <v>69</v>
      </c>
      <c r="L187" s="3" t="s">
        <v>70</v>
      </c>
      <c r="Q187"/>
    </row>
    <row r="188" spans="1:18" ht="14.25" customHeight="1" x14ac:dyDescent="0.25">
      <c r="A188" s="3">
        <f t="shared" si="2"/>
        <v>2</v>
      </c>
      <c r="B188" s="4">
        <v>41533</v>
      </c>
      <c r="C188" s="5">
        <v>0.77083333333333337</v>
      </c>
      <c r="D188" s="3" t="s">
        <v>257</v>
      </c>
      <c r="E188" s="3" t="s">
        <v>800</v>
      </c>
      <c r="G188" s="3">
        <v>0</v>
      </c>
      <c r="H188" s="3">
        <v>1</v>
      </c>
      <c r="I188" s="3">
        <v>0</v>
      </c>
      <c r="J188" s="3">
        <v>1</v>
      </c>
      <c r="K188" s="3" t="s">
        <v>81</v>
      </c>
      <c r="L188" s="3" t="s">
        <v>82</v>
      </c>
      <c r="M188" s="3" t="s">
        <v>77</v>
      </c>
      <c r="N188" s="3" t="s">
        <v>801</v>
      </c>
      <c r="O188" s="3" t="s">
        <v>802</v>
      </c>
      <c r="P188" s="3" t="s">
        <v>25</v>
      </c>
      <c r="Q188"/>
    </row>
    <row r="189" spans="1:18" ht="14.25" customHeight="1" x14ac:dyDescent="0.25">
      <c r="A189" s="3">
        <f t="shared" si="2"/>
        <v>2</v>
      </c>
      <c r="B189" s="4">
        <v>41533</v>
      </c>
      <c r="C189" s="5">
        <v>0.79166666666666663</v>
      </c>
      <c r="D189" s="3" t="s">
        <v>255</v>
      </c>
      <c r="E189" s="3" t="s">
        <v>792</v>
      </c>
      <c r="F189" s="3" t="s">
        <v>793</v>
      </c>
      <c r="G189" s="3">
        <v>0</v>
      </c>
      <c r="H189" s="3">
        <v>1</v>
      </c>
      <c r="I189" s="3">
        <v>0</v>
      </c>
      <c r="J189" s="3">
        <v>0</v>
      </c>
      <c r="K189" s="3" t="s">
        <v>14</v>
      </c>
      <c r="L189" s="3" t="s">
        <v>15</v>
      </c>
      <c r="M189" s="3" t="s">
        <v>130</v>
      </c>
      <c r="N189" s="3" t="s">
        <v>131</v>
      </c>
      <c r="O189" s="3" t="s">
        <v>132</v>
      </c>
      <c r="P189" s="3" t="s">
        <v>29</v>
      </c>
      <c r="Q189"/>
    </row>
    <row r="190" spans="1:18" ht="14.25" customHeight="1" x14ac:dyDescent="0.25">
      <c r="A190" s="3">
        <f t="shared" si="2"/>
        <v>2</v>
      </c>
      <c r="B190" s="4">
        <v>41533</v>
      </c>
      <c r="C190" s="5">
        <v>0.79166666666666663</v>
      </c>
      <c r="G190" s="3">
        <v>0</v>
      </c>
      <c r="H190" s="3">
        <v>0</v>
      </c>
      <c r="I190" s="3">
        <v>0</v>
      </c>
      <c r="J190" s="3">
        <v>0</v>
      </c>
      <c r="K190" s="3" t="s">
        <v>69</v>
      </c>
      <c r="L190" s="3" t="s">
        <v>70</v>
      </c>
    </row>
    <row r="191" spans="1:18" ht="14.25" customHeight="1" x14ac:dyDescent="0.25">
      <c r="A191" s="3">
        <f t="shared" si="2"/>
        <v>2</v>
      </c>
      <c r="B191" s="4">
        <v>41533</v>
      </c>
      <c r="C191" s="5">
        <v>0.79166666666666663</v>
      </c>
      <c r="D191" s="3" t="s">
        <v>238</v>
      </c>
      <c r="E191" s="3" t="s">
        <v>804</v>
      </c>
      <c r="G191" s="3">
        <v>0</v>
      </c>
      <c r="H191" s="3">
        <v>1</v>
      </c>
      <c r="I191" s="3">
        <v>0</v>
      </c>
      <c r="J191" s="3">
        <v>0</v>
      </c>
      <c r="K191" s="3" t="s">
        <v>16</v>
      </c>
      <c r="L191" s="3" t="s">
        <v>17</v>
      </c>
      <c r="M191" s="3" t="s">
        <v>185</v>
      </c>
      <c r="N191" s="3" t="s">
        <v>213</v>
      </c>
      <c r="O191" s="3" t="s">
        <v>214</v>
      </c>
      <c r="P191" s="3" t="s">
        <v>21</v>
      </c>
      <c r="R191"/>
    </row>
    <row r="192" spans="1:18" ht="14.25" customHeight="1" x14ac:dyDescent="0.25">
      <c r="A192" s="3">
        <f t="shared" si="2"/>
        <v>2</v>
      </c>
      <c r="B192" s="4">
        <v>41533</v>
      </c>
      <c r="C192" s="5">
        <v>0.79166666666666663</v>
      </c>
      <c r="D192" s="3" t="s">
        <v>529</v>
      </c>
      <c r="E192" s="3" t="s">
        <v>803</v>
      </c>
      <c r="G192" s="3">
        <v>0</v>
      </c>
      <c r="H192" s="3">
        <v>1</v>
      </c>
      <c r="I192" s="3">
        <v>0</v>
      </c>
      <c r="J192" s="3">
        <v>1</v>
      </c>
      <c r="K192" s="3" t="s">
        <v>81</v>
      </c>
      <c r="L192" s="3" t="s">
        <v>82</v>
      </c>
      <c r="M192" s="3" t="s">
        <v>354</v>
      </c>
      <c r="N192" s="3" t="s">
        <v>790</v>
      </c>
      <c r="O192" s="3" t="s">
        <v>791</v>
      </c>
      <c r="P192" s="3" t="s">
        <v>29</v>
      </c>
      <c r="Q192"/>
    </row>
    <row r="193" spans="1:18" ht="14.25" customHeight="1" x14ac:dyDescent="0.25">
      <c r="A193" s="3">
        <f t="shared" si="2"/>
        <v>2</v>
      </c>
      <c r="B193" s="4">
        <v>41533</v>
      </c>
      <c r="C193" s="5">
        <v>0.8125</v>
      </c>
      <c r="D193" s="3" t="s">
        <v>255</v>
      </c>
      <c r="E193" s="3" t="s">
        <v>794</v>
      </c>
      <c r="F193" s="3" t="s">
        <v>795</v>
      </c>
      <c r="G193" s="3">
        <v>0</v>
      </c>
      <c r="H193" s="3">
        <v>1</v>
      </c>
      <c r="I193" s="3">
        <v>0</v>
      </c>
      <c r="J193" s="3">
        <v>1</v>
      </c>
      <c r="K193" s="3" t="s">
        <v>14</v>
      </c>
      <c r="L193" s="3" t="s">
        <v>15</v>
      </c>
      <c r="M193" s="3" t="s">
        <v>796</v>
      </c>
      <c r="N193" s="3" t="s">
        <v>797</v>
      </c>
      <c r="O193" s="3" t="s">
        <v>798</v>
      </c>
      <c r="P193" s="3" t="s">
        <v>29</v>
      </c>
    </row>
    <row r="194" spans="1:18" ht="14.25" customHeight="1" x14ac:dyDescent="0.25">
      <c r="A194" s="3">
        <f t="shared" si="2"/>
        <v>2</v>
      </c>
      <c r="B194" s="4">
        <v>41533</v>
      </c>
      <c r="C194" s="5">
        <v>0.8125</v>
      </c>
      <c r="D194" s="3" t="s">
        <v>238</v>
      </c>
      <c r="E194" s="3" t="s">
        <v>772</v>
      </c>
      <c r="G194" s="3">
        <v>0</v>
      </c>
      <c r="H194" s="3">
        <v>1</v>
      </c>
      <c r="I194" s="3">
        <v>0</v>
      </c>
      <c r="J194" s="3">
        <v>0</v>
      </c>
      <c r="K194" s="3" t="s">
        <v>16</v>
      </c>
      <c r="L194" s="3" t="s">
        <v>17</v>
      </c>
      <c r="M194" s="3" t="s">
        <v>185</v>
      </c>
      <c r="N194" s="3" t="s">
        <v>213</v>
      </c>
      <c r="O194" s="3" t="s">
        <v>214</v>
      </c>
      <c r="P194" s="3" t="s">
        <v>21</v>
      </c>
      <c r="R194"/>
    </row>
    <row r="195" spans="1:18" ht="14.25" customHeight="1" x14ac:dyDescent="0.25">
      <c r="A195" s="3">
        <f t="shared" ref="A195:A258" si="3">WEEKDAY(B195,1)</f>
        <v>2</v>
      </c>
      <c r="B195" s="4">
        <v>41533</v>
      </c>
      <c r="C195" s="5">
        <v>0.8125</v>
      </c>
      <c r="D195" s="3" t="s">
        <v>529</v>
      </c>
      <c r="E195" s="3" t="s">
        <v>803</v>
      </c>
      <c r="G195" s="3">
        <v>0</v>
      </c>
      <c r="H195" s="3">
        <v>1</v>
      </c>
      <c r="I195" s="3">
        <v>0</v>
      </c>
      <c r="J195" s="3">
        <v>1</v>
      </c>
      <c r="K195" s="3" t="s">
        <v>81</v>
      </c>
      <c r="L195" s="3" t="s">
        <v>82</v>
      </c>
      <c r="M195" s="3" t="s">
        <v>354</v>
      </c>
      <c r="N195" s="3" t="s">
        <v>790</v>
      </c>
      <c r="O195" s="3" t="s">
        <v>791</v>
      </c>
      <c r="P195" s="3" t="s">
        <v>29</v>
      </c>
      <c r="Q195"/>
      <c r="R195"/>
    </row>
    <row r="196" spans="1:18" ht="14.25" customHeight="1" x14ac:dyDescent="0.25">
      <c r="A196" s="3">
        <f t="shared" si="3"/>
        <v>2</v>
      </c>
      <c r="B196" s="4">
        <v>41533</v>
      </c>
      <c r="C196" s="5">
        <v>0.83333333333333337</v>
      </c>
      <c r="D196" s="3" t="s">
        <v>238</v>
      </c>
      <c r="E196" s="3" t="s">
        <v>772</v>
      </c>
      <c r="G196" s="3">
        <v>0</v>
      </c>
      <c r="H196" s="3">
        <v>1</v>
      </c>
      <c r="I196" s="3">
        <v>0</v>
      </c>
      <c r="J196" s="3">
        <v>0</v>
      </c>
      <c r="K196" s="3" t="s">
        <v>16</v>
      </c>
      <c r="L196" s="3" t="s">
        <v>17</v>
      </c>
      <c r="M196" s="3" t="s">
        <v>185</v>
      </c>
      <c r="N196" s="3" t="s">
        <v>213</v>
      </c>
      <c r="O196" s="3" t="s">
        <v>214</v>
      </c>
      <c r="P196" s="3" t="s">
        <v>21</v>
      </c>
      <c r="Q196"/>
    </row>
    <row r="197" spans="1:18" ht="14.25" customHeight="1" x14ac:dyDescent="0.25">
      <c r="A197" s="3">
        <f t="shared" si="3"/>
        <v>2</v>
      </c>
      <c r="B197" s="4">
        <v>41533</v>
      </c>
      <c r="C197" s="5">
        <v>0.83333333333333337</v>
      </c>
      <c r="D197" s="3" t="s">
        <v>257</v>
      </c>
      <c r="E197" s="3" t="s">
        <v>805</v>
      </c>
      <c r="G197" s="3">
        <v>0</v>
      </c>
      <c r="H197" s="3">
        <v>1</v>
      </c>
      <c r="I197" s="3">
        <v>0</v>
      </c>
      <c r="J197" s="3">
        <v>0</v>
      </c>
      <c r="K197" s="3" t="s">
        <v>81</v>
      </c>
      <c r="L197" s="3" t="s">
        <v>82</v>
      </c>
      <c r="M197" s="3" t="s">
        <v>159</v>
      </c>
      <c r="N197" s="3" t="s">
        <v>160</v>
      </c>
      <c r="O197" s="3" t="s">
        <v>161</v>
      </c>
      <c r="P197" s="3" t="s">
        <v>21</v>
      </c>
    </row>
    <row r="198" spans="1:18" ht="14.25" customHeight="1" x14ac:dyDescent="0.25">
      <c r="A198" s="3">
        <f t="shared" si="3"/>
        <v>2</v>
      </c>
      <c r="B198" s="4">
        <v>41533</v>
      </c>
      <c r="C198" s="5">
        <v>0.85416666666666663</v>
      </c>
      <c r="D198" s="3" t="s">
        <v>238</v>
      </c>
      <c r="E198" s="3" t="s">
        <v>772</v>
      </c>
      <c r="G198" s="3">
        <v>0</v>
      </c>
      <c r="H198" s="3">
        <v>1</v>
      </c>
      <c r="I198" s="3">
        <v>0</v>
      </c>
      <c r="J198" s="3">
        <v>0</v>
      </c>
      <c r="K198" s="3" t="s">
        <v>16</v>
      </c>
      <c r="L198" s="3" t="s">
        <v>17</v>
      </c>
      <c r="M198" s="3" t="s">
        <v>185</v>
      </c>
      <c r="N198" s="3" t="s">
        <v>213</v>
      </c>
      <c r="O198" s="3" t="s">
        <v>214</v>
      </c>
      <c r="P198" s="3" t="s">
        <v>21</v>
      </c>
      <c r="Q198"/>
      <c r="R198"/>
    </row>
    <row r="199" spans="1:18" ht="14.25" customHeight="1" x14ac:dyDescent="0.25">
      <c r="A199" s="3">
        <f t="shared" si="3"/>
        <v>2</v>
      </c>
      <c r="B199" s="4">
        <v>41533</v>
      </c>
      <c r="C199" s="5">
        <v>0.85416666666666663</v>
      </c>
      <c r="D199" s="3" t="s">
        <v>250</v>
      </c>
      <c r="E199" s="3" t="s">
        <v>806</v>
      </c>
      <c r="G199" s="3">
        <v>0</v>
      </c>
      <c r="H199" s="3">
        <v>1</v>
      </c>
      <c r="I199" s="3">
        <v>0</v>
      </c>
      <c r="J199" s="3">
        <v>1</v>
      </c>
      <c r="K199" s="3" t="s">
        <v>81</v>
      </c>
      <c r="L199" s="3" t="s">
        <v>82</v>
      </c>
      <c r="M199" s="3" t="s">
        <v>181</v>
      </c>
      <c r="N199" s="3" t="s">
        <v>807</v>
      </c>
      <c r="O199" s="3" t="s">
        <v>808</v>
      </c>
      <c r="P199" s="3" t="s">
        <v>21</v>
      </c>
    </row>
    <row r="200" spans="1:18" ht="14.25" customHeight="1" x14ac:dyDescent="0.25">
      <c r="A200" s="3">
        <f t="shared" si="3"/>
        <v>3</v>
      </c>
      <c r="B200" s="4">
        <v>41534</v>
      </c>
      <c r="C200" s="5">
        <v>0.5</v>
      </c>
      <c r="D200" s="3" t="s">
        <v>273</v>
      </c>
      <c r="E200" s="3" t="s">
        <v>771</v>
      </c>
      <c r="G200" s="3">
        <v>0</v>
      </c>
      <c r="H200" s="3">
        <v>1</v>
      </c>
      <c r="I200" s="3">
        <v>0</v>
      </c>
      <c r="J200" s="3">
        <v>1</v>
      </c>
      <c r="K200" s="3" t="s">
        <v>39</v>
      </c>
      <c r="L200" s="3" t="s">
        <v>40</v>
      </c>
      <c r="M200" s="3" t="s">
        <v>718</v>
      </c>
      <c r="N200" s="3" t="s">
        <v>719</v>
      </c>
      <c r="O200" s="3" t="s">
        <v>720</v>
      </c>
      <c r="P200" s="3" t="s">
        <v>55</v>
      </c>
      <c r="Q200"/>
    </row>
    <row r="201" spans="1:18" ht="14.25" customHeight="1" x14ac:dyDescent="0.25">
      <c r="A201" s="3">
        <f t="shared" si="3"/>
        <v>3</v>
      </c>
      <c r="B201" s="4">
        <v>41534</v>
      </c>
      <c r="C201" s="5">
        <v>0.52083333333333337</v>
      </c>
      <c r="D201" s="3" t="s">
        <v>273</v>
      </c>
      <c r="E201" s="3" t="s">
        <v>771</v>
      </c>
      <c r="G201" s="3">
        <v>0</v>
      </c>
      <c r="H201" s="3">
        <v>1</v>
      </c>
      <c r="I201" s="3">
        <v>0</v>
      </c>
      <c r="J201" s="3">
        <v>1</v>
      </c>
      <c r="K201" s="3" t="s">
        <v>39</v>
      </c>
      <c r="L201" s="3" t="s">
        <v>40</v>
      </c>
      <c r="M201" s="3" t="s">
        <v>718</v>
      </c>
      <c r="N201" s="3" t="s">
        <v>719</v>
      </c>
      <c r="O201" s="3" t="s">
        <v>720</v>
      </c>
      <c r="P201" s="3" t="s">
        <v>55</v>
      </c>
    </row>
    <row r="202" spans="1:18" ht="14.25" customHeight="1" x14ac:dyDescent="0.25">
      <c r="A202" s="3">
        <f t="shared" si="3"/>
        <v>3</v>
      </c>
      <c r="B202" s="4">
        <v>41534</v>
      </c>
      <c r="C202" s="5">
        <v>0.54166666666666663</v>
      </c>
      <c r="D202" s="3" t="s">
        <v>273</v>
      </c>
      <c r="E202" s="3" t="s">
        <v>742</v>
      </c>
      <c r="G202" s="3">
        <v>0</v>
      </c>
      <c r="H202" s="3">
        <v>1</v>
      </c>
      <c r="I202" s="3">
        <v>0</v>
      </c>
      <c r="J202" s="3">
        <v>0</v>
      </c>
      <c r="K202" s="3" t="s">
        <v>39</v>
      </c>
      <c r="L202" s="3" t="s">
        <v>40</v>
      </c>
      <c r="M202" s="3" t="s">
        <v>118</v>
      </c>
      <c r="N202" s="3" t="s">
        <v>119</v>
      </c>
      <c r="O202" s="3" t="s">
        <v>120</v>
      </c>
      <c r="P202" s="3" t="s">
        <v>55</v>
      </c>
      <c r="R202"/>
    </row>
    <row r="203" spans="1:18" ht="14.25" customHeight="1" x14ac:dyDescent="0.25">
      <c r="A203" s="3">
        <f t="shared" si="3"/>
        <v>3</v>
      </c>
      <c r="B203" s="4">
        <v>41534</v>
      </c>
      <c r="C203" s="5">
        <v>0.54166666666666663</v>
      </c>
      <c r="D203" s="3" t="s">
        <v>236</v>
      </c>
      <c r="E203" s="3" t="s">
        <v>743</v>
      </c>
      <c r="F203" s="3" t="s">
        <v>744</v>
      </c>
      <c r="G203" s="3">
        <v>0</v>
      </c>
      <c r="H203" s="3">
        <v>1</v>
      </c>
      <c r="I203" s="3">
        <v>0</v>
      </c>
      <c r="J203" s="3">
        <v>0</v>
      </c>
      <c r="K203" s="3" t="s">
        <v>14</v>
      </c>
      <c r="L203" s="3" t="s">
        <v>15</v>
      </c>
      <c r="M203" s="3" t="s">
        <v>62</v>
      </c>
      <c r="N203" s="3" t="s">
        <v>63</v>
      </c>
      <c r="O203" s="3" t="s">
        <v>64</v>
      </c>
      <c r="P203" s="3" t="s">
        <v>21</v>
      </c>
      <c r="Q203"/>
      <c r="R203"/>
    </row>
    <row r="204" spans="1:18" ht="14.25" customHeight="1" x14ac:dyDescent="0.25">
      <c r="A204" s="3">
        <f t="shared" si="3"/>
        <v>3</v>
      </c>
      <c r="B204" s="4">
        <v>41534</v>
      </c>
      <c r="C204" s="5">
        <v>0.5625</v>
      </c>
      <c r="D204" s="3" t="s">
        <v>273</v>
      </c>
      <c r="E204" s="3" t="s">
        <v>753</v>
      </c>
      <c r="G204" s="3">
        <v>0</v>
      </c>
      <c r="H204" s="3">
        <v>1</v>
      </c>
      <c r="I204" s="3">
        <v>0</v>
      </c>
      <c r="J204" s="3">
        <v>0</v>
      </c>
      <c r="K204" s="3" t="s">
        <v>39</v>
      </c>
      <c r="L204" s="3" t="s">
        <v>40</v>
      </c>
      <c r="M204" s="3" t="s">
        <v>118</v>
      </c>
      <c r="N204" s="3" t="s">
        <v>119</v>
      </c>
      <c r="O204" s="3" t="s">
        <v>120</v>
      </c>
      <c r="P204" s="3" t="s">
        <v>55</v>
      </c>
      <c r="Q204"/>
    </row>
    <row r="205" spans="1:18" ht="14.25" customHeight="1" x14ac:dyDescent="0.25">
      <c r="A205" s="3">
        <f t="shared" si="3"/>
        <v>3</v>
      </c>
      <c r="B205" s="4">
        <v>41534</v>
      </c>
      <c r="C205" s="5">
        <v>0.5625</v>
      </c>
      <c r="G205" s="3">
        <v>0</v>
      </c>
      <c r="H205" s="3">
        <v>0</v>
      </c>
      <c r="I205" s="3">
        <v>0</v>
      </c>
      <c r="J205" s="3">
        <v>0</v>
      </c>
      <c r="K205" s="3" t="s">
        <v>14</v>
      </c>
      <c r="L205" s="3" t="s">
        <v>15</v>
      </c>
      <c r="R205"/>
    </row>
    <row r="206" spans="1:18" ht="14.25" customHeight="1" x14ac:dyDescent="0.25">
      <c r="A206" s="3">
        <f t="shared" si="3"/>
        <v>3</v>
      </c>
      <c r="B206" s="4">
        <v>41534</v>
      </c>
      <c r="C206" s="5">
        <v>0.58333333333333337</v>
      </c>
      <c r="G206" s="3">
        <v>0</v>
      </c>
      <c r="H206" s="3">
        <v>0</v>
      </c>
      <c r="I206" s="3">
        <v>0</v>
      </c>
      <c r="J206" s="3">
        <v>0</v>
      </c>
      <c r="K206" s="3" t="s">
        <v>39</v>
      </c>
      <c r="L206" s="3" t="s">
        <v>40</v>
      </c>
      <c r="R206"/>
    </row>
    <row r="207" spans="1:18" ht="14.25" customHeight="1" x14ac:dyDescent="0.25">
      <c r="A207" s="3">
        <f t="shared" si="3"/>
        <v>3</v>
      </c>
      <c r="B207" s="4">
        <v>41534</v>
      </c>
      <c r="C207" s="5">
        <v>0.58333333333333337</v>
      </c>
      <c r="D207" s="3" t="s">
        <v>249</v>
      </c>
      <c r="E207" s="3" t="s">
        <v>746</v>
      </c>
      <c r="F207" s="3" t="s">
        <v>747</v>
      </c>
      <c r="G207" s="3">
        <v>0</v>
      </c>
      <c r="H207" s="3">
        <v>1</v>
      </c>
      <c r="I207" s="3">
        <v>0</v>
      </c>
      <c r="J207" s="3">
        <v>0</v>
      </c>
      <c r="K207" s="3" t="s">
        <v>14</v>
      </c>
      <c r="L207" s="3" t="s">
        <v>15</v>
      </c>
      <c r="M207" s="3" t="s">
        <v>181</v>
      </c>
      <c r="N207" s="3" t="s">
        <v>182</v>
      </c>
      <c r="O207" s="3" t="s">
        <v>183</v>
      </c>
      <c r="P207" s="3" t="s">
        <v>29</v>
      </c>
    </row>
    <row r="208" spans="1:18" ht="14.25" customHeight="1" x14ac:dyDescent="0.25">
      <c r="A208" s="3">
        <f t="shared" si="3"/>
        <v>3</v>
      </c>
      <c r="B208" s="4">
        <v>41534</v>
      </c>
      <c r="C208" s="5">
        <v>0.60416666666666663</v>
      </c>
      <c r="G208" s="3">
        <v>0</v>
      </c>
      <c r="H208" s="3">
        <v>0</v>
      </c>
      <c r="I208" s="3">
        <v>0</v>
      </c>
      <c r="J208" s="3">
        <v>0</v>
      </c>
      <c r="K208" s="3" t="s">
        <v>140</v>
      </c>
      <c r="L208" s="3" t="s">
        <v>141</v>
      </c>
      <c r="Q208"/>
      <c r="R208"/>
    </row>
    <row r="209" spans="1:18" ht="14.25" customHeight="1" x14ac:dyDescent="0.25">
      <c r="A209" s="3">
        <f t="shared" si="3"/>
        <v>3</v>
      </c>
      <c r="B209" s="4">
        <v>41534</v>
      </c>
      <c r="C209" s="5">
        <v>0.60416666666666663</v>
      </c>
      <c r="G209" s="3">
        <v>0</v>
      </c>
      <c r="H209" s="3">
        <v>0</v>
      </c>
      <c r="I209" s="3">
        <v>0</v>
      </c>
      <c r="J209" s="3">
        <v>0</v>
      </c>
      <c r="K209" s="3" t="s">
        <v>39</v>
      </c>
      <c r="L209" s="3" t="s">
        <v>40</v>
      </c>
      <c r="R209"/>
    </row>
    <row r="210" spans="1:18" ht="14.25" customHeight="1" x14ac:dyDescent="0.25">
      <c r="A210" s="3">
        <f t="shared" si="3"/>
        <v>3</v>
      </c>
      <c r="B210" s="4">
        <v>41534</v>
      </c>
      <c r="C210" s="5">
        <v>0.60416666666666663</v>
      </c>
      <c r="D210" s="3" t="s">
        <v>255</v>
      </c>
      <c r="E210" s="3" t="s">
        <v>748</v>
      </c>
      <c r="F210" s="3" t="s">
        <v>749</v>
      </c>
      <c r="G210" s="3">
        <v>0</v>
      </c>
      <c r="H210" s="3">
        <v>1</v>
      </c>
      <c r="I210" s="3">
        <v>0</v>
      </c>
      <c r="J210" s="3">
        <v>0</v>
      </c>
      <c r="K210" s="3" t="s">
        <v>14</v>
      </c>
      <c r="L210" s="3" t="s">
        <v>15</v>
      </c>
      <c r="M210" s="3" t="s">
        <v>77</v>
      </c>
      <c r="N210" s="3" t="s">
        <v>78</v>
      </c>
      <c r="O210" s="3" t="s">
        <v>79</v>
      </c>
      <c r="P210" s="3" t="s">
        <v>29</v>
      </c>
      <c r="Q210"/>
    </row>
    <row r="211" spans="1:18" ht="14.25" customHeight="1" x14ac:dyDescent="0.25">
      <c r="A211" s="3">
        <f t="shared" si="3"/>
        <v>3</v>
      </c>
      <c r="B211" s="4">
        <v>41534</v>
      </c>
      <c r="C211" s="5">
        <v>0.60416666666666663</v>
      </c>
      <c r="D211" s="3" t="s">
        <v>249</v>
      </c>
      <c r="E211" s="3" t="s">
        <v>760</v>
      </c>
      <c r="G211" s="3">
        <v>0</v>
      </c>
      <c r="H211" s="3">
        <v>1</v>
      </c>
      <c r="I211" s="3">
        <v>0</v>
      </c>
      <c r="J211" s="3">
        <v>1</v>
      </c>
      <c r="K211" s="3" t="s">
        <v>135</v>
      </c>
      <c r="L211" s="3" t="s">
        <v>136</v>
      </c>
      <c r="M211" s="3" t="s">
        <v>761</v>
      </c>
      <c r="N211" s="3" t="s">
        <v>762</v>
      </c>
      <c r="O211" s="3" t="s">
        <v>763</v>
      </c>
      <c r="P211" s="3" t="s">
        <v>21</v>
      </c>
    </row>
    <row r="212" spans="1:18" ht="14.25" customHeight="1" x14ac:dyDescent="0.25">
      <c r="A212" s="3">
        <f t="shared" si="3"/>
        <v>3</v>
      </c>
      <c r="B212" s="4">
        <v>41534</v>
      </c>
      <c r="C212" s="5">
        <v>0.625</v>
      </c>
      <c r="D212" s="3" t="s">
        <v>250</v>
      </c>
      <c r="E212" s="3" t="s">
        <v>769</v>
      </c>
      <c r="G212" s="3">
        <v>0</v>
      </c>
      <c r="H212" s="3">
        <v>1</v>
      </c>
      <c r="I212" s="3">
        <v>0</v>
      </c>
      <c r="J212" s="3">
        <v>0</v>
      </c>
      <c r="K212" s="3" t="s">
        <v>140</v>
      </c>
      <c r="L212" s="3" t="s">
        <v>141</v>
      </c>
      <c r="M212" s="3" t="s">
        <v>220</v>
      </c>
      <c r="N212" s="3" t="s">
        <v>221</v>
      </c>
      <c r="O212" s="3" t="s">
        <v>222</v>
      </c>
      <c r="P212" s="3" t="s">
        <v>29</v>
      </c>
      <c r="R212"/>
    </row>
    <row r="213" spans="1:18" ht="14.25" customHeight="1" x14ac:dyDescent="0.25">
      <c r="A213" s="3">
        <f t="shared" si="3"/>
        <v>3</v>
      </c>
      <c r="B213" s="4">
        <v>41534</v>
      </c>
      <c r="C213" s="5">
        <v>0.625</v>
      </c>
      <c r="G213" s="3">
        <v>0</v>
      </c>
      <c r="H213" s="3">
        <v>0</v>
      </c>
      <c r="I213" s="3">
        <v>0</v>
      </c>
      <c r="J213" s="3">
        <v>0</v>
      </c>
      <c r="K213" s="3" t="s">
        <v>39</v>
      </c>
      <c r="L213" s="3" t="s">
        <v>40</v>
      </c>
      <c r="Q213"/>
      <c r="R213"/>
    </row>
    <row r="214" spans="1:18" ht="14.25" customHeight="1" x14ac:dyDescent="0.25">
      <c r="A214" s="3">
        <f t="shared" si="3"/>
        <v>3</v>
      </c>
      <c r="B214" s="4">
        <v>41534</v>
      </c>
      <c r="C214" s="5">
        <v>0.625</v>
      </c>
      <c r="D214" s="3" t="s">
        <v>249</v>
      </c>
      <c r="E214" s="3" t="s">
        <v>750</v>
      </c>
      <c r="F214" s="3" t="s">
        <v>751</v>
      </c>
      <c r="G214" s="3">
        <v>0</v>
      </c>
      <c r="H214" s="3">
        <v>1</v>
      </c>
      <c r="I214" s="3">
        <v>0</v>
      </c>
      <c r="J214" s="3">
        <v>0</v>
      </c>
      <c r="K214" s="3" t="s">
        <v>14</v>
      </c>
      <c r="L214" s="3" t="s">
        <v>15</v>
      </c>
      <c r="M214" s="3" t="s">
        <v>130</v>
      </c>
      <c r="N214" s="3" t="s">
        <v>143</v>
      </c>
      <c r="O214" s="3" t="s">
        <v>634</v>
      </c>
      <c r="P214" s="3" t="s">
        <v>29</v>
      </c>
    </row>
    <row r="215" spans="1:18" ht="14.25" customHeight="1" x14ac:dyDescent="0.25">
      <c r="A215" s="3">
        <f t="shared" si="3"/>
        <v>3</v>
      </c>
      <c r="B215" s="4">
        <v>41534</v>
      </c>
      <c r="C215" s="5">
        <v>0.625</v>
      </c>
      <c r="D215" s="3" t="s">
        <v>434</v>
      </c>
      <c r="E215" s="3" t="s">
        <v>764</v>
      </c>
      <c r="G215" s="3">
        <v>0</v>
      </c>
      <c r="H215" s="3">
        <v>1</v>
      </c>
      <c r="I215" s="3">
        <v>0</v>
      </c>
      <c r="J215" s="3">
        <v>1</v>
      </c>
      <c r="K215" s="3" t="s">
        <v>135</v>
      </c>
      <c r="L215" s="3" t="s">
        <v>136</v>
      </c>
      <c r="M215" s="3" t="s">
        <v>765</v>
      </c>
      <c r="N215" s="3" t="s">
        <v>766</v>
      </c>
      <c r="O215" s="3" t="s">
        <v>767</v>
      </c>
      <c r="P215" s="3" t="s">
        <v>25</v>
      </c>
      <c r="R215"/>
    </row>
    <row r="216" spans="1:18" ht="14.25" customHeight="1" x14ac:dyDescent="0.25">
      <c r="A216" s="3">
        <f t="shared" si="3"/>
        <v>3</v>
      </c>
      <c r="B216" s="4">
        <v>41534</v>
      </c>
      <c r="C216" s="5">
        <v>0.64583333333333337</v>
      </c>
      <c r="D216" s="3" t="s">
        <v>250</v>
      </c>
      <c r="E216" s="3" t="s">
        <v>769</v>
      </c>
      <c r="G216" s="3">
        <v>0</v>
      </c>
      <c r="H216" s="3">
        <v>1</v>
      </c>
      <c r="I216" s="3">
        <v>0</v>
      </c>
      <c r="J216" s="3">
        <v>0</v>
      </c>
      <c r="K216" s="3" t="s">
        <v>140</v>
      </c>
      <c r="L216" s="3" t="s">
        <v>141</v>
      </c>
      <c r="M216" s="3" t="s">
        <v>220</v>
      </c>
      <c r="N216" s="3" t="s">
        <v>221</v>
      </c>
      <c r="O216" s="3" t="s">
        <v>222</v>
      </c>
      <c r="P216" s="3" t="s">
        <v>29</v>
      </c>
      <c r="Q216"/>
    </row>
    <row r="217" spans="1:18" ht="14.25" customHeight="1" x14ac:dyDescent="0.25">
      <c r="A217" s="3">
        <f t="shared" si="3"/>
        <v>3</v>
      </c>
      <c r="B217" s="4">
        <v>41534</v>
      </c>
      <c r="C217" s="5">
        <v>0.64583333333333337</v>
      </c>
      <c r="G217" s="3">
        <v>0</v>
      </c>
      <c r="H217" s="3">
        <v>0</v>
      </c>
      <c r="I217" s="3">
        <v>0</v>
      </c>
      <c r="J217" s="3">
        <v>0</v>
      </c>
      <c r="K217" s="3" t="s">
        <v>39</v>
      </c>
      <c r="L217" s="3" t="s">
        <v>40</v>
      </c>
    </row>
    <row r="218" spans="1:18" ht="14.25" customHeight="1" x14ac:dyDescent="0.25">
      <c r="A218" s="3">
        <f t="shared" si="3"/>
        <v>3</v>
      </c>
      <c r="B218" s="4">
        <v>41534</v>
      </c>
      <c r="C218" s="5">
        <v>0.64583333333333337</v>
      </c>
      <c r="D218" s="3" t="s">
        <v>255</v>
      </c>
      <c r="E218" s="3" t="s">
        <v>489</v>
      </c>
      <c r="G218" s="3">
        <v>1</v>
      </c>
      <c r="H218" s="3">
        <v>0</v>
      </c>
      <c r="I218" s="3">
        <v>0</v>
      </c>
      <c r="J218" s="3">
        <v>0</v>
      </c>
      <c r="K218" s="3" t="s">
        <v>14</v>
      </c>
      <c r="L218" s="3" t="s">
        <v>15</v>
      </c>
      <c r="M218" s="3" t="s">
        <v>130</v>
      </c>
      <c r="N218" s="3" t="s">
        <v>131</v>
      </c>
      <c r="O218" s="3" t="s">
        <v>132</v>
      </c>
      <c r="P218" s="3" t="s">
        <v>29</v>
      </c>
      <c r="Q218"/>
      <c r="R218"/>
    </row>
    <row r="219" spans="1:18" ht="14.25" customHeight="1" x14ac:dyDescent="0.25">
      <c r="A219" s="3">
        <f t="shared" si="3"/>
        <v>3</v>
      </c>
      <c r="B219" s="4">
        <v>41534</v>
      </c>
      <c r="C219" s="5">
        <v>0.64583333333333337</v>
      </c>
      <c r="D219" s="3" t="s">
        <v>317</v>
      </c>
      <c r="E219" s="3" t="s">
        <v>768</v>
      </c>
      <c r="G219" s="3">
        <v>0</v>
      </c>
      <c r="H219" s="3">
        <v>1</v>
      </c>
      <c r="I219" s="3">
        <v>0</v>
      </c>
      <c r="J219" s="3">
        <v>0</v>
      </c>
      <c r="K219" s="3" t="s">
        <v>135</v>
      </c>
      <c r="L219" s="3" t="s">
        <v>136</v>
      </c>
      <c r="M219" s="3" t="s">
        <v>35</v>
      </c>
      <c r="N219" s="3" t="s">
        <v>36</v>
      </c>
      <c r="O219" s="3" t="s">
        <v>37</v>
      </c>
      <c r="P219" s="3" t="s">
        <v>25</v>
      </c>
    </row>
    <row r="220" spans="1:18" ht="14.25" customHeight="1" x14ac:dyDescent="0.25">
      <c r="A220" s="3">
        <f t="shared" si="3"/>
        <v>3</v>
      </c>
      <c r="B220" s="4">
        <v>41534</v>
      </c>
      <c r="C220" s="5">
        <v>0.66666666666666663</v>
      </c>
      <c r="D220" s="3" t="s">
        <v>299</v>
      </c>
      <c r="E220" s="3" t="s">
        <v>770</v>
      </c>
      <c r="G220" s="3">
        <v>0</v>
      </c>
      <c r="H220" s="3">
        <v>1</v>
      </c>
      <c r="I220" s="3">
        <v>0</v>
      </c>
      <c r="J220" s="3">
        <v>1</v>
      </c>
      <c r="K220" s="3" t="s">
        <v>140</v>
      </c>
      <c r="L220" s="3" t="s">
        <v>141</v>
      </c>
      <c r="M220" s="3" t="s">
        <v>662</v>
      </c>
      <c r="N220" s="3" t="s">
        <v>62</v>
      </c>
      <c r="O220" s="3" t="s">
        <v>663</v>
      </c>
      <c r="P220" s="3" t="s">
        <v>21</v>
      </c>
    </row>
    <row r="221" spans="1:18" ht="14.25" customHeight="1" x14ac:dyDescent="0.25">
      <c r="A221" s="3">
        <f t="shared" si="3"/>
        <v>3</v>
      </c>
      <c r="B221" s="4">
        <v>41534</v>
      </c>
      <c r="C221" s="5">
        <v>0.66666666666666663</v>
      </c>
      <c r="D221" s="3" t="s">
        <v>245</v>
      </c>
      <c r="E221" s="3" t="s">
        <v>246</v>
      </c>
      <c r="G221" s="3">
        <v>0</v>
      </c>
      <c r="H221" s="3">
        <v>1</v>
      </c>
      <c r="I221" s="3">
        <v>0</v>
      </c>
      <c r="J221" s="3">
        <v>0</v>
      </c>
      <c r="K221" s="3" t="s">
        <v>39</v>
      </c>
      <c r="L221" s="3" t="s">
        <v>40</v>
      </c>
      <c r="M221" s="3" t="s">
        <v>41</v>
      </c>
      <c r="N221" s="3" t="s">
        <v>42</v>
      </c>
      <c r="O221" s="3" t="s">
        <v>43</v>
      </c>
      <c r="P221" s="3" t="s">
        <v>25</v>
      </c>
    </row>
    <row r="222" spans="1:18" ht="14.25" customHeight="1" x14ac:dyDescent="0.25">
      <c r="A222" s="3">
        <f t="shared" si="3"/>
        <v>3</v>
      </c>
      <c r="B222" s="4">
        <v>41534</v>
      </c>
      <c r="C222" s="5">
        <v>0.66666666666666663</v>
      </c>
      <c r="D222" s="3" t="s">
        <v>317</v>
      </c>
      <c r="E222" s="3" t="s">
        <v>768</v>
      </c>
      <c r="G222" s="3">
        <v>0</v>
      </c>
      <c r="H222" s="3">
        <v>1</v>
      </c>
      <c r="I222" s="3">
        <v>0</v>
      </c>
      <c r="J222" s="3">
        <v>0</v>
      </c>
      <c r="K222" s="3" t="s">
        <v>135</v>
      </c>
      <c r="L222" s="3" t="s">
        <v>136</v>
      </c>
      <c r="M222" s="3" t="s">
        <v>35</v>
      </c>
      <c r="N222" s="3" t="s">
        <v>36</v>
      </c>
      <c r="O222" s="3" t="s">
        <v>37</v>
      </c>
      <c r="P222" s="3" t="s">
        <v>25</v>
      </c>
      <c r="Q222"/>
    </row>
    <row r="223" spans="1:18" ht="14.25" customHeight="1" x14ac:dyDescent="0.25">
      <c r="A223" s="3">
        <f t="shared" si="3"/>
        <v>3</v>
      </c>
      <c r="B223" s="4">
        <v>41534</v>
      </c>
      <c r="C223" s="5">
        <v>0.6875</v>
      </c>
      <c r="D223" s="3" t="s">
        <v>299</v>
      </c>
      <c r="E223" s="3" t="s">
        <v>770</v>
      </c>
      <c r="G223" s="3">
        <v>0</v>
      </c>
      <c r="H223" s="3">
        <v>1</v>
      </c>
      <c r="I223" s="3">
        <v>0</v>
      </c>
      <c r="J223" s="3">
        <v>1</v>
      </c>
      <c r="K223" s="3" t="s">
        <v>140</v>
      </c>
      <c r="L223" s="3" t="s">
        <v>141</v>
      </c>
      <c r="M223" s="3" t="s">
        <v>662</v>
      </c>
      <c r="N223" s="3" t="s">
        <v>62</v>
      </c>
      <c r="O223" s="3" t="s">
        <v>663</v>
      </c>
      <c r="P223" s="3" t="s">
        <v>21</v>
      </c>
      <c r="Q223"/>
    </row>
    <row r="224" spans="1:18" ht="14.25" customHeight="1" x14ac:dyDescent="0.25">
      <c r="A224" s="3">
        <f t="shared" si="3"/>
        <v>3</v>
      </c>
      <c r="B224" s="4">
        <v>41534</v>
      </c>
      <c r="C224" s="5">
        <v>0.6875</v>
      </c>
      <c r="D224" s="3" t="s">
        <v>245</v>
      </c>
      <c r="E224" s="3" t="s">
        <v>246</v>
      </c>
      <c r="G224" s="3">
        <v>0</v>
      </c>
      <c r="H224" s="3">
        <v>1</v>
      </c>
      <c r="I224" s="3">
        <v>0</v>
      </c>
      <c r="J224" s="3">
        <v>0</v>
      </c>
      <c r="K224" s="3" t="s">
        <v>39</v>
      </c>
      <c r="L224" s="3" t="s">
        <v>40</v>
      </c>
      <c r="M224" s="3" t="s">
        <v>41</v>
      </c>
      <c r="N224" s="3" t="s">
        <v>42</v>
      </c>
      <c r="O224" s="3" t="s">
        <v>43</v>
      </c>
      <c r="P224" s="3" t="s">
        <v>25</v>
      </c>
    </row>
    <row r="225" spans="1:18" ht="14.25" customHeight="1" x14ac:dyDescent="0.25">
      <c r="A225" s="3">
        <f t="shared" si="3"/>
        <v>3</v>
      </c>
      <c r="B225" s="4">
        <v>41534</v>
      </c>
      <c r="C225" s="5">
        <v>0.70833333333333337</v>
      </c>
      <c r="D225" s="3" t="s">
        <v>299</v>
      </c>
      <c r="E225" s="3" t="s">
        <v>671</v>
      </c>
      <c r="G225" s="3">
        <v>1</v>
      </c>
      <c r="H225" s="3">
        <v>0</v>
      </c>
      <c r="I225" s="3">
        <v>0</v>
      </c>
      <c r="J225" s="3">
        <v>1</v>
      </c>
      <c r="K225" s="3" t="s">
        <v>140</v>
      </c>
      <c r="L225" s="3" t="s">
        <v>141</v>
      </c>
      <c r="M225" s="3" t="s">
        <v>165</v>
      </c>
      <c r="N225" s="3" t="s">
        <v>564</v>
      </c>
      <c r="O225" s="3" t="s">
        <v>565</v>
      </c>
      <c r="P225" s="3" t="s">
        <v>21</v>
      </c>
    </row>
    <row r="226" spans="1:18" ht="14.25" customHeight="1" x14ac:dyDescent="0.25">
      <c r="A226" s="3">
        <f t="shared" si="3"/>
        <v>3</v>
      </c>
      <c r="B226" s="4">
        <v>41534</v>
      </c>
      <c r="C226" s="5">
        <v>0.75</v>
      </c>
      <c r="D226" s="3" t="s">
        <v>448</v>
      </c>
      <c r="E226" s="3" t="s">
        <v>757</v>
      </c>
      <c r="G226" s="3">
        <v>0</v>
      </c>
      <c r="H226" s="3">
        <v>1</v>
      </c>
      <c r="I226" s="3">
        <v>0</v>
      </c>
      <c r="J226" s="3">
        <v>1</v>
      </c>
      <c r="K226" s="3" t="s">
        <v>69</v>
      </c>
      <c r="L226" s="3" t="s">
        <v>70</v>
      </c>
      <c r="M226" s="3" t="s">
        <v>121</v>
      </c>
      <c r="N226" s="3" t="s">
        <v>758</v>
      </c>
      <c r="O226" s="3" t="s">
        <v>759</v>
      </c>
      <c r="P226" s="3" t="s">
        <v>21</v>
      </c>
      <c r="R226"/>
    </row>
    <row r="227" spans="1:18" ht="14.25" customHeight="1" x14ac:dyDescent="0.25">
      <c r="A227" s="3">
        <f t="shared" si="3"/>
        <v>3</v>
      </c>
      <c r="B227" s="4">
        <v>41534</v>
      </c>
      <c r="C227" s="5">
        <v>0.77083333333333337</v>
      </c>
      <c r="D227" s="3" t="s">
        <v>448</v>
      </c>
      <c r="E227" s="3" t="s">
        <v>757</v>
      </c>
      <c r="G227" s="3">
        <v>0</v>
      </c>
      <c r="H227" s="3">
        <v>1</v>
      </c>
      <c r="I227" s="3">
        <v>0</v>
      </c>
      <c r="J227" s="3">
        <v>1</v>
      </c>
      <c r="K227" s="3" t="s">
        <v>69</v>
      </c>
      <c r="L227" s="3" t="s">
        <v>70</v>
      </c>
      <c r="M227" s="3" t="s">
        <v>121</v>
      </c>
      <c r="N227" s="3" t="s">
        <v>758</v>
      </c>
      <c r="O227" s="3" t="s">
        <v>759</v>
      </c>
      <c r="P227" s="3" t="s">
        <v>21</v>
      </c>
      <c r="Q227"/>
      <c r="R227"/>
    </row>
    <row r="228" spans="1:18" ht="14.25" customHeight="1" x14ac:dyDescent="0.25">
      <c r="A228" s="3">
        <f t="shared" si="3"/>
        <v>3</v>
      </c>
      <c r="B228" s="4">
        <v>41534</v>
      </c>
      <c r="C228" s="5">
        <v>0.79166666666666663</v>
      </c>
      <c r="D228" s="3" t="s">
        <v>240</v>
      </c>
      <c r="E228" s="3" t="s">
        <v>754</v>
      </c>
      <c r="G228" s="3">
        <v>0</v>
      </c>
      <c r="H228" s="3">
        <v>1</v>
      </c>
      <c r="I228" s="3">
        <v>0</v>
      </c>
      <c r="J228" s="3">
        <v>1</v>
      </c>
      <c r="K228" s="3" t="s">
        <v>69</v>
      </c>
      <c r="L228" s="3" t="s">
        <v>70</v>
      </c>
      <c r="M228" s="3" t="s">
        <v>755</v>
      </c>
      <c r="N228" s="3" t="s">
        <v>412</v>
      </c>
      <c r="O228" s="3" t="s">
        <v>756</v>
      </c>
      <c r="P228" s="3" t="s">
        <v>29</v>
      </c>
      <c r="Q228"/>
      <c r="R228"/>
    </row>
    <row r="229" spans="1:18" ht="14.25" customHeight="1" x14ac:dyDescent="0.25">
      <c r="A229" s="3">
        <f t="shared" si="3"/>
        <v>3</v>
      </c>
      <c r="B229" s="4">
        <v>41534</v>
      </c>
      <c r="C229" s="5">
        <v>0.8125</v>
      </c>
      <c r="D229" s="3" t="s">
        <v>240</v>
      </c>
      <c r="E229" s="3" t="s">
        <v>441</v>
      </c>
      <c r="G229" s="3">
        <v>0</v>
      </c>
      <c r="H229" s="3">
        <v>1</v>
      </c>
      <c r="I229" s="3">
        <v>0</v>
      </c>
      <c r="J229" s="3">
        <v>0</v>
      </c>
      <c r="K229" s="3" t="s">
        <v>69</v>
      </c>
      <c r="L229" s="3" t="s">
        <v>70</v>
      </c>
      <c r="M229" s="3" t="s">
        <v>95</v>
      </c>
      <c r="N229" s="3" t="s">
        <v>406</v>
      </c>
      <c r="O229" s="3" t="s">
        <v>407</v>
      </c>
      <c r="P229" s="3" t="s">
        <v>21</v>
      </c>
      <c r="Q229"/>
      <c r="R229"/>
    </row>
    <row r="230" spans="1:18" ht="14.25" customHeight="1" x14ac:dyDescent="0.25">
      <c r="A230" s="3">
        <f t="shared" si="3"/>
        <v>4</v>
      </c>
      <c r="B230" s="4">
        <v>41535</v>
      </c>
      <c r="C230" s="5">
        <v>0.375</v>
      </c>
      <c r="G230" s="3">
        <v>0</v>
      </c>
      <c r="H230" s="3">
        <v>0</v>
      </c>
      <c r="I230" s="3">
        <v>0</v>
      </c>
      <c r="J230" s="3">
        <v>0</v>
      </c>
      <c r="K230" s="3" t="s">
        <v>16</v>
      </c>
      <c r="L230" s="3" t="s">
        <v>17</v>
      </c>
      <c r="Q230"/>
    </row>
    <row r="231" spans="1:18" ht="14.25" customHeight="1" x14ac:dyDescent="0.25">
      <c r="A231" s="3">
        <f t="shared" si="3"/>
        <v>4</v>
      </c>
      <c r="B231" s="4">
        <v>41535</v>
      </c>
      <c r="C231" s="5">
        <v>0.39583333333333331</v>
      </c>
      <c r="D231" s="3" t="s">
        <v>240</v>
      </c>
      <c r="E231" s="3" t="s">
        <v>615</v>
      </c>
      <c r="G231" s="3">
        <v>1</v>
      </c>
      <c r="H231" s="3">
        <v>0</v>
      </c>
      <c r="I231" s="3">
        <v>0</v>
      </c>
      <c r="J231" s="3">
        <v>0</v>
      </c>
      <c r="K231" s="3" t="s">
        <v>16</v>
      </c>
      <c r="L231" s="3" t="s">
        <v>17</v>
      </c>
      <c r="M231" s="3" t="s">
        <v>95</v>
      </c>
      <c r="N231" s="3" t="s">
        <v>406</v>
      </c>
      <c r="O231" s="3" t="s">
        <v>407</v>
      </c>
      <c r="P231" s="3" t="s">
        <v>21</v>
      </c>
      <c r="R231"/>
    </row>
    <row r="232" spans="1:18" ht="14.25" customHeight="1" x14ac:dyDescent="0.25">
      <c r="A232" s="3">
        <f t="shared" si="3"/>
        <v>4</v>
      </c>
      <c r="B232" s="4">
        <v>41535</v>
      </c>
      <c r="C232" s="5">
        <v>0.41666666666666669</v>
      </c>
      <c r="D232" s="3" t="s">
        <v>236</v>
      </c>
      <c r="E232" s="3" t="s">
        <v>721</v>
      </c>
      <c r="G232" s="3">
        <v>0</v>
      </c>
      <c r="H232" s="3">
        <v>1</v>
      </c>
      <c r="I232" s="3">
        <v>0</v>
      </c>
      <c r="J232" s="3">
        <v>0</v>
      </c>
      <c r="K232" s="3" t="s">
        <v>16</v>
      </c>
      <c r="L232" s="3" t="s">
        <v>17</v>
      </c>
      <c r="M232" s="3" t="s">
        <v>18</v>
      </c>
      <c r="N232" s="3" t="s">
        <v>19</v>
      </c>
      <c r="O232" s="3" t="s">
        <v>20</v>
      </c>
      <c r="P232" s="3" t="s">
        <v>21</v>
      </c>
      <c r="Q232"/>
      <c r="R232"/>
    </row>
    <row r="233" spans="1:18" ht="14.25" customHeight="1" x14ac:dyDescent="0.25">
      <c r="A233" s="3">
        <f t="shared" si="3"/>
        <v>4</v>
      </c>
      <c r="B233" s="4">
        <v>41535</v>
      </c>
      <c r="C233" s="5">
        <v>0.4375</v>
      </c>
      <c r="D233" s="3" t="s">
        <v>236</v>
      </c>
      <c r="E233" s="3" t="s">
        <v>721</v>
      </c>
      <c r="G233" s="3">
        <v>0</v>
      </c>
      <c r="H233" s="3">
        <v>1</v>
      </c>
      <c r="I233" s="3">
        <v>0</v>
      </c>
      <c r="J233" s="3">
        <v>0</v>
      </c>
      <c r="K233" s="3" t="s">
        <v>16</v>
      </c>
      <c r="L233" s="3" t="s">
        <v>17</v>
      </c>
      <c r="M233" s="3" t="s">
        <v>18</v>
      </c>
      <c r="N233" s="3" t="s">
        <v>19</v>
      </c>
      <c r="O233" s="3" t="s">
        <v>20</v>
      </c>
      <c r="P233" s="3" t="s">
        <v>21</v>
      </c>
      <c r="Q233"/>
    </row>
    <row r="234" spans="1:18" ht="14.25" customHeight="1" x14ac:dyDescent="0.25">
      <c r="A234" s="3">
        <f t="shared" si="3"/>
        <v>4</v>
      </c>
      <c r="B234" s="4">
        <v>41535</v>
      </c>
      <c r="C234" s="5">
        <v>0.45833333333333331</v>
      </c>
      <c r="D234" s="3" t="s">
        <v>240</v>
      </c>
      <c r="E234" s="3" t="s">
        <v>735</v>
      </c>
      <c r="G234" s="3">
        <v>0</v>
      </c>
      <c r="H234" s="3">
        <v>1</v>
      </c>
      <c r="I234" s="3">
        <v>0</v>
      </c>
      <c r="J234" s="3">
        <v>1</v>
      </c>
      <c r="K234" s="3" t="s">
        <v>16</v>
      </c>
      <c r="L234" s="3" t="s">
        <v>17</v>
      </c>
      <c r="M234" s="3" t="s">
        <v>492</v>
      </c>
      <c r="N234" s="3" t="s">
        <v>736</v>
      </c>
      <c r="O234" s="3" t="s">
        <v>737</v>
      </c>
      <c r="P234" s="3" t="s">
        <v>29</v>
      </c>
      <c r="R234"/>
    </row>
    <row r="235" spans="1:18" ht="14.25" customHeight="1" x14ac:dyDescent="0.25">
      <c r="A235" s="3">
        <f t="shared" si="3"/>
        <v>4</v>
      </c>
      <c r="B235" s="4">
        <v>41535</v>
      </c>
      <c r="C235" s="5">
        <v>0.47916666666666669</v>
      </c>
      <c r="D235" s="3" t="s">
        <v>715</v>
      </c>
      <c r="E235" s="3" t="s">
        <v>716</v>
      </c>
      <c r="G235" s="3">
        <v>0</v>
      </c>
      <c r="H235" s="3">
        <v>1</v>
      </c>
      <c r="I235" s="3">
        <v>0</v>
      </c>
      <c r="J235" s="3">
        <v>0</v>
      </c>
      <c r="K235" s="3" t="s">
        <v>39</v>
      </c>
      <c r="L235" s="3" t="s">
        <v>40</v>
      </c>
      <c r="M235" s="3" t="s">
        <v>48</v>
      </c>
      <c r="N235" s="3" t="s">
        <v>49</v>
      </c>
      <c r="O235" s="3" t="s">
        <v>50</v>
      </c>
      <c r="P235" s="3" t="s">
        <v>51</v>
      </c>
      <c r="Q235"/>
      <c r="R235"/>
    </row>
    <row r="236" spans="1:18" ht="14.25" customHeight="1" x14ac:dyDescent="0.25">
      <c r="A236" s="3">
        <f t="shared" si="3"/>
        <v>4</v>
      </c>
      <c r="B236" s="4">
        <v>41535</v>
      </c>
      <c r="C236" s="5">
        <v>0.5</v>
      </c>
      <c r="D236" s="3" t="s">
        <v>299</v>
      </c>
      <c r="E236" s="3" t="s">
        <v>671</v>
      </c>
      <c r="G236" s="3">
        <v>0</v>
      </c>
      <c r="H236" s="3">
        <v>1</v>
      </c>
      <c r="I236" s="3">
        <v>0</v>
      </c>
      <c r="J236" s="3">
        <v>0</v>
      </c>
      <c r="K236" s="3" t="s">
        <v>140</v>
      </c>
      <c r="L236" s="3" t="s">
        <v>141</v>
      </c>
      <c r="M236" s="3" t="s">
        <v>165</v>
      </c>
      <c r="N236" s="3" t="s">
        <v>564</v>
      </c>
      <c r="O236" s="3" t="s">
        <v>565</v>
      </c>
      <c r="P236" s="3" t="s">
        <v>21</v>
      </c>
      <c r="Q236"/>
      <c r="R236"/>
    </row>
    <row r="237" spans="1:18" ht="14.25" customHeight="1" x14ac:dyDescent="0.25">
      <c r="A237" s="3">
        <f t="shared" si="3"/>
        <v>4</v>
      </c>
      <c r="B237" s="4">
        <v>41535</v>
      </c>
      <c r="C237" s="5">
        <v>0.5</v>
      </c>
      <c r="G237" s="3">
        <v>0</v>
      </c>
      <c r="H237" s="3">
        <v>0</v>
      </c>
      <c r="I237" s="3">
        <v>0</v>
      </c>
      <c r="J237" s="3">
        <v>0</v>
      </c>
      <c r="K237" s="3" t="s">
        <v>39</v>
      </c>
      <c r="L237" s="3" t="s">
        <v>40</v>
      </c>
      <c r="Q237"/>
    </row>
    <row r="238" spans="1:18" ht="14.25" customHeight="1" x14ac:dyDescent="0.25">
      <c r="A238" s="3">
        <f t="shared" si="3"/>
        <v>4</v>
      </c>
      <c r="B238" s="4">
        <v>41535</v>
      </c>
      <c r="C238" s="5">
        <v>0.52083333333333337</v>
      </c>
      <c r="D238" s="3" t="s">
        <v>299</v>
      </c>
      <c r="E238" s="3" t="s">
        <v>671</v>
      </c>
      <c r="G238" s="3">
        <v>0</v>
      </c>
      <c r="H238" s="3">
        <v>1</v>
      </c>
      <c r="I238" s="3">
        <v>0</v>
      </c>
      <c r="J238" s="3">
        <v>0</v>
      </c>
      <c r="K238" s="3" t="s">
        <v>140</v>
      </c>
      <c r="L238" s="3" t="s">
        <v>141</v>
      </c>
      <c r="M238" s="3" t="s">
        <v>165</v>
      </c>
      <c r="N238" s="3" t="s">
        <v>564</v>
      </c>
      <c r="O238" s="3" t="s">
        <v>565</v>
      </c>
      <c r="P238" s="3" t="s">
        <v>21</v>
      </c>
      <c r="Q238"/>
    </row>
    <row r="239" spans="1:18" ht="14.25" customHeight="1" x14ac:dyDescent="0.25">
      <c r="A239" s="3">
        <f t="shared" si="3"/>
        <v>4</v>
      </c>
      <c r="B239" s="4">
        <v>41535</v>
      </c>
      <c r="C239" s="5">
        <v>0.52083333333333337</v>
      </c>
      <c r="G239" s="3">
        <v>0</v>
      </c>
      <c r="H239" s="3">
        <v>0</v>
      </c>
      <c r="I239" s="3">
        <v>0</v>
      </c>
      <c r="J239" s="3">
        <v>0</v>
      </c>
      <c r="K239" s="3" t="s">
        <v>39</v>
      </c>
      <c r="L239" s="3" t="s">
        <v>40</v>
      </c>
      <c r="Q239"/>
    </row>
    <row r="240" spans="1:18" ht="14.25" customHeight="1" x14ac:dyDescent="0.25">
      <c r="A240" s="3">
        <f t="shared" si="3"/>
        <v>4</v>
      </c>
      <c r="B240" s="4">
        <v>41535</v>
      </c>
      <c r="C240" s="5">
        <v>0.54166666666666663</v>
      </c>
      <c r="D240" s="3" t="s">
        <v>286</v>
      </c>
      <c r="E240" s="3" t="s">
        <v>725</v>
      </c>
      <c r="G240" s="3">
        <v>0</v>
      </c>
      <c r="H240" s="3">
        <v>1</v>
      </c>
      <c r="I240" s="3">
        <v>0</v>
      </c>
      <c r="J240" s="3">
        <v>0</v>
      </c>
      <c r="K240" s="3" t="s">
        <v>140</v>
      </c>
      <c r="L240" s="3" t="s">
        <v>141</v>
      </c>
      <c r="M240" s="3" t="s">
        <v>171</v>
      </c>
      <c r="N240" s="3" t="s">
        <v>172</v>
      </c>
      <c r="O240" s="3" t="s">
        <v>173</v>
      </c>
      <c r="P240" s="3" t="s">
        <v>25</v>
      </c>
      <c r="Q240"/>
      <c r="R240"/>
    </row>
    <row r="241" spans="1:18" ht="14.25" customHeight="1" x14ac:dyDescent="0.25">
      <c r="A241" s="3">
        <f t="shared" si="3"/>
        <v>4</v>
      </c>
      <c r="B241" s="4">
        <v>41535</v>
      </c>
      <c r="C241" s="5">
        <v>0.54166666666666663</v>
      </c>
      <c r="D241" s="3" t="s">
        <v>273</v>
      </c>
      <c r="E241" s="3" t="s">
        <v>446</v>
      </c>
      <c r="G241" s="3">
        <v>0</v>
      </c>
      <c r="H241" s="3">
        <v>1</v>
      </c>
      <c r="I241" s="3">
        <v>0</v>
      </c>
      <c r="J241" s="3">
        <v>0</v>
      </c>
      <c r="K241" s="3" t="s">
        <v>39</v>
      </c>
      <c r="L241" s="3" t="s">
        <v>40</v>
      </c>
      <c r="M241" s="3" t="s">
        <v>118</v>
      </c>
      <c r="N241" s="3" t="s">
        <v>119</v>
      </c>
      <c r="O241" s="3" t="s">
        <v>120</v>
      </c>
      <c r="P241" s="3" t="s">
        <v>55</v>
      </c>
      <c r="Q241"/>
    </row>
    <row r="242" spans="1:18" ht="14.25" customHeight="1" x14ac:dyDescent="0.25">
      <c r="A242" s="3">
        <f t="shared" si="3"/>
        <v>4</v>
      </c>
      <c r="B242" s="4">
        <v>41535</v>
      </c>
      <c r="C242" s="5">
        <v>0.5625</v>
      </c>
      <c r="D242" s="3" t="s">
        <v>286</v>
      </c>
      <c r="E242" s="3" t="s">
        <v>726</v>
      </c>
      <c r="G242" s="3">
        <v>0</v>
      </c>
      <c r="H242" s="3">
        <v>1</v>
      </c>
      <c r="I242" s="3">
        <v>0</v>
      </c>
      <c r="J242" s="3">
        <v>0</v>
      </c>
      <c r="K242" s="3" t="s">
        <v>140</v>
      </c>
      <c r="L242" s="3" t="s">
        <v>141</v>
      </c>
      <c r="M242" s="3" t="s">
        <v>171</v>
      </c>
      <c r="N242" s="3" t="s">
        <v>172</v>
      </c>
      <c r="O242" s="3" t="s">
        <v>173</v>
      </c>
      <c r="P242" s="3" t="s">
        <v>25</v>
      </c>
      <c r="Q242"/>
    </row>
    <row r="243" spans="1:18" ht="14.25" customHeight="1" x14ac:dyDescent="0.25">
      <c r="A243" s="3">
        <f t="shared" si="3"/>
        <v>4</v>
      </c>
      <c r="B243" s="4">
        <v>41535</v>
      </c>
      <c r="C243" s="5">
        <v>0.5625</v>
      </c>
      <c r="D243" s="3" t="s">
        <v>273</v>
      </c>
      <c r="E243" s="3" t="s">
        <v>742</v>
      </c>
      <c r="G243" s="3">
        <v>0</v>
      </c>
      <c r="H243" s="3">
        <v>1</v>
      </c>
      <c r="I243" s="3">
        <v>0</v>
      </c>
      <c r="J243" s="3">
        <v>0</v>
      </c>
      <c r="K243" s="3" t="s">
        <v>39</v>
      </c>
      <c r="L243" s="3" t="s">
        <v>40</v>
      </c>
      <c r="M243" s="3" t="s">
        <v>118</v>
      </c>
      <c r="N243" s="3" t="s">
        <v>119</v>
      </c>
      <c r="O243" s="3" t="s">
        <v>120</v>
      </c>
      <c r="P243" s="3" t="s">
        <v>55</v>
      </c>
      <c r="Q243"/>
      <c r="R243"/>
    </row>
    <row r="244" spans="1:18" ht="14.25" customHeight="1" x14ac:dyDescent="0.25">
      <c r="A244" s="3">
        <f t="shared" si="3"/>
        <v>4</v>
      </c>
      <c r="B244" s="4">
        <v>41535</v>
      </c>
      <c r="C244" s="5">
        <v>0.5625</v>
      </c>
      <c r="D244" s="3" t="s">
        <v>704</v>
      </c>
      <c r="E244" s="3" t="s">
        <v>705</v>
      </c>
      <c r="G244" s="3">
        <v>0</v>
      </c>
      <c r="H244" s="3">
        <v>1</v>
      </c>
      <c r="I244" s="3">
        <v>0</v>
      </c>
      <c r="J244" s="3">
        <v>0</v>
      </c>
      <c r="K244" s="3" t="s">
        <v>30</v>
      </c>
      <c r="L244" s="3" t="s">
        <v>31</v>
      </c>
      <c r="M244" s="3" t="s">
        <v>156</v>
      </c>
      <c r="N244" s="3" t="s">
        <v>157</v>
      </c>
      <c r="O244" s="3" t="s">
        <v>158</v>
      </c>
      <c r="P244" s="3" t="s">
        <v>25</v>
      </c>
      <c r="Q244"/>
    </row>
    <row r="245" spans="1:18" ht="14.25" customHeight="1" x14ac:dyDescent="0.25">
      <c r="A245" s="3">
        <f t="shared" si="3"/>
        <v>4</v>
      </c>
      <c r="B245" s="4">
        <v>41535</v>
      </c>
      <c r="C245" s="5">
        <v>0.58333333333333337</v>
      </c>
      <c r="D245" s="3" t="s">
        <v>250</v>
      </c>
      <c r="E245" s="3" t="s">
        <v>727</v>
      </c>
      <c r="G245" s="3">
        <v>0</v>
      </c>
      <c r="H245" s="3">
        <v>1</v>
      </c>
      <c r="I245" s="3">
        <v>0</v>
      </c>
      <c r="J245" s="3">
        <v>0</v>
      </c>
      <c r="K245" s="3" t="s">
        <v>140</v>
      </c>
      <c r="L245" s="3" t="s">
        <v>141</v>
      </c>
      <c r="M245" s="3" t="s">
        <v>32</v>
      </c>
      <c r="N245" s="3" t="s">
        <v>33</v>
      </c>
      <c r="O245" s="3" t="s">
        <v>34</v>
      </c>
      <c r="P245" s="3" t="s">
        <v>21</v>
      </c>
      <c r="Q245"/>
      <c r="R245"/>
    </row>
    <row r="246" spans="1:18" ht="14.25" customHeight="1" x14ac:dyDescent="0.25">
      <c r="A246" s="3">
        <f t="shared" si="3"/>
        <v>4</v>
      </c>
      <c r="B246" s="4">
        <v>41535</v>
      </c>
      <c r="C246" s="5">
        <v>0.58333333333333337</v>
      </c>
      <c r="D246" s="3" t="s">
        <v>257</v>
      </c>
      <c r="E246" s="3" t="s">
        <v>706</v>
      </c>
      <c r="G246" s="3">
        <v>0</v>
      </c>
      <c r="H246" s="3">
        <v>1</v>
      </c>
      <c r="I246" s="3">
        <v>0</v>
      </c>
      <c r="J246" s="3">
        <v>0</v>
      </c>
      <c r="K246" s="3" t="s">
        <v>30</v>
      </c>
      <c r="L246" s="3" t="s">
        <v>31</v>
      </c>
      <c r="M246" s="3" t="s">
        <v>124</v>
      </c>
      <c r="N246" s="3" t="s">
        <v>125</v>
      </c>
      <c r="O246" s="3" t="s">
        <v>126</v>
      </c>
      <c r="P246" s="3" t="s">
        <v>21</v>
      </c>
    </row>
    <row r="247" spans="1:18" ht="14.25" customHeight="1" x14ac:dyDescent="0.25">
      <c r="A247" s="3">
        <f t="shared" si="3"/>
        <v>4</v>
      </c>
      <c r="B247" s="4">
        <v>41535</v>
      </c>
      <c r="C247" s="5">
        <v>0.60416666666666663</v>
      </c>
      <c r="D247" s="3" t="s">
        <v>250</v>
      </c>
      <c r="E247" s="3" t="s">
        <v>727</v>
      </c>
      <c r="G247" s="3">
        <v>0</v>
      </c>
      <c r="H247" s="3">
        <v>1</v>
      </c>
      <c r="I247" s="3">
        <v>0</v>
      </c>
      <c r="J247" s="3">
        <v>0</v>
      </c>
      <c r="K247" s="3" t="s">
        <v>140</v>
      </c>
      <c r="L247" s="3" t="s">
        <v>141</v>
      </c>
      <c r="M247" s="3" t="s">
        <v>32</v>
      </c>
      <c r="N247" s="3" t="s">
        <v>33</v>
      </c>
      <c r="O247" s="3" t="s">
        <v>34</v>
      </c>
      <c r="P247" s="3" t="s">
        <v>21</v>
      </c>
      <c r="Q247"/>
    </row>
    <row r="248" spans="1:18" ht="14.25" customHeight="1" x14ac:dyDescent="0.25">
      <c r="A248" s="3">
        <f t="shared" si="3"/>
        <v>4</v>
      </c>
      <c r="B248" s="4">
        <v>41535</v>
      </c>
      <c r="C248" s="5">
        <v>0.60416666666666663</v>
      </c>
      <c r="D248" s="3" t="s">
        <v>241</v>
      </c>
      <c r="E248" s="3" t="s">
        <v>707</v>
      </c>
      <c r="G248" s="3">
        <v>0</v>
      </c>
      <c r="H248" s="3">
        <v>1</v>
      </c>
      <c r="I248" s="3">
        <v>0</v>
      </c>
      <c r="J248" s="3">
        <v>1</v>
      </c>
      <c r="K248" s="3" t="s">
        <v>30</v>
      </c>
      <c r="L248" s="3" t="s">
        <v>31</v>
      </c>
      <c r="M248" s="3" t="s">
        <v>656</v>
      </c>
      <c r="N248" s="3" t="s">
        <v>708</v>
      </c>
      <c r="O248" s="3" t="s">
        <v>709</v>
      </c>
      <c r="P248" s="3" t="s">
        <v>21</v>
      </c>
      <c r="Q248"/>
      <c r="R248"/>
    </row>
    <row r="249" spans="1:18" ht="14.25" customHeight="1" x14ac:dyDescent="0.25">
      <c r="A249" s="3">
        <f t="shared" si="3"/>
        <v>4</v>
      </c>
      <c r="B249" s="4">
        <v>41535</v>
      </c>
      <c r="C249" s="5">
        <v>0.60416666666666663</v>
      </c>
      <c r="D249" s="3" t="s">
        <v>257</v>
      </c>
      <c r="E249" s="3" t="s">
        <v>728</v>
      </c>
      <c r="G249" s="3">
        <v>0</v>
      </c>
      <c r="H249" s="3">
        <v>1</v>
      </c>
      <c r="I249" s="3">
        <v>0</v>
      </c>
      <c r="J249" s="3">
        <v>0</v>
      </c>
      <c r="K249" s="3" t="s">
        <v>81</v>
      </c>
      <c r="L249" s="3" t="s">
        <v>82</v>
      </c>
      <c r="M249" s="3" t="s">
        <v>95</v>
      </c>
      <c r="N249" s="3" t="s">
        <v>406</v>
      </c>
      <c r="O249" s="3" t="s">
        <v>407</v>
      </c>
      <c r="P249" s="3" t="s">
        <v>21</v>
      </c>
      <c r="Q249"/>
    </row>
    <row r="250" spans="1:18" ht="14.25" customHeight="1" x14ac:dyDescent="0.25">
      <c r="A250" s="3">
        <f t="shared" si="3"/>
        <v>4</v>
      </c>
      <c r="B250" s="4">
        <v>41535</v>
      </c>
      <c r="C250" s="5">
        <v>0.625</v>
      </c>
      <c r="G250" s="3">
        <v>0</v>
      </c>
      <c r="H250" s="3">
        <v>0</v>
      </c>
      <c r="I250" s="3">
        <v>0</v>
      </c>
      <c r="J250" s="3">
        <v>0</v>
      </c>
      <c r="K250" s="3" t="s">
        <v>39</v>
      </c>
      <c r="L250" s="3" t="s">
        <v>40</v>
      </c>
      <c r="R250"/>
    </row>
    <row r="251" spans="1:18" ht="14.25" customHeight="1" x14ac:dyDescent="0.25">
      <c r="A251" s="3">
        <f t="shared" si="3"/>
        <v>4</v>
      </c>
      <c r="B251" s="4">
        <v>41535</v>
      </c>
      <c r="C251" s="5">
        <v>0.625</v>
      </c>
      <c r="D251" s="3" t="s">
        <v>250</v>
      </c>
      <c r="E251" s="3" t="s">
        <v>710</v>
      </c>
      <c r="G251" s="3">
        <v>0</v>
      </c>
      <c r="H251" s="3">
        <v>1</v>
      </c>
      <c r="I251" s="3">
        <v>0</v>
      </c>
      <c r="J251" s="3">
        <v>0</v>
      </c>
      <c r="K251" s="3" t="s">
        <v>30</v>
      </c>
      <c r="L251" s="3" t="s">
        <v>31</v>
      </c>
      <c r="M251" s="3" t="s">
        <v>32</v>
      </c>
      <c r="N251" s="3" t="s">
        <v>33</v>
      </c>
      <c r="O251" s="3" t="s">
        <v>34</v>
      </c>
      <c r="P251" s="3" t="s">
        <v>21</v>
      </c>
      <c r="Q251"/>
    </row>
    <row r="252" spans="1:18" ht="14.25" customHeight="1" x14ac:dyDescent="0.25">
      <c r="A252" s="3">
        <f t="shared" si="3"/>
        <v>4</v>
      </c>
      <c r="B252" s="4">
        <v>41535</v>
      </c>
      <c r="C252" s="5">
        <v>0.625</v>
      </c>
      <c r="D252" s="3" t="s">
        <v>250</v>
      </c>
      <c r="E252" s="3" t="s">
        <v>729</v>
      </c>
      <c r="G252" s="3">
        <v>0</v>
      </c>
      <c r="H252" s="3">
        <v>1</v>
      </c>
      <c r="I252" s="3">
        <v>0</v>
      </c>
      <c r="J252" s="3">
        <v>1</v>
      </c>
      <c r="K252" s="3" t="s">
        <v>81</v>
      </c>
      <c r="L252" s="3" t="s">
        <v>82</v>
      </c>
      <c r="M252" s="3" t="s">
        <v>386</v>
      </c>
      <c r="N252" s="3" t="s">
        <v>387</v>
      </c>
      <c r="O252" s="3" t="s">
        <v>388</v>
      </c>
      <c r="P252" s="3" t="s">
        <v>21</v>
      </c>
      <c r="Q252"/>
    </row>
    <row r="253" spans="1:18" ht="14.25" customHeight="1" x14ac:dyDescent="0.25">
      <c r="A253" s="3">
        <f t="shared" si="3"/>
        <v>4</v>
      </c>
      <c r="B253" s="4">
        <v>41535</v>
      </c>
      <c r="C253" s="5">
        <v>0.64583333333333337</v>
      </c>
      <c r="G253" s="3">
        <v>0</v>
      </c>
      <c r="H253" s="3">
        <v>0</v>
      </c>
      <c r="I253" s="3">
        <v>0</v>
      </c>
      <c r="J253" s="3">
        <v>0</v>
      </c>
      <c r="K253" s="3" t="s">
        <v>39</v>
      </c>
      <c r="L253" s="3" t="s">
        <v>40</v>
      </c>
      <c r="R253"/>
    </row>
    <row r="254" spans="1:18" ht="14.25" customHeight="1" x14ac:dyDescent="0.25">
      <c r="A254" s="3">
        <f t="shared" si="3"/>
        <v>4</v>
      </c>
      <c r="B254" s="4">
        <v>41535</v>
      </c>
      <c r="C254" s="5">
        <v>0.64583333333333337</v>
      </c>
      <c r="D254" s="3" t="s">
        <v>243</v>
      </c>
      <c r="E254" s="3" t="s">
        <v>711</v>
      </c>
      <c r="G254" s="3">
        <v>0</v>
      </c>
      <c r="H254" s="3">
        <v>1</v>
      </c>
      <c r="I254" s="3">
        <v>0</v>
      </c>
      <c r="J254" s="3">
        <v>0</v>
      </c>
      <c r="K254" s="3" t="s">
        <v>30</v>
      </c>
      <c r="L254" s="3" t="s">
        <v>31</v>
      </c>
      <c r="M254" s="3" t="s">
        <v>35</v>
      </c>
      <c r="N254" s="3" t="s">
        <v>36</v>
      </c>
      <c r="O254" s="3" t="s">
        <v>37</v>
      </c>
      <c r="P254" s="3" t="s">
        <v>25</v>
      </c>
      <c r="R254"/>
    </row>
    <row r="255" spans="1:18" ht="14.25" customHeight="1" x14ac:dyDescent="0.25">
      <c r="A255" s="3">
        <f t="shared" si="3"/>
        <v>4</v>
      </c>
      <c r="B255" s="4">
        <v>41535</v>
      </c>
      <c r="C255" s="5">
        <v>0.64583333333333337</v>
      </c>
      <c r="D255" s="3" t="s">
        <v>529</v>
      </c>
      <c r="E255" s="3" t="s">
        <v>733</v>
      </c>
      <c r="G255" s="3">
        <v>0</v>
      </c>
      <c r="H255" s="3">
        <v>1</v>
      </c>
      <c r="I255" s="3">
        <v>0</v>
      </c>
      <c r="J255" s="3">
        <v>1</v>
      </c>
      <c r="K255" s="3" t="s">
        <v>81</v>
      </c>
      <c r="L255" s="3" t="s">
        <v>82</v>
      </c>
      <c r="M255" s="3" t="s">
        <v>531</v>
      </c>
      <c r="N255" s="3" t="s">
        <v>532</v>
      </c>
      <c r="O255" s="3" t="s">
        <v>533</v>
      </c>
      <c r="P255" s="3" t="s">
        <v>29</v>
      </c>
      <c r="Q255"/>
    </row>
    <row r="256" spans="1:18" ht="14.25" customHeight="1" x14ac:dyDescent="0.25">
      <c r="A256" s="3">
        <f t="shared" si="3"/>
        <v>4</v>
      </c>
      <c r="B256" s="4">
        <v>41535</v>
      </c>
      <c r="C256" s="5">
        <v>0.66666666666666663</v>
      </c>
      <c r="D256" s="3" t="s">
        <v>273</v>
      </c>
      <c r="E256" s="3" t="s">
        <v>717</v>
      </c>
      <c r="G256" s="3">
        <v>0</v>
      </c>
      <c r="H256" s="3">
        <v>1</v>
      </c>
      <c r="I256" s="3">
        <v>0</v>
      </c>
      <c r="J256" s="3">
        <v>0</v>
      </c>
      <c r="K256" s="3" t="s">
        <v>39</v>
      </c>
      <c r="L256" s="3" t="s">
        <v>40</v>
      </c>
      <c r="M256" s="3" t="s">
        <v>718</v>
      </c>
      <c r="N256" s="3" t="s">
        <v>719</v>
      </c>
      <c r="O256" s="3" t="s">
        <v>720</v>
      </c>
      <c r="P256" s="3" t="s">
        <v>55</v>
      </c>
    </row>
    <row r="257" spans="1:18" ht="14.25" customHeight="1" x14ac:dyDescent="0.25">
      <c r="A257" s="3">
        <f t="shared" si="3"/>
        <v>4</v>
      </c>
      <c r="B257" s="4">
        <v>41535</v>
      </c>
      <c r="C257" s="5">
        <v>0.66666666666666663</v>
      </c>
      <c r="D257" s="3" t="s">
        <v>243</v>
      </c>
      <c r="E257" s="3" t="s">
        <v>711</v>
      </c>
      <c r="G257" s="3">
        <v>0</v>
      </c>
      <c r="H257" s="3">
        <v>1</v>
      </c>
      <c r="I257" s="3">
        <v>0</v>
      </c>
      <c r="J257" s="3">
        <v>0</v>
      </c>
      <c r="K257" s="3" t="s">
        <v>30</v>
      </c>
      <c r="L257" s="3" t="s">
        <v>31</v>
      </c>
      <c r="M257" s="3" t="s">
        <v>35</v>
      </c>
      <c r="N257" s="3" t="s">
        <v>36</v>
      </c>
      <c r="O257" s="3" t="s">
        <v>37</v>
      </c>
      <c r="P257" s="3" t="s">
        <v>25</v>
      </c>
      <c r="Q257"/>
    </row>
    <row r="258" spans="1:18" ht="14.25" customHeight="1" x14ac:dyDescent="0.25">
      <c r="A258" s="3">
        <f t="shared" si="3"/>
        <v>4</v>
      </c>
      <c r="B258" s="4">
        <v>41535</v>
      </c>
      <c r="C258" s="5">
        <v>0.66666666666666663</v>
      </c>
      <c r="D258" s="3" t="s">
        <v>250</v>
      </c>
      <c r="E258" s="3" t="s">
        <v>734</v>
      </c>
      <c r="G258" s="3">
        <v>0</v>
      </c>
      <c r="H258" s="3">
        <v>1</v>
      </c>
      <c r="I258" s="3">
        <v>0</v>
      </c>
      <c r="J258" s="3">
        <v>0</v>
      </c>
      <c r="K258" s="3" t="s">
        <v>81</v>
      </c>
      <c r="L258" s="3" t="s">
        <v>82</v>
      </c>
      <c r="M258" s="3" t="s">
        <v>59</v>
      </c>
      <c r="N258" s="3" t="s">
        <v>60</v>
      </c>
      <c r="O258" s="3" t="s">
        <v>61</v>
      </c>
      <c r="P258" s="3" t="s">
        <v>21</v>
      </c>
      <c r="Q258"/>
    </row>
    <row r="259" spans="1:18" ht="14.25" customHeight="1" x14ac:dyDescent="0.25">
      <c r="A259" s="3">
        <f t="shared" ref="A259:A322" si="4">WEEKDAY(B259,1)</f>
        <v>4</v>
      </c>
      <c r="B259" s="4">
        <v>41535</v>
      </c>
      <c r="C259" s="5">
        <v>0.66666666666666663</v>
      </c>
      <c r="D259" s="3" t="s">
        <v>529</v>
      </c>
      <c r="E259" s="3" t="s">
        <v>739</v>
      </c>
      <c r="G259" s="3">
        <v>0</v>
      </c>
      <c r="H259" s="3">
        <v>1</v>
      </c>
      <c r="I259" s="3">
        <v>0</v>
      </c>
      <c r="J259" s="3">
        <v>0</v>
      </c>
      <c r="K259" s="3" t="s">
        <v>135</v>
      </c>
      <c r="L259" s="3" t="s">
        <v>136</v>
      </c>
      <c r="M259" s="3" t="s">
        <v>560</v>
      </c>
      <c r="N259" s="3" t="s">
        <v>561</v>
      </c>
      <c r="O259" s="3" t="s">
        <v>562</v>
      </c>
      <c r="P259" s="3" t="s">
        <v>29</v>
      </c>
      <c r="Q259"/>
    </row>
    <row r="260" spans="1:18" ht="14.25" customHeight="1" x14ac:dyDescent="0.25">
      <c r="A260" s="3">
        <f t="shared" si="4"/>
        <v>4</v>
      </c>
      <c r="B260" s="4">
        <v>41535</v>
      </c>
      <c r="C260" s="5">
        <v>0.6875</v>
      </c>
      <c r="D260" s="3" t="s">
        <v>273</v>
      </c>
      <c r="E260" s="3" t="s">
        <v>717</v>
      </c>
      <c r="G260" s="3">
        <v>0</v>
      </c>
      <c r="H260" s="3">
        <v>1</v>
      </c>
      <c r="I260" s="3">
        <v>0</v>
      </c>
      <c r="J260" s="3">
        <v>0</v>
      </c>
      <c r="K260" s="3" t="s">
        <v>39</v>
      </c>
      <c r="L260" s="3" t="s">
        <v>40</v>
      </c>
      <c r="M260" s="3" t="s">
        <v>718</v>
      </c>
      <c r="N260" s="3" t="s">
        <v>719</v>
      </c>
      <c r="O260" s="3" t="s">
        <v>720</v>
      </c>
      <c r="P260" s="3" t="s">
        <v>55</v>
      </c>
    </row>
    <row r="261" spans="1:18" ht="14.25" customHeight="1" x14ac:dyDescent="0.25">
      <c r="A261" s="3">
        <f t="shared" si="4"/>
        <v>4</v>
      </c>
      <c r="B261" s="4">
        <v>41535</v>
      </c>
      <c r="C261" s="5">
        <v>0.6875</v>
      </c>
      <c r="D261" s="3" t="s">
        <v>529</v>
      </c>
      <c r="E261" s="3" t="s">
        <v>713</v>
      </c>
      <c r="G261" s="3">
        <v>0</v>
      </c>
      <c r="H261" s="3">
        <v>1</v>
      </c>
      <c r="I261" s="3">
        <v>0</v>
      </c>
      <c r="J261" s="3">
        <v>1</v>
      </c>
      <c r="K261" s="3" t="s">
        <v>81</v>
      </c>
      <c r="L261" s="3" t="s">
        <v>82</v>
      </c>
      <c r="M261" s="3" t="s">
        <v>650</v>
      </c>
      <c r="N261" s="3" t="s">
        <v>651</v>
      </c>
      <c r="O261" s="3" t="s">
        <v>652</v>
      </c>
      <c r="P261" s="3" t="s">
        <v>21</v>
      </c>
      <c r="R261"/>
    </row>
    <row r="262" spans="1:18" ht="14.25" customHeight="1" x14ac:dyDescent="0.25">
      <c r="A262" s="3">
        <f t="shared" si="4"/>
        <v>4</v>
      </c>
      <c r="B262" s="4">
        <v>41535</v>
      </c>
      <c r="C262" s="5">
        <v>0.6875</v>
      </c>
      <c r="D262" s="3" t="s">
        <v>257</v>
      </c>
      <c r="E262" s="3" t="s">
        <v>444</v>
      </c>
      <c r="F262" s="3" t="s">
        <v>740</v>
      </c>
      <c r="G262" s="3">
        <v>0</v>
      </c>
      <c r="H262" s="3">
        <v>1</v>
      </c>
      <c r="I262" s="3">
        <v>0</v>
      </c>
      <c r="J262" s="3">
        <v>0</v>
      </c>
      <c r="K262" s="3" t="s">
        <v>135</v>
      </c>
      <c r="L262" s="3" t="s">
        <v>136</v>
      </c>
      <c r="M262" s="3" t="s">
        <v>83</v>
      </c>
      <c r="N262" s="3" t="s">
        <v>84</v>
      </c>
      <c r="O262" s="3" t="s">
        <v>85</v>
      </c>
      <c r="P262" s="3" t="s">
        <v>21</v>
      </c>
    </row>
    <row r="263" spans="1:18" ht="14.25" customHeight="1" x14ac:dyDescent="0.25">
      <c r="A263" s="3">
        <f t="shared" si="4"/>
        <v>4</v>
      </c>
      <c r="B263" s="4">
        <v>41535</v>
      </c>
      <c r="C263" s="5">
        <v>0.6875</v>
      </c>
      <c r="D263" s="3" t="s">
        <v>299</v>
      </c>
      <c r="E263" s="3" t="s">
        <v>714</v>
      </c>
      <c r="G263" s="3">
        <v>0</v>
      </c>
      <c r="H263" s="3">
        <v>1</v>
      </c>
      <c r="I263" s="3">
        <v>0</v>
      </c>
      <c r="J263" s="3">
        <v>0</v>
      </c>
      <c r="K263" s="3" t="s">
        <v>95</v>
      </c>
      <c r="L263" s="3" t="s">
        <v>96</v>
      </c>
      <c r="M263" s="3" t="s">
        <v>77</v>
      </c>
      <c r="N263" s="3" t="s">
        <v>205</v>
      </c>
      <c r="O263" s="3" t="s">
        <v>206</v>
      </c>
      <c r="P263" s="3" t="s">
        <v>21</v>
      </c>
      <c r="Q263"/>
      <c r="R263"/>
    </row>
    <row r="264" spans="1:18" ht="14.25" customHeight="1" x14ac:dyDescent="0.25">
      <c r="A264" s="3">
        <f t="shared" si="4"/>
        <v>4</v>
      </c>
      <c r="B264" s="4">
        <v>41535</v>
      </c>
      <c r="C264" s="5">
        <v>0.70833333333333337</v>
      </c>
      <c r="D264" s="3" t="s">
        <v>245</v>
      </c>
      <c r="E264" s="3" t="s">
        <v>442</v>
      </c>
      <c r="G264" s="3">
        <v>0</v>
      </c>
      <c r="H264" s="3">
        <v>1</v>
      </c>
      <c r="I264" s="3">
        <v>0</v>
      </c>
      <c r="J264" s="3">
        <v>0</v>
      </c>
      <c r="K264" s="3" t="s">
        <v>39</v>
      </c>
      <c r="L264" s="3" t="s">
        <v>40</v>
      </c>
      <c r="M264" s="3" t="s">
        <v>411</v>
      </c>
      <c r="N264" s="3" t="s">
        <v>412</v>
      </c>
      <c r="O264" s="3" t="s">
        <v>413</v>
      </c>
      <c r="P264" s="3" t="s">
        <v>25</v>
      </c>
      <c r="Q264"/>
    </row>
    <row r="265" spans="1:18" ht="14.25" customHeight="1" x14ac:dyDescent="0.25">
      <c r="A265" s="3">
        <f t="shared" si="4"/>
        <v>4</v>
      </c>
      <c r="B265" s="4">
        <v>41535</v>
      </c>
      <c r="C265" s="5">
        <v>0.70833333333333337</v>
      </c>
      <c r="D265" s="3" t="s">
        <v>257</v>
      </c>
      <c r="E265" s="3" t="s">
        <v>738</v>
      </c>
      <c r="G265" s="3">
        <v>0</v>
      </c>
      <c r="H265" s="3">
        <v>1</v>
      </c>
      <c r="I265" s="3">
        <v>0</v>
      </c>
      <c r="J265" s="3">
        <v>0</v>
      </c>
      <c r="K265" s="3" t="s">
        <v>81</v>
      </c>
      <c r="L265" s="3" t="s">
        <v>82</v>
      </c>
      <c r="M265" s="3" t="s">
        <v>52</v>
      </c>
      <c r="N265" s="3" t="s">
        <v>53</v>
      </c>
      <c r="O265" s="3" t="s">
        <v>54</v>
      </c>
      <c r="P265" s="3" t="s">
        <v>55</v>
      </c>
    </row>
    <row r="266" spans="1:18" ht="14.25" customHeight="1" x14ac:dyDescent="0.25">
      <c r="A266" s="3">
        <f t="shared" si="4"/>
        <v>4</v>
      </c>
      <c r="B266" s="4">
        <v>41535</v>
      </c>
      <c r="C266" s="5">
        <v>0.70833333333333337</v>
      </c>
      <c r="G266" s="3">
        <v>0</v>
      </c>
      <c r="H266" s="3">
        <v>0</v>
      </c>
      <c r="I266" s="3">
        <v>0</v>
      </c>
      <c r="J266" s="3">
        <v>0</v>
      </c>
      <c r="K266" s="3" t="s">
        <v>135</v>
      </c>
      <c r="L266" s="3" t="s">
        <v>136</v>
      </c>
      <c r="R266"/>
    </row>
    <row r="267" spans="1:18" ht="14.25" customHeight="1" x14ac:dyDescent="0.25">
      <c r="A267" s="3">
        <f t="shared" si="4"/>
        <v>4</v>
      </c>
      <c r="B267" s="4">
        <v>41535</v>
      </c>
      <c r="C267" s="5">
        <v>0.70833333333333337</v>
      </c>
      <c r="D267" s="3" t="s">
        <v>299</v>
      </c>
      <c r="E267" s="3" t="s">
        <v>714</v>
      </c>
      <c r="G267" s="3">
        <v>0</v>
      </c>
      <c r="H267" s="3">
        <v>1</v>
      </c>
      <c r="I267" s="3">
        <v>0</v>
      </c>
      <c r="J267" s="3">
        <v>0</v>
      </c>
      <c r="K267" s="3" t="s">
        <v>95</v>
      </c>
      <c r="L267" s="3" t="s">
        <v>96</v>
      </c>
      <c r="M267" s="3" t="s">
        <v>77</v>
      </c>
      <c r="N267" s="3" t="s">
        <v>205</v>
      </c>
      <c r="O267" s="3" t="s">
        <v>206</v>
      </c>
      <c r="P267" s="3" t="s">
        <v>21</v>
      </c>
      <c r="Q267"/>
    </row>
    <row r="268" spans="1:18" ht="14.25" customHeight="1" x14ac:dyDescent="0.25">
      <c r="A268" s="3">
        <f t="shared" si="4"/>
        <v>4</v>
      </c>
      <c r="B268" s="4">
        <v>41535</v>
      </c>
      <c r="C268" s="5">
        <v>0.72916666666666663</v>
      </c>
      <c r="D268" s="3" t="s">
        <v>245</v>
      </c>
      <c r="E268" s="3" t="s">
        <v>442</v>
      </c>
      <c r="G268" s="3">
        <v>0</v>
      </c>
      <c r="H268" s="3">
        <v>1</v>
      </c>
      <c r="I268" s="3">
        <v>0</v>
      </c>
      <c r="J268" s="3">
        <v>0</v>
      </c>
      <c r="K268" s="3" t="s">
        <v>39</v>
      </c>
      <c r="L268" s="3" t="s">
        <v>40</v>
      </c>
      <c r="M268" s="3" t="s">
        <v>411</v>
      </c>
      <c r="N268" s="3" t="s">
        <v>412</v>
      </c>
      <c r="O268" s="3" t="s">
        <v>413</v>
      </c>
      <c r="P268" s="3" t="s">
        <v>25</v>
      </c>
    </row>
    <row r="269" spans="1:18" ht="14.25" customHeight="1" x14ac:dyDescent="0.25">
      <c r="A269" s="3">
        <f t="shared" si="4"/>
        <v>4</v>
      </c>
      <c r="B269" s="4">
        <v>41535</v>
      </c>
      <c r="C269" s="5">
        <v>0.72916666666666663</v>
      </c>
      <c r="D269" s="3" t="s">
        <v>249</v>
      </c>
      <c r="E269" s="3" t="s">
        <v>638</v>
      </c>
      <c r="G269" s="3">
        <v>1</v>
      </c>
      <c r="H269" s="3">
        <v>0</v>
      </c>
      <c r="I269" s="3">
        <v>0</v>
      </c>
      <c r="J269" s="3">
        <v>1</v>
      </c>
      <c r="K269" s="3" t="s">
        <v>57</v>
      </c>
      <c r="L269" s="3" t="s">
        <v>58</v>
      </c>
      <c r="M269" s="3" t="s">
        <v>639</v>
      </c>
      <c r="N269" s="3" t="s">
        <v>640</v>
      </c>
      <c r="O269" s="3" t="s">
        <v>641</v>
      </c>
      <c r="P269" s="3" t="s">
        <v>29</v>
      </c>
      <c r="R269"/>
    </row>
    <row r="270" spans="1:18" ht="14.25" customHeight="1" x14ac:dyDescent="0.25">
      <c r="A270" s="3">
        <f t="shared" si="4"/>
        <v>4</v>
      </c>
      <c r="B270" s="4">
        <v>41535</v>
      </c>
      <c r="C270" s="5">
        <v>0.72916666666666663</v>
      </c>
      <c r="D270" s="3" t="s">
        <v>284</v>
      </c>
      <c r="E270" s="3" t="s">
        <v>741</v>
      </c>
      <c r="G270" s="3">
        <v>0</v>
      </c>
      <c r="H270" s="3">
        <v>1</v>
      </c>
      <c r="I270" s="3">
        <v>0</v>
      </c>
      <c r="J270" s="3">
        <v>0</v>
      </c>
      <c r="K270" s="3" t="s">
        <v>135</v>
      </c>
      <c r="L270" s="3" t="s">
        <v>136</v>
      </c>
      <c r="M270" s="3" t="s">
        <v>137</v>
      </c>
      <c r="N270" s="3" t="s">
        <v>138</v>
      </c>
      <c r="O270" s="3" t="s">
        <v>139</v>
      </c>
      <c r="P270" s="3" t="s">
        <v>21</v>
      </c>
    </row>
    <row r="271" spans="1:18" ht="14.25" customHeight="1" x14ac:dyDescent="0.25">
      <c r="A271" s="3">
        <f t="shared" si="4"/>
        <v>4</v>
      </c>
      <c r="B271" s="4">
        <v>41535</v>
      </c>
      <c r="C271" s="5">
        <v>0.75</v>
      </c>
      <c r="G271" s="3">
        <v>0</v>
      </c>
      <c r="H271" s="3">
        <v>0</v>
      </c>
      <c r="I271" s="3">
        <v>0</v>
      </c>
      <c r="J271" s="3">
        <v>0</v>
      </c>
      <c r="K271" s="3" t="s">
        <v>39</v>
      </c>
      <c r="L271" s="3" t="s">
        <v>40</v>
      </c>
    </row>
    <row r="272" spans="1:18" ht="14.25" customHeight="1" x14ac:dyDescent="0.25">
      <c r="A272" s="3">
        <f t="shared" si="4"/>
        <v>4</v>
      </c>
      <c r="B272" s="4">
        <v>41535</v>
      </c>
      <c r="C272" s="5">
        <v>0.75</v>
      </c>
      <c r="D272" s="3" t="s">
        <v>276</v>
      </c>
      <c r="E272" s="3" t="s">
        <v>277</v>
      </c>
      <c r="F272" s="3" t="s">
        <v>65</v>
      </c>
      <c r="G272" s="3">
        <v>0</v>
      </c>
      <c r="H272" s="3">
        <v>1</v>
      </c>
      <c r="I272" s="3">
        <v>0</v>
      </c>
      <c r="J272" s="3">
        <v>0</v>
      </c>
      <c r="K272" s="3" t="s">
        <v>57</v>
      </c>
      <c r="L272" s="3" t="s">
        <v>58</v>
      </c>
      <c r="M272" s="3" t="s">
        <v>41</v>
      </c>
      <c r="N272" s="3" t="s">
        <v>42</v>
      </c>
      <c r="O272" s="3" t="s">
        <v>43</v>
      </c>
      <c r="P272" s="3" t="s">
        <v>25</v>
      </c>
      <c r="Q272"/>
      <c r="R272"/>
    </row>
    <row r="273" spans="1:18" ht="14.25" customHeight="1" x14ac:dyDescent="0.25">
      <c r="A273" s="3">
        <f t="shared" si="4"/>
        <v>4</v>
      </c>
      <c r="B273" s="4">
        <v>41535</v>
      </c>
      <c r="C273" s="5">
        <v>0.77083333333333337</v>
      </c>
      <c r="G273" s="3">
        <v>0</v>
      </c>
      <c r="H273" s="3">
        <v>0</v>
      </c>
      <c r="I273" s="3">
        <v>0</v>
      </c>
      <c r="J273" s="3">
        <v>0</v>
      </c>
      <c r="K273" s="3" t="s">
        <v>39</v>
      </c>
      <c r="L273" s="3" t="s">
        <v>40</v>
      </c>
      <c r="Q273"/>
    </row>
    <row r="274" spans="1:18" ht="14.25" customHeight="1" x14ac:dyDescent="0.25">
      <c r="A274" s="3">
        <f t="shared" si="4"/>
        <v>4</v>
      </c>
      <c r="B274" s="4">
        <v>41535</v>
      </c>
      <c r="C274" s="5">
        <v>0.77083333333333337</v>
      </c>
      <c r="D274" s="3" t="s">
        <v>276</v>
      </c>
      <c r="E274" s="3" t="s">
        <v>277</v>
      </c>
      <c r="G274" s="3">
        <v>0</v>
      </c>
      <c r="H274" s="3">
        <v>1</v>
      </c>
      <c r="I274" s="3">
        <v>0</v>
      </c>
      <c r="J274" s="3">
        <v>0</v>
      </c>
      <c r="K274" s="3" t="s">
        <v>57</v>
      </c>
      <c r="L274" s="3" t="s">
        <v>58</v>
      </c>
      <c r="M274" s="3" t="s">
        <v>41</v>
      </c>
      <c r="N274" s="3" t="s">
        <v>42</v>
      </c>
      <c r="O274" s="3" t="s">
        <v>43</v>
      </c>
      <c r="P274" s="3" t="s">
        <v>25</v>
      </c>
    </row>
    <row r="275" spans="1:18" ht="14.25" customHeight="1" x14ac:dyDescent="0.25">
      <c r="A275" s="3">
        <f t="shared" si="4"/>
        <v>4</v>
      </c>
      <c r="B275" s="4">
        <v>41535</v>
      </c>
      <c r="C275" s="5">
        <v>0.79166666666666663</v>
      </c>
      <c r="D275" s="3" t="s">
        <v>241</v>
      </c>
      <c r="E275" s="3" t="s">
        <v>642</v>
      </c>
      <c r="G275" s="3">
        <v>1</v>
      </c>
      <c r="H275" s="3">
        <v>0</v>
      </c>
      <c r="I275" s="3">
        <v>0</v>
      </c>
      <c r="J275" s="3">
        <v>0</v>
      </c>
      <c r="K275" s="3" t="s">
        <v>57</v>
      </c>
      <c r="L275" s="3" t="s">
        <v>58</v>
      </c>
      <c r="M275" s="3" t="s">
        <v>156</v>
      </c>
      <c r="N275" s="3" t="s">
        <v>157</v>
      </c>
      <c r="O275" s="3" t="s">
        <v>158</v>
      </c>
      <c r="P275" s="3" t="s">
        <v>25</v>
      </c>
      <c r="Q275"/>
    </row>
    <row r="276" spans="1:18" ht="14.25" customHeight="1" x14ac:dyDescent="0.25">
      <c r="A276" s="3">
        <f t="shared" si="4"/>
        <v>4</v>
      </c>
      <c r="B276" s="4">
        <v>41535</v>
      </c>
      <c r="C276" s="5">
        <v>0.8125</v>
      </c>
      <c r="D276" s="3" t="s">
        <v>250</v>
      </c>
      <c r="E276" s="3" t="s">
        <v>723</v>
      </c>
      <c r="F276" s="3" t="s">
        <v>724</v>
      </c>
      <c r="G276" s="3">
        <v>0</v>
      </c>
      <c r="H276" s="3">
        <v>1</v>
      </c>
      <c r="I276" s="3">
        <v>0</v>
      </c>
      <c r="J276" s="3">
        <v>0</v>
      </c>
      <c r="K276" s="3" t="s">
        <v>57</v>
      </c>
      <c r="L276" s="3" t="s">
        <v>58</v>
      </c>
      <c r="M276" s="3" t="s">
        <v>127</v>
      </c>
      <c r="N276" s="3" t="s">
        <v>128</v>
      </c>
      <c r="O276" s="3" t="s">
        <v>129</v>
      </c>
      <c r="P276" s="3" t="s">
        <v>21</v>
      </c>
      <c r="Q276"/>
      <c r="R276"/>
    </row>
    <row r="277" spans="1:18" ht="14.25" customHeight="1" x14ac:dyDescent="0.25">
      <c r="A277" s="3">
        <f t="shared" si="4"/>
        <v>4</v>
      </c>
      <c r="B277" s="4">
        <v>41535</v>
      </c>
      <c r="C277" s="5">
        <v>0.83333333333333337</v>
      </c>
      <c r="D277" s="3" t="s">
        <v>250</v>
      </c>
      <c r="E277" s="3" t="s">
        <v>723</v>
      </c>
      <c r="G277" s="3">
        <v>0</v>
      </c>
      <c r="H277" s="3">
        <v>1</v>
      </c>
      <c r="I277" s="3">
        <v>0</v>
      </c>
      <c r="J277" s="3">
        <v>0</v>
      </c>
      <c r="K277" s="3" t="s">
        <v>57</v>
      </c>
      <c r="L277" s="3" t="s">
        <v>58</v>
      </c>
      <c r="M277" s="3" t="s">
        <v>127</v>
      </c>
      <c r="N277" s="3" t="s">
        <v>128</v>
      </c>
      <c r="O277" s="3" t="s">
        <v>129</v>
      </c>
      <c r="P277" s="3" t="s">
        <v>21</v>
      </c>
      <c r="Q277"/>
      <c r="R277"/>
    </row>
    <row r="278" spans="1:18" ht="14.25" customHeight="1" x14ac:dyDescent="0.25">
      <c r="A278" s="3">
        <f t="shared" si="4"/>
        <v>5</v>
      </c>
      <c r="B278" s="4">
        <v>41536</v>
      </c>
      <c r="C278" s="5">
        <v>0.5</v>
      </c>
      <c r="G278" s="3">
        <v>0</v>
      </c>
      <c r="H278" s="3">
        <v>0</v>
      </c>
      <c r="I278" s="3">
        <v>0</v>
      </c>
      <c r="J278" s="3">
        <v>0</v>
      </c>
      <c r="K278" s="3" t="s">
        <v>14</v>
      </c>
      <c r="L278" s="3" t="s">
        <v>15</v>
      </c>
    </row>
    <row r="279" spans="1:18" ht="14.25" customHeight="1" x14ac:dyDescent="0.25">
      <c r="A279" s="3">
        <f t="shared" si="4"/>
        <v>5</v>
      </c>
      <c r="B279" s="4">
        <v>41536</v>
      </c>
      <c r="C279" s="5">
        <v>0.5</v>
      </c>
      <c r="D279" s="3" t="s">
        <v>250</v>
      </c>
      <c r="E279" s="3" t="s">
        <v>556</v>
      </c>
      <c r="F279" s="3" t="s">
        <v>557</v>
      </c>
      <c r="G279" s="3">
        <v>1</v>
      </c>
      <c r="H279" s="3">
        <v>0</v>
      </c>
      <c r="I279" s="3">
        <v>0</v>
      </c>
      <c r="J279" s="3">
        <v>0</v>
      </c>
      <c r="K279" s="3" t="s">
        <v>81</v>
      </c>
      <c r="L279" s="3" t="s">
        <v>82</v>
      </c>
      <c r="M279" s="3" t="s">
        <v>59</v>
      </c>
      <c r="N279" s="3" t="s">
        <v>60</v>
      </c>
      <c r="O279" s="3" t="s">
        <v>61</v>
      </c>
      <c r="P279" s="3" t="s">
        <v>21</v>
      </c>
    </row>
    <row r="280" spans="1:18" ht="14.25" customHeight="1" x14ac:dyDescent="0.25">
      <c r="A280" s="3">
        <f t="shared" si="4"/>
        <v>5</v>
      </c>
      <c r="B280" s="4">
        <v>41536</v>
      </c>
      <c r="C280" s="5">
        <v>0.52083333333333337</v>
      </c>
      <c r="G280" s="3">
        <v>0</v>
      </c>
      <c r="H280" s="3">
        <v>0</v>
      </c>
      <c r="I280" s="3">
        <v>0</v>
      </c>
      <c r="J280" s="3">
        <v>0</v>
      </c>
      <c r="K280" s="3" t="s">
        <v>39</v>
      </c>
      <c r="L280" s="3" t="s">
        <v>40</v>
      </c>
    </row>
    <row r="281" spans="1:18" ht="14.25" customHeight="1" x14ac:dyDescent="0.25">
      <c r="A281" s="3">
        <f t="shared" si="4"/>
        <v>5</v>
      </c>
      <c r="B281" s="4">
        <v>41536</v>
      </c>
      <c r="C281" s="5">
        <v>0.52083333333333337</v>
      </c>
      <c r="D281" s="3" t="s">
        <v>236</v>
      </c>
      <c r="E281" s="3" t="s">
        <v>681</v>
      </c>
      <c r="F281" s="3" t="s">
        <v>682</v>
      </c>
      <c r="G281" s="3">
        <v>0</v>
      </c>
      <c r="H281" s="3">
        <v>1</v>
      </c>
      <c r="I281" s="3">
        <v>0</v>
      </c>
      <c r="J281" s="3">
        <v>0</v>
      </c>
      <c r="K281" s="3" t="s">
        <v>14</v>
      </c>
      <c r="L281" s="3" t="s">
        <v>15</v>
      </c>
      <c r="M281" s="3" t="s">
        <v>62</v>
      </c>
      <c r="N281" s="3" t="s">
        <v>63</v>
      </c>
      <c r="O281" s="3" t="s">
        <v>64</v>
      </c>
      <c r="P281" s="3" t="s">
        <v>21</v>
      </c>
      <c r="Q281"/>
    </row>
    <row r="282" spans="1:18" ht="14.25" customHeight="1" x14ac:dyDescent="0.25">
      <c r="A282" s="3">
        <f t="shared" si="4"/>
        <v>5</v>
      </c>
      <c r="B282" s="4">
        <v>41536</v>
      </c>
      <c r="C282" s="5">
        <v>0.52083333333333337</v>
      </c>
      <c r="D282" s="3" t="s">
        <v>250</v>
      </c>
      <c r="E282" s="3" t="s">
        <v>556</v>
      </c>
      <c r="G282" s="3">
        <v>0</v>
      </c>
      <c r="H282" s="3">
        <v>1</v>
      </c>
      <c r="I282" s="3">
        <v>0</v>
      </c>
      <c r="J282" s="3">
        <v>0</v>
      </c>
      <c r="K282" s="3" t="s">
        <v>81</v>
      </c>
      <c r="L282" s="3" t="s">
        <v>82</v>
      </c>
      <c r="M282" s="3" t="s">
        <v>59</v>
      </c>
      <c r="N282" s="3" t="s">
        <v>60</v>
      </c>
      <c r="O282" s="3" t="s">
        <v>61</v>
      </c>
      <c r="P282" s="3" t="s">
        <v>21</v>
      </c>
    </row>
    <row r="283" spans="1:18" ht="14.25" customHeight="1" x14ac:dyDescent="0.25">
      <c r="A283" s="3">
        <f t="shared" si="4"/>
        <v>5</v>
      </c>
      <c r="B283" s="4">
        <v>41536</v>
      </c>
      <c r="C283" s="5">
        <v>0.54166666666666663</v>
      </c>
      <c r="D283" s="3" t="s">
        <v>245</v>
      </c>
      <c r="E283" s="3" t="s">
        <v>246</v>
      </c>
      <c r="G283" s="3">
        <v>0</v>
      </c>
      <c r="H283" s="3">
        <v>1</v>
      </c>
      <c r="I283" s="3">
        <v>0</v>
      </c>
      <c r="J283" s="3">
        <v>0</v>
      </c>
      <c r="K283" s="3" t="s">
        <v>39</v>
      </c>
      <c r="L283" s="3" t="s">
        <v>40</v>
      </c>
      <c r="M283" s="3" t="s">
        <v>41</v>
      </c>
      <c r="N283" s="3" t="s">
        <v>42</v>
      </c>
      <c r="O283" s="3" t="s">
        <v>43</v>
      </c>
      <c r="P283" s="3" t="s">
        <v>25</v>
      </c>
    </row>
    <row r="284" spans="1:18" ht="14.25" customHeight="1" x14ac:dyDescent="0.25">
      <c r="A284" s="3">
        <f t="shared" si="4"/>
        <v>5</v>
      </c>
      <c r="B284" s="4">
        <v>41536</v>
      </c>
      <c r="C284" s="5">
        <v>0.54166666666666663</v>
      </c>
      <c r="D284" s="3" t="s">
        <v>250</v>
      </c>
      <c r="E284" s="3" t="s">
        <v>695</v>
      </c>
      <c r="G284" s="3">
        <v>0</v>
      </c>
      <c r="H284" s="3">
        <v>1</v>
      </c>
      <c r="I284" s="3">
        <v>0</v>
      </c>
      <c r="J284" s="3">
        <v>0</v>
      </c>
      <c r="K284" s="3" t="s">
        <v>81</v>
      </c>
      <c r="L284" s="3" t="s">
        <v>82</v>
      </c>
      <c r="M284" s="3" t="s">
        <v>394</v>
      </c>
      <c r="N284" s="3" t="s">
        <v>395</v>
      </c>
      <c r="O284" s="3" t="s">
        <v>396</v>
      </c>
      <c r="P284" s="3" t="s">
        <v>25</v>
      </c>
    </row>
    <row r="285" spans="1:18" ht="14.25" customHeight="1" x14ac:dyDescent="0.25">
      <c r="A285" s="3">
        <f t="shared" si="4"/>
        <v>5</v>
      </c>
      <c r="B285" s="4">
        <v>41536</v>
      </c>
      <c r="C285" s="5">
        <v>0.5625</v>
      </c>
      <c r="D285" s="3" t="s">
        <v>245</v>
      </c>
      <c r="E285" s="3" t="s">
        <v>246</v>
      </c>
      <c r="G285" s="3">
        <v>0</v>
      </c>
      <c r="H285" s="3">
        <v>1</v>
      </c>
      <c r="I285" s="3">
        <v>0</v>
      </c>
      <c r="J285" s="3">
        <v>0</v>
      </c>
      <c r="K285" s="3" t="s">
        <v>39</v>
      </c>
      <c r="L285" s="3" t="s">
        <v>40</v>
      </c>
      <c r="M285" s="3" t="s">
        <v>41</v>
      </c>
      <c r="N285" s="3" t="s">
        <v>42</v>
      </c>
      <c r="O285" s="3" t="s">
        <v>43</v>
      </c>
      <c r="P285" s="3" t="s">
        <v>25</v>
      </c>
    </row>
    <row r="286" spans="1:18" ht="14.25" customHeight="1" x14ac:dyDescent="0.25">
      <c r="A286" s="3">
        <f t="shared" si="4"/>
        <v>5</v>
      </c>
      <c r="B286" s="4">
        <v>41536</v>
      </c>
      <c r="C286" s="5">
        <v>0.58333333333333337</v>
      </c>
      <c r="G286" s="3">
        <v>0</v>
      </c>
      <c r="H286" s="3">
        <v>0</v>
      </c>
      <c r="I286" s="3">
        <v>0</v>
      </c>
      <c r="J286" s="3">
        <v>0</v>
      </c>
      <c r="K286" s="3" t="s">
        <v>39</v>
      </c>
      <c r="L286" s="3" t="s">
        <v>40</v>
      </c>
      <c r="Q286"/>
      <c r="R286"/>
    </row>
    <row r="287" spans="1:18" ht="14.25" customHeight="1" x14ac:dyDescent="0.25">
      <c r="A287" s="3">
        <f t="shared" si="4"/>
        <v>5</v>
      </c>
      <c r="B287" s="4">
        <v>41536</v>
      </c>
      <c r="C287" s="5">
        <v>0.60416666666666663</v>
      </c>
      <c r="G287" s="3">
        <v>0</v>
      </c>
      <c r="H287" s="3">
        <v>0</v>
      </c>
      <c r="I287" s="3">
        <v>0</v>
      </c>
      <c r="J287" s="3">
        <v>0</v>
      </c>
      <c r="K287" s="3" t="s">
        <v>39</v>
      </c>
      <c r="L287" s="3" t="s">
        <v>40</v>
      </c>
      <c r="R287"/>
    </row>
    <row r="288" spans="1:18" ht="14.25" customHeight="1" x14ac:dyDescent="0.25">
      <c r="A288" s="3">
        <f t="shared" si="4"/>
        <v>5</v>
      </c>
      <c r="B288" s="4">
        <v>41536</v>
      </c>
      <c r="C288" s="5">
        <v>0.60416666666666663</v>
      </c>
      <c r="D288" s="3" t="s">
        <v>436</v>
      </c>
      <c r="E288" s="3" t="s">
        <v>684</v>
      </c>
      <c r="G288" s="3">
        <v>0</v>
      </c>
      <c r="H288" s="3">
        <v>1</v>
      </c>
      <c r="I288" s="3">
        <v>0</v>
      </c>
      <c r="J288" s="3">
        <v>1</v>
      </c>
      <c r="K288" s="3" t="s">
        <v>69</v>
      </c>
      <c r="L288" s="3" t="s">
        <v>70</v>
      </c>
      <c r="M288" s="3" t="s">
        <v>685</v>
      </c>
      <c r="N288" s="3" t="s">
        <v>686</v>
      </c>
      <c r="O288" s="3" t="s">
        <v>687</v>
      </c>
      <c r="P288" s="3" t="s">
        <v>21</v>
      </c>
      <c r="Q288"/>
      <c r="R288"/>
    </row>
    <row r="289" spans="1:18" ht="14.25" customHeight="1" x14ac:dyDescent="0.25">
      <c r="A289" s="3">
        <f t="shared" si="4"/>
        <v>5</v>
      </c>
      <c r="B289" s="4">
        <v>41536</v>
      </c>
      <c r="C289" s="5">
        <v>0.625</v>
      </c>
      <c r="D289" s="3" t="s">
        <v>270</v>
      </c>
      <c r="E289" s="3" t="s">
        <v>688</v>
      </c>
      <c r="G289" s="3">
        <v>0</v>
      </c>
      <c r="H289" s="3">
        <v>1</v>
      </c>
      <c r="I289" s="3">
        <v>0</v>
      </c>
      <c r="J289" s="3">
        <v>1</v>
      </c>
      <c r="K289" s="3" t="s">
        <v>39</v>
      </c>
      <c r="L289" s="3" t="s">
        <v>40</v>
      </c>
      <c r="M289" s="3" t="s">
        <v>689</v>
      </c>
      <c r="N289" s="3" t="s">
        <v>690</v>
      </c>
      <c r="O289" s="3" t="s">
        <v>691</v>
      </c>
      <c r="P289" s="3" t="s">
        <v>21</v>
      </c>
      <c r="R289"/>
    </row>
    <row r="290" spans="1:18" ht="14.25" customHeight="1" x14ac:dyDescent="0.25">
      <c r="A290" s="3">
        <f t="shared" si="4"/>
        <v>5</v>
      </c>
      <c r="B290" s="4">
        <v>41536</v>
      </c>
      <c r="C290" s="5">
        <v>0.64583333333333337</v>
      </c>
      <c r="G290" s="3">
        <v>0</v>
      </c>
      <c r="H290" s="3">
        <v>0</v>
      </c>
      <c r="I290" s="3">
        <v>0</v>
      </c>
      <c r="J290" s="3">
        <v>0</v>
      </c>
      <c r="K290" s="3" t="s">
        <v>39</v>
      </c>
      <c r="L290" s="3" t="s">
        <v>40</v>
      </c>
    </row>
    <row r="291" spans="1:18" ht="14.25" customHeight="1" x14ac:dyDescent="0.25">
      <c r="A291" s="3">
        <f t="shared" si="4"/>
        <v>5</v>
      </c>
      <c r="B291" s="4">
        <v>41536</v>
      </c>
      <c r="C291" s="5">
        <v>0.64583333333333337</v>
      </c>
      <c r="G291" s="3">
        <v>0</v>
      </c>
      <c r="H291" s="3">
        <v>0</v>
      </c>
      <c r="I291" s="3">
        <v>0</v>
      </c>
      <c r="J291" s="3">
        <v>0</v>
      </c>
      <c r="K291" s="3" t="s">
        <v>39</v>
      </c>
      <c r="L291" s="3" t="s">
        <v>40</v>
      </c>
      <c r="R291"/>
    </row>
    <row r="292" spans="1:18" ht="14.25" customHeight="1" x14ac:dyDescent="0.25">
      <c r="A292" s="3">
        <f t="shared" si="4"/>
        <v>5</v>
      </c>
      <c r="B292" s="4">
        <v>41536</v>
      </c>
      <c r="C292" s="5">
        <v>0.64583333333333337</v>
      </c>
      <c r="G292" s="3">
        <v>0</v>
      </c>
      <c r="H292" s="3">
        <v>0</v>
      </c>
      <c r="I292" s="3">
        <v>0</v>
      </c>
      <c r="J292" s="3">
        <v>0</v>
      </c>
      <c r="K292" s="3" t="s">
        <v>39</v>
      </c>
      <c r="L292" s="3" t="s">
        <v>40</v>
      </c>
    </row>
    <row r="293" spans="1:18" ht="14.25" customHeight="1" x14ac:dyDescent="0.25">
      <c r="A293" s="3">
        <f t="shared" si="4"/>
        <v>5</v>
      </c>
      <c r="B293" s="4">
        <v>41536</v>
      </c>
      <c r="C293" s="5">
        <v>0.66666666666666663</v>
      </c>
      <c r="G293" s="3">
        <v>0</v>
      </c>
      <c r="H293" s="3">
        <v>0</v>
      </c>
      <c r="I293" s="3">
        <v>0</v>
      </c>
      <c r="J293" s="3">
        <v>0</v>
      </c>
      <c r="K293" s="3" t="s">
        <v>39</v>
      </c>
      <c r="L293" s="3" t="s">
        <v>40</v>
      </c>
      <c r="R293"/>
    </row>
    <row r="294" spans="1:18" ht="14.25" customHeight="1" x14ac:dyDescent="0.25">
      <c r="A294" s="3">
        <f t="shared" si="4"/>
        <v>5</v>
      </c>
      <c r="B294" s="4">
        <v>41536</v>
      </c>
      <c r="C294" s="5">
        <v>0.66666666666666663</v>
      </c>
      <c r="D294" s="3" t="s">
        <v>276</v>
      </c>
      <c r="E294" s="3" t="s">
        <v>679</v>
      </c>
      <c r="F294" s="3" t="s">
        <v>680</v>
      </c>
      <c r="G294" s="3">
        <v>0</v>
      </c>
      <c r="H294" s="3">
        <v>1</v>
      </c>
      <c r="I294" s="3">
        <v>0</v>
      </c>
      <c r="J294" s="3">
        <v>0</v>
      </c>
      <c r="K294" s="3" t="s">
        <v>57</v>
      </c>
      <c r="L294" s="3" t="s">
        <v>58</v>
      </c>
      <c r="M294" s="3" t="s">
        <v>35</v>
      </c>
      <c r="N294" s="3" t="s">
        <v>36</v>
      </c>
      <c r="O294" s="3" t="s">
        <v>37</v>
      </c>
      <c r="P294" s="3" t="s">
        <v>25</v>
      </c>
    </row>
    <row r="295" spans="1:18" ht="14.25" customHeight="1" x14ac:dyDescent="0.25">
      <c r="A295" s="3">
        <f t="shared" si="4"/>
        <v>5</v>
      </c>
      <c r="B295" s="4">
        <v>41536</v>
      </c>
      <c r="C295" s="5">
        <v>0.66666666666666663</v>
      </c>
      <c r="D295" s="3" t="s">
        <v>262</v>
      </c>
      <c r="E295" s="3" t="s">
        <v>702</v>
      </c>
      <c r="G295" s="3">
        <v>0</v>
      </c>
      <c r="H295" s="3">
        <v>1</v>
      </c>
      <c r="I295" s="3">
        <v>0</v>
      </c>
      <c r="J295" s="3">
        <v>1</v>
      </c>
      <c r="K295" s="3" t="s">
        <v>95</v>
      </c>
      <c r="L295" s="3" t="s">
        <v>96</v>
      </c>
      <c r="M295" s="3" t="s">
        <v>97</v>
      </c>
      <c r="N295" s="3" t="s">
        <v>98</v>
      </c>
      <c r="O295" s="3" t="s">
        <v>99</v>
      </c>
      <c r="P295" s="3" t="s">
        <v>25</v>
      </c>
      <c r="R295"/>
    </row>
    <row r="296" spans="1:18" ht="14.25" customHeight="1" x14ac:dyDescent="0.25">
      <c r="A296" s="3">
        <f t="shared" si="4"/>
        <v>5</v>
      </c>
      <c r="B296" s="4">
        <v>41536</v>
      </c>
      <c r="C296" s="5">
        <v>0.6875</v>
      </c>
      <c r="D296" s="3" t="s">
        <v>257</v>
      </c>
      <c r="E296" s="3" t="s">
        <v>696</v>
      </c>
      <c r="G296" s="3">
        <v>0</v>
      </c>
      <c r="H296" s="3">
        <v>1</v>
      </c>
      <c r="I296" s="3">
        <v>0</v>
      </c>
      <c r="J296" s="3">
        <v>0</v>
      </c>
      <c r="K296" s="3" t="s">
        <v>81</v>
      </c>
      <c r="L296" s="3" t="s">
        <v>82</v>
      </c>
      <c r="M296" s="3" t="s">
        <v>420</v>
      </c>
      <c r="N296" s="3" t="s">
        <v>421</v>
      </c>
      <c r="O296" s="3" t="s">
        <v>422</v>
      </c>
      <c r="P296" s="3" t="s">
        <v>21</v>
      </c>
    </row>
    <row r="297" spans="1:18" ht="14.25" customHeight="1" x14ac:dyDescent="0.25">
      <c r="A297" s="3">
        <f t="shared" si="4"/>
        <v>5</v>
      </c>
      <c r="B297" s="4">
        <v>41536</v>
      </c>
      <c r="C297" s="5">
        <v>0.6875</v>
      </c>
      <c r="D297" s="3" t="s">
        <v>276</v>
      </c>
      <c r="E297" s="3" t="s">
        <v>679</v>
      </c>
      <c r="G297" s="3">
        <v>0</v>
      </c>
      <c r="H297" s="3">
        <v>1</v>
      </c>
      <c r="I297" s="3">
        <v>0</v>
      </c>
      <c r="J297" s="3">
        <v>0</v>
      </c>
      <c r="K297" s="3" t="s">
        <v>57</v>
      </c>
      <c r="L297" s="3" t="s">
        <v>58</v>
      </c>
      <c r="M297" s="3" t="s">
        <v>35</v>
      </c>
      <c r="N297" s="3" t="s">
        <v>36</v>
      </c>
      <c r="O297" s="3" t="s">
        <v>37</v>
      </c>
      <c r="P297" s="3" t="s">
        <v>25</v>
      </c>
      <c r="Q297"/>
      <c r="R297"/>
    </row>
    <row r="298" spans="1:18" ht="14.25" customHeight="1" x14ac:dyDescent="0.25">
      <c r="A298" s="3">
        <f t="shared" si="4"/>
        <v>5</v>
      </c>
      <c r="B298" s="4">
        <v>41536</v>
      </c>
      <c r="C298" s="5">
        <v>0.6875</v>
      </c>
      <c r="D298" s="3" t="s">
        <v>262</v>
      </c>
      <c r="E298" s="3" t="s">
        <v>702</v>
      </c>
      <c r="G298" s="3">
        <v>0</v>
      </c>
      <c r="H298" s="3">
        <v>1</v>
      </c>
      <c r="I298" s="3">
        <v>0</v>
      </c>
      <c r="J298" s="3">
        <v>1</v>
      </c>
      <c r="K298" s="3" t="s">
        <v>95</v>
      </c>
      <c r="L298" s="3" t="s">
        <v>96</v>
      </c>
      <c r="M298" s="3" t="s">
        <v>97</v>
      </c>
      <c r="N298" s="3" t="s">
        <v>98</v>
      </c>
      <c r="O298" s="3" t="s">
        <v>99</v>
      </c>
      <c r="P298" s="3" t="s">
        <v>25</v>
      </c>
      <c r="R298"/>
    </row>
    <row r="299" spans="1:18" ht="14.25" customHeight="1" x14ac:dyDescent="0.25">
      <c r="A299" s="3">
        <f t="shared" si="4"/>
        <v>5</v>
      </c>
      <c r="B299" s="4">
        <v>41536</v>
      </c>
      <c r="C299" s="5">
        <v>0.70833333333333337</v>
      </c>
      <c r="D299" s="3" t="s">
        <v>250</v>
      </c>
      <c r="E299" s="3" t="s">
        <v>697</v>
      </c>
      <c r="G299" s="3">
        <v>0</v>
      </c>
      <c r="H299" s="3">
        <v>1</v>
      </c>
      <c r="I299" s="3">
        <v>0</v>
      </c>
      <c r="J299" s="3">
        <v>1</v>
      </c>
      <c r="K299" s="3" t="s">
        <v>81</v>
      </c>
      <c r="L299" s="3" t="s">
        <v>82</v>
      </c>
      <c r="M299" s="3" t="s">
        <v>698</v>
      </c>
      <c r="N299" s="3" t="s">
        <v>699</v>
      </c>
      <c r="O299" s="3" t="s">
        <v>700</v>
      </c>
      <c r="P299" s="3" t="s">
        <v>21</v>
      </c>
    </row>
    <row r="300" spans="1:18" ht="14.25" customHeight="1" x14ac:dyDescent="0.25">
      <c r="A300" s="3">
        <f t="shared" si="4"/>
        <v>5</v>
      </c>
      <c r="B300" s="4">
        <v>41536</v>
      </c>
      <c r="C300" s="5">
        <v>0.70833333333333337</v>
      </c>
      <c r="D300" s="3" t="s">
        <v>250</v>
      </c>
      <c r="E300" s="3" t="s">
        <v>692</v>
      </c>
      <c r="F300" s="3" t="s">
        <v>693</v>
      </c>
      <c r="G300" s="3">
        <v>0</v>
      </c>
      <c r="H300" s="3">
        <v>1</v>
      </c>
      <c r="I300" s="3">
        <v>0</v>
      </c>
      <c r="J300" s="3">
        <v>0</v>
      </c>
      <c r="K300" s="3" t="s">
        <v>57</v>
      </c>
      <c r="L300" s="3" t="s">
        <v>58</v>
      </c>
      <c r="M300" s="3" t="s">
        <v>220</v>
      </c>
      <c r="N300" s="3" t="s">
        <v>221</v>
      </c>
      <c r="O300" s="3" t="s">
        <v>222</v>
      </c>
      <c r="P300" s="3" t="s">
        <v>29</v>
      </c>
      <c r="R300"/>
    </row>
    <row r="301" spans="1:18" ht="14.25" customHeight="1" x14ac:dyDescent="0.25">
      <c r="A301" s="3">
        <f t="shared" si="4"/>
        <v>5</v>
      </c>
      <c r="B301" s="4">
        <v>41536</v>
      </c>
      <c r="C301" s="5">
        <v>0.70833333333333337</v>
      </c>
      <c r="D301" s="3" t="s">
        <v>264</v>
      </c>
      <c r="E301" s="3" t="s">
        <v>559</v>
      </c>
      <c r="G301" s="3">
        <v>1</v>
      </c>
      <c r="H301" s="3">
        <v>0</v>
      </c>
      <c r="I301" s="3">
        <v>0</v>
      </c>
      <c r="J301" s="3">
        <v>1</v>
      </c>
      <c r="K301" s="3" t="s">
        <v>95</v>
      </c>
      <c r="L301" s="3" t="s">
        <v>96</v>
      </c>
      <c r="M301" s="3" t="s">
        <v>560</v>
      </c>
      <c r="N301" s="3" t="s">
        <v>561</v>
      </c>
      <c r="O301" s="3" t="s">
        <v>562</v>
      </c>
      <c r="P301" s="3" t="s">
        <v>29</v>
      </c>
    </row>
    <row r="302" spans="1:18" ht="14.25" customHeight="1" x14ac:dyDescent="0.25">
      <c r="A302" s="3">
        <f t="shared" si="4"/>
        <v>5</v>
      </c>
      <c r="B302" s="4">
        <v>41536</v>
      </c>
      <c r="C302" s="5">
        <v>0.72916666666666663</v>
      </c>
      <c r="G302" s="3">
        <v>0</v>
      </c>
      <c r="H302" s="3">
        <v>0</v>
      </c>
      <c r="I302" s="3">
        <v>0</v>
      </c>
      <c r="J302" s="3">
        <v>0</v>
      </c>
      <c r="K302" s="3" t="s">
        <v>14</v>
      </c>
      <c r="L302" s="3" t="s">
        <v>15</v>
      </c>
      <c r="Q302"/>
      <c r="R302"/>
    </row>
    <row r="303" spans="1:18" ht="14.25" customHeight="1" x14ac:dyDescent="0.25">
      <c r="A303" s="3">
        <f t="shared" si="4"/>
        <v>5</v>
      </c>
      <c r="B303" s="4">
        <v>41536</v>
      </c>
      <c r="C303" s="5">
        <v>0.72916666666666663</v>
      </c>
      <c r="D303" s="3" t="s">
        <v>250</v>
      </c>
      <c r="E303" s="3" t="s">
        <v>692</v>
      </c>
      <c r="G303" s="3">
        <v>0</v>
      </c>
      <c r="H303" s="3">
        <v>1</v>
      </c>
      <c r="I303" s="3">
        <v>0</v>
      </c>
      <c r="J303" s="3">
        <v>0</v>
      </c>
      <c r="K303" s="3" t="s">
        <v>57</v>
      </c>
      <c r="L303" s="3" t="s">
        <v>58</v>
      </c>
      <c r="M303" s="3" t="s">
        <v>220</v>
      </c>
      <c r="N303" s="3" t="s">
        <v>221</v>
      </c>
      <c r="O303" s="3" t="s">
        <v>222</v>
      </c>
      <c r="P303" s="3" t="s">
        <v>29</v>
      </c>
      <c r="Q303"/>
      <c r="R303"/>
    </row>
    <row r="304" spans="1:18" ht="14.25" customHeight="1" x14ac:dyDescent="0.25">
      <c r="A304" s="3">
        <f t="shared" si="4"/>
        <v>5</v>
      </c>
      <c r="B304" s="4">
        <v>41536</v>
      </c>
      <c r="C304" s="5">
        <v>0.75</v>
      </c>
      <c r="G304" s="3">
        <v>0</v>
      </c>
      <c r="H304" s="3">
        <v>0</v>
      </c>
      <c r="I304" s="3">
        <v>0</v>
      </c>
      <c r="J304" s="3">
        <v>0</v>
      </c>
      <c r="K304" s="3" t="s">
        <v>14</v>
      </c>
      <c r="L304" s="3" t="s">
        <v>15</v>
      </c>
      <c r="Q304"/>
      <c r="R304"/>
    </row>
    <row r="305" spans="1:18" ht="14.25" customHeight="1" x14ac:dyDescent="0.25">
      <c r="A305" s="3">
        <f t="shared" si="4"/>
        <v>5</v>
      </c>
      <c r="B305" s="4">
        <v>41536</v>
      </c>
      <c r="C305" s="5">
        <v>0.75</v>
      </c>
      <c r="D305" s="3" t="s">
        <v>268</v>
      </c>
      <c r="E305" s="3" t="s">
        <v>701</v>
      </c>
      <c r="F305" s="3" t="s">
        <v>65</v>
      </c>
      <c r="G305" s="3">
        <v>0</v>
      </c>
      <c r="H305" s="3">
        <v>1</v>
      </c>
      <c r="I305" s="3">
        <v>0</v>
      </c>
      <c r="J305" s="3">
        <v>0</v>
      </c>
      <c r="K305" s="3" t="s">
        <v>57</v>
      </c>
      <c r="L305" s="3" t="s">
        <v>58</v>
      </c>
      <c r="M305" s="3" t="s">
        <v>456</v>
      </c>
      <c r="N305" s="3" t="s">
        <v>457</v>
      </c>
      <c r="O305" s="3" t="s">
        <v>458</v>
      </c>
      <c r="P305" s="3" t="s">
        <v>29</v>
      </c>
      <c r="Q305"/>
      <c r="R305"/>
    </row>
    <row r="306" spans="1:18" ht="14.25" customHeight="1" x14ac:dyDescent="0.25">
      <c r="A306" s="3">
        <f t="shared" si="4"/>
        <v>5</v>
      </c>
      <c r="B306" s="4">
        <v>41536</v>
      </c>
      <c r="C306" s="5">
        <v>0.77083333333333337</v>
      </c>
      <c r="G306" s="3">
        <v>0</v>
      </c>
      <c r="H306" s="3">
        <v>0</v>
      </c>
      <c r="I306" s="3">
        <v>0</v>
      </c>
      <c r="J306" s="3">
        <v>0</v>
      </c>
      <c r="K306" s="3" t="s">
        <v>14</v>
      </c>
      <c r="L306" s="3" t="s">
        <v>15</v>
      </c>
      <c r="Q306"/>
      <c r="R306"/>
    </row>
    <row r="307" spans="1:18" ht="14.25" customHeight="1" x14ac:dyDescent="0.25">
      <c r="A307" s="3">
        <f t="shared" si="4"/>
        <v>5</v>
      </c>
      <c r="B307" s="4">
        <v>41536</v>
      </c>
      <c r="C307" s="5">
        <v>0.77083333333333337</v>
      </c>
      <c r="D307" s="3" t="s">
        <v>250</v>
      </c>
      <c r="E307" s="3" t="s">
        <v>703</v>
      </c>
      <c r="F307" s="3" t="s">
        <v>65</v>
      </c>
      <c r="G307" s="3">
        <v>0</v>
      </c>
      <c r="H307" s="3">
        <v>1</v>
      </c>
      <c r="I307" s="3">
        <v>0</v>
      </c>
      <c r="J307" s="3">
        <v>0</v>
      </c>
      <c r="K307" s="3" t="s">
        <v>57</v>
      </c>
      <c r="L307" s="3" t="s">
        <v>58</v>
      </c>
      <c r="M307" s="3" t="s">
        <v>86</v>
      </c>
      <c r="N307" s="3" t="s">
        <v>87</v>
      </c>
      <c r="O307" s="3" t="s">
        <v>88</v>
      </c>
      <c r="P307" s="3" t="s">
        <v>21</v>
      </c>
      <c r="Q307"/>
      <c r="R307"/>
    </row>
    <row r="308" spans="1:18" ht="14.25" customHeight="1" x14ac:dyDescent="0.25">
      <c r="A308" s="3">
        <f t="shared" si="4"/>
        <v>5</v>
      </c>
      <c r="B308" s="4">
        <v>41536</v>
      </c>
      <c r="C308" s="5">
        <v>0.79166666666666663</v>
      </c>
      <c r="G308" s="3">
        <v>0</v>
      </c>
      <c r="H308" s="3">
        <v>0</v>
      </c>
      <c r="I308" s="3">
        <v>0</v>
      </c>
      <c r="J308" s="3">
        <v>0</v>
      </c>
      <c r="K308" s="3" t="s">
        <v>14</v>
      </c>
      <c r="L308" s="3" t="s">
        <v>15</v>
      </c>
      <c r="Q308"/>
      <c r="R308"/>
    </row>
    <row r="309" spans="1:18" ht="14.25" customHeight="1" x14ac:dyDescent="0.25">
      <c r="A309" s="3">
        <f t="shared" si="4"/>
        <v>6</v>
      </c>
      <c r="B309" s="4">
        <v>41537</v>
      </c>
      <c r="C309" s="5">
        <v>0.375</v>
      </c>
      <c r="G309" s="3">
        <v>0</v>
      </c>
      <c r="H309" s="3">
        <v>0</v>
      </c>
      <c r="I309" s="3">
        <v>0</v>
      </c>
      <c r="J309" s="3">
        <v>0</v>
      </c>
      <c r="K309" s="3" t="s">
        <v>16</v>
      </c>
      <c r="L309" s="3" t="s">
        <v>17</v>
      </c>
      <c r="Q309"/>
    </row>
    <row r="310" spans="1:18" ht="14.25" customHeight="1" x14ac:dyDescent="0.25">
      <c r="A310" s="3">
        <f t="shared" si="4"/>
        <v>6</v>
      </c>
      <c r="B310" s="4">
        <v>41537</v>
      </c>
      <c r="C310" s="5">
        <v>0.39583333333333331</v>
      </c>
      <c r="G310" s="3">
        <v>0</v>
      </c>
      <c r="H310" s="3">
        <v>0</v>
      </c>
      <c r="I310" s="3">
        <v>0</v>
      </c>
      <c r="J310" s="3">
        <v>0</v>
      </c>
      <c r="K310" s="3" t="s">
        <v>16</v>
      </c>
      <c r="L310" s="3" t="s">
        <v>17</v>
      </c>
      <c r="Q310"/>
      <c r="R310"/>
    </row>
    <row r="311" spans="1:18" ht="14.25" customHeight="1" x14ac:dyDescent="0.25">
      <c r="A311" s="3">
        <f t="shared" si="4"/>
        <v>6</v>
      </c>
      <c r="B311" s="4">
        <v>41537</v>
      </c>
      <c r="C311" s="5">
        <v>0.41666666666666669</v>
      </c>
      <c r="D311" s="3" t="s">
        <v>240</v>
      </c>
      <c r="E311" s="3" t="s">
        <v>670</v>
      </c>
      <c r="G311" s="3">
        <v>0</v>
      </c>
      <c r="H311" s="3">
        <v>1</v>
      </c>
      <c r="I311" s="3">
        <v>0</v>
      </c>
      <c r="J311" s="3">
        <v>0</v>
      </c>
      <c r="K311" s="3" t="s">
        <v>16</v>
      </c>
      <c r="L311" s="3" t="s">
        <v>17</v>
      </c>
      <c r="M311" s="3" t="s">
        <v>127</v>
      </c>
      <c r="N311" s="3" t="s">
        <v>128</v>
      </c>
      <c r="O311" s="3" t="s">
        <v>129</v>
      </c>
      <c r="P311" s="3" t="s">
        <v>21</v>
      </c>
      <c r="R311"/>
    </row>
    <row r="312" spans="1:18" ht="14.25" customHeight="1" x14ac:dyDescent="0.25">
      <c r="A312" s="3">
        <f t="shared" si="4"/>
        <v>6</v>
      </c>
      <c r="B312" s="4">
        <v>41537</v>
      </c>
      <c r="C312" s="5">
        <v>0.5</v>
      </c>
      <c r="G312" s="3">
        <v>0</v>
      </c>
      <c r="H312" s="3">
        <v>0</v>
      </c>
      <c r="I312" s="3">
        <v>0</v>
      </c>
      <c r="J312" s="3">
        <v>0</v>
      </c>
      <c r="K312" s="3" t="s">
        <v>16</v>
      </c>
      <c r="L312" s="3" t="s">
        <v>17</v>
      </c>
      <c r="Q312"/>
      <c r="R312"/>
    </row>
    <row r="313" spans="1:18" ht="14.25" customHeight="1" x14ac:dyDescent="0.25">
      <c r="A313" s="3">
        <f t="shared" si="4"/>
        <v>6</v>
      </c>
      <c r="B313" s="4">
        <v>41537</v>
      </c>
      <c r="C313" s="5">
        <v>0.52083333333333337</v>
      </c>
      <c r="D313" s="3" t="s">
        <v>238</v>
      </c>
      <c r="E313" s="3" t="s">
        <v>694</v>
      </c>
      <c r="G313" s="3">
        <v>1</v>
      </c>
      <c r="H313" s="3">
        <v>0</v>
      </c>
      <c r="I313" s="3">
        <v>0</v>
      </c>
      <c r="J313" s="3">
        <v>1</v>
      </c>
      <c r="K313" s="3" t="s">
        <v>16</v>
      </c>
      <c r="L313" s="3" t="s">
        <v>17</v>
      </c>
      <c r="M313" s="3" t="s">
        <v>389</v>
      </c>
      <c r="N313" s="3" t="s">
        <v>390</v>
      </c>
      <c r="O313" s="3" t="s">
        <v>391</v>
      </c>
      <c r="P313" s="3" t="s">
        <v>21</v>
      </c>
    </row>
    <row r="314" spans="1:18" ht="14.25" customHeight="1" x14ac:dyDescent="0.25">
      <c r="A314" s="3">
        <f t="shared" si="4"/>
        <v>6</v>
      </c>
      <c r="B314" s="4">
        <v>41537</v>
      </c>
      <c r="C314" s="5">
        <v>0.54166666666666663</v>
      </c>
      <c r="D314" s="3" t="s">
        <v>299</v>
      </c>
      <c r="E314" s="3" t="s">
        <v>661</v>
      </c>
      <c r="G314" s="3">
        <v>0</v>
      </c>
      <c r="H314" s="3">
        <v>1</v>
      </c>
      <c r="I314" s="3">
        <v>0</v>
      </c>
      <c r="J314" s="3">
        <v>0</v>
      </c>
      <c r="K314" s="3" t="s">
        <v>30</v>
      </c>
      <c r="L314" s="3" t="s">
        <v>31</v>
      </c>
      <c r="M314" s="3" t="s">
        <v>662</v>
      </c>
      <c r="N314" s="3" t="s">
        <v>62</v>
      </c>
      <c r="O314" s="3" t="s">
        <v>663</v>
      </c>
      <c r="P314" s="3" t="s">
        <v>21</v>
      </c>
      <c r="R314"/>
    </row>
    <row r="315" spans="1:18" ht="14.25" customHeight="1" x14ac:dyDescent="0.25">
      <c r="A315" s="3">
        <f t="shared" si="4"/>
        <v>6</v>
      </c>
      <c r="B315" s="4">
        <v>41537</v>
      </c>
      <c r="C315" s="5">
        <v>0.54166666666666663</v>
      </c>
      <c r="D315" s="3" t="s">
        <v>238</v>
      </c>
      <c r="E315" s="3" t="s">
        <v>712</v>
      </c>
      <c r="G315" s="3">
        <v>1</v>
      </c>
      <c r="H315" s="3">
        <v>0</v>
      </c>
      <c r="I315" s="3">
        <v>0</v>
      </c>
      <c r="J315" s="3">
        <v>0</v>
      </c>
      <c r="K315" s="3" t="s">
        <v>16</v>
      </c>
      <c r="L315" s="3" t="s">
        <v>17</v>
      </c>
      <c r="M315" s="3" t="s">
        <v>389</v>
      </c>
      <c r="N315" s="3" t="s">
        <v>390</v>
      </c>
      <c r="O315" s="3" t="s">
        <v>391</v>
      </c>
      <c r="P315" s="3" t="s">
        <v>21</v>
      </c>
      <c r="R315"/>
    </row>
    <row r="316" spans="1:18" ht="14.25" customHeight="1" x14ac:dyDescent="0.25">
      <c r="A316" s="3">
        <f t="shared" si="4"/>
        <v>6</v>
      </c>
      <c r="B316" s="4">
        <v>41537</v>
      </c>
      <c r="C316" s="5">
        <v>0.5625</v>
      </c>
      <c r="D316" s="3" t="s">
        <v>250</v>
      </c>
      <c r="E316" s="3" t="s">
        <v>664</v>
      </c>
      <c r="G316" s="3">
        <v>0</v>
      </c>
      <c r="H316" s="3">
        <v>1</v>
      </c>
      <c r="I316" s="3">
        <v>0</v>
      </c>
      <c r="J316" s="3">
        <v>1</v>
      </c>
      <c r="K316" s="3" t="s">
        <v>30</v>
      </c>
      <c r="L316" s="3" t="s">
        <v>31</v>
      </c>
      <c r="M316" s="3" t="s">
        <v>403</v>
      </c>
      <c r="N316" s="3" t="s">
        <v>665</v>
      </c>
      <c r="O316" s="3" t="s">
        <v>666</v>
      </c>
      <c r="P316" s="3" t="s">
        <v>21</v>
      </c>
      <c r="Q316"/>
    </row>
    <row r="317" spans="1:18" ht="14.25" customHeight="1" x14ac:dyDescent="0.25">
      <c r="A317" s="3">
        <f t="shared" si="4"/>
        <v>6</v>
      </c>
      <c r="B317" s="4">
        <v>41537</v>
      </c>
      <c r="C317" s="5">
        <v>0.5625</v>
      </c>
      <c r="D317" s="3" t="s">
        <v>240</v>
      </c>
      <c r="E317" s="3" t="s">
        <v>673</v>
      </c>
      <c r="G317" s="3">
        <v>0</v>
      </c>
      <c r="H317" s="3">
        <v>1</v>
      </c>
      <c r="I317" s="3">
        <v>0</v>
      </c>
      <c r="J317" s="3">
        <v>1</v>
      </c>
      <c r="K317" s="3" t="s">
        <v>16</v>
      </c>
      <c r="L317" s="3" t="s">
        <v>17</v>
      </c>
      <c r="M317" s="3" t="s">
        <v>451</v>
      </c>
      <c r="N317" s="3" t="s">
        <v>452</v>
      </c>
      <c r="O317" s="3" t="s">
        <v>453</v>
      </c>
      <c r="P317" s="3" t="s">
        <v>29</v>
      </c>
    </row>
    <row r="318" spans="1:18" ht="14.25" customHeight="1" x14ac:dyDescent="0.25">
      <c r="A318" s="3">
        <f t="shared" si="4"/>
        <v>6</v>
      </c>
      <c r="B318" s="4">
        <v>41537</v>
      </c>
      <c r="C318" s="5">
        <v>0.58333333333333337</v>
      </c>
      <c r="D318" s="3" t="s">
        <v>250</v>
      </c>
      <c r="E318" s="3" t="s">
        <v>667</v>
      </c>
      <c r="G318" s="3">
        <v>0</v>
      </c>
      <c r="H318" s="3">
        <v>1</v>
      </c>
      <c r="I318" s="3">
        <v>0</v>
      </c>
      <c r="J318" s="3">
        <v>1</v>
      </c>
      <c r="K318" s="3" t="s">
        <v>30</v>
      </c>
      <c r="L318" s="3" t="s">
        <v>31</v>
      </c>
      <c r="M318" s="3" t="s">
        <v>571</v>
      </c>
      <c r="N318" s="3" t="s">
        <v>572</v>
      </c>
      <c r="O318" s="3" t="s">
        <v>573</v>
      </c>
      <c r="P318" s="3" t="s">
        <v>21</v>
      </c>
      <c r="R318"/>
    </row>
    <row r="319" spans="1:18" ht="14.25" customHeight="1" x14ac:dyDescent="0.25">
      <c r="A319" s="3">
        <f t="shared" si="4"/>
        <v>6</v>
      </c>
      <c r="B319" s="4">
        <v>41537</v>
      </c>
      <c r="C319" s="5">
        <v>0.58333333333333337</v>
      </c>
      <c r="D319" s="3" t="s">
        <v>240</v>
      </c>
      <c r="E319" s="3" t="s">
        <v>674</v>
      </c>
      <c r="G319" s="3">
        <v>0</v>
      </c>
      <c r="H319" s="3">
        <v>1</v>
      </c>
      <c r="I319" s="3">
        <v>0</v>
      </c>
      <c r="J319" s="3">
        <v>0</v>
      </c>
      <c r="K319" s="3" t="s">
        <v>16</v>
      </c>
      <c r="L319" s="3" t="s">
        <v>17</v>
      </c>
      <c r="M319" s="3" t="s">
        <v>451</v>
      </c>
      <c r="N319" s="3" t="s">
        <v>452</v>
      </c>
      <c r="O319" s="3" t="s">
        <v>453</v>
      </c>
      <c r="P319" s="3" t="s">
        <v>29</v>
      </c>
    </row>
    <row r="320" spans="1:18" ht="14.25" customHeight="1" x14ac:dyDescent="0.25">
      <c r="A320" s="3">
        <f t="shared" si="4"/>
        <v>6</v>
      </c>
      <c r="B320" s="4">
        <v>41537</v>
      </c>
      <c r="C320" s="5">
        <v>0.60416666666666663</v>
      </c>
      <c r="D320" s="3" t="s">
        <v>249</v>
      </c>
      <c r="E320" s="3" t="s">
        <v>668</v>
      </c>
      <c r="G320" s="3">
        <v>0</v>
      </c>
      <c r="H320" s="3">
        <v>1</v>
      </c>
      <c r="I320" s="3">
        <v>0</v>
      </c>
      <c r="J320" s="3">
        <v>1</v>
      </c>
      <c r="K320" s="3" t="s">
        <v>14</v>
      </c>
      <c r="L320" s="3" t="s">
        <v>15</v>
      </c>
      <c r="M320" s="3" t="s">
        <v>357</v>
      </c>
      <c r="N320" s="3" t="s">
        <v>358</v>
      </c>
      <c r="O320" s="3" t="s">
        <v>359</v>
      </c>
      <c r="P320" s="3" t="s">
        <v>29</v>
      </c>
      <c r="R320"/>
    </row>
    <row r="321" spans="1:18" ht="14.25" customHeight="1" x14ac:dyDescent="0.25">
      <c r="A321" s="3">
        <f t="shared" si="4"/>
        <v>6</v>
      </c>
      <c r="B321" s="4">
        <v>41537</v>
      </c>
      <c r="C321" s="5">
        <v>0.60416666666666663</v>
      </c>
      <c r="D321" s="3" t="s">
        <v>250</v>
      </c>
      <c r="E321" s="3" t="s">
        <v>667</v>
      </c>
      <c r="G321" s="3">
        <v>0</v>
      </c>
      <c r="H321" s="3">
        <v>1</v>
      </c>
      <c r="I321" s="3">
        <v>0</v>
      </c>
      <c r="J321" s="3">
        <v>1</v>
      </c>
      <c r="K321" s="3" t="s">
        <v>30</v>
      </c>
      <c r="L321" s="3" t="s">
        <v>31</v>
      </c>
      <c r="M321" s="3" t="s">
        <v>571</v>
      </c>
      <c r="N321" s="3" t="s">
        <v>572</v>
      </c>
      <c r="O321" s="3" t="s">
        <v>573</v>
      </c>
      <c r="P321" s="3" t="s">
        <v>21</v>
      </c>
      <c r="R321"/>
    </row>
    <row r="322" spans="1:18" ht="14.25" customHeight="1" x14ac:dyDescent="0.25">
      <c r="A322" s="3">
        <f t="shared" si="4"/>
        <v>6</v>
      </c>
      <c r="B322" s="4">
        <v>41537</v>
      </c>
      <c r="C322" s="5">
        <v>0.60416666666666663</v>
      </c>
      <c r="D322" s="3" t="s">
        <v>443</v>
      </c>
      <c r="E322" s="3" t="s">
        <v>675</v>
      </c>
      <c r="G322" s="3">
        <v>0</v>
      </c>
      <c r="H322" s="3">
        <v>1</v>
      </c>
      <c r="I322" s="3">
        <v>0</v>
      </c>
      <c r="J322" s="3">
        <v>1</v>
      </c>
      <c r="K322" s="3" t="s">
        <v>16</v>
      </c>
      <c r="L322" s="3" t="s">
        <v>17</v>
      </c>
      <c r="M322" s="3" t="s">
        <v>676</v>
      </c>
      <c r="N322" s="3" t="s">
        <v>677</v>
      </c>
      <c r="O322" s="3" t="s">
        <v>678</v>
      </c>
      <c r="P322" s="3" t="s">
        <v>21</v>
      </c>
      <c r="R322"/>
    </row>
    <row r="323" spans="1:18" ht="14.25" customHeight="1" x14ac:dyDescent="0.25">
      <c r="A323" s="3">
        <f t="shared" ref="A323:A386" si="5">WEEKDAY(B323,1)</f>
        <v>6</v>
      </c>
      <c r="B323" s="4">
        <v>41537</v>
      </c>
      <c r="C323" s="5">
        <v>0.625</v>
      </c>
      <c r="D323" s="3" t="s">
        <v>249</v>
      </c>
      <c r="E323" s="3" t="s">
        <v>668</v>
      </c>
      <c r="F323" s="3" t="s">
        <v>669</v>
      </c>
      <c r="G323" s="3">
        <v>0</v>
      </c>
      <c r="H323" s="3">
        <v>1</v>
      </c>
      <c r="I323" s="3">
        <v>0</v>
      </c>
      <c r="J323" s="3">
        <v>1</v>
      </c>
      <c r="K323" s="3" t="s">
        <v>14</v>
      </c>
      <c r="L323" s="3" t="s">
        <v>15</v>
      </c>
      <c r="M323" s="3" t="s">
        <v>357</v>
      </c>
      <c r="N323" s="3" t="s">
        <v>358</v>
      </c>
      <c r="O323" s="3" t="s">
        <v>359</v>
      </c>
      <c r="P323" s="3" t="s">
        <v>29</v>
      </c>
    </row>
    <row r="324" spans="1:18" ht="14.25" customHeight="1" x14ac:dyDescent="0.25">
      <c r="A324" s="3">
        <f t="shared" si="5"/>
        <v>6</v>
      </c>
      <c r="B324" s="4">
        <v>41537</v>
      </c>
      <c r="C324" s="5">
        <v>0.64583333333333337</v>
      </c>
      <c r="G324" s="3">
        <v>0</v>
      </c>
      <c r="H324" s="3">
        <v>0</v>
      </c>
      <c r="I324" s="3">
        <v>0</v>
      </c>
      <c r="J324" s="3">
        <v>0</v>
      </c>
      <c r="K324" s="3" t="s">
        <v>14</v>
      </c>
      <c r="L324" s="3" t="s">
        <v>15</v>
      </c>
    </row>
    <row r="325" spans="1:18" ht="14.25" customHeight="1" x14ac:dyDescent="0.25">
      <c r="A325" s="3">
        <f t="shared" si="5"/>
        <v>2</v>
      </c>
      <c r="B325" s="4">
        <v>41540</v>
      </c>
      <c r="C325" s="5">
        <v>0.4375</v>
      </c>
      <c r="D325" s="3" t="s">
        <v>268</v>
      </c>
      <c r="E325" s="3" t="s">
        <v>501</v>
      </c>
      <c r="G325" s="3">
        <v>1</v>
      </c>
      <c r="H325" s="3">
        <v>0</v>
      </c>
      <c r="I325" s="3">
        <v>0</v>
      </c>
      <c r="J325" s="3">
        <v>1</v>
      </c>
      <c r="K325" s="3" t="s">
        <v>57</v>
      </c>
      <c r="L325" s="3" t="s">
        <v>58</v>
      </c>
      <c r="M325" s="3" t="s">
        <v>502</v>
      </c>
      <c r="N325" s="3" t="s">
        <v>503</v>
      </c>
      <c r="O325" s="3" t="s">
        <v>504</v>
      </c>
      <c r="P325" s="3" t="s">
        <v>21</v>
      </c>
      <c r="Q325"/>
    </row>
    <row r="326" spans="1:18" ht="14.25" customHeight="1" x14ac:dyDescent="0.25">
      <c r="A326" s="3">
        <f t="shared" si="5"/>
        <v>2</v>
      </c>
      <c r="B326" s="4">
        <v>41540</v>
      </c>
      <c r="C326" s="5">
        <v>0.45833333333333331</v>
      </c>
      <c r="D326" s="3" t="s">
        <v>250</v>
      </c>
      <c r="E326" s="3" t="s">
        <v>630</v>
      </c>
      <c r="F326" s="3" t="s">
        <v>461</v>
      </c>
      <c r="G326" s="3">
        <v>0</v>
      </c>
      <c r="H326" s="3">
        <v>1</v>
      </c>
      <c r="I326" s="3">
        <v>0</v>
      </c>
      <c r="J326" s="3">
        <v>0</v>
      </c>
      <c r="K326" s="3" t="s">
        <v>57</v>
      </c>
      <c r="L326" s="3" t="s">
        <v>58</v>
      </c>
      <c r="M326" s="3" t="s">
        <v>32</v>
      </c>
      <c r="N326" s="3" t="s">
        <v>33</v>
      </c>
      <c r="O326" s="3" t="s">
        <v>34</v>
      </c>
      <c r="P326" s="3" t="s">
        <v>21</v>
      </c>
      <c r="Q326"/>
    </row>
    <row r="327" spans="1:18" ht="14.25" customHeight="1" x14ac:dyDescent="0.25">
      <c r="A327" s="3">
        <f t="shared" si="5"/>
        <v>2</v>
      </c>
      <c r="B327" s="4">
        <v>41540</v>
      </c>
      <c r="C327" s="5">
        <v>0.47916666666666669</v>
      </c>
      <c r="D327" s="3" t="s">
        <v>250</v>
      </c>
      <c r="E327" s="3" t="s">
        <v>630</v>
      </c>
      <c r="G327" s="3">
        <v>0</v>
      </c>
      <c r="H327" s="3">
        <v>1</v>
      </c>
      <c r="I327" s="3">
        <v>0</v>
      </c>
      <c r="J327" s="3">
        <v>0</v>
      </c>
      <c r="K327" s="3" t="s">
        <v>57</v>
      </c>
      <c r="L327" s="3" t="s">
        <v>58</v>
      </c>
      <c r="M327" s="3" t="s">
        <v>32</v>
      </c>
      <c r="N327" s="3" t="s">
        <v>33</v>
      </c>
      <c r="O327" s="3" t="s">
        <v>34</v>
      </c>
      <c r="P327" s="3" t="s">
        <v>21</v>
      </c>
      <c r="R327"/>
    </row>
    <row r="328" spans="1:18" ht="14.25" customHeight="1" x14ac:dyDescent="0.25">
      <c r="A328" s="3">
        <f t="shared" si="5"/>
        <v>2</v>
      </c>
      <c r="B328" s="4">
        <v>41540</v>
      </c>
      <c r="C328" s="5">
        <v>0.47916666666666669</v>
      </c>
      <c r="D328" s="3" t="s">
        <v>434</v>
      </c>
      <c r="E328" s="3" t="s">
        <v>636</v>
      </c>
      <c r="F328" s="3" t="s">
        <v>637</v>
      </c>
      <c r="G328" s="3">
        <v>0</v>
      </c>
      <c r="H328" s="3">
        <v>1</v>
      </c>
      <c r="I328" s="3">
        <v>0</v>
      </c>
      <c r="J328" s="3">
        <v>0</v>
      </c>
      <c r="K328" s="3" t="s">
        <v>135</v>
      </c>
      <c r="L328" s="3" t="s">
        <v>136</v>
      </c>
      <c r="M328" s="3" t="s">
        <v>162</v>
      </c>
      <c r="N328" s="3" t="s">
        <v>163</v>
      </c>
      <c r="O328" s="3" t="s">
        <v>164</v>
      </c>
      <c r="P328" s="3" t="s">
        <v>25</v>
      </c>
      <c r="Q328"/>
      <c r="R328"/>
    </row>
    <row r="329" spans="1:18" ht="14.25" customHeight="1" x14ac:dyDescent="0.25">
      <c r="A329" s="3">
        <f t="shared" si="5"/>
        <v>2</v>
      </c>
      <c r="B329" s="4">
        <v>41540</v>
      </c>
      <c r="C329" s="5">
        <v>0.5</v>
      </c>
      <c r="D329" s="3" t="s">
        <v>434</v>
      </c>
      <c r="E329" s="3" t="s">
        <v>636</v>
      </c>
      <c r="G329" s="3">
        <v>0</v>
      </c>
      <c r="H329" s="3">
        <v>1</v>
      </c>
      <c r="I329" s="3">
        <v>0</v>
      </c>
      <c r="J329" s="3">
        <v>0</v>
      </c>
      <c r="K329" s="3" t="s">
        <v>135</v>
      </c>
      <c r="L329" s="3" t="s">
        <v>136</v>
      </c>
      <c r="M329" s="3" t="s">
        <v>162</v>
      </c>
      <c r="N329" s="3" t="s">
        <v>163</v>
      </c>
      <c r="O329" s="3" t="s">
        <v>164</v>
      </c>
      <c r="P329" s="3" t="s">
        <v>25</v>
      </c>
      <c r="Q329"/>
    </row>
    <row r="330" spans="1:18" ht="14.25" customHeight="1" x14ac:dyDescent="0.25">
      <c r="A330" s="3">
        <f t="shared" si="5"/>
        <v>2</v>
      </c>
      <c r="B330" s="4">
        <v>41540</v>
      </c>
      <c r="C330" s="5">
        <v>0.52083333333333337</v>
      </c>
      <c r="D330" s="3" t="s">
        <v>484</v>
      </c>
      <c r="E330" s="3" t="s">
        <v>485</v>
      </c>
      <c r="G330" s="3">
        <v>1</v>
      </c>
      <c r="H330" s="3">
        <v>0</v>
      </c>
      <c r="I330" s="3">
        <v>0</v>
      </c>
      <c r="J330" s="3">
        <v>1</v>
      </c>
      <c r="K330" s="3" t="s">
        <v>135</v>
      </c>
      <c r="L330" s="3" t="s">
        <v>136</v>
      </c>
      <c r="M330" s="3" t="s">
        <v>486</v>
      </c>
      <c r="N330" s="3" t="s">
        <v>487</v>
      </c>
      <c r="O330" s="3" t="s">
        <v>488</v>
      </c>
      <c r="P330" s="3" t="s">
        <v>29</v>
      </c>
      <c r="Q330"/>
    </row>
    <row r="331" spans="1:18" ht="14.25" customHeight="1" x14ac:dyDescent="0.25">
      <c r="A331" s="3">
        <f t="shared" si="5"/>
        <v>2</v>
      </c>
      <c r="B331" s="4">
        <v>41540</v>
      </c>
      <c r="C331" s="5">
        <v>0.54166666666666663</v>
      </c>
      <c r="D331" s="3" t="s">
        <v>620</v>
      </c>
      <c r="E331" s="3" t="s">
        <v>621</v>
      </c>
      <c r="G331" s="3">
        <v>0</v>
      </c>
      <c r="H331" s="3">
        <v>1</v>
      </c>
      <c r="I331" s="3">
        <v>0</v>
      </c>
      <c r="J331" s="3">
        <v>1</v>
      </c>
      <c r="K331" s="3" t="s">
        <v>140</v>
      </c>
      <c r="L331" s="3" t="s">
        <v>141</v>
      </c>
      <c r="M331" s="3" t="s">
        <v>622</v>
      </c>
      <c r="N331" s="3" t="s">
        <v>623</v>
      </c>
      <c r="O331" s="3" t="s">
        <v>624</v>
      </c>
      <c r="P331" s="3" t="s">
        <v>25</v>
      </c>
      <c r="Q331"/>
    </row>
    <row r="332" spans="1:18" ht="14.25" customHeight="1" x14ac:dyDescent="0.25">
      <c r="A332" s="3">
        <f t="shared" si="5"/>
        <v>2</v>
      </c>
      <c r="B332" s="4">
        <v>41540</v>
      </c>
      <c r="C332" s="5">
        <v>0.54166666666666663</v>
      </c>
      <c r="D332" s="3" t="s">
        <v>250</v>
      </c>
      <c r="E332" s="3" t="s">
        <v>631</v>
      </c>
      <c r="F332" s="3" t="s">
        <v>65</v>
      </c>
      <c r="G332" s="3">
        <v>0</v>
      </c>
      <c r="H332" s="3">
        <v>1</v>
      </c>
      <c r="I332" s="3">
        <v>0</v>
      </c>
      <c r="J332" s="3">
        <v>1</v>
      </c>
      <c r="K332" s="3" t="s">
        <v>57</v>
      </c>
      <c r="L332" s="3" t="s">
        <v>58</v>
      </c>
      <c r="M332" s="3" t="s">
        <v>191</v>
      </c>
      <c r="N332" s="3" t="s">
        <v>381</v>
      </c>
      <c r="O332" s="3" t="s">
        <v>382</v>
      </c>
      <c r="P332" s="3" t="s">
        <v>21</v>
      </c>
      <c r="Q332"/>
      <c r="R332"/>
    </row>
    <row r="333" spans="1:18" ht="14.25" customHeight="1" x14ac:dyDescent="0.25">
      <c r="A333" s="3">
        <f t="shared" si="5"/>
        <v>2</v>
      </c>
      <c r="B333" s="4">
        <v>41540</v>
      </c>
      <c r="C333" s="5">
        <v>0.54166666666666663</v>
      </c>
      <c r="D333" s="3" t="s">
        <v>475</v>
      </c>
      <c r="E333" s="3" t="s">
        <v>476</v>
      </c>
      <c r="G333" s="3">
        <v>1</v>
      </c>
      <c r="H333" s="3">
        <v>0</v>
      </c>
      <c r="I333" s="3">
        <v>0</v>
      </c>
      <c r="J333" s="3">
        <v>1</v>
      </c>
      <c r="K333" s="3" t="s">
        <v>135</v>
      </c>
      <c r="L333" s="3" t="s">
        <v>136</v>
      </c>
      <c r="M333" s="3" t="s">
        <v>477</v>
      </c>
      <c r="N333" s="3" t="s">
        <v>478</v>
      </c>
      <c r="O333" s="3" t="s">
        <v>479</v>
      </c>
      <c r="P333" s="3" t="s">
        <v>25</v>
      </c>
      <c r="Q333"/>
    </row>
    <row r="334" spans="1:18" ht="14.25" customHeight="1" x14ac:dyDescent="0.25">
      <c r="A334" s="3">
        <f t="shared" si="5"/>
        <v>2</v>
      </c>
      <c r="B334" s="4">
        <v>41540</v>
      </c>
      <c r="C334" s="5">
        <v>0.5625</v>
      </c>
      <c r="D334" s="3" t="s">
        <v>286</v>
      </c>
      <c r="E334" s="3" t="s">
        <v>538</v>
      </c>
      <c r="G334" s="3">
        <v>1</v>
      </c>
      <c r="H334" s="3">
        <v>0</v>
      </c>
      <c r="I334" s="3">
        <v>0</v>
      </c>
      <c r="J334" s="3">
        <v>0</v>
      </c>
      <c r="K334" s="3" t="s">
        <v>140</v>
      </c>
      <c r="L334" s="3" t="s">
        <v>141</v>
      </c>
      <c r="M334" s="3" t="s">
        <v>218</v>
      </c>
      <c r="N334" s="3" t="s">
        <v>205</v>
      </c>
      <c r="O334" s="3" t="s">
        <v>219</v>
      </c>
      <c r="P334" s="3" t="s">
        <v>25</v>
      </c>
      <c r="Q334"/>
    </row>
    <row r="335" spans="1:18" ht="14.25" customHeight="1" x14ac:dyDescent="0.25">
      <c r="A335" s="3">
        <f t="shared" si="5"/>
        <v>2</v>
      </c>
      <c r="B335" s="4">
        <v>41540</v>
      </c>
      <c r="C335" s="5">
        <v>0.5625</v>
      </c>
      <c r="D335" s="3" t="s">
        <v>241</v>
      </c>
      <c r="E335" s="3" t="s">
        <v>632</v>
      </c>
      <c r="F335" s="3" t="s">
        <v>65</v>
      </c>
      <c r="G335" s="3">
        <v>0</v>
      </c>
      <c r="H335" s="3">
        <v>1</v>
      </c>
      <c r="I335" s="3">
        <v>0</v>
      </c>
      <c r="J335" s="3">
        <v>0</v>
      </c>
      <c r="K335" s="3" t="s">
        <v>57</v>
      </c>
      <c r="L335" s="3" t="s">
        <v>58</v>
      </c>
      <c r="M335" s="3" t="s">
        <v>156</v>
      </c>
      <c r="N335" s="3" t="s">
        <v>157</v>
      </c>
      <c r="O335" s="3" t="s">
        <v>158</v>
      </c>
      <c r="P335" s="3" t="s">
        <v>25</v>
      </c>
      <c r="Q335"/>
    </row>
    <row r="336" spans="1:18" ht="14.25" customHeight="1" x14ac:dyDescent="0.25">
      <c r="A336" s="3">
        <f t="shared" si="5"/>
        <v>2</v>
      </c>
      <c r="B336" s="4">
        <v>41540</v>
      </c>
      <c r="C336" s="5">
        <v>0.58333333333333337</v>
      </c>
      <c r="D336" s="3" t="s">
        <v>299</v>
      </c>
      <c r="E336" s="3" t="s">
        <v>635</v>
      </c>
      <c r="G336" s="3">
        <v>0</v>
      </c>
      <c r="H336" s="3">
        <v>1</v>
      </c>
      <c r="I336" s="3">
        <v>0</v>
      </c>
      <c r="J336" s="3">
        <v>0</v>
      </c>
      <c r="K336" s="3" t="s">
        <v>140</v>
      </c>
      <c r="L336" s="3" t="s">
        <v>141</v>
      </c>
      <c r="M336" s="3" t="s">
        <v>77</v>
      </c>
      <c r="N336" s="3" t="s">
        <v>205</v>
      </c>
      <c r="O336" s="3" t="s">
        <v>206</v>
      </c>
      <c r="P336" s="3" t="s">
        <v>21</v>
      </c>
      <c r="Q336"/>
    </row>
    <row r="337" spans="1:18" ht="14.25" customHeight="1" x14ac:dyDescent="0.25">
      <c r="A337" s="3">
        <f t="shared" si="5"/>
        <v>2</v>
      </c>
      <c r="B337" s="4">
        <v>41540</v>
      </c>
      <c r="C337" s="5">
        <v>0.58333333333333337</v>
      </c>
      <c r="D337" s="3" t="s">
        <v>299</v>
      </c>
      <c r="E337" s="3" t="s">
        <v>490</v>
      </c>
      <c r="G337" s="3">
        <v>1</v>
      </c>
      <c r="H337" s="3">
        <v>0</v>
      </c>
      <c r="I337" s="3">
        <v>0</v>
      </c>
      <c r="J337" s="3">
        <v>0</v>
      </c>
      <c r="K337" s="3" t="s">
        <v>57</v>
      </c>
      <c r="L337" s="3" t="s">
        <v>58</v>
      </c>
      <c r="M337" s="3" t="s">
        <v>124</v>
      </c>
      <c r="N337" s="3" t="s">
        <v>125</v>
      </c>
      <c r="O337" s="3" t="s">
        <v>126</v>
      </c>
      <c r="P337" s="3" t="s">
        <v>21</v>
      </c>
      <c r="Q337"/>
    </row>
    <row r="338" spans="1:18" ht="14.25" customHeight="1" x14ac:dyDescent="0.25">
      <c r="A338" s="3">
        <f t="shared" si="5"/>
        <v>2</v>
      </c>
      <c r="B338" s="4">
        <v>41540</v>
      </c>
      <c r="C338" s="5">
        <v>0.60416666666666663</v>
      </c>
      <c r="D338" s="3" t="s">
        <v>299</v>
      </c>
      <c r="E338" s="3" t="s">
        <v>635</v>
      </c>
      <c r="G338" s="3">
        <v>0</v>
      </c>
      <c r="H338" s="3">
        <v>1</v>
      </c>
      <c r="I338" s="3">
        <v>0</v>
      </c>
      <c r="J338" s="3">
        <v>0</v>
      </c>
      <c r="K338" s="3" t="s">
        <v>140</v>
      </c>
      <c r="L338" s="3" t="s">
        <v>141</v>
      </c>
      <c r="M338" s="3" t="s">
        <v>77</v>
      </c>
      <c r="N338" s="3" t="s">
        <v>205</v>
      </c>
      <c r="O338" s="3" t="s">
        <v>206</v>
      </c>
      <c r="P338" s="3" t="s">
        <v>21</v>
      </c>
      <c r="Q338"/>
    </row>
    <row r="339" spans="1:18" ht="14.25" customHeight="1" x14ac:dyDescent="0.25">
      <c r="A339" s="3">
        <f t="shared" si="5"/>
        <v>2</v>
      </c>
      <c r="B339" s="4">
        <v>41540</v>
      </c>
      <c r="C339" s="5">
        <v>0.60416666666666663</v>
      </c>
      <c r="G339" s="3">
        <v>0</v>
      </c>
      <c r="H339" s="3">
        <v>0</v>
      </c>
      <c r="I339" s="3">
        <v>0</v>
      </c>
      <c r="J339" s="3">
        <v>0</v>
      </c>
      <c r="K339" s="3" t="s">
        <v>30</v>
      </c>
      <c r="L339" s="3" t="s">
        <v>31</v>
      </c>
      <c r="Q339"/>
      <c r="R339"/>
    </row>
    <row r="340" spans="1:18" ht="14.25" customHeight="1" x14ac:dyDescent="0.25">
      <c r="A340" s="3">
        <f t="shared" si="5"/>
        <v>2</v>
      </c>
      <c r="B340" s="4">
        <v>41540</v>
      </c>
      <c r="C340" s="5">
        <v>0.625</v>
      </c>
      <c r="D340" s="3" t="s">
        <v>250</v>
      </c>
      <c r="E340" s="3" t="s">
        <v>627</v>
      </c>
      <c r="G340" s="3">
        <v>0</v>
      </c>
      <c r="H340" s="3">
        <v>1</v>
      </c>
      <c r="I340" s="3">
        <v>0</v>
      </c>
      <c r="J340" s="3">
        <v>0</v>
      </c>
      <c r="K340" s="3" t="s">
        <v>30</v>
      </c>
      <c r="L340" s="3" t="s">
        <v>31</v>
      </c>
      <c r="M340" s="3" t="s">
        <v>220</v>
      </c>
      <c r="N340" s="3" t="s">
        <v>221</v>
      </c>
      <c r="O340" s="3" t="s">
        <v>222</v>
      </c>
      <c r="P340" s="3" t="s">
        <v>29</v>
      </c>
      <c r="Q340"/>
      <c r="R340"/>
    </row>
    <row r="341" spans="1:18" ht="14.25" customHeight="1" x14ac:dyDescent="0.25">
      <c r="A341" s="3">
        <f t="shared" si="5"/>
        <v>2</v>
      </c>
      <c r="B341" s="4">
        <v>41540</v>
      </c>
      <c r="C341" s="5">
        <v>0.64583333333333337</v>
      </c>
      <c r="D341" s="3" t="s">
        <v>250</v>
      </c>
      <c r="E341" s="3" t="s">
        <v>627</v>
      </c>
      <c r="G341" s="3">
        <v>0</v>
      </c>
      <c r="H341" s="3">
        <v>1</v>
      </c>
      <c r="I341" s="3">
        <v>0</v>
      </c>
      <c r="J341" s="3">
        <v>0</v>
      </c>
      <c r="K341" s="3" t="s">
        <v>30</v>
      </c>
      <c r="L341" s="3" t="s">
        <v>31</v>
      </c>
      <c r="M341" s="3" t="s">
        <v>220</v>
      </c>
      <c r="N341" s="3" t="s">
        <v>221</v>
      </c>
      <c r="O341" s="3" t="s">
        <v>222</v>
      </c>
      <c r="P341" s="3" t="s">
        <v>29</v>
      </c>
      <c r="Q341"/>
    </row>
    <row r="342" spans="1:18" ht="14.25" customHeight="1" x14ac:dyDescent="0.25">
      <c r="A342" s="3">
        <f t="shared" si="5"/>
        <v>2</v>
      </c>
      <c r="B342" s="4">
        <v>41540</v>
      </c>
      <c r="C342" s="5">
        <v>0.66666666666666663</v>
      </c>
      <c r="D342" s="3" t="s">
        <v>243</v>
      </c>
      <c r="E342" s="3" t="s">
        <v>628</v>
      </c>
      <c r="G342" s="3">
        <v>0</v>
      </c>
      <c r="H342" s="3">
        <v>1</v>
      </c>
      <c r="I342" s="3">
        <v>0</v>
      </c>
      <c r="J342" s="3">
        <v>1</v>
      </c>
      <c r="K342" s="3" t="s">
        <v>30</v>
      </c>
      <c r="L342" s="3" t="s">
        <v>31</v>
      </c>
      <c r="M342" s="3" t="s">
        <v>345</v>
      </c>
      <c r="N342" s="3" t="s">
        <v>346</v>
      </c>
      <c r="O342" s="3" t="s">
        <v>347</v>
      </c>
      <c r="P342" s="3" t="s">
        <v>21</v>
      </c>
      <c r="Q342"/>
      <c r="R342"/>
    </row>
    <row r="343" spans="1:18" ht="14.25" customHeight="1" x14ac:dyDescent="0.25">
      <c r="A343" s="3">
        <f t="shared" si="5"/>
        <v>2</v>
      </c>
      <c r="B343" s="4">
        <v>41540</v>
      </c>
      <c r="C343" s="5">
        <v>0.72916666666666663</v>
      </c>
      <c r="D343" s="3" t="s">
        <v>511</v>
      </c>
      <c r="E343" s="3" t="s">
        <v>643</v>
      </c>
      <c r="G343" s="3">
        <v>0</v>
      </c>
      <c r="H343" s="3">
        <v>1</v>
      </c>
      <c r="I343" s="3">
        <v>0</v>
      </c>
      <c r="J343" s="3">
        <v>1</v>
      </c>
      <c r="K343" s="3" t="s">
        <v>69</v>
      </c>
      <c r="L343" s="3" t="s">
        <v>70</v>
      </c>
      <c r="M343" s="3" t="s">
        <v>644</v>
      </c>
      <c r="N343" s="3" t="s">
        <v>645</v>
      </c>
      <c r="O343" s="3" t="s">
        <v>646</v>
      </c>
      <c r="P343" s="3" t="s">
        <v>21</v>
      </c>
      <c r="Q343"/>
      <c r="R343"/>
    </row>
    <row r="344" spans="1:18" ht="14.25" customHeight="1" x14ac:dyDescent="0.25">
      <c r="A344" s="3">
        <f t="shared" si="5"/>
        <v>2</v>
      </c>
      <c r="B344" s="4">
        <v>41540</v>
      </c>
      <c r="C344" s="5">
        <v>0.72916666666666663</v>
      </c>
      <c r="D344" s="3" t="s">
        <v>249</v>
      </c>
      <c r="E344" s="3" t="s">
        <v>633</v>
      </c>
      <c r="G344" s="3">
        <v>0</v>
      </c>
      <c r="H344" s="3">
        <v>1</v>
      </c>
      <c r="I344" s="3">
        <v>0</v>
      </c>
      <c r="J344" s="3">
        <v>0</v>
      </c>
      <c r="K344" s="3" t="s">
        <v>81</v>
      </c>
      <c r="L344" s="3" t="s">
        <v>82</v>
      </c>
      <c r="M344" s="3" t="s">
        <v>130</v>
      </c>
      <c r="N344" s="3" t="s">
        <v>143</v>
      </c>
      <c r="O344" s="3" t="s">
        <v>634</v>
      </c>
      <c r="P344" s="3" t="s">
        <v>29</v>
      </c>
      <c r="Q344"/>
      <c r="R344"/>
    </row>
    <row r="345" spans="1:18" ht="14.25" customHeight="1" x14ac:dyDescent="0.25">
      <c r="A345" s="3">
        <f t="shared" si="5"/>
        <v>2</v>
      </c>
      <c r="B345" s="4">
        <v>41540</v>
      </c>
      <c r="C345" s="5">
        <v>0.75</v>
      </c>
      <c r="G345" s="3">
        <v>0</v>
      </c>
      <c r="H345" s="3">
        <v>0</v>
      </c>
      <c r="I345" s="3">
        <v>0</v>
      </c>
      <c r="J345" s="3">
        <v>0</v>
      </c>
      <c r="K345" s="3" t="s">
        <v>14</v>
      </c>
      <c r="L345" s="3" t="s">
        <v>15</v>
      </c>
    </row>
    <row r="346" spans="1:18" ht="14.25" customHeight="1" x14ac:dyDescent="0.25">
      <c r="A346" s="3">
        <f t="shared" si="5"/>
        <v>2</v>
      </c>
      <c r="B346" s="4">
        <v>41540</v>
      </c>
      <c r="C346" s="5">
        <v>0.75</v>
      </c>
      <c r="G346" s="3">
        <v>0</v>
      </c>
      <c r="H346" s="3">
        <v>0</v>
      </c>
      <c r="I346" s="3">
        <v>0</v>
      </c>
      <c r="J346" s="3">
        <v>0</v>
      </c>
      <c r="K346" s="3" t="s">
        <v>69</v>
      </c>
      <c r="L346" s="3" t="s">
        <v>70</v>
      </c>
      <c r="Q346"/>
    </row>
    <row r="347" spans="1:18" ht="14.25" customHeight="1" x14ac:dyDescent="0.25">
      <c r="A347" s="3">
        <f t="shared" si="5"/>
        <v>2</v>
      </c>
      <c r="B347" s="4">
        <v>41540</v>
      </c>
      <c r="C347" s="5">
        <v>0.75</v>
      </c>
      <c r="G347" s="3">
        <v>0</v>
      </c>
      <c r="H347" s="3">
        <v>0</v>
      </c>
      <c r="I347" s="3">
        <v>0</v>
      </c>
      <c r="J347" s="3">
        <v>0</v>
      </c>
      <c r="K347" s="3" t="s">
        <v>81</v>
      </c>
      <c r="L347" s="3" t="s">
        <v>82</v>
      </c>
      <c r="Q347"/>
    </row>
    <row r="348" spans="1:18" ht="14.25" customHeight="1" x14ac:dyDescent="0.25">
      <c r="A348" s="3">
        <f t="shared" si="5"/>
        <v>2</v>
      </c>
      <c r="B348" s="4">
        <v>41540</v>
      </c>
      <c r="C348" s="5">
        <v>0.77083333333333337</v>
      </c>
      <c r="G348" s="3">
        <v>0</v>
      </c>
      <c r="H348" s="3">
        <v>0</v>
      </c>
      <c r="I348" s="3">
        <v>0</v>
      </c>
      <c r="J348" s="3">
        <v>0</v>
      </c>
      <c r="K348" s="3" t="s">
        <v>14</v>
      </c>
      <c r="L348" s="3" t="s">
        <v>15</v>
      </c>
      <c r="Q348"/>
      <c r="R348"/>
    </row>
    <row r="349" spans="1:18" ht="14.25" customHeight="1" x14ac:dyDescent="0.25">
      <c r="A349" s="3">
        <f t="shared" si="5"/>
        <v>2</v>
      </c>
      <c r="B349" s="4">
        <v>41540</v>
      </c>
      <c r="C349" s="5">
        <v>0.77083333333333337</v>
      </c>
      <c r="G349" s="3">
        <v>0</v>
      </c>
      <c r="H349" s="3">
        <v>0</v>
      </c>
      <c r="I349" s="3">
        <v>0</v>
      </c>
      <c r="J349" s="3">
        <v>0</v>
      </c>
      <c r="K349" s="3" t="s">
        <v>69</v>
      </c>
      <c r="L349" s="3" t="s">
        <v>70</v>
      </c>
      <c r="Q349"/>
    </row>
    <row r="350" spans="1:18" ht="14.25" customHeight="1" x14ac:dyDescent="0.25">
      <c r="A350" s="3">
        <f t="shared" si="5"/>
        <v>2</v>
      </c>
      <c r="B350" s="4">
        <v>41540</v>
      </c>
      <c r="C350" s="5">
        <v>0.77083333333333337</v>
      </c>
      <c r="G350" s="3">
        <v>0</v>
      </c>
      <c r="H350" s="3">
        <v>0</v>
      </c>
      <c r="I350" s="3">
        <v>0</v>
      </c>
      <c r="J350" s="3">
        <v>0</v>
      </c>
      <c r="K350" s="3" t="s">
        <v>81</v>
      </c>
      <c r="L350" s="3" t="s">
        <v>82</v>
      </c>
      <c r="Q350" t="s">
        <v>1856</v>
      </c>
    </row>
    <row r="351" spans="1:18" ht="14.25" customHeight="1" x14ac:dyDescent="0.25">
      <c r="A351" s="3">
        <f t="shared" si="5"/>
        <v>2</v>
      </c>
      <c r="B351" s="4">
        <v>41540</v>
      </c>
      <c r="C351" s="5">
        <v>0.79166666666666663</v>
      </c>
      <c r="G351" s="3">
        <v>0</v>
      </c>
      <c r="H351" s="3">
        <v>0</v>
      </c>
      <c r="I351" s="3">
        <v>0</v>
      </c>
      <c r="J351" s="3">
        <v>0</v>
      </c>
      <c r="K351" s="3" t="s">
        <v>14</v>
      </c>
      <c r="L351" s="3" t="s">
        <v>15</v>
      </c>
    </row>
    <row r="352" spans="1:18" ht="14.25" customHeight="1" x14ac:dyDescent="0.25">
      <c r="A352" s="3">
        <f t="shared" si="5"/>
        <v>2</v>
      </c>
      <c r="B352" s="4">
        <v>41540</v>
      </c>
      <c r="C352" s="5">
        <v>0.79166666666666663</v>
      </c>
      <c r="D352" s="3" t="s">
        <v>511</v>
      </c>
      <c r="E352" s="3" t="s">
        <v>647</v>
      </c>
      <c r="F352" s="3" t="s">
        <v>648</v>
      </c>
      <c r="G352" s="3">
        <v>0</v>
      </c>
      <c r="H352" s="3">
        <v>1</v>
      </c>
      <c r="I352" s="3">
        <v>0</v>
      </c>
      <c r="J352" s="3">
        <v>1</v>
      </c>
      <c r="K352" s="3" t="s">
        <v>69</v>
      </c>
      <c r="L352" s="3" t="s">
        <v>70</v>
      </c>
      <c r="M352" s="3" t="s">
        <v>513</v>
      </c>
      <c r="N352" s="3" t="s">
        <v>514</v>
      </c>
      <c r="O352" s="3" t="s">
        <v>515</v>
      </c>
      <c r="P352" s="3" t="s">
        <v>21</v>
      </c>
      <c r="Q352"/>
    </row>
    <row r="353" spans="1:18" ht="14.25" customHeight="1" x14ac:dyDescent="0.25">
      <c r="A353" s="3">
        <f t="shared" si="5"/>
        <v>2</v>
      </c>
      <c r="B353" s="4">
        <v>41540</v>
      </c>
      <c r="C353" s="5">
        <v>0.79166666666666663</v>
      </c>
      <c r="D353" s="3" t="s">
        <v>238</v>
      </c>
      <c r="E353" s="3" t="s">
        <v>654</v>
      </c>
      <c r="G353" s="3">
        <v>0</v>
      </c>
      <c r="H353" s="3">
        <v>1</v>
      </c>
      <c r="I353" s="3">
        <v>0</v>
      </c>
      <c r="J353" s="3">
        <v>1</v>
      </c>
      <c r="K353" s="3" t="s">
        <v>16</v>
      </c>
      <c r="L353" s="3" t="s">
        <v>17</v>
      </c>
      <c r="M353" s="3" t="s">
        <v>655</v>
      </c>
      <c r="N353" s="3" t="s">
        <v>656</v>
      </c>
      <c r="O353" s="3" t="s">
        <v>657</v>
      </c>
      <c r="P353" s="3" t="s">
        <v>25</v>
      </c>
    </row>
    <row r="354" spans="1:18" ht="14.25" customHeight="1" x14ac:dyDescent="0.25">
      <c r="A354" s="3">
        <f t="shared" si="5"/>
        <v>2</v>
      </c>
      <c r="B354" s="4">
        <v>41540</v>
      </c>
      <c r="C354" s="5">
        <v>0.79166666666666663</v>
      </c>
      <c r="D354" s="3" t="s">
        <v>529</v>
      </c>
      <c r="E354" s="3" t="s">
        <v>649</v>
      </c>
      <c r="G354" s="3">
        <v>0</v>
      </c>
      <c r="H354" s="3">
        <v>1</v>
      </c>
      <c r="I354" s="3">
        <v>0</v>
      </c>
      <c r="J354" s="3">
        <v>0</v>
      </c>
      <c r="K354" s="3" t="s">
        <v>81</v>
      </c>
      <c r="L354" s="3" t="s">
        <v>82</v>
      </c>
      <c r="M354" s="3" t="s">
        <v>650</v>
      </c>
      <c r="N354" s="3" t="s">
        <v>651</v>
      </c>
      <c r="O354" s="3" t="s">
        <v>652</v>
      </c>
      <c r="P354" s="3" t="s">
        <v>21</v>
      </c>
      <c r="R354"/>
    </row>
    <row r="355" spans="1:18" ht="14.25" customHeight="1" x14ac:dyDescent="0.25">
      <c r="A355" s="3">
        <f t="shared" si="5"/>
        <v>2</v>
      </c>
      <c r="B355" s="4">
        <v>41540</v>
      </c>
      <c r="C355" s="5">
        <v>0.8125</v>
      </c>
      <c r="G355" s="3">
        <v>0</v>
      </c>
      <c r="H355" s="3">
        <v>0</v>
      </c>
      <c r="I355" s="3">
        <v>0</v>
      </c>
      <c r="J355" s="3">
        <v>0</v>
      </c>
      <c r="K355" s="3" t="s">
        <v>14</v>
      </c>
      <c r="L355" s="3" t="s">
        <v>15</v>
      </c>
    </row>
    <row r="356" spans="1:18" ht="14.25" customHeight="1" x14ac:dyDescent="0.25">
      <c r="A356" s="3">
        <f t="shared" si="5"/>
        <v>2</v>
      </c>
      <c r="B356" s="4">
        <v>41540</v>
      </c>
      <c r="C356" s="5">
        <v>0.8125</v>
      </c>
      <c r="G356" s="3">
        <v>0</v>
      </c>
      <c r="H356" s="3">
        <v>0</v>
      </c>
      <c r="I356" s="3">
        <v>0</v>
      </c>
      <c r="J356" s="3">
        <v>0</v>
      </c>
      <c r="K356" s="3" t="s">
        <v>16</v>
      </c>
      <c r="L356" s="3" t="s">
        <v>17</v>
      </c>
    </row>
    <row r="357" spans="1:18" ht="14.25" customHeight="1" x14ac:dyDescent="0.25">
      <c r="A357" s="3">
        <f t="shared" si="5"/>
        <v>2</v>
      </c>
      <c r="B357" s="4">
        <v>41540</v>
      </c>
      <c r="C357" s="5">
        <v>0.8125</v>
      </c>
      <c r="D357" s="3" t="s">
        <v>250</v>
      </c>
      <c r="E357" s="3" t="s">
        <v>653</v>
      </c>
      <c r="G357" s="3">
        <v>0</v>
      </c>
      <c r="H357" s="3">
        <v>1</v>
      </c>
      <c r="I357" s="3">
        <v>0</v>
      </c>
      <c r="J357" s="3">
        <v>1</v>
      </c>
      <c r="K357" s="3" t="s">
        <v>81</v>
      </c>
      <c r="L357" s="3" t="s">
        <v>82</v>
      </c>
      <c r="M357" s="3" t="s">
        <v>481</v>
      </c>
      <c r="N357" s="3" t="s">
        <v>482</v>
      </c>
      <c r="O357" s="3" t="s">
        <v>483</v>
      </c>
      <c r="P357" s="3" t="s">
        <v>21</v>
      </c>
      <c r="Q357"/>
    </row>
    <row r="358" spans="1:18" ht="14.25" customHeight="1" x14ac:dyDescent="0.25">
      <c r="A358" s="3">
        <f t="shared" si="5"/>
        <v>2</v>
      </c>
      <c r="B358" s="4">
        <v>41540</v>
      </c>
      <c r="C358" s="5">
        <v>0.83333333333333337</v>
      </c>
      <c r="G358" s="3">
        <v>0</v>
      </c>
      <c r="H358" s="3">
        <v>0</v>
      </c>
      <c r="I358" s="3">
        <v>0</v>
      </c>
      <c r="J358" s="3">
        <v>0</v>
      </c>
      <c r="K358" s="3" t="s">
        <v>16</v>
      </c>
      <c r="L358" s="3" t="s">
        <v>17</v>
      </c>
      <c r="R358"/>
    </row>
    <row r="359" spans="1:18" ht="14.25" customHeight="1" x14ac:dyDescent="0.25">
      <c r="A359" s="3">
        <f t="shared" si="5"/>
        <v>2</v>
      </c>
      <c r="B359" s="4">
        <v>41540</v>
      </c>
      <c r="C359" s="5">
        <v>0.83333333333333337</v>
      </c>
      <c r="D359" s="3" t="s">
        <v>257</v>
      </c>
      <c r="E359" s="3" t="s">
        <v>614</v>
      </c>
      <c r="G359" s="3">
        <v>1</v>
      </c>
      <c r="H359" s="3">
        <v>0</v>
      </c>
      <c r="I359" s="3">
        <v>0</v>
      </c>
      <c r="J359" s="3">
        <v>0</v>
      </c>
      <c r="K359" s="3" t="s">
        <v>81</v>
      </c>
      <c r="L359" s="3" t="s">
        <v>82</v>
      </c>
      <c r="M359" s="3" t="s">
        <v>95</v>
      </c>
      <c r="N359" s="3" t="s">
        <v>406</v>
      </c>
      <c r="O359" s="3" t="s">
        <v>407</v>
      </c>
      <c r="P359" s="3" t="s">
        <v>21</v>
      </c>
      <c r="Q359"/>
    </row>
    <row r="360" spans="1:18" ht="14.25" customHeight="1" x14ac:dyDescent="0.25">
      <c r="A360" s="3">
        <f t="shared" si="5"/>
        <v>2</v>
      </c>
      <c r="B360" s="4">
        <v>41540</v>
      </c>
      <c r="C360" s="5">
        <v>0.85416666666666663</v>
      </c>
      <c r="D360" s="3" t="s">
        <v>238</v>
      </c>
      <c r="E360" s="3" t="s">
        <v>658</v>
      </c>
      <c r="G360" s="3">
        <v>0</v>
      </c>
      <c r="H360" s="3">
        <v>1</v>
      </c>
      <c r="I360" s="3">
        <v>0</v>
      </c>
      <c r="J360" s="3">
        <v>1</v>
      </c>
      <c r="K360" s="3" t="s">
        <v>16</v>
      </c>
      <c r="L360" s="3" t="s">
        <v>17</v>
      </c>
      <c r="M360" s="3" t="s">
        <v>659</v>
      </c>
      <c r="N360" s="3" t="s">
        <v>582</v>
      </c>
      <c r="O360" s="3" t="s">
        <v>660</v>
      </c>
      <c r="P360" s="3" t="s">
        <v>21</v>
      </c>
    </row>
    <row r="361" spans="1:18" ht="14.25" customHeight="1" x14ac:dyDescent="0.25">
      <c r="A361" s="3">
        <f t="shared" si="5"/>
        <v>2</v>
      </c>
      <c r="B361" s="4">
        <v>41540</v>
      </c>
      <c r="C361" s="5">
        <v>0.85416666666666663</v>
      </c>
      <c r="D361" s="3" t="s">
        <v>257</v>
      </c>
      <c r="E361" s="3" t="s">
        <v>614</v>
      </c>
      <c r="G361" s="3">
        <v>1</v>
      </c>
      <c r="H361" s="3">
        <v>0</v>
      </c>
      <c r="I361" s="3">
        <v>0</v>
      </c>
      <c r="J361" s="3">
        <v>0</v>
      </c>
      <c r="K361" s="3" t="s">
        <v>81</v>
      </c>
      <c r="L361" s="3" t="s">
        <v>82</v>
      </c>
      <c r="M361" s="3" t="s">
        <v>95</v>
      </c>
      <c r="N361" s="3" t="s">
        <v>406</v>
      </c>
      <c r="O361" s="3" t="s">
        <v>407</v>
      </c>
      <c r="P361" s="3" t="s">
        <v>21</v>
      </c>
      <c r="Q361"/>
    </row>
    <row r="362" spans="1:18" ht="14.25" customHeight="1" x14ac:dyDescent="0.25">
      <c r="A362" s="3">
        <f t="shared" si="5"/>
        <v>3</v>
      </c>
      <c r="B362" s="4">
        <v>41541</v>
      </c>
      <c r="C362" s="5">
        <v>0.54166666666666663</v>
      </c>
      <c r="G362" s="3">
        <v>0</v>
      </c>
      <c r="H362" s="3">
        <v>0</v>
      </c>
      <c r="I362" s="3">
        <v>0</v>
      </c>
      <c r="J362" s="3">
        <v>0</v>
      </c>
      <c r="K362" s="3" t="s">
        <v>14</v>
      </c>
      <c r="L362" s="3" t="s">
        <v>15</v>
      </c>
    </row>
    <row r="363" spans="1:18" ht="14.25" customHeight="1" x14ac:dyDescent="0.25">
      <c r="A363" s="3">
        <f t="shared" si="5"/>
        <v>3</v>
      </c>
      <c r="B363" s="4">
        <v>41541</v>
      </c>
      <c r="C363" s="5">
        <v>0.5625</v>
      </c>
      <c r="G363" s="3">
        <v>0</v>
      </c>
      <c r="H363" s="3">
        <v>0</v>
      </c>
      <c r="I363" s="3">
        <v>0</v>
      </c>
      <c r="J363" s="3">
        <v>0</v>
      </c>
      <c r="K363" s="3" t="s">
        <v>14</v>
      </c>
      <c r="L363" s="3" t="s">
        <v>15</v>
      </c>
    </row>
    <row r="364" spans="1:18" ht="14.25" customHeight="1" x14ac:dyDescent="0.25">
      <c r="A364" s="3">
        <f t="shared" si="5"/>
        <v>3</v>
      </c>
      <c r="B364" s="4">
        <v>41541</v>
      </c>
      <c r="C364" s="5">
        <v>0.58333333333333337</v>
      </c>
      <c r="D364" s="3" t="s">
        <v>433</v>
      </c>
      <c r="E364" s="3" t="s">
        <v>608</v>
      </c>
      <c r="G364" s="3">
        <v>0</v>
      </c>
      <c r="H364" s="3">
        <v>1</v>
      </c>
      <c r="I364" s="3">
        <v>0</v>
      </c>
      <c r="J364" s="3">
        <v>1</v>
      </c>
      <c r="K364" s="3" t="s">
        <v>140</v>
      </c>
      <c r="L364" s="3" t="s">
        <v>141</v>
      </c>
      <c r="M364" s="3" t="s">
        <v>348</v>
      </c>
      <c r="N364" s="3" t="s">
        <v>349</v>
      </c>
      <c r="O364" s="3" t="s">
        <v>350</v>
      </c>
      <c r="P364" s="3" t="s">
        <v>51</v>
      </c>
    </row>
    <row r="365" spans="1:18" ht="14.25" customHeight="1" x14ac:dyDescent="0.25">
      <c r="A365" s="3">
        <f t="shared" si="5"/>
        <v>3</v>
      </c>
      <c r="B365" s="4">
        <v>41541</v>
      </c>
      <c r="C365" s="5">
        <v>0.58333333333333337</v>
      </c>
      <c r="D365" s="3" t="s">
        <v>249</v>
      </c>
      <c r="E365" s="3" t="s">
        <v>595</v>
      </c>
      <c r="G365" s="3">
        <v>0</v>
      </c>
      <c r="H365" s="3">
        <v>1</v>
      </c>
      <c r="I365" s="3">
        <v>0</v>
      </c>
      <c r="J365" s="3">
        <v>0</v>
      </c>
      <c r="K365" s="3" t="s">
        <v>14</v>
      </c>
      <c r="L365" s="3" t="s">
        <v>15</v>
      </c>
      <c r="M365" s="3" t="s">
        <v>181</v>
      </c>
      <c r="N365" s="3" t="s">
        <v>182</v>
      </c>
      <c r="O365" s="3" t="s">
        <v>183</v>
      </c>
      <c r="P365" s="3" t="s">
        <v>29</v>
      </c>
    </row>
    <row r="366" spans="1:18" ht="14.25" customHeight="1" x14ac:dyDescent="0.25">
      <c r="A366" s="3">
        <f t="shared" si="5"/>
        <v>3</v>
      </c>
      <c r="B366" s="4">
        <v>41541</v>
      </c>
      <c r="C366" s="5">
        <v>0.60416666666666663</v>
      </c>
      <c r="D366" s="3" t="s">
        <v>433</v>
      </c>
      <c r="E366" s="3" t="s">
        <v>609</v>
      </c>
      <c r="G366" s="3">
        <v>0</v>
      </c>
      <c r="H366" s="3">
        <v>1</v>
      </c>
      <c r="I366" s="3">
        <v>0</v>
      </c>
      <c r="J366" s="3">
        <v>0</v>
      </c>
      <c r="K366" s="3" t="s">
        <v>140</v>
      </c>
      <c r="L366" s="3" t="s">
        <v>141</v>
      </c>
      <c r="M366" s="3" t="s">
        <v>348</v>
      </c>
      <c r="N366" s="3" t="s">
        <v>349</v>
      </c>
      <c r="O366" s="3" t="s">
        <v>350</v>
      </c>
      <c r="P366" s="3" t="s">
        <v>51</v>
      </c>
    </row>
    <row r="367" spans="1:18" ht="14.25" customHeight="1" x14ac:dyDescent="0.25">
      <c r="A367" s="3">
        <f t="shared" si="5"/>
        <v>3</v>
      </c>
      <c r="B367" s="4">
        <v>41541</v>
      </c>
      <c r="C367" s="5">
        <v>0.60416666666666663</v>
      </c>
      <c r="D367" s="3" t="s">
        <v>255</v>
      </c>
      <c r="E367" s="3" t="s">
        <v>596</v>
      </c>
      <c r="G367" s="3">
        <v>0</v>
      </c>
      <c r="H367" s="3">
        <v>1</v>
      </c>
      <c r="I367" s="3">
        <v>0</v>
      </c>
      <c r="J367" s="3">
        <v>0</v>
      </c>
      <c r="K367" s="3" t="s">
        <v>14</v>
      </c>
      <c r="L367" s="3" t="s">
        <v>15</v>
      </c>
      <c r="M367" s="3" t="s">
        <v>77</v>
      </c>
      <c r="N367" s="3" t="s">
        <v>78</v>
      </c>
      <c r="O367" s="3" t="s">
        <v>79</v>
      </c>
      <c r="P367" s="3" t="s">
        <v>29</v>
      </c>
    </row>
    <row r="368" spans="1:18" ht="14.25" customHeight="1" x14ac:dyDescent="0.25">
      <c r="A368" s="3">
        <f t="shared" si="5"/>
        <v>3</v>
      </c>
      <c r="B368" s="4">
        <v>41541</v>
      </c>
      <c r="C368" s="5">
        <v>0.60416666666666663</v>
      </c>
      <c r="D368" s="3" t="s">
        <v>257</v>
      </c>
      <c r="E368" s="3" t="s">
        <v>598</v>
      </c>
      <c r="G368" s="3">
        <v>0</v>
      </c>
      <c r="H368" s="3">
        <v>1</v>
      </c>
      <c r="I368" s="3">
        <v>0</v>
      </c>
      <c r="J368" s="3">
        <v>1</v>
      </c>
      <c r="K368" s="3" t="s">
        <v>135</v>
      </c>
      <c r="L368" s="3" t="s">
        <v>136</v>
      </c>
      <c r="M368" s="3" t="s">
        <v>599</v>
      </c>
      <c r="N368" s="3" t="s">
        <v>600</v>
      </c>
      <c r="O368" s="3" t="s">
        <v>601</v>
      </c>
      <c r="P368" s="3" t="s">
        <v>21</v>
      </c>
      <c r="Q368"/>
    </row>
    <row r="369" spans="1:18" ht="14.25" customHeight="1" x14ac:dyDescent="0.25">
      <c r="A369" s="3">
        <f t="shared" si="5"/>
        <v>3</v>
      </c>
      <c r="B369" s="4">
        <v>41541</v>
      </c>
      <c r="C369" s="5">
        <v>0.625</v>
      </c>
      <c r="D369" s="3" t="s">
        <v>433</v>
      </c>
      <c r="E369" s="3" t="s">
        <v>745</v>
      </c>
      <c r="G369" s="3">
        <v>1</v>
      </c>
      <c r="H369" s="3">
        <v>0</v>
      </c>
      <c r="I369" s="3">
        <v>0</v>
      </c>
      <c r="J369" s="3">
        <v>1</v>
      </c>
      <c r="K369" s="3" t="s">
        <v>140</v>
      </c>
      <c r="L369" s="3" t="s">
        <v>141</v>
      </c>
      <c r="M369" s="3" t="s">
        <v>517</v>
      </c>
      <c r="N369" s="3" t="s">
        <v>518</v>
      </c>
      <c r="O369" s="3" t="s">
        <v>519</v>
      </c>
      <c r="P369" s="3" t="s">
        <v>25</v>
      </c>
      <c r="Q369"/>
      <c r="R369"/>
    </row>
    <row r="370" spans="1:18" ht="14.25" customHeight="1" x14ac:dyDescent="0.25">
      <c r="A370" s="3">
        <f t="shared" si="5"/>
        <v>3</v>
      </c>
      <c r="B370" s="4">
        <v>41541</v>
      </c>
      <c r="C370" s="5">
        <v>0.625</v>
      </c>
      <c r="D370" s="3" t="s">
        <v>255</v>
      </c>
      <c r="E370" s="3" t="s">
        <v>596</v>
      </c>
      <c r="G370" s="3">
        <v>0</v>
      </c>
      <c r="H370" s="3">
        <v>1</v>
      </c>
      <c r="I370" s="3">
        <v>0</v>
      </c>
      <c r="J370" s="3">
        <v>0</v>
      </c>
      <c r="K370" s="3" t="s">
        <v>14</v>
      </c>
      <c r="L370" s="3" t="s">
        <v>15</v>
      </c>
      <c r="M370" s="3" t="s">
        <v>77</v>
      </c>
      <c r="N370" s="3" t="s">
        <v>78</v>
      </c>
      <c r="O370" s="3" t="s">
        <v>79</v>
      </c>
      <c r="P370" s="3" t="s">
        <v>29</v>
      </c>
      <c r="Q370"/>
    </row>
    <row r="371" spans="1:18" ht="14.25" customHeight="1" x14ac:dyDescent="0.25">
      <c r="A371" s="3">
        <f t="shared" si="5"/>
        <v>3</v>
      </c>
      <c r="B371" s="4">
        <v>41541</v>
      </c>
      <c r="C371" s="5">
        <v>0.625</v>
      </c>
      <c r="D371" s="3" t="s">
        <v>475</v>
      </c>
      <c r="E371" s="3" t="s">
        <v>602</v>
      </c>
      <c r="G371" s="3">
        <v>0</v>
      </c>
      <c r="H371" s="3">
        <v>1</v>
      </c>
      <c r="I371" s="3">
        <v>0</v>
      </c>
      <c r="J371" s="3">
        <v>1</v>
      </c>
      <c r="K371" s="3" t="s">
        <v>135</v>
      </c>
      <c r="L371" s="3" t="s">
        <v>136</v>
      </c>
      <c r="M371" s="3" t="s">
        <v>603</v>
      </c>
      <c r="N371" s="3" t="s">
        <v>604</v>
      </c>
      <c r="O371" s="3" t="s">
        <v>605</v>
      </c>
      <c r="P371" s="3" t="s">
        <v>51</v>
      </c>
    </row>
    <row r="372" spans="1:18" ht="14.25" customHeight="1" x14ac:dyDescent="0.25">
      <c r="A372" s="3">
        <f t="shared" si="5"/>
        <v>3</v>
      </c>
      <c r="B372" s="4">
        <v>41541</v>
      </c>
      <c r="C372" s="5">
        <v>0.64583333333333337</v>
      </c>
      <c r="D372" s="3" t="s">
        <v>286</v>
      </c>
      <c r="E372" s="3" t="s">
        <v>538</v>
      </c>
      <c r="G372" s="3">
        <v>1</v>
      </c>
      <c r="H372" s="3">
        <v>0</v>
      </c>
      <c r="I372" s="3">
        <v>0</v>
      </c>
      <c r="J372" s="3">
        <v>0</v>
      </c>
      <c r="K372" s="3" t="s">
        <v>140</v>
      </c>
      <c r="L372" s="3" t="s">
        <v>141</v>
      </c>
      <c r="M372" s="3" t="s">
        <v>218</v>
      </c>
      <c r="N372" s="3" t="s">
        <v>205</v>
      </c>
      <c r="O372" s="3" t="s">
        <v>219</v>
      </c>
      <c r="P372" s="3" t="s">
        <v>25</v>
      </c>
      <c r="Q372"/>
    </row>
    <row r="373" spans="1:18" ht="14.25" customHeight="1" x14ac:dyDescent="0.25">
      <c r="A373" s="3">
        <f t="shared" si="5"/>
        <v>3</v>
      </c>
      <c r="B373" s="4">
        <v>41541</v>
      </c>
      <c r="C373" s="5">
        <v>0.64583333333333337</v>
      </c>
      <c r="D373" s="3" t="s">
        <v>255</v>
      </c>
      <c r="E373" s="3" t="s">
        <v>597</v>
      </c>
      <c r="G373" s="3">
        <v>0</v>
      </c>
      <c r="H373" s="3">
        <v>1</v>
      </c>
      <c r="I373" s="3">
        <v>0</v>
      </c>
      <c r="J373" s="3">
        <v>0</v>
      </c>
      <c r="K373" s="3" t="s">
        <v>14</v>
      </c>
      <c r="L373" s="3" t="s">
        <v>15</v>
      </c>
      <c r="M373" s="3" t="s">
        <v>66</v>
      </c>
      <c r="N373" s="3" t="s">
        <v>67</v>
      </c>
      <c r="O373" s="3" t="s">
        <v>68</v>
      </c>
      <c r="P373" s="3" t="s">
        <v>29</v>
      </c>
    </row>
    <row r="374" spans="1:18" ht="14.25" customHeight="1" x14ac:dyDescent="0.25">
      <c r="A374" s="3">
        <f t="shared" si="5"/>
        <v>3</v>
      </c>
      <c r="B374" s="4">
        <v>41541</v>
      </c>
      <c r="C374" s="5">
        <v>0.64583333333333337</v>
      </c>
      <c r="D374" s="3" t="s">
        <v>317</v>
      </c>
      <c r="E374" s="3" t="s">
        <v>606</v>
      </c>
      <c r="G374" s="3">
        <v>0</v>
      </c>
      <c r="H374" s="3">
        <v>1</v>
      </c>
      <c r="I374" s="3">
        <v>0</v>
      </c>
      <c r="J374" s="3">
        <v>0</v>
      </c>
      <c r="K374" s="3" t="s">
        <v>135</v>
      </c>
      <c r="L374" s="3" t="s">
        <v>136</v>
      </c>
      <c r="M374" s="3" t="s">
        <v>35</v>
      </c>
      <c r="N374" s="3" t="s">
        <v>36</v>
      </c>
      <c r="O374" s="3" t="s">
        <v>37</v>
      </c>
      <c r="P374" s="3" t="s">
        <v>25</v>
      </c>
      <c r="R374"/>
    </row>
    <row r="375" spans="1:18" ht="14.25" customHeight="1" x14ac:dyDescent="0.25">
      <c r="A375" s="3">
        <f t="shared" si="5"/>
        <v>3</v>
      </c>
      <c r="B375" s="4">
        <v>41541</v>
      </c>
      <c r="C375" s="5">
        <v>0.66666666666666663</v>
      </c>
      <c r="D375" s="3" t="s">
        <v>257</v>
      </c>
      <c r="E375" s="3" t="s">
        <v>607</v>
      </c>
      <c r="G375" s="3">
        <v>0</v>
      </c>
      <c r="H375" s="3">
        <v>1</v>
      </c>
      <c r="I375" s="3">
        <v>0</v>
      </c>
      <c r="J375" s="3">
        <v>0</v>
      </c>
      <c r="K375" s="3" t="s">
        <v>135</v>
      </c>
      <c r="L375" s="3" t="s">
        <v>136</v>
      </c>
      <c r="M375" s="3" t="s">
        <v>174</v>
      </c>
      <c r="N375" s="3" t="s">
        <v>175</v>
      </c>
      <c r="O375" s="3" t="s">
        <v>176</v>
      </c>
      <c r="P375" s="3" t="s">
        <v>29</v>
      </c>
      <c r="R375"/>
    </row>
    <row r="376" spans="1:18" ht="14.25" customHeight="1" x14ac:dyDescent="0.25">
      <c r="A376" s="3">
        <f t="shared" si="5"/>
        <v>3</v>
      </c>
      <c r="B376" s="4">
        <v>41541</v>
      </c>
      <c r="C376" s="5">
        <v>0.75</v>
      </c>
      <c r="D376" s="3" t="s">
        <v>436</v>
      </c>
      <c r="E376" s="3" t="s">
        <v>610</v>
      </c>
      <c r="G376" s="3">
        <v>0</v>
      </c>
      <c r="H376" s="3">
        <v>1</v>
      </c>
      <c r="I376" s="3">
        <v>0</v>
      </c>
      <c r="J376" s="3">
        <v>0</v>
      </c>
      <c r="K376" s="3" t="s">
        <v>69</v>
      </c>
      <c r="L376" s="3" t="s">
        <v>70</v>
      </c>
      <c r="M376" s="3" t="s">
        <v>611</v>
      </c>
      <c r="N376" s="3" t="s">
        <v>612</v>
      </c>
      <c r="O376" s="3" t="s">
        <v>613</v>
      </c>
      <c r="P376" s="3" t="s">
        <v>21</v>
      </c>
      <c r="R376"/>
    </row>
    <row r="377" spans="1:18" ht="14.25" customHeight="1" x14ac:dyDescent="0.25">
      <c r="A377" s="3">
        <f t="shared" si="5"/>
        <v>3</v>
      </c>
      <c r="B377" s="4">
        <v>41541</v>
      </c>
      <c r="C377" s="5">
        <v>0.79166666666666663</v>
      </c>
      <c r="D377" s="3" t="s">
        <v>511</v>
      </c>
      <c r="E377" s="3" t="s">
        <v>512</v>
      </c>
      <c r="G377" s="3">
        <v>1</v>
      </c>
      <c r="H377" s="3">
        <v>0</v>
      </c>
      <c r="I377" s="3">
        <v>0</v>
      </c>
      <c r="J377" s="3">
        <v>0</v>
      </c>
      <c r="K377" s="3" t="s">
        <v>69</v>
      </c>
      <c r="L377" s="3" t="s">
        <v>70</v>
      </c>
      <c r="M377" s="3" t="s">
        <v>513</v>
      </c>
      <c r="N377" s="3" t="s">
        <v>514</v>
      </c>
      <c r="O377" s="3" t="s">
        <v>515</v>
      </c>
      <c r="P377" s="3" t="s">
        <v>21</v>
      </c>
    </row>
    <row r="378" spans="1:18" ht="14.25" customHeight="1" x14ac:dyDescent="0.25">
      <c r="A378" s="3">
        <f t="shared" si="5"/>
        <v>3</v>
      </c>
      <c r="B378" s="4">
        <v>41541</v>
      </c>
      <c r="C378" s="5">
        <v>0.8125</v>
      </c>
      <c r="D378" s="3" t="s">
        <v>511</v>
      </c>
      <c r="E378" s="3" t="s">
        <v>512</v>
      </c>
      <c r="G378" s="3">
        <v>1</v>
      </c>
      <c r="H378" s="3">
        <v>0</v>
      </c>
      <c r="I378" s="3">
        <v>0</v>
      </c>
      <c r="J378" s="3">
        <v>0</v>
      </c>
      <c r="K378" s="3" t="s">
        <v>69</v>
      </c>
      <c r="L378" s="3" t="s">
        <v>70</v>
      </c>
      <c r="M378" s="3" t="s">
        <v>513</v>
      </c>
      <c r="N378" s="3" t="s">
        <v>514</v>
      </c>
      <c r="O378" s="3" t="s">
        <v>515</v>
      </c>
      <c r="P378" s="3" t="s">
        <v>21</v>
      </c>
      <c r="Q378"/>
    </row>
    <row r="379" spans="1:18" ht="14.25" customHeight="1" x14ac:dyDescent="0.25">
      <c r="A379" s="3">
        <f t="shared" si="5"/>
        <v>4</v>
      </c>
      <c r="B379" s="4">
        <v>41542</v>
      </c>
      <c r="C379" s="5">
        <v>0.375</v>
      </c>
      <c r="D379" s="3" t="s">
        <v>238</v>
      </c>
      <c r="E379" s="3" t="s">
        <v>581</v>
      </c>
      <c r="G379" s="3">
        <v>0</v>
      </c>
      <c r="H379" s="3">
        <v>1</v>
      </c>
      <c r="I379" s="3">
        <v>0</v>
      </c>
      <c r="J379" s="3">
        <v>1</v>
      </c>
      <c r="K379" s="3" t="s">
        <v>16</v>
      </c>
      <c r="L379" s="3" t="s">
        <v>17</v>
      </c>
      <c r="M379" s="3" t="s">
        <v>185</v>
      </c>
      <c r="N379" s="3" t="s">
        <v>582</v>
      </c>
      <c r="O379" s="3" t="s">
        <v>583</v>
      </c>
      <c r="P379" s="3" t="s">
        <v>21</v>
      </c>
      <c r="Q379"/>
      <c r="R379"/>
    </row>
    <row r="380" spans="1:18" ht="14.25" customHeight="1" x14ac:dyDescent="0.25">
      <c r="A380" s="3">
        <f t="shared" si="5"/>
        <v>4</v>
      </c>
      <c r="B380" s="4">
        <v>41542</v>
      </c>
      <c r="C380" s="5">
        <v>0.39583333333333331</v>
      </c>
      <c r="D380" s="3" t="s">
        <v>238</v>
      </c>
      <c r="E380" s="3" t="s">
        <v>581</v>
      </c>
      <c r="G380" s="3">
        <v>0</v>
      </c>
      <c r="H380" s="3">
        <v>1</v>
      </c>
      <c r="I380" s="3">
        <v>0</v>
      </c>
      <c r="J380" s="3">
        <v>1</v>
      </c>
      <c r="K380" s="3" t="s">
        <v>16</v>
      </c>
      <c r="L380" s="3" t="s">
        <v>17</v>
      </c>
      <c r="M380" s="3" t="s">
        <v>185</v>
      </c>
      <c r="N380" s="3" t="s">
        <v>582</v>
      </c>
      <c r="O380" s="3" t="s">
        <v>583</v>
      </c>
      <c r="P380" s="3" t="s">
        <v>21</v>
      </c>
      <c r="Q380"/>
      <c r="R380"/>
    </row>
    <row r="381" spans="1:18" ht="14.25" customHeight="1" x14ac:dyDescent="0.25">
      <c r="A381" s="3">
        <f t="shared" si="5"/>
        <v>4</v>
      </c>
      <c r="B381" s="4">
        <v>41542</v>
      </c>
      <c r="C381" s="5">
        <v>0.41666666666666669</v>
      </c>
      <c r="D381" s="3" t="s">
        <v>238</v>
      </c>
      <c r="E381" s="3" t="s">
        <v>616</v>
      </c>
      <c r="G381" s="3">
        <v>1</v>
      </c>
      <c r="H381" s="3">
        <v>0</v>
      </c>
      <c r="I381" s="3">
        <v>0</v>
      </c>
      <c r="J381" s="3">
        <v>0</v>
      </c>
      <c r="K381" s="3" t="s">
        <v>16</v>
      </c>
      <c r="L381" s="3" t="s">
        <v>17</v>
      </c>
      <c r="M381" s="3" t="s">
        <v>617</v>
      </c>
      <c r="N381" s="3" t="s">
        <v>618</v>
      </c>
      <c r="O381" s="3" t="s">
        <v>619</v>
      </c>
      <c r="P381" s="3" t="s">
        <v>21</v>
      </c>
      <c r="Q381"/>
    </row>
    <row r="382" spans="1:18" ht="14.25" customHeight="1" x14ac:dyDescent="0.25">
      <c r="A382" s="3">
        <f t="shared" si="5"/>
        <v>4</v>
      </c>
      <c r="B382" s="4">
        <v>41542</v>
      </c>
      <c r="C382" s="5">
        <v>0.4375</v>
      </c>
      <c r="G382" s="3">
        <v>0</v>
      </c>
      <c r="H382" s="3">
        <v>0</v>
      </c>
      <c r="I382" s="3">
        <v>0</v>
      </c>
      <c r="J382" s="3">
        <v>0</v>
      </c>
      <c r="K382" s="3" t="s">
        <v>16</v>
      </c>
      <c r="L382" s="3" t="s">
        <v>17</v>
      </c>
      <c r="Q382"/>
    </row>
    <row r="383" spans="1:18" ht="14.25" customHeight="1" x14ac:dyDescent="0.25">
      <c r="A383" s="3">
        <f t="shared" si="5"/>
        <v>4</v>
      </c>
      <c r="B383" s="4">
        <v>41542</v>
      </c>
      <c r="C383" s="5">
        <v>0.45833333333333331</v>
      </c>
      <c r="G383" s="3">
        <v>0</v>
      </c>
      <c r="H383" s="3">
        <v>0</v>
      </c>
      <c r="I383" s="3">
        <v>0</v>
      </c>
      <c r="J383" s="3">
        <v>0</v>
      </c>
      <c r="K383" s="3" t="s">
        <v>16</v>
      </c>
      <c r="L383" s="3" t="s">
        <v>17</v>
      </c>
      <c r="Q383"/>
    </row>
    <row r="384" spans="1:18" ht="14.25" customHeight="1" x14ac:dyDescent="0.25">
      <c r="A384" s="3">
        <f t="shared" si="5"/>
        <v>4</v>
      </c>
      <c r="B384" s="4">
        <v>41542</v>
      </c>
      <c r="C384" s="5">
        <v>0.5</v>
      </c>
      <c r="D384" s="3" t="s">
        <v>250</v>
      </c>
      <c r="E384" s="3" t="s">
        <v>440</v>
      </c>
      <c r="G384" s="3">
        <v>1</v>
      </c>
      <c r="H384" s="3">
        <v>0</v>
      </c>
      <c r="I384" s="3">
        <v>0</v>
      </c>
      <c r="J384" s="3">
        <v>0</v>
      </c>
      <c r="K384" s="3" t="s">
        <v>140</v>
      </c>
      <c r="L384" s="3" t="s">
        <v>141</v>
      </c>
      <c r="M384" s="3" t="s">
        <v>383</v>
      </c>
      <c r="N384" s="3" t="s">
        <v>384</v>
      </c>
      <c r="O384" s="3" t="s">
        <v>385</v>
      </c>
      <c r="P384" s="3" t="s">
        <v>21</v>
      </c>
      <c r="Q384"/>
      <c r="R384"/>
    </row>
    <row r="385" spans="1:18" ht="14.25" customHeight="1" x14ac:dyDescent="0.25">
      <c r="A385" s="3">
        <f t="shared" si="5"/>
        <v>4</v>
      </c>
      <c r="B385" s="4">
        <v>41542</v>
      </c>
      <c r="C385" s="5">
        <v>0.52083333333333337</v>
      </c>
      <c r="D385" s="3" t="s">
        <v>299</v>
      </c>
      <c r="E385" s="3" t="s">
        <v>563</v>
      </c>
      <c r="G385" s="3">
        <v>0</v>
      </c>
      <c r="H385" s="3">
        <v>1</v>
      </c>
      <c r="I385" s="3">
        <v>0</v>
      </c>
      <c r="J385" s="3">
        <v>0</v>
      </c>
      <c r="K385" s="3" t="s">
        <v>140</v>
      </c>
      <c r="L385" s="3" t="s">
        <v>141</v>
      </c>
      <c r="M385" s="3" t="s">
        <v>165</v>
      </c>
      <c r="N385" s="3" t="s">
        <v>564</v>
      </c>
      <c r="O385" s="3" t="s">
        <v>565</v>
      </c>
      <c r="P385" s="3" t="s">
        <v>21</v>
      </c>
      <c r="Q385"/>
      <c r="R385"/>
    </row>
    <row r="386" spans="1:18" ht="14.25" customHeight="1" x14ac:dyDescent="0.25">
      <c r="A386" s="3">
        <f t="shared" si="5"/>
        <v>4</v>
      </c>
      <c r="B386" s="4">
        <v>41542</v>
      </c>
      <c r="C386" s="5">
        <v>0.54166666666666663</v>
      </c>
      <c r="G386" s="3">
        <v>0</v>
      </c>
      <c r="H386" s="3">
        <v>0</v>
      </c>
      <c r="I386" s="3">
        <v>0</v>
      </c>
      <c r="J386" s="3">
        <v>0</v>
      </c>
      <c r="K386" s="3" t="s">
        <v>140</v>
      </c>
      <c r="L386" s="3" t="s">
        <v>141</v>
      </c>
      <c r="Q386"/>
    </row>
    <row r="387" spans="1:18" ht="14.25" customHeight="1" x14ac:dyDescent="0.25">
      <c r="A387" s="3">
        <f t="shared" ref="A387:A450" si="6">WEEKDAY(B387,1)</f>
        <v>4</v>
      </c>
      <c r="B387" s="4">
        <v>41542</v>
      </c>
      <c r="C387" s="5">
        <v>0.5625</v>
      </c>
      <c r="G387" s="3">
        <v>0</v>
      </c>
      <c r="H387" s="3">
        <v>0</v>
      </c>
      <c r="I387" s="3">
        <v>0</v>
      </c>
      <c r="J387" s="3">
        <v>0</v>
      </c>
      <c r="K387" s="3" t="s">
        <v>140</v>
      </c>
      <c r="L387" s="3" t="s">
        <v>141</v>
      </c>
      <c r="Q387"/>
    </row>
    <row r="388" spans="1:18" ht="14.25" customHeight="1" x14ac:dyDescent="0.25">
      <c r="A388" s="3">
        <f t="shared" si="6"/>
        <v>4</v>
      </c>
      <c r="B388" s="4">
        <v>41542</v>
      </c>
      <c r="C388" s="5">
        <v>0.5625</v>
      </c>
      <c r="D388" s="3" t="s">
        <v>302</v>
      </c>
      <c r="E388" s="3" t="s">
        <v>543</v>
      </c>
      <c r="G388" s="3">
        <v>0</v>
      </c>
      <c r="H388" s="3">
        <v>1</v>
      </c>
      <c r="I388" s="3">
        <v>0</v>
      </c>
      <c r="J388" s="3">
        <v>0</v>
      </c>
      <c r="K388" s="3" t="s">
        <v>30</v>
      </c>
      <c r="L388" s="3" t="s">
        <v>31</v>
      </c>
      <c r="M388" s="3" t="s">
        <v>32</v>
      </c>
      <c r="N388" s="3" t="s">
        <v>33</v>
      </c>
      <c r="O388" s="3" t="s">
        <v>34</v>
      </c>
      <c r="P388" s="3" t="s">
        <v>21</v>
      </c>
      <c r="Q388"/>
      <c r="R388"/>
    </row>
    <row r="389" spans="1:18" ht="14.25" customHeight="1" x14ac:dyDescent="0.25">
      <c r="A389" s="3">
        <f t="shared" si="6"/>
        <v>4</v>
      </c>
      <c r="B389" s="4">
        <v>41542</v>
      </c>
      <c r="C389" s="5">
        <v>0.58333333333333337</v>
      </c>
      <c r="D389" s="3" t="s">
        <v>250</v>
      </c>
      <c r="E389" s="3" t="s">
        <v>558</v>
      </c>
      <c r="G389" s="3">
        <v>0</v>
      </c>
      <c r="H389" s="3">
        <v>1</v>
      </c>
      <c r="I389" s="3">
        <v>0</v>
      </c>
      <c r="J389" s="3">
        <v>0</v>
      </c>
      <c r="K389" s="3" t="s">
        <v>140</v>
      </c>
      <c r="L389" s="3" t="s">
        <v>141</v>
      </c>
      <c r="M389" s="3" t="s">
        <v>32</v>
      </c>
      <c r="N389" s="3" t="s">
        <v>33</v>
      </c>
      <c r="O389" s="3" t="s">
        <v>34</v>
      </c>
      <c r="P389" s="3" t="s">
        <v>21</v>
      </c>
      <c r="Q389"/>
    </row>
    <row r="390" spans="1:18" ht="14.25" customHeight="1" x14ac:dyDescent="0.25">
      <c r="A390" s="3">
        <f t="shared" si="6"/>
        <v>4</v>
      </c>
      <c r="B390" s="4">
        <v>41542</v>
      </c>
      <c r="C390" s="5">
        <v>0.58333333333333337</v>
      </c>
      <c r="D390" s="3" t="s">
        <v>299</v>
      </c>
      <c r="E390" s="3" t="s">
        <v>544</v>
      </c>
      <c r="G390" s="3">
        <v>0</v>
      </c>
      <c r="H390" s="3">
        <v>1</v>
      </c>
      <c r="I390" s="3">
        <v>0</v>
      </c>
      <c r="J390" s="3">
        <v>0</v>
      </c>
      <c r="K390" s="3" t="s">
        <v>30</v>
      </c>
      <c r="L390" s="3" t="s">
        <v>31</v>
      </c>
      <c r="M390" s="3" t="s">
        <v>545</v>
      </c>
      <c r="N390" s="3" t="s">
        <v>546</v>
      </c>
      <c r="O390" s="3" t="s">
        <v>547</v>
      </c>
      <c r="P390" s="3" t="s">
        <v>21</v>
      </c>
      <c r="R390"/>
    </row>
    <row r="391" spans="1:18" ht="14.25" customHeight="1" x14ac:dyDescent="0.25">
      <c r="A391" s="3">
        <f t="shared" si="6"/>
        <v>4</v>
      </c>
      <c r="B391" s="4">
        <v>41542</v>
      </c>
      <c r="C391" s="5">
        <v>0.60416666666666663</v>
      </c>
      <c r="D391" s="3" t="s">
        <v>250</v>
      </c>
      <c r="E391" s="3" t="s">
        <v>558</v>
      </c>
      <c r="G391" s="3">
        <v>0</v>
      </c>
      <c r="H391" s="3">
        <v>1</v>
      </c>
      <c r="I391" s="3">
        <v>0</v>
      </c>
      <c r="J391" s="3">
        <v>0</v>
      </c>
      <c r="K391" s="3" t="s">
        <v>140</v>
      </c>
      <c r="L391" s="3" t="s">
        <v>141</v>
      </c>
      <c r="M391" s="3" t="s">
        <v>32</v>
      </c>
      <c r="N391" s="3" t="s">
        <v>33</v>
      </c>
      <c r="O391" s="3" t="s">
        <v>34</v>
      </c>
      <c r="P391" s="3" t="s">
        <v>21</v>
      </c>
    </row>
    <row r="392" spans="1:18" ht="14.25" customHeight="1" x14ac:dyDescent="0.25">
      <c r="A392" s="3">
        <f t="shared" si="6"/>
        <v>4</v>
      </c>
      <c r="B392" s="4">
        <v>41542</v>
      </c>
      <c r="C392" s="5">
        <v>0.60416666666666663</v>
      </c>
      <c r="D392" s="3" t="s">
        <v>299</v>
      </c>
      <c r="E392" s="3" t="s">
        <v>544</v>
      </c>
      <c r="G392" s="3">
        <v>0</v>
      </c>
      <c r="H392" s="3">
        <v>1</v>
      </c>
      <c r="I392" s="3">
        <v>0</v>
      </c>
      <c r="J392" s="3">
        <v>0</v>
      </c>
      <c r="K392" s="3" t="s">
        <v>30</v>
      </c>
      <c r="L392" s="3" t="s">
        <v>31</v>
      </c>
      <c r="M392" s="3" t="s">
        <v>545</v>
      </c>
      <c r="N392" s="3" t="s">
        <v>546</v>
      </c>
      <c r="O392" s="3" t="s">
        <v>547</v>
      </c>
      <c r="P392" s="3" t="s">
        <v>21</v>
      </c>
      <c r="Q392"/>
      <c r="R392"/>
    </row>
    <row r="393" spans="1:18" ht="14.25" customHeight="1" x14ac:dyDescent="0.25">
      <c r="A393" s="3">
        <f t="shared" si="6"/>
        <v>4</v>
      </c>
      <c r="B393" s="4">
        <v>41542</v>
      </c>
      <c r="C393" s="5">
        <v>0.60416666666666663</v>
      </c>
      <c r="D393" s="3" t="s">
        <v>250</v>
      </c>
      <c r="E393" s="3" t="s">
        <v>566</v>
      </c>
      <c r="G393" s="3">
        <v>0</v>
      </c>
      <c r="H393" s="3">
        <v>1</v>
      </c>
      <c r="I393" s="3">
        <v>0</v>
      </c>
      <c r="J393" s="3">
        <v>0</v>
      </c>
      <c r="K393" s="3" t="s">
        <v>81</v>
      </c>
      <c r="L393" s="3" t="s">
        <v>82</v>
      </c>
      <c r="M393" s="3" t="s">
        <v>567</v>
      </c>
      <c r="N393" s="3" t="s">
        <v>568</v>
      </c>
      <c r="O393" s="3" t="s">
        <v>569</v>
      </c>
      <c r="P393" s="3" t="s">
        <v>29</v>
      </c>
      <c r="Q393"/>
    </row>
    <row r="394" spans="1:18" ht="14.25" customHeight="1" x14ac:dyDescent="0.25">
      <c r="A394" s="3">
        <f t="shared" si="6"/>
        <v>4</v>
      </c>
      <c r="B394" s="4">
        <v>41542</v>
      </c>
      <c r="C394" s="5">
        <v>0.625</v>
      </c>
      <c r="D394" s="3" t="s">
        <v>299</v>
      </c>
      <c r="E394" s="3" t="s">
        <v>548</v>
      </c>
      <c r="G394" s="3">
        <v>0</v>
      </c>
      <c r="H394" s="3">
        <v>1</v>
      </c>
      <c r="I394" s="3">
        <v>0</v>
      </c>
      <c r="J394" s="3">
        <v>1</v>
      </c>
      <c r="K394" s="3" t="s">
        <v>30</v>
      </c>
      <c r="L394" s="3" t="s">
        <v>31</v>
      </c>
      <c r="M394" s="3" t="s">
        <v>95</v>
      </c>
      <c r="N394" s="3" t="s">
        <v>406</v>
      </c>
      <c r="O394" s="3" t="s">
        <v>407</v>
      </c>
      <c r="P394" s="3" t="s">
        <v>21</v>
      </c>
    </row>
    <row r="395" spans="1:18" ht="14.25" customHeight="1" x14ac:dyDescent="0.25">
      <c r="A395" s="3">
        <f t="shared" si="6"/>
        <v>4</v>
      </c>
      <c r="B395" s="4">
        <v>41542</v>
      </c>
      <c r="C395" s="5">
        <v>0.625</v>
      </c>
      <c r="D395" s="3" t="s">
        <v>250</v>
      </c>
      <c r="E395" s="3" t="s">
        <v>625</v>
      </c>
      <c r="G395" s="3">
        <v>1</v>
      </c>
      <c r="H395" s="3">
        <v>0</v>
      </c>
      <c r="I395" s="3">
        <v>0</v>
      </c>
      <c r="J395" s="3">
        <v>1</v>
      </c>
      <c r="K395" s="3" t="s">
        <v>81</v>
      </c>
      <c r="L395" s="3" t="s">
        <v>82</v>
      </c>
      <c r="M395" s="3" t="s">
        <v>159</v>
      </c>
      <c r="N395" s="3" t="s">
        <v>98</v>
      </c>
      <c r="O395" s="3" t="s">
        <v>626</v>
      </c>
      <c r="P395" s="3" t="s">
        <v>21</v>
      </c>
    </row>
    <row r="396" spans="1:18" ht="14.25" customHeight="1" x14ac:dyDescent="0.25">
      <c r="A396" s="3">
        <f t="shared" si="6"/>
        <v>4</v>
      </c>
      <c r="B396" s="4">
        <v>41542</v>
      </c>
      <c r="C396" s="5">
        <v>0.64583333333333337</v>
      </c>
      <c r="D396" s="3" t="s">
        <v>250</v>
      </c>
      <c r="E396" s="3" t="s">
        <v>435</v>
      </c>
      <c r="G396" s="3">
        <v>0</v>
      </c>
      <c r="H396" s="3">
        <v>1</v>
      </c>
      <c r="I396" s="3">
        <v>0</v>
      </c>
      <c r="J396" s="3">
        <v>0</v>
      </c>
      <c r="K396" s="3" t="s">
        <v>30</v>
      </c>
      <c r="L396" s="3" t="s">
        <v>31</v>
      </c>
      <c r="M396" s="3" t="s">
        <v>354</v>
      </c>
      <c r="N396" s="3" t="s">
        <v>355</v>
      </c>
      <c r="O396" s="3" t="s">
        <v>356</v>
      </c>
      <c r="P396" s="3" t="s">
        <v>21</v>
      </c>
      <c r="R396"/>
    </row>
    <row r="397" spans="1:18" ht="14.25" customHeight="1" x14ac:dyDescent="0.25">
      <c r="A397" s="3">
        <f t="shared" si="6"/>
        <v>4</v>
      </c>
      <c r="B397" s="4">
        <v>41542</v>
      </c>
      <c r="C397" s="5">
        <v>0.64583333333333337</v>
      </c>
      <c r="D397" s="3" t="s">
        <v>529</v>
      </c>
      <c r="E397" s="3" t="s">
        <v>530</v>
      </c>
      <c r="G397" s="3">
        <v>1</v>
      </c>
      <c r="H397" s="3">
        <v>0</v>
      </c>
      <c r="I397" s="3">
        <v>0</v>
      </c>
      <c r="J397" s="3">
        <v>0</v>
      </c>
      <c r="K397" s="3" t="s">
        <v>81</v>
      </c>
      <c r="L397" s="3" t="s">
        <v>82</v>
      </c>
      <c r="M397" s="3" t="s">
        <v>531</v>
      </c>
      <c r="N397" s="3" t="s">
        <v>532</v>
      </c>
      <c r="O397" s="3" t="s">
        <v>533</v>
      </c>
      <c r="P397" s="3" t="s">
        <v>29</v>
      </c>
    </row>
    <row r="398" spans="1:18" ht="14.25" customHeight="1" x14ac:dyDescent="0.25">
      <c r="A398" s="3">
        <f t="shared" si="6"/>
        <v>4</v>
      </c>
      <c r="B398" s="4">
        <v>41542</v>
      </c>
      <c r="C398" s="5">
        <v>0.66666666666666663</v>
      </c>
      <c r="D398" s="3" t="s">
        <v>250</v>
      </c>
      <c r="E398" s="3" t="s">
        <v>435</v>
      </c>
      <c r="G398" s="3">
        <v>0</v>
      </c>
      <c r="H398" s="3">
        <v>1</v>
      </c>
      <c r="I398" s="3">
        <v>0</v>
      </c>
      <c r="J398" s="3">
        <v>0</v>
      </c>
      <c r="K398" s="3" t="s">
        <v>30</v>
      </c>
      <c r="L398" s="3" t="s">
        <v>31</v>
      </c>
      <c r="M398" s="3" t="s">
        <v>354</v>
      </c>
      <c r="N398" s="3" t="s">
        <v>355</v>
      </c>
      <c r="O398" s="3" t="s">
        <v>356</v>
      </c>
      <c r="P398" s="3" t="s">
        <v>21</v>
      </c>
      <c r="Q398"/>
    </row>
    <row r="399" spans="1:18" ht="14.25" customHeight="1" x14ac:dyDescent="0.25">
      <c r="A399" s="3">
        <f t="shared" si="6"/>
        <v>4</v>
      </c>
      <c r="B399" s="4">
        <v>41542</v>
      </c>
      <c r="C399" s="5">
        <v>0.66666666666666663</v>
      </c>
      <c r="G399" s="3">
        <v>0</v>
      </c>
      <c r="H399" s="3">
        <v>0</v>
      </c>
      <c r="I399" s="3">
        <v>0</v>
      </c>
      <c r="J399" s="3">
        <v>0</v>
      </c>
      <c r="K399" s="3" t="s">
        <v>81</v>
      </c>
      <c r="L399" s="3" t="s">
        <v>82</v>
      </c>
    </row>
    <row r="400" spans="1:18" ht="14.25" customHeight="1" x14ac:dyDescent="0.25">
      <c r="A400" s="3">
        <f t="shared" si="6"/>
        <v>4</v>
      </c>
      <c r="B400" s="4">
        <v>41542</v>
      </c>
      <c r="C400" s="5">
        <v>0.66666666666666663</v>
      </c>
      <c r="D400" s="3" t="s">
        <v>434</v>
      </c>
      <c r="E400" s="3" t="s">
        <v>471</v>
      </c>
      <c r="G400" s="3">
        <v>1</v>
      </c>
      <c r="H400" s="3">
        <v>0</v>
      </c>
      <c r="I400" s="3">
        <v>0</v>
      </c>
      <c r="J400" s="3">
        <v>0</v>
      </c>
      <c r="K400" s="3" t="s">
        <v>135</v>
      </c>
      <c r="L400" s="3" t="s">
        <v>136</v>
      </c>
      <c r="M400" s="3" t="s">
        <v>35</v>
      </c>
      <c r="N400" s="3" t="s">
        <v>36</v>
      </c>
      <c r="O400" s="3" t="s">
        <v>37</v>
      </c>
      <c r="P400" s="3" t="s">
        <v>25</v>
      </c>
    </row>
    <row r="401" spans="1:18" ht="14.25" customHeight="1" x14ac:dyDescent="0.25">
      <c r="A401" s="3">
        <f t="shared" si="6"/>
        <v>4</v>
      </c>
      <c r="B401" s="4">
        <v>41542</v>
      </c>
      <c r="C401" s="5">
        <v>0.6875</v>
      </c>
      <c r="D401" s="3" t="s">
        <v>250</v>
      </c>
      <c r="E401" s="3" t="s">
        <v>570</v>
      </c>
      <c r="G401" s="3">
        <v>0</v>
      </c>
      <c r="H401" s="3">
        <v>1</v>
      </c>
      <c r="I401" s="3">
        <v>0</v>
      </c>
      <c r="J401" s="3">
        <v>0</v>
      </c>
      <c r="K401" s="3" t="s">
        <v>81</v>
      </c>
      <c r="L401" s="3" t="s">
        <v>82</v>
      </c>
      <c r="M401" s="3" t="s">
        <v>571</v>
      </c>
      <c r="N401" s="3" t="s">
        <v>572</v>
      </c>
      <c r="O401" s="3" t="s">
        <v>573</v>
      </c>
      <c r="P401" s="3" t="s">
        <v>21</v>
      </c>
      <c r="Q401"/>
    </row>
    <row r="402" spans="1:18" ht="14.25" customHeight="1" x14ac:dyDescent="0.25">
      <c r="A402" s="3">
        <f t="shared" si="6"/>
        <v>4</v>
      </c>
      <c r="B402" s="4">
        <v>41542</v>
      </c>
      <c r="C402" s="5">
        <v>0.6875</v>
      </c>
      <c r="D402" s="3" t="s">
        <v>434</v>
      </c>
      <c r="E402" s="3" t="s">
        <v>471</v>
      </c>
      <c r="G402" s="3">
        <v>1</v>
      </c>
      <c r="H402" s="3">
        <v>0</v>
      </c>
      <c r="I402" s="3">
        <v>0</v>
      </c>
      <c r="J402" s="3">
        <v>0</v>
      </c>
      <c r="K402" s="3" t="s">
        <v>135</v>
      </c>
      <c r="L402" s="3" t="s">
        <v>136</v>
      </c>
      <c r="M402" s="3" t="s">
        <v>35</v>
      </c>
      <c r="N402" s="3" t="s">
        <v>36</v>
      </c>
      <c r="O402" s="3" t="s">
        <v>37</v>
      </c>
      <c r="P402" s="3" t="s">
        <v>25</v>
      </c>
    </row>
    <row r="403" spans="1:18" ht="14.25" customHeight="1" x14ac:dyDescent="0.25">
      <c r="A403" s="3">
        <f t="shared" si="6"/>
        <v>4</v>
      </c>
      <c r="B403" s="4">
        <v>41542</v>
      </c>
      <c r="C403" s="5">
        <v>0.6875</v>
      </c>
      <c r="D403" s="3" t="s">
        <v>541</v>
      </c>
      <c r="E403" s="3" t="s">
        <v>542</v>
      </c>
      <c r="G403" s="3">
        <v>0</v>
      </c>
      <c r="H403" s="3">
        <v>1</v>
      </c>
      <c r="I403" s="3">
        <v>0</v>
      </c>
      <c r="J403" s="3">
        <v>0</v>
      </c>
      <c r="K403" s="3" t="s">
        <v>95</v>
      </c>
      <c r="L403" s="3" t="s">
        <v>96</v>
      </c>
      <c r="M403" s="3" t="s">
        <v>97</v>
      </c>
      <c r="N403" s="3" t="s">
        <v>98</v>
      </c>
      <c r="O403" s="3" t="s">
        <v>99</v>
      </c>
      <c r="P403" s="3" t="s">
        <v>25</v>
      </c>
      <c r="Q403"/>
    </row>
    <row r="404" spans="1:18" ht="14.25" customHeight="1" x14ac:dyDescent="0.25">
      <c r="A404" s="3">
        <f t="shared" si="6"/>
        <v>4</v>
      </c>
      <c r="B404" s="4">
        <v>41542</v>
      </c>
      <c r="C404" s="5">
        <v>0.70833333333333337</v>
      </c>
      <c r="D404" s="3" t="s">
        <v>250</v>
      </c>
      <c r="E404" s="3" t="s">
        <v>440</v>
      </c>
      <c r="G404" s="3">
        <v>0</v>
      </c>
      <c r="H404" s="3">
        <v>1</v>
      </c>
      <c r="I404" s="3">
        <v>0</v>
      </c>
      <c r="J404" s="3">
        <v>0</v>
      </c>
      <c r="K404" s="3" t="s">
        <v>81</v>
      </c>
      <c r="L404" s="3" t="s">
        <v>82</v>
      </c>
      <c r="M404" s="3" t="s">
        <v>383</v>
      </c>
      <c r="N404" s="3" t="s">
        <v>384</v>
      </c>
      <c r="O404" s="3" t="s">
        <v>385</v>
      </c>
      <c r="P404" s="3" t="s">
        <v>21</v>
      </c>
    </row>
    <row r="405" spans="1:18" ht="14.25" customHeight="1" x14ac:dyDescent="0.25">
      <c r="A405" s="3">
        <f t="shared" si="6"/>
        <v>4</v>
      </c>
      <c r="B405" s="4">
        <v>41542</v>
      </c>
      <c r="C405" s="5">
        <v>0.70833333333333337</v>
      </c>
      <c r="D405" s="3" t="s">
        <v>529</v>
      </c>
      <c r="E405" s="3" t="s">
        <v>578</v>
      </c>
      <c r="F405" s="3" t="s">
        <v>579</v>
      </c>
      <c r="G405" s="3">
        <v>0</v>
      </c>
      <c r="H405" s="3">
        <v>1</v>
      </c>
      <c r="I405" s="3">
        <v>0</v>
      </c>
      <c r="J405" s="3">
        <v>0</v>
      </c>
      <c r="K405" s="3" t="s">
        <v>135</v>
      </c>
      <c r="L405" s="3" t="s">
        <v>136</v>
      </c>
      <c r="M405" s="3" t="s">
        <v>66</v>
      </c>
      <c r="N405" s="3" t="s">
        <v>67</v>
      </c>
      <c r="O405" s="3" t="s">
        <v>68</v>
      </c>
      <c r="P405" s="3" t="s">
        <v>29</v>
      </c>
      <c r="Q405"/>
      <c r="R405"/>
    </row>
    <row r="406" spans="1:18" ht="14.25" customHeight="1" x14ac:dyDescent="0.25">
      <c r="A406" s="3">
        <f t="shared" si="6"/>
        <v>4</v>
      </c>
      <c r="B406" s="4">
        <v>41542</v>
      </c>
      <c r="C406" s="5">
        <v>0.70833333333333337</v>
      </c>
      <c r="D406" s="3" t="s">
        <v>541</v>
      </c>
      <c r="E406" s="3" t="s">
        <v>542</v>
      </c>
      <c r="G406" s="3">
        <v>0</v>
      </c>
      <c r="H406" s="3">
        <v>1</v>
      </c>
      <c r="I406" s="3">
        <v>0</v>
      </c>
      <c r="J406" s="3">
        <v>0</v>
      </c>
      <c r="K406" s="3" t="s">
        <v>95</v>
      </c>
      <c r="L406" s="3" t="s">
        <v>96</v>
      </c>
      <c r="M406" s="3" t="s">
        <v>97</v>
      </c>
      <c r="N406" s="3" t="s">
        <v>98</v>
      </c>
      <c r="O406" s="3" t="s">
        <v>99</v>
      </c>
      <c r="P406" s="3" t="s">
        <v>25</v>
      </c>
      <c r="R406"/>
    </row>
    <row r="407" spans="1:18" ht="14.25" customHeight="1" x14ac:dyDescent="0.25">
      <c r="A407" s="3">
        <f t="shared" si="6"/>
        <v>4</v>
      </c>
      <c r="B407" s="4">
        <v>41542</v>
      </c>
      <c r="C407" s="5">
        <v>0.72916666666666663</v>
      </c>
      <c r="D407" s="3" t="s">
        <v>257</v>
      </c>
      <c r="E407" s="3" t="s">
        <v>588</v>
      </c>
      <c r="G407" s="3">
        <v>0</v>
      </c>
      <c r="H407" s="3">
        <v>1</v>
      </c>
      <c r="I407" s="3">
        <v>0</v>
      </c>
      <c r="J407" s="3">
        <v>1</v>
      </c>
      <c r="K407" s="3" t="s">
        <v>81</v>
      </c>
      <c r="L407" s="3" t="s">
        <v>82</v>
      </c>
      <c r="M407" s="3" t="s">
        <v>188</v>
      </c>
      <c r="N407" s="3" t="s">
        <v>589</v>
      </c>
      <c r="O407" s="3" t="s">
        <v>590</v>
      </c>
      <c r="P407" s="3" t="s">
        <v>29</v>
      </c>
    </row>
    <row r="408" spans="1:18" ht="14.25" customHeight="1" x14ac:dyDescent="0.25">
      <c r="A408" s="3">
        <f t="shared" si="6"/>
        <v>4</v>
      </c>
      <c r="B408" s="4">
        <v>41542</v>
      </c>
      <c r="C408" s="5">
        <v>0.72916666666666663</v>
      </c>
      <c r="D408" s="3" t="s">
        <v>299</v>
      </c>
      <c r="E408" s="3" t="s">
        <v>549</v>
      </c>
      <c r="F408" s="3" t="s">
        <v>461</v>
      </c>
      <c r="G408" s="3">
        <v>0</v>
      </c>
      <c r="H408" s="3">
        <v>1</v>
      </c>
      <c r="I408" s="3">
        <v>0</v>
      </c>
      <c r="J408" s="3">
        <v>0</v>
      </c>
      <c r="K408" s="3" t="s">
        <v>57</v>
      </c>
      <c r="L408" s="3" t="s">
        <v>58</v>
      </c>
      <c r="M408" s="3" t="s">
        <v>550</v>
      </c>
      <c r="N408" s="3" t="s">
        <v>551</v>
      </c>
      <c r="O408" s="3" t="s">
        <v>552</v>
      </c>
      <c r="P408" s="3" t="s">
        <v>21</v>
      </c>
      <c r="Q408"/>
      <c r="R408"/>
    </row>
    <row r="409" spans="1:18" ht="14.25" customHeight="1" x14ac:dyDescent="0.25">
      <c r="A409" s="3">
        <f t="shared" si="6"/>
        <v>4</v>
      </c>
      <c r="B409" s="4">
        <v>41542</v>
      </c>
      <c r="C409" s="5">
        <v>0.72916666666666663</v>
      </c>
      <c r="D409" s="3" t="s">
        <v>284</v>
      </c>
      <c r="E409" s="3" t="s">
        <v>580</v>
      </c>
      <c r="G409" s="3">
        <v>0</v>
      </c>
      <c r="H409" s="3">
        <v>1</v>
      </c>
      <c r="I409" s="3">
        <v>0</v>
      </c>
      <c r="J409" s="3">
        <v>0</v>
      </c>
      <c r="K409" s="3" t="s">
        <v>135</v>
      </c>
      <c r="L409" s="3" t="s">
        <v>136</v>
      </c>
      <c r="M409" s="3" t="s">
        <v>137</v>
      </c>
      <c r="N409" s="3" t="s">
        <v>138</v>
      </c>
      <c r="O409" s="3" t="s">
        <v>139</v>
      </c>
      <c r="P409" s="3" t="s">
        <v>21</v>
      </c>
      <c r="R409"/>
    </row>
    <row r="410" spans="1:18" ht="14.25" customHeight="1" x14ac:dyDescent="0.25">
      <c r="A410" s="3">
        <f t="shared" si="6"/>
        <v>4</v>
      </c>
      <c r="B410" s="4">
        <v>41542</v>
      </c>
      <c r="C410" s="5">
        <v>0.75</v>
      </c>
      <c r="D410" s="3" t="s">
        <v>529</v>
      </c>
      <c r="E410" s="3" t="s">
        <v>591</v>
      </c>
      <c r="G410" s="3">
        <v>0</v>
      </c>
      <c r="H410" s="3">
        <v>1</v>
      </c>
      <c r="I410" s="3">
        <v>0</v>
      </c>
      <c r="J410" s="3">
        <v>1</v>
      </c>
      <c r="K410" s="3" t="s">
        <v>81</v>
      </c>
      <c r="L410" s="3" t="s">
        <v>82</v>
      </c>
      <c r="M410" s="3" t="s">
        <v>592</v>
      </c>
      <c r="N410" s="3" t="s">
        <v>593</v>
      </c>
      <c r="O410" s="3" t="s">
        <v>594</v>
      </c>
      <c r="P410" s="3" t="s">
        <v>29</v>
      </c>
      <c r="Q410"/>
      <c r="R410"/>
    </row>
    <row r="411" spans="1:18" ht="14.25" customHeight="1" x14ac:dyDescent="0.25">
      <c r="A411" s="3">
        <f t="shared" si="6"/>
        <v>4</v>
      </c>
      <c r="B411" s="4">
        <v>41542</v>
      </c>
      <c r="C411" s="5">
        <v>0.75</v>
      </c>
      <c r="D411" s="3" t="s">
        <v>276</v>
      </c>
      <c r="E411" s="3" t="s">
        <v>534</v>
      </c>
      <c r="F411" s="3" t="s">
        <v>553</v>
      </c>
      <c r="G411" s="3">
        <v>0</v>
      </c>
      <c r="H411" s="3">
        <v>1</v>
      </c>
      <c r="I411" s="3">
        <v>0</v>
      </c>
      <c r="J411" s="3">
        <v>0</v>
      </c>
      <c r="K411" s="3" t="s">
        <v>57</v>
      </c>
      <c r="L411" s="3" t="s">
        <v>58</v>
      </c>
      <c r="M411" s="3" t="s">
        <v>41</v>
      </c>
      <c r="N411" s="3" t="s">
        <v>42</v>
      </c>
      <c r="O411" s="3" t="s">
        <v>43</v>
      </c>
      <c r="P411" s="3" t="s">
        <v>25</v>
      </c>
      <c r="Q411"/>
    </row>
    <row r="412" spans="1:18" ht="14.25" customHeight="1" x14ac:dyDescent="0.25">
      <c r="A412" s="3">
        <f t="shared" si="6"/>
        <v>4</v>
      </c>
      <c r="B412" s="4">
        <v>41542</v>
      </c>
      <c r="C412" s="5">
        <v>0.77083333333333337</v>
      </c>
      <c r="D412" s="3" t="s">
        <v>276</v>
      </c>
      <c r="E412" s="3" t="s">
        <v>534</v>
      </c>
      <c r="G412" s="3">
        <v>0</v>
      </c>
      <c r="H412" s="3">
        <v>1</v>
      </c>
      <c r="I412" s="3">
        <v>0</v>
      </c>
      <c r="J412" s="3">
        <v>0</v>
      </c>
      <c r="K412" s="3" t="s">
        <v>57</v>
      </c>
      <c r="L412" s="3" t="s">
        <v>58</v>
      </c>
      <c r="M412" s="3" t="s">
        <v>41</v>
      </c>
      <c r="N412" s="3" t="s">
        <v>42</v>
      </c>
      <c r="O412" s="3" t="s">
        <v>43</v>
      </c>
      <c r="P412" s="3" t="s">
        <v>25</v>
      </c>
      <c r="R412"/>
    </row>
    <row r="413" spans="1:18" ht="14.25" customHeight="1" x14ac:dyDescent="0.25">
      <c r="A413" s="3">
        <f t="shared" si="6"/>
        <v>4</v>
      </c>
      <c r="B413" s="4">
        <v>41542</v>
      </c>
      <c r="C413" s="5">
        <v>0.79166666666666663</v>
      </c>
      <c r="D413" s="3" t="s">
        <v>241</v>
      </c>
      <c r="E413" s="3" t="s">
        <v>554</v>
      </c>
      <c r="F413" s="3" t="s">
        <v>461</v>
      </c>
      <c r="G413" s="3">
        <v>0</v>
      </c>
      <c r="H413" s="3">
        <v>1</v>
      </c>
      <c r="I413" s="3">
        <v>0</v>
      </c>
      <c r="J413" s="3">
        <v>0</v>
      </c>
      <c r="K413" s="3" t="s">
        <v>57</v>
      </c>
      <c r="L413" s="3" t="s">
        <v>58</v>
      </c>
      <c r="M413" s="3" t="s">
        <v>156</v>
      </c>
      <c r="N413" s="3" t="s">
        <v>157</v>
      </c>
      <c r="O413" s="3" t="s">
        <v>158</v>
      </c>
      <c r="P413" s="3" t="s">
        <v>25</v>
      </c>
      <c r="R413"/>
    </row>
    <row r="414" spans="1:18" ht="14.25" customHeight="1" x14ac:dyDescent="0.25">
      <c r="A414" s="3">
        <f t="shared" si="6"/>
        <v>4</v>
      </c>
      <c r="B414" s="4">
        <v>41542</v>
      </c>
      <c r="C414" s="5">
        <v>0.8125</v>
      </c>
      <c r="D414" s="3" t="s">
        <v>241</v>
      </c>
      <c r="E414" s="3" t="s">
        <v>555</v>
      </c>
      <c r="G414" s="3">
        <v>0</v>
      </c>
      <c r="H414" s="3">
        <v>1</v>
      </c>
      <c r="I414" s="3">
        <v>0</v>
      </c>
      <c r="J414" s="3">
        <v>0</v>
      </c>
      <c r="K414" s="3" t="s">
        <v>57</v>
      </c>
      <c r="L414" s="3" t="s">
        <v>58</v>
      </c>
      <c r="M414" s="3" t="s">
        <v>156</v>
      </c>
      <c r="N414" s="3" t="s">
        <v>157</v>
      </c>
      <c r="O414" s="3" t="s">
        <v>158</v>
      </c>
      <c r="P414" s="3" t="s">
        <v>25</v>
      </c>
      <c r="R414"/>
    </row>
    <row r="415" spans="1:18" ht="14.25" customHeight="1" x14ac:dyDescent="0.25">
      <c r="A415" s="3">
        <f t="shared" si="6"/>
        <v>4</v>
      </c>
      <c r="B415" s="4">
        <v>41542</v>
      </c>
      <c r="C415" s="5">
        <v>0.83333333333333337</v>
      </c>
      <c r="D415" s="3" t="s">
        <v>326</v>
      </c>
      <c r="E415" s="3" t="s">
        <v>730</v>
      </c>
      <c r="G415" s="3">
        <v>1</v>
      </c>
      <c r="H415" s="3">
        <v>0</v>
      </c>
      <c r="I415" s="3">
        <v>0</v>
      </c>
      <c r="J415" s="3">
        <v>1</v>
      </c>
      <c r="K415" s="3" t="s">
        <v>57</v>
      </c>
      <c r="L415" s="3" t="s">
        <v>58</v>
      </c>
      <c r="M415" s="3" t="s">
        <v>731</v>
      </c>
      <c r="N415" s="3" t="s">
        <v>218</v>
      </c>
      <c r="O415" s="3" t="s">
        <v>732</v>
      </c>
      <c r="P415" s="3" t="s">
        <v>29</v>
      </c>
      <c r="R415"/>
    </row>
    <row r="416" spans="1:18" ht="14.25" customHeight="1" x14ac:dyDescent="0.25">
      <c r="A416" s="3">
        <f t="shared" si="6"/>
        <v>5</v>
      </c>
      <c r="B416" s="4">
        <v>41543</v>
      </c>
      <c r="C416" s="5">
        <v>0.47916666666666669</v>
      </c>
      <c r="D416" s="3" t="s">
        <v>270</v>
      </c>
      <c r="E416" s="3" t="s">
        <v>521</v>
      </c>
      <c r="G416" s="3">
        <v>0</v>
      </c>
      <c r="H416" s="3">
        <v>1</v>
      </c>
      <c r="I416" s="3">
        <v>0</v>
      </c>
      <c r="J416" s="3">
        <v>0</v>
      </c>
      <c r="K416" s="3" t="s">
        <v>39</v>
      </c>
      <c r="L416" s="3" t="s">
        <v>40</v>
      </c>
      <c r="M416" s="3" t="s">
        <v>522</v>
      </c>
      <c r="N416" s="3" t="s">
        <v>27</v>
      </c>
      <c r="O416" s="3" t="s">
        <v>523</v>
      </c>
      <c r="P416" s="3" t="s">
        <v>29</v>
      </c>
      <c r="Q416"/>
      <c r="R416"/>
    </row>
    <row r="417" spans="1:18" ht="14.25" customHeight="1" x14ac:dyDescent="0.25">
      <c r="A417" s="3">
        <f t="shared" si="6"/>
        <v>5</v>
      </c>
      <c r="B417" s="4">
        <v>41543</v>
      </c>
      <c r="C417" s="5">
        <v>0.5</v>
      </c>
      <c r="D417" s="3" t="s">
        <v>273</v>
      </c>
      <c r="E417" s="3" t="s">
        <v>508</v>
      </c>
      <c r="G417" s="3">
        <v>0</v>
      </c>
      <c r="H417" s="3">
        <v>1</v>
      </c>
      <c r="I417" s="3">
        <v>0</v>
      </c>
      <c r="J417" s="3">
        <v>0</v>
      </c>
      <c r="K417" s="3" t="s">
        <v>39</v>
      </c>
      <c r="L417" s="3" t="s">
        <v>40</v>
      </c>
      <c r="M417" s="3" t="s">
        <v>118</v>
      </c>
      <c r="N417" s="3" t="s">
        <v>119</v>
      </c>
      <c r="O417" s="3" t="s">
        <v>120</v>
      </c>
      <c r="P417" s="3" t="s">
        <v>55</v>
      </c>
      <c r="Q417"/>
      <c r="R417"/>
    </row>
    <row r="418" spans="1:18" ht="14.25" customHeight="1" x14ac:dyDescent="0.25">
      <c r="A418" s="3">
        <f t="shared" si="6"/>
        <v>5</v>
      </c>
      <c r="B418" s="4">
        <v>41543</v>
      </c>
      <c r="C418" s="5">
        <v>0.5</v>
      </c>
      <c r="D418" s="3" t="s">
        <v>255</v>
      </c>
      <c r="E418" s="3" t="s">
        <v>509</v>
      </c>
      <c r="G418" s="3">
        <v>0</v>
      </c>
      <c r="H418" s="3">
        <v>1</v>
      </c>
      <c r="I418" s="3">
        <v>0</v>
      </c>
      <c r="J418" s="3">
        <v>0</v>
      </c>
      <c r="K418" s="3" t="s">
        <v>14</v>
      </c>
      <c r="L418" s="3" t="s">
        <v>15</v>
      </c>
      <c r="M418" s="3" t="s">
        <v>77</v>
      </c>
      <c r="N418" s="3" t="s">
        <v>78</v>
      </c>
      <c r="O418" s="3" t="s">
        <v>79</v>
      </c>
      <c r="P418" s="3" t="s">
        <v>29</v>
      </c>
      <c r="Q418"/>
      <c r="R418"/>
    </row>
    <row r="419" spans="1:18" ht="14.25" customHeight="1" x14ac:dyDescent="0.25">
      <c r="A419" s="3">
        <f t="shared" si="6"/>
        <v>5</v>
      </c>
      <c r="B419" s="4">
        <v>41543</v>
      </c>
      <c r="C419" s="5">
        <v>0.5</v>
      </c>
      <c r="D419" s="3" t="s">
        <v>257</v>
      </c>
      <c r="E419" s="3" t="s">
        <v>672</v>
      </c>
      <c r="G419" s="3">
        <v>1</v>
      </c>
      <c r="H419" s="3">
        <v>0</v>
      </c>
      <c r="I419" s="3">
        <v>0</v>
      </c>
      <c r="J419" s="3">
        <v>0</v>
      </c>
      <c r="K419" s="3" t="s">
        <v>81</v>
      </c>
      <c r="L419" s="3" t="s">
        <v>82</v>
      </c>
      <c r="M419" s="3" t="s">
        <v>86</v>
      </c>
      <c r="N419" s="3" t="s">
        <v>87</v>
      </c>
      <c r="O419" s="3" t="s">
        <v>88</v>
      </c>
      <c r="P419" s="3" t="s">
        <v>21</v>
      </c>
      <c r="Q419"/>
      <c r="R419"/>
    </row>
    <row r="420" spans="1:18" ht="14.25" customHeight="1" x14ac:dyDescent="0.25">
      <c r="A420" s="3">
        <f t="shared" si="6"/>
        <v>5</v>
      </c>
      <c r="B420" s="4">
        <v>41543</v>
      </c>
      <c r="C420" s="5">
        <v>0.52083333333333337</v>
      </c>
      <c r="D420" s="3" t="s">
        <v>273</v>
      </c>
      <c r="E420" s="3" t="s">
        <v>508</v>
      </c>
      <c r="G420" s="3">
        <v>0</v>
      </c>
      <c r="H420" s="3">
        <v>1</v>
      </c>
      <c r="I420" s="3">
        <v>0</v>
      </c>
      <c r="J420" s="3">
        <v>0</v>
      </c>
      <c r="K420" s="3" t="s">
        <v>39</v>
      </c>
      <c r="L420" s="3" t="s">
        <v>40</v>
      </c>
      <c r="M420" s="3" t="s">
        <v>118</v>
      </c>
      <c r="N420" s="3" t="s">
        <v>119</v>
      </c>
      <c r="O420" s="3" t="s">
        <v>120</v>
      </c>
      <c r="P420" s="3" t="s">
        <v>55</v>
      </c>
      <c r="Q420"/>
    </row>
    <row r="421" spans="1:18" ht="14.25" customHeight="1" x14ac:dyDescent="0.25">
      <c r="A421" s="3">
        <f t="shared" si="6"/>
        <v>5</v>
      </c>
      <c r="B421" s="4">
        <v>41543</v>
      </c>
      <c r="C421" s="5">
        <v>0.52083333333333337</v>
      </c>
      <c r="D421" s="3" t="s">
        <v>255</v>
      </c>
      <c r="E421" s="3" t="s">
        <v>509</v>
      </c>
      <c r="F421" s="3" t="s">
        <v>510</v>
      </c>
      <c r="G421" s="3">
        <v>0</v>
      </c>
      <c r="H421" s="3">
        <v>1</v>
      </c>
      <c r="I421" s="3">
        <v>0</v>
      </c>
      <c r="J421" s="3">
        <v>0</v>
      </c>
      <c r="K421" s="3" t="s">
        <v>14</v>
      </c>
      <c r="L421" s="3" t="s">
        <v>15</v>
      </c>
      <c r="M421" s="3" t="s">
        <v>77</v>
      </c>
      <c r="N421" s="3" t="s">
        <v>78</v>
      </c>
      <c r="O421" s="3" t="s">
        <v>79</v>
      </c>
      <c r="P421" s="3" t="s">
        <v>29</v>
      </c>
      <c r="Q421"/>
      <c r="R421"/>
    </row>
    <row r="422" spans="1:18" ht="14.25" customHeight="1" x14ac:dyDescent="0.25">
      <c r="A422" s="3">
        <f t="shared" si="6"/>
        <v>5</v>
      </c>
      <c r="B422" s="4">
        <v>41543</v>
      </c>
      <c r="C422" s="5">
        <v>0.52083333333333337</v>
      </c>
      <c r="D422" s="3" t="s">
        <v>257</v>
      </c>
      <c r="E422" s="3" t="s">
        <v>672</v>
      </c>
      <c r="G422" s="3">
        <v>1</v>
      </c>
      <c r="H422" s="3">
        <v>0</v>
      </c>
      <c r="I422" s="3">
        <v>0</v>
      </c>
      <c r="J422" s="3">
        <v>0</v>
      </c>
      <c r="K422" s="3" t="s">
        <v>81</v>
      </c>
      <c r="L422" s="3" t="s">
        <v>82</v>
      </c>
      <c r="M422" s="3" t="s">
        <v>86</v>
      </c>
      <c r="N422" s="3" t="s">
        <v>87</v>
      </c>
      <c r="O422" s="3" t="s">
        <v>88</v>
      </c>
      <c r="P422" s="3" t="s">
        <v>21</v>
      </c>
      <c r="Q422"/>
      <c r="R422"/>
    </row>
    <row r="423" spans="1:18" ht="14.25" customHeight="1" x14ac:dyDescent="0.25">
      <c r="A423" s="3">
        <f t="shared" si="6"/>
        <v>5</v>
      </c>
      <c r="B423" s="4">
        <v>41543</v>
      </c>
      <c r="C423" s="5">
        <v>0.54166666666666663</v>
      </c>
      <c r="D423" s="3" t="s">
        <v>270</v>
      </c>
      <c r="E423" s="3" t="s">
        <v>535</v>
      </c>
      <c r="G423" s="3">
        <v>0</v>
      </c>
      <c r="H423" s="3">
        <v>1</v>
      </c>
      <c r="I423" s="3">
        <v>0</v>
      </c>
      <c r="J423" s="3">
        <v>0</v>
      </c>
      <c r="K423" s="3" t="s">
        <v>39</v>
      </c>
      <c r="L423" s="3" t="s">
        <v>40</v>
      </c>
      <c r="M423" s="3" t="s">
        <v>366</v>
      </c>
      <c r="N423" s="3" t="s">
        <v>367</v>
      </c>
      <c r="O423" s="3" t="s">
        <v>368</v>
      </c>
      <c r="P423" s="3" t="s">
        <v>29</v>
      </c>
      <c r="R423"/>
    </row>
    <row r="424" spans="1:18" ht="14.25" customHeight="1" x14ac:dyDescent="0.25">
      <c r="A424" s="3">
        <f t="shared" si="6"/>
        <v>5</v>
      </c>
      <c r="B424" s="4">
        <v>41543</v>
      </c>
      <c r="C424" s="5">
        <v>0.54166666666666663</v>
      </c>
      <c r="G424" s="3">
        <v>0</v>
      </c>
      <c r="H424" s="3">
        <v>0</v>
      </c>
      <c r="I424" s="3">
        <v>0</v>
      </c>
      <c r="J424" s="3">
        <v>0</v>
      </c>
      <c r="K424" s="3" t="s">
        <v>81</v>
      </c>
      <c r="L424" s="3" t="s">
        <v>82</v>
      </c>
      <c r="Q424"/>
      <c r="R424"/>
    </row>
    <row r="425" spans="1:18" ht="14.25" customHeight="1" x14ac:dyDescent="0.25">
      <c r="A425" s="3">
        <f t="shared" si="6"/>
        <v>5</v>
      </c>
      <c r="B425" s="4">
        <v>41543</v>
      </c>
      <c r="C425" s="5">
        <v>0.5625</v>
      </c>
      <c r="G425" s="3">
        <v>0</v>
      </c>
      <c r="H425" s="3">
        <v>0</v>
      </c>
      <c r="I425" s="3">
        <v>0</v>
      </c>
      <c r="J425" s="3">
        <v>0</v>
      </c>
      <c r="K425" s="3" t="s">
        <v>39</v>
      </c>
      <c r="L425" s="3" t="s">
        <v>40</v>
      </c>
      <c r="Q425"/>
      <c r="R425"/>
    </row>
    <row r="426" spans="1:18" ht="14.25" customHeight="1" x14ac:dyDescent="0.25">
      <c r="A426" s="3">
        <f t="shared" si="6"/>
        <v>5</v>
      </c>
      <c r="B426" s="4">
        <v>41543</v>
      </c>
      <c r="C426" s="5">
        <v>0.58333333333333337</v>
      </c>
      <c r="G426" s="3">
        <v>0</v>
      </c>
      <c r="H426" s="3">
        <v>0</v>
      </c>
      <c r="I426" s="3">
        <v>0</v>
      </c>
      <c r="J426" s="3">
        <v>0</v>
      </c>
      <c r="K426" s="3" t="s">
        <v>39</v>
      </c>
      <c r="L426" s="3" t="s">
        <v>40</v>
      </c>
      <c r="R426"/>
    </row>
    <row r="427" spans="1:18" ht="14.25" customHeight="1" x14ac:dyDescent="0.25">
      <c r="A427" s="3">
        <f t="shared" si="6"/>
        <v>5</v>
      </c>
      <c r="B427" s="4">
        <v>41543</v>
      </c>
      <c r="C427" s="5">
        <v>0.58333333333333337</v>
      </c>
      <c r="G427" s="3">
        <v>0</v>
      </c>
      <c r="H427" s="3">
        <v>0</v>
      </c>
      <c r="I427" s="3">
        <v>0</v>
      </c>
      <c r="J427" s="3">
        <v>0</v>
      </c>
      <c r="K427" s="3" t="s">
        <v>69</v>
      </c>
      <c r="L427" s="3" t="s">
        <v>70</v>
      </c>
      <c r="Q427"/>
    </row>
    <row r="428" spans="1:18" ht="14.25" customHeight="1" x14ac:dyDescent="0.25">
      <c r="A428" s="3">
        <f t="shared" si="6"/>
        <v>5</v>
      </c>
      <c r="B428" s="4">
        <v>41543</v>
      </c>
      <c r="C428" s="5">
        <v>0.60416666666666663</v>
      </c>
      <c r="G428" s="3">
        <v>0</v>
      </c>
      <c r="H428" s="3">
        <v>0</v>
      </c>
      <c r="I428" s="3">
        <v>0</v>
      </c>
      <c r="J428" s="3">
        <v>0</v>
      </c>
      <c r="K428" s="3" t="s">
        <v>39</v>
      </c>
      <c r="L428" s="3" t="s">
        <v>40</v>
      </c>
    </row>
    <row r="429" spans="1:18" ht="14.25" customHeight="1" x14ac:dyDescent="0.25">
      <c r="A429" s="3">
        <f t="shared" si="6"/>
        <v>5</v>
      </c>
      <c r="B429" s="4">
        <v>41543</v>
      </c>
      <c r="C429" s="5">
        <v>0.60416666666666663</v>
      </c>
      <c r="D429" s="3" t="s">
        <v>436</v>
      </c>
      <c r="E429" s="3" t="s">
        <v>752</v>
      </c>
      <c r="G429" s="3">
        <v>1</v>
      </c>
      <c r="H429" s="3">
        <v>0</v>
      </c>
      <c r="I429" s="3">
        <v>0</v>
      </c>
      <c r="J429" s="3">
        <v>0</v>
      </c>
      <c r="K429" s="3" t="s">
        <v>69</v>
      </c>
      <c r="L429" s="3" t="s">
        <v>70</v>
      </c>
      <c r="M429" s="3" t="s">
        <v>372</v>
      </c>
      <c r="N429" s="3" t="s">
        <v>373</v>
      </c>
      <c r="O429" s="3" t="s">
        <v>374</v>
      </c>
      <c r="P429" s="3" t="s">
        <v>25</v>
      </c>
      <c r="Q429"/>
      <c r="R429"/>
    </row>
    <row r="430" spans="1:18" ht="14.25" customHeight="1" x14ac:dyDescent="0.25">
      <c r="A430" s="3">
        <f t="shared" si="6"/>
        <v>5</v>
      </c>
      <c r="B430" s="4">
        <v>41543</v>
      </c>
      <c r="C430" s="5">
        <v>0.625</v>
      </c>
      <c r="D430" s="3" t="s">
        <v>247</v>
      </c>
      <c r="E430" s="3" t="s">
        <v>459</v>
      </c>
      <c r="G430" s="3">
        <v>1</v>
      </c>
      <c r="H430" s="3">
        <v>0</v>
      </c>
      <c r="I430" s="3">
        <v>0</v>
      </c>
      <c r="J430" s="3">
        <v>0</v>
      </c>
      <c r="K430" s="3" t="s">
        <v>39</v>
      </c>
      <c r="L430" s="3" t="s">
        <v>40</v>
      </c>
      <c r="M430" s="3" t="s">
        <v>185</v>
      </c>
      <c r="N430" s="3" t="s">
        <v>213</v>
      </c>
      <c r="O430" s="3" t="s">
        <v>214</v>
      </c>
      <c r="P430" s="3" t="s">
        <v>21</v>
      </c>
      <c r="Q430"/>
    </row>
    <row r="431" spans="1:18" ht="14.25" customHeight="1" x14ac:dyDescent="0.25">
      <c r="A431" s="3">
        <f t="shared" si="6"/>
        <v>5</v>
      </c>
      <c r="B431" s="4">
        <v>41543</v>
      </c>
      <c r="C431" s="5">
        <v>0.64583333333333337</v>
      </c>
      <c r="D431" s="3" t="s">
        <v>270</v>
      </c>
      <c r="E431" s="3" t="s">
        <v>524</v>
      </c>
      <c r="G431" s="3">
        <v>0</v>
      </c>
      <c r="H431" s="3">
        <v>1</v>
      </c>
      <c r="I431" s="3">
        <v>0</v>
      </c>
      <c r="J431" s="3">
        <v>1</v>
      </c>
      <c r="K431" s="3" t="s">
        <v>39</v>
      </c>
      <c r="L431" s="3" t="s">
        <v>40</v>
      </c>
      <c r="M431" s="3" t="s">
        <v>525</v>
      </c>
      <c r="N431" s="3" t="s">
        <v>526</v>
      </c>
      <c r="O431" s="3" t="s">
        <v>527</v>
      </c>
      <c r="P431" s="3" t="s">
        <v>29</v>
      </c>
      <c r="Q431"/>
      <c r="R431"/>
    </row>
    <row r="432" spans="1:18" ht="14.25" customHeight="1" x14ac:dyDescent="0.25">
      <c r="A432" s="3">
        <f t="shared" si="6"/>
        <v>5</v>
      </c>
      <c r="B432" s="4">
        <v>41543</v>
      </c>
      <c r="C432" s="5">
        <v>0.66666666666666663</v>
      </c>
      <c r="D432" s="3" t="s">
        <v>270</v>
      </c>
      <c r="E432" s="3" t="s">
        <v>524</v>
      </c>
      <c r="G432" s="3">
        <v>0</v>
      </c>
      <c r="H432" s="3">
        <v>1</v>
      </c>
      <c r="I432" s="3">
        <v>0</v>
      </c>
      <c r="J432" s="3">
        <v>1</v>
      </c>
      <c r="K432" s="3" t="s">
        <v>39</v>
      </c>
      <c r="L432" s="3" t="s">
        <v>40</v>
      </c>
      <c r="M432" s="3" t="s">
        <v>525</v>
      </c>
      <c r="N432" s="3" t="s">
        <v>526</v>
      </c>
      <c r="O432" s="3" t="s">
        <v>527</v>
      </c>
      <c r="P432" s="3" t="s">
        <v>29</v>
      </c>
      <c r="Q432"/>
      <c r="R432"/>
    </row>
    <row r="433" spans="1:18" ht="14.25" customHeight="1" x14ac:dyDescent="0.25">
      <c r="A433" s="3">
        <f t="shared" si="6"/>
        <v>5</v>
      </c>
      <c r="B433" s="4">
        <v>41543</v>
      </c>
      <c r="C433" s="5">
        <v>0.66666666666666663</v>
      </c>
      <c r="D433" s="3" t="s">
        <v>250</v>
      </c>
      <c r="E433" s="3" t="s">
        <v>435</v>
      </c>
      <c r="F433" s="3" t="s">
        <v>528</v>
      </c>
      <c r="G433" s="3">
        <v>0</v>
      </c>
      <c r="H433" s="3">
        <v>1</v>
      </c>
      <c r="I433" s="3">
        <v>0</v>
      </c>
      <c r="J433" s="3">
        <v>1</v>
      </c>
      <c r="K433" s="3" t="s">
        <v>57</v>
      </c>
      <c r="L433" s="3" t="s">
        <v>58</v>
      </c>
      <c r="M433" s="3" t="s">
        <v>354</v>
      </c>
      <c r="N433" s="3" t="s">
        <v>355</v>
      </c>
      <c r="O433" s="3" t="s">
        <v>356</v>
      </c>
      <c r="P433" s="3" t="s">
        <v>21</v>
      </c>
      <c r="Q433"/>
    </row>
    <row r="434" spans="1:18" ht="14.25" customHeight="1" x14ac:dyDescent="0.25">
      <c r="A434" s="3">
        <f t="shared" si="6"/>
        <v>5</v>
      </c>
      <c r="B434" s="4">
        <v>41543</v>
      </c>
      <c r="C434" s="5">
        <v>0.66666666666666663</v>
      </c>
      <c r="G434" s="3">
        <v>0</v>
      </c>
      <c r="H434" s="3">
        <v>0</v>
      </c>
      <c r="I434" s="3">
        <v>0</v>
      </c>
      <c r="J434" s="3">
        <v>0</v>
      </c>
      <c r="K434" s="3" t="s">
        <v>95</v>
      </c>
      <c r="L434" s="3" t="s">
        <v>96</v>
      </c>
      <c r="Q434"/>
      <c r="R434"/>
    </row>
    <row r="435" spans="1:18" ht="14.25" customHeight="1" x14ac:dyDescent="0.25">
      <c r="A435" s="3">
        <f t="shared" si="6"/>
        <v>5</v>
      </c>
      <c r="B435" s="4">
        <v>41543</v>
      </c>
      <c r="C435" s="5">
        <v>0.6875</v>
      </c>
      <c r="G435" s="3">
        <v>0</v>
      </c>
      <c r="H435" s="3">
        <v>0</v>
      </c>
      <c r="I435" s="3">
        <v>0</v>
      </c>
      <c r="J435" s="3">
        <v>0</v>
      </c>
      <c r="K435" s="3" t="s">
        <v>39</v>
      </c>
      <c r="L435" s="3" t="s">
        <v>40</v>
      </c>
    </row>
    <row r="436" spans="1:18" ht="14.25" customHeight="1" x14ac:dyDescent="0.25">
      <c r="A436" s="3">
        <f t="shared" si="6"/>
        <v>5</v>
      </c>
      <c r="B436" s="4">
        <v>41543</v>
      </c>
      <c r="C436" s="5">
        <v>0.6875</v>
      </c>
      <c r="D436" s="3" t="s">
        <v>250</v>
      </c>
      <c r="E436" s="3" t="s">
        <v>435</v>
      </c>
      <c r="G436" s="3">
        <v>0</v>
      </c>
      <c r="H436" s="3">
        <v>1</v>
      </c>
      <c r="I436" s="3">
        <v>0</v>
      </c>
      <c r="J436" s="3">
        <v>1</v>
      </c>
      <c r="K436" s="3" t="s">
        <v>57</v>
      </c>
      <c r="L436" s="3" t="s">
        <v>58</v>
      </c>
      <c r="M436" s="3" t="s">
        <v>354</v>
      </c>
      <c r="N436" s="3" t="s">
        <v>355</v>
      </c>
      <c r="O436" s="3" t="s">
        <v>356</v>
      </c>
      <c r="P436" s="3" t="s">
        <v>21</v>
      </c>
      <c r="Q436"/>
      <c r="R436"/>
    </row>
    <row r="437" spans="1:18" ht="14.25" customHeight="1" x14ac:dyDescent="0.25">
      <c r="A437" s="3">
        <f t="shared" si="6"/>
        <v>5</v>
      </c>
      <c r="B437" s="4">
        <v>41543</v>
      </c>
      <c r="C437" s="5">
        <v>0.6875</v>
      </c>
      <c r="D437" s="3" t="s">
        <v>289</v>
      </c>
      <c r="E437" s="3" t="s">
        <v>539</v>
      </c>
      <c r="G437" s="3">
        <v>0</v>
      </c>
      <c r="H437" s="3">
        <v>1</v>
      </c>
      <c r="I437" s="3">
        <v>0</v>
      </c>
      <c r="J437" s="3">
        <v>0</v>
      </c>
      <c r="K437" s="3" t="s">
        <v>95</v>
      </c>
      <c r="L437" s="3" t="s">
        <v>96</v>
      </c>
      <c r="M437" s="3" t="s">
        <v>59</v>
      </c>
      <c r="N437" s="3" t="s">
        <v>60</v>
      </c>
      <c r="O437" s="3" t="s">
        <v>61</v>
      </c>
      <c r="P437" s="3" t="s">
        <v>21</v>
      </c>
      <c r="Q437"/>
    </row>
    <row r="438" spans="1:18" ht="14.25" customHeight="1" x14ac:dyDescent="0.25">
      <c r="A438" s="3">
        <f t="shared" si="6"/>
        <v>5</v>
      </c>
      <c r="B438" s="4">
        <v>41543</v>
      </c>
      <c r="C438" s="5">
        <v>0.70833333333333337</v>
      </c>
      <c r="G438" s="3">
        <v>0</v>
      </c>
      <c r="H438" s="3">
        <v>0</v>
      </c>
      <c r="I438" s="3">
        <v>0</v>
      </c>
      <c r="J438" s="3">
        <v>0</v>
      </c>
      <c r="K438" s="3" t="s">
        <v>39</v>
      </c>
      <c r="L438" s="3" t="s">
        <v>40</v>
      </c>
      <c r="Q438"/>
      <c r="R438"/>
    </row>
    <row r="439" spans="1:18" ht="14.25" customHeight="1" x14ac:dyDescent="0.25">
      <c r="A439" s="3">
        <f t="shared" si="6"/>
        <v>5</v>
      </c>
      <c r="B439" s="4">
        <v>41543</v>
      </c>
      <c r="C439" s="5">
        <v>0.70833333333333337</v>
      </c>
      <c r="D439" s="3" t="s">
        <v>536</v>
      </c>
      <c r="E439" s="3" t="s">
        <v>537</v>
      </c>
      <c r="G439" s="3">
        <v>1</v>
      </c>
      <c r="H439" s="3">
        <v>0</v>
      </c>
      <c r="I439" s="3">
        <v>0</v>
      </c>
      <c r="J439" s="3">
        <v>0</v>
      </c>
      <c r="K439" s="3" t="s">
        <v>57</v>
      </c>
      <c r="L439" s="3" t="s">
        <v>58</v>
      </c>
      <c r="M439" s="3" t="s">
        <v>32</v>
      </c>
      <c r="N439" s="3" t="s">
        <v>33</v>
      </c>
      <c r="O439" s="3" t="s">
        <v>34</v>
      </c>
      <c r="P439" s="3" t="s">
        <v>21</v>
      </c>
      <c r="Q439"/>
    </row>
    <row r="440" spans="1:18" ht="14.25" customHeight="1" x14ac:dyDescent="0.25">
      <c r="A440" s="3">
        <f t="shared" si="6"/>
        <v>5</v>
      </c>
      <c r="B440" s="4">
        <v>41543</v>
      </c>
      <c r="C440" s="5">
        <v>0.72916666666666663</v>
      </c>
      <c r="G440" s="3">
        <v>0</v>
      </c>
      <c r="H440" s="3">
        <v>0</v>
      </c>
      <c r="I440" s="3">
        <v>0</v>
      </c>
      <c r="J440" s="3">
        <v>0</v>
      </c>
      <c r="K440" s="3" t="s">
        <v>39</v>
      </c>
      <c r="L440" s="3" t="s">
        <v>40</v>
      </c>
      <c r="Q440"/>
    </row>
    <row r="441" spans="1:18" ht="14.25" customHeight="1" x14ac:dyDescent="0.25">
      <c r="A441" s="3">
        <f t="shared" si="6"/>
        <v>5</v>
      </c>
      <c r="B441" s="4">
        <v>41543</v>
      </c>
      <c r="C441" s="5">
        <v>0.72916666666666663</v>
      </c>
      <c r="G441" s="3">
        <v>0</v>
      </c>
      <c r="H441" s="3">
        <v>0</v>
      </c>
      <c r="I441" s="3">
        <v>0</v>
      </c>
      <c r="J441" s="3">
        <v>0</v>
      </c>
      <c r="K441" s="3" t="s">
        <v>14</v>
      </c>
      <c r="L441" s="3" t="s">
        <v>15</v>
      </c>
      <c r="Q441"/>
    </row>
    <row r="442" spans="1:18" ht="14.25" customHeight="1" x14ac:dyDescent="0.25">
      <c r="A442" s="3">
        <f t="shared" si="6"/>
        <v>5</v>
      </c>
      <c r="B442" s="4">
        <v>41543</v>
      </c>
      <c r="C442" s="5">
        <v>0.72916666666666663</v>
      </c>
      <c r="D442" s="3" t="s">
        <v>536</v>
      </c>
      <c r="E442" s="3" t="s">
        <v>537</v>
      </c>
      <c r="G442" s="3">
        <v>1</v>
      </c>
      <c r="H442" s="3">
        <v>0</v>
      </c>
      <c r="I442" s="3">
        <v>0</v>
      </c>
      <c r="J442" s="3">
        <v>0</v>
      </c>
      <c r="K442" s="3" t="s">
        <v>57</v>
      </c>
      <c r="L442" s="3" t="s">
        <v>58</v>
      </c>
      <c r="M442" s="3" t="s">
        <v>32</v>
      </c>
      <c r="N442" s="3" t="s">
        <v>33</v>
      </c>
      <c r="O442" s="3" t="s">
        <v>34</v>
      </c>
      <c r="P442" s="3" t="s">
        <v>21</v>
      </c>
      <c r="Q442"/>
    </row>
    <row r="443" spans="1:18" ht="14.25" customHeight="1" x14ac:dyDescent="0.25">
      <c r="A443" s="3">
        <f t="shared" si="6"/>
        <v>5</v>
      </c>
      <c r="B443" s="4">
        <v>41543</v>
      </c>
      <c r="C443" s="5">
        <v>0.75</v>
      </c>
      <c r="D443" s="3" t="s">
        <v>270</v>
      </c>
      <c r="E443" s="3" t="s">
        <v>516</v>
      </c>
      <c r="G443" s="3">
        <v>0</v>
      </c>
      <c r="H443" s="3">
        <v>1</v>
      </c>
      <c r="I443" s="3">
        <v>0</v>
      </c>
      <c r="J443" s="3">
        <v>0</v>
      </c>
      <c r="K443" s="3" t="s">
        <v>39</v>
      </c>
      <c r="L443" s="3" t="s">
        <v>40</v>
      </c>
      <c r="M443" s="3" t="s">
        <v>517</v>
      </c>
      <c r="N443" s="3" t="s">
        <v>518</v>
      </c>
      <c r="O443" s="3" t="s">
        <v>519</v>
      </c>
      <c r="P443" s="3" t="s">
        <v>25</v>
      </c>
      <c r="Q443"/>
    </row>
    <row r="444" spans="1:18" ht="14.25" customHeight="1" x14ac:dyDescent="0.25">
      <c r="A444" s="3">
        <f t="shared" si="6"/>
        <v>5</v>
      </c>
      <c r="B444" s="4">
        <v>41543</v>
      </c>
      <c r="C444" s="5">
        <v>0.75</v>
      </c>
      <c r="G444" s="3">
        <v>0</v>
      </c>
      <c r="H444" s="3">
        <v>0</v>
      </c>
      <c r="I444" s="3">
        <v>0</v>
      </c>
      <c r="J444" s="3">
        <v>0</v>
      </c>
      <c r="K444" s="3" t="s">
        <v>14</v>
      </c>
      <c r="L444" s="3" t="s">
        <v>15</v>
      </c>
      <c r="Q444"/>
    </row>
    <row r="445" spans="1:18" ht="14.25" customHeight="1" x14ac:dyDescent="0.25">
      <c r="A445" s="3">
        <f t="shared" si="6"/>
        <v>5</v>
      </c>
      <c r="B445" s="4">
        <v>41543</v>
      </c>
      <c r="C445" s="5">
        <v>0.75</v>
      </c>
      <c r="D445" s="3" t="s">
        <v>276</v>
      </c>
      <c r="E445" s="3" t="s">
        <v>534</v>
      </c>
      <c r="G445" s="3">
        <v>0</v>
      </c>
      <c r="H445" s="3">
        <v>1</v>
      </c>
      <c r="I445" s="3">
        <v>0</v>
      </c>
      <c r="J445" s="3">
        <v>0</v>
      </c>
      <c r="K445" s="3" t="s">
        <v>57</v>
      </c>
      <c r="L445" s="3" t="s">
        <v>58</v>
      </c>
      <c r="M445" s="3" t="s">
        <v>41</v>
      </c>
      <c r="N445" s="3" t="s">
        <v>42</v>
      </c>
      <c r="O445" s="3" t="s">
        <v>43</v>
      </c>
      <c r="P445" s="3" t="s">
        <v>25</v>
      </c>
      <c r="Q445"/>
      <c r="R445"/>
    </row>
    <row r="446" spans="1:18" ht="14.25" customHeight="1" x14ac:dyDescent="0.25">
      <c r="A446" s="3">
        <f t="shared" si="6"/>
        <v>5</v>
      </c>
      <c r="B446" s="4">
        <v>41543</v>
      </c>
      <c r="C446" s="5">
        <v>0.77083333333333337</v>
      </c>
      <c r="D446" s="3" t="s">
        <v>270</v>
      </c>
      <c r="E446" s="3" t="s">
        <v>520</v>
      </c>
      <c r="G446" s="3">
        <v>0</v>
      </c>
      <c r="H446" s="3">
        <v>1</v>
      </c>
      <c r="I446" s="3">
        <v>0</v>
      </c>
      <c r="J446" s="3">
        <v>0</v>
      </c>
      <c r="K446" s="3" t="s">
        <v>39</v>
      </c>
      <c r="L446" s="3" t="s">
        <v>40</v>
      </c>
      <c r="M446" s="3" t="s">
        <v>517</v>
      </c>
      <c r="N446" s="3" t="s">
        <v>518</v>
      </c>
      <c r="O446" s="3" t="s">
        <v>519</v>
      </c>
      <c r="P446" s="3" t="s">
        <v>25</v>
      </c>
      <c r="Q446"/>
    </row>
    <row r="447" spans="1:18" ht="14.25" customHeight="1" x14ac:dyDescent="0.25">
      <c r="A447" s="3">
        <f t="shared" si="6"/>
        <v>5</v>
      </c>
      <c r="B447" s="4">
        <v>41543</v>
      </c>
      <c r="C447" s="5">
        <v>0.77083333333333337</v>
      </c>
      <c r="G447" s="3">
        <v>0</v>
      </c>
      <c r="H447" s="3">
        <v>0</v>
      </c>
      <c r="I447" s="3">
        <v>0</v>
      </c>
      <c r="J447" s="3">
        <v>0</v>
      </c>
      <c r="K447" s="3" t="s">
        <v>14</v>
      </c>
      <c r="L447" s="3" t="s">
        <v>15</v>
      </c>
      <c r="Q447"/>
      <c r="R447"/>
    </row>
    <row r="448" spans="1:18" ht="14.25" customHeight="1" x14ac:dyDescent="0.25">
      <c r="A448" s="3">
        <f t="shared" si="6"/>
        <v>5</v>
      </c>
      <c r="B448" s="4">
        <v>41543</v>
      </c>
      <c r="C448" s="5">
        <v>0.77083333333333337</v>
      </c>
      <c r="D448" s="3" t="s">
        <v>276</v>
      </c>
      <c r="E448" s="3" t="s">
        <v>534</v>
      </c>
      <c r="G448" s="3">
        <v>0</v>
      </c>
      <c r="H448" s="3">
        <v>1</v>
      </c>
      <c r="I448" s="3">
        <v>0</v>
      </c>
      <c r="J448" s="3">
        <v>0</v>
      </c>
      <c r="K448" s="3" t="s">
        <v>57</v>
      </c>
      <c r="L448" s="3" t="s">
        <v>58</v>
      </c>
      <c r="M448" s="3" t="s">
        <v>41</v>
      </c>
      <c r="N448" s="3" t="s">
        <v>42</v>
      </c>
      <c r="O448" s="3" t="s">
        <v>43</v>
      </c>
      <c r="P448" s="3" t="s">
        <v>25</v>
      </c>
      <c r="Q448"/>
    </row>
    <row r="449" spans="1:18" ht="14.25" customHeight="1" x14ac:dyDescent="0.25">
      <c r="A449" s="3">
        <f t="shared" si="6"/>
        <v>5</v>
      </c>
      <c r="B449" s="4">
        <v>41543</v>
      </c>
      <c r="C449" s="5">
        <v>0.79166666666666663</v>
      </c>
      <c r="G449" s="3">
        <v>0</v>
      </c>
      <c r="H449" s="3">
        <v>0</v>
      </c>
      <c r="I449" s="3">
        <v>0</v>
      </c>
      <c r="J449" s="3">
        <v>0</v>
      </c>
      <c r="K449" s="3" t="s">
        <v>14</v>
      </c>
      <c r="L449" s="3" t="s">
        <v>15</v>
      </c>
      <c r="Q449"/>
      <c r="R449"/>
    </row>
    <row r="450" spans="1:18" ht="14.25" customHeight="1" x14ac:dyDescent="0.25">
      <c r="A450" s="3">
        <f t="shared" si="6"/>
        <v>5</v>
      </c>
      <c r="B450" s="4">
        <v>41543</v>
      </c>
      <c r="C450" s="5">
        <v>0.79166666666666663</v>
      </c>
      <c r="G450" s="3">
        <v>0</v>
      </c>
      <c r="H450" s="3">
        <v>0</v>
      </c>
      <c r="I450" s="3">
        <v>0</v>
      </c>
      <c r="J450" s="3">
        <v>0</v>
      </c>
      <c r="K450" s="3" t="s">
        <v>95</v>
      </c>
      <c r="L450" s="3" t="s">
        <v>96</v>
      </c>
      <c r="Q450"/>
    </row>
    <row r="451" spans="1:18" ht="14.25" customHeight="1" x14ac:dyDescent="0.25">
      <c r="A451" s="3">
        <f t="shared" ref="A451:A514" si="7">WEEKDAY(B451,1)</f>
        <v>5</v>
      </c>
      <c r="B451" s="4">
        <v>41543</v>
      </c>
      <c r="C451" s="5">
        <v>0.8125</v>
      </c>
      <c r="D451" s="3" t="s">
        <v>266</v>
      </c>
      <c r="E451" s="3" t="s">
        <v>267</v>
      </c>
      <c r="G451" s="3">
        <v>1</v>
      </c>
      <c r="H451" s="3">
        <v>0</v>
      </c>
      <c r="I451" s="3">
        <v>0</v>
      </c>
      <c r="J451" s="3">
        <v>0</v>
      </c>
      <c r="K451" s="3" t="s">
        <v>95</v>
      </c>
      <c r="L451" s="3" t="s">
        <v>96</v>
      </c>
      <c r="M451" s="3" t="s">
        <v>103</v>
      </c>
      <c r="N451" s="3" t="s">
        <v>104</v>
      </c>
      <c r="O451" s="3" t="s">
        <v>105</v>
      </c>
      <c r="P451" s="3" t="s">
        <v>51</v>
      </c>
      <c r="Q451"/>
    </row>
    <row r="452" spans="1:18" ht="14.25" customHeight="1" x14ac:dyDescent="0.25">
      <c r="A452" s="3">
        <f t="shared" si="7"/>
        <v>5</v>
      </c>
      <c r="B452" s="4">
        <v>41543</v>
      </c>
      <c r="C452" s="5">
        <v>0.83333333333333337</v>
      </c>
      <c r="D452" s="3" t="s">
        <v>262</v>
      </c>
      <c r="E452" s="3" t="s">
        <v>540</v>
      </c>
      <c r="G452" s="3">
        <v>0</v>
      </c>
      <c r="H452" s="3">
        <v>1</v>
      </c>
      <c r="I452" s="3">
        <v>0</v>
      </c>
      <c r="J452" s="3">
        <v>0</v>
      </c>
      <c r="K452" s="3" t="s">
        <v>95</v>
      </c>
      <c r="L452" s="3" t="s">
        <v>96</v>
      </c>
      <c r="M452" s="3" t="s">
        <v>97</v>
      </c>
      <c r="N452" s="3" t="s">
        <v>98</v>
      </c>
      <c r="O452" s="3" t="s">
        <v>99</v>
      </c>
      <c r="P452" s="3" t="s">
        <v>25</v>
      </c>
    </row>
    <row r="453" spans="1:18" ht="14.25" customHeight="1" x14ac:dyDescent="0.25">
      <c r="A453" s="3">
        <f t="shared" si="7"/>
        <v>5</v>
      </c>
      <c r="B453" s="4">
        <v>41543</v>
      </c>
      <c r="C453" s="5">
        <v>0.85416666666666663</v>
      </c>
      <c r="D453" s="3" t="s">
        <v>262</v>
      </c>
      <c r="E453" s="3" t="s">
        <v>540</v>
      </c>
      <c r="G453" s="3">
        <v>0</v>
      </c>
      <c r="H453" s="3">
        <v>1</v>
      </c>
      <c r="I453" s="3">
        <v>0</v>
      </c>
      <c r="J453" s="3">
        <v>0</v>
      </c>
      <c r="K453" s="3" t="s">
        <v>95</v>
      </c>
      <c r="L453" s="3" t="s">
        <v>96</v>
      </c>
      <c r="M453" s="3" t="s">
        <v>97</v>
      </c>
      <c r="N453" s="3" t="s">
        <v>98</v>
      </c>
      <c r="O453" s="3" t="s">
        <v>99</v>
      </c>
      <c r="P453" s="3" t="s">
        <v>25</v>
      </c>
      <c r="Q453"/>
    </row>
    <row r="454" spans="1:18" ht="14.25" customHeight="1" x14ac:dyDescent="0.25">
      <c r="A454" s="3">
        <f t="shared" si="7"/>
        <v>6</v>
      </c>
      <c r="B454" s="4">
        <v>41544</v>
      </c>
      <c r="C454" s="5">
        <v>0.375</v>
      </c>
      <c r="G454" s="3">
        <v>0</v>
      </c>
      <c r="H454" s="3">
        <v>0</v>
      </c>
      <c r="I454" s="3">
        <v>0</v>
      </c>
      <c r="J454" s="3">
        <v>0</v>
      </c>
      <c r="K454" s="3" t="s">
        <v>16</v>
      </c>
      <c r="L454" s="3" t="s">
        <v>17</v>
      </c>
      <c r="Q454"/>
    </row>
    <row r="455" spans="1:18" ht="14.25" customHeight="1" x14ac:dyDescent="0.25">
      <c r="A455" s="3">
        <f t="shared" si="7"/>
        <v>6</v>
      </c>
      <c r="B455" s="4">
        <v>41544</v>
      </c>
      <c r="C455" s="5">
        <v>0.39583333333333331</v>
      </c>
      <c r="D455" s="3" t="s">
        <v>238</v>
      </c>
      <c r="E455" s="3" t="s">
        <v>506</v>
      </c>
      <c r="G455" s="3">
        <v>0</v>
      </c>
      <c r="H455" s="3">
        <v>1</v>
      </c>
      <c r="I455" s="3">
        <v>0</v>
      </c>
      <c r="J455" s="3">
        <v>0</v>
      </c>
      <c r="K455" s="3" t="s">
        <v>16</v>
      </c>
      <c r="L455" s="3" t="s">
        <v>17</v>
      </c>
      <c r="M455" s="3" t="s">
        <v>360</v>
      </c>
      <c r="N455" s="3" t="s">
        <v>361</v>
      </c>
      <c r="O455" s="3" t="s">
        <v>362</v>
      </c>
      <c r="P455" s="3" t="s">
        <v>51</v>
      </c>
      <c r="Q455"/>
    </row>
    <row r="456" spans="1:18" ht="14.25" customHeight="1" x14ac:dyDescent="0.25">
      <c r="A456" s="3">
        <f t="shared" si="7"/>
        <v>6</v>
      </c>
      <c r="B456" s="4">
        <v>41544</v>
      </c>
      <c r="C456" s="5">
        <v>0.41666666666666669</v>
      </c>
      <c r="D456" s="3" t="s">
        <v>238</v>
      </c>
      <c r="E456" s="3" t="s">
        <v>506</v>
      </c>
      <c r="G456" s="3">
        <v>0</v>
      </c>
      <c r="H456" s="3">
        <v>1</v>
      </c>
      <c r="I456" s="3">
        <v>0</v>
      </c>
      <c r="J456" s="3">
        <v>0</v>
      </c>
      <c r="K456" s="3" t="s">
        <v>16</v>
      </c>
      <c r="L456" s="3" t="s">
        <v>17</v>
      </c>
      <c r="M456" s="3" t="s">
        <v>360</v>
      </c>
      <c r="N456" s="3" t="s">
        <v>361</v>
      </c>
      <c r="O456" s="3" t="s">
        <v>362</v>
      </c>
      <c r="P456" s="3" t="s">
        <v>51</v>
      </c>
    </row>
    <row r="457" spans="1:18" ht="14.25" customHeight="1" x14ac:dyDescent="0.25">
      <c r="A457" s="3">
        <f t="shared" si="7"/>
        <v>6</v>
      </c>
      <c r="B457" s="4">
        <v>41544</v>
      </c>
      <c r="C457" s="5">
        <v>0.5</v>
      </c>
      <c r="D457" s="3" t="s">
        <v>448</v>
      </c>
      <c r="E457" s="3" t="s">
        <v>507</v>
      </c>
      <c r="G457" s="3">
        <v>0</v>
      </c>
      <c r="H457" s="3">
        <v>1</v>
      </c>
      <c r="I457" s="3">
        <v>0</v>
      </c>
      <c r="J457" s="3">
        <v>0</v>
      </c>
      <c r="K457" s="3" t="s">
        <v>16</v>
      </c>
      <c r="L457" s="3" t="s">
        <v>17</v>
      </c>
      <c r="M457" s="3" t="s">
        <v>18</v>
      </c>
      <c r="N457" s="3" t="s">
        <v>19</v>
      </c>
      <c r="O457" s="3" t="s">
        <v>20</v>
      </c>
      <c r="P457" s="3" t="s">
        <v>21</v>
      </c>
      <c r="Q457"/>
      <c r="R457"/>
    </row>
    <row r="458" spans="1:18" ht="14.25" customHeight="1" x14ac:dyDescent="0.25">
      <c r="A458" s="3">
        <f t="shared" si="7"/>
        <v>6</v>
      </c>
      <c r="B458" s="4">
        <v>41544</v>
      </c>
      <c r="C458" s="5">
        <v>0.52083333333333337</v>
      </c>
      <c r="D458" s="3" t="s">
        <v>448</v>
      </c>
      <c r="E458" s="3" t="s">
        <v>507</v>
      </c>
      <c r="G458" s="3">
        <v>0</v>
      </c>
      <c r="H458" s="3">
        <v>1</v>
      </c>
      <c r="I458" s="3">
        <v>0</v>
      </c>
      <c r="J458" s="3">
        <v>0</v>
      </c>
      <c r="K458" s="3" t="s">
        <v>16</v>
      </c>
      <c r="L458" s="3" t="s">
        <v>17</v>
      </c>
      <c r="M458" s="3" t="s">
        <v>18</v>
      </c>
      <c r="N458" s="3" t="s">
        <v>19</v>
      </c>
      <c r="O458" s="3" t="s">
        <v>20</v>
      </c>
      <c r="P458" s="3" t="s">
        <v>21</v>
      </c>
      <c r="R458"/>
    </row>
    <row r="459" spans="1:18" ht="14.25" customHeight="1" x14ac:dyDescent="0.25">
      <c r="A459" s="3">
        <f t="shared" si="7"/>
        <v>6</v>
      </c>
      <c r="B459" s="4">
        <v>41544</v>
      </c>
      <c r="C459" s="5">
        <v>0.54166666666666663</v>
      </c>
      <c r="D459" s="3" t="s">
        <v>250</v>
      </c>
      <c r="E459" s="3" t="s">
        <v>500</v>
      </c>
      <c r="G459" s="3">
        <v>0</v>
      </c>
      <c r="H459" s="3">
        <v>1</v>
      </c>
      <c r="I459" s="3">
        <v>0</v>
      </c>
      <c r="J459" s="3">
        <v>0</v>
      </c>
      <c r="K459" s="3" t="s">
        <v>30</v>
      </c>
      <c r="L459" s="3" t="s">
        <v>31</v>
      </c>
      <c r="M459" s="3" t="s">
        <v>191</v>
      </c>
      <c r="N459" s="3" t="s">
        <v>381</v>
      </c>
      <c r="O459" s="3" t="s">
        <v>382</v>
      </c>
      <c r="P459" s="3" t="s">
        <v>21</v>
      </c>
      <c r="Q459"/>
      <c r="R459"/>
    </row>
    <row r="460" spans="1:18" ht="14.25" customHeight="1" x14ac:dyDescent="0.25">
      <c r="A460" s="3">
        <f t="shared" si="7"/>
        <v>6</v>
      </c>
      <c r="B460" s="4">
        <v>41544</v>
      </c>
      <c r="C460" s="5">
        <v>0.54166666666666663</v>
      </c>
      <c r="D460" s="3" t="s">
        <v>236</v>
      </c>
      <c r="E460" s="3" t="s">
        <v>505</v>
      </c>
      <c r="G460" s="3">
        <v>0</v>
      </c>
      <c r="H460" s="3">
        <v>1</v>
      </c>
      <c r="I460" s="3">
        <v>0</v>
      </c>
      <c r="J460" s="3">
        <v>1</v>
      </c>
      <c r="K460" s="3" t="s">
        <v>16</v>
      </c>
      <c r="L460" s="3" t="s">
        <v>17</v>
      </c>
      <c r="M460" s="3" t="s">
        <v>363</v>
      </c>
      <c r="N460" s="3" t="s">
        <v>364</v>
      </c>
      <c r="O460" s="3" t="s">
        <v>365</v>
      </c>
      <c r="P460" s="3" t="s">
        <v>21</v>
      </c>
      <c r="Q460"/>
    </row>
    <row r="461" spans="1:18" ht="14.25" customHeight="1" x14ac:dyDescent="0.25">
      <c r="A461" s="3">
        <f t="shared" si="7"/>
        <v>6</v>
      </c>
      <c r="B461" s="4">
        <v>41544</v>
      </c>
      <c r="C461" s="5">
        <v>0.5625</v>
      </c>
      <c r="D461" s="3" t="s">
        <v>250</v>
      </c>
      <c r="E461" s="3" t="s">
        <v>500</v>
      </c>
      <c r="G461" s="3">
        <v>0</v>
      </c>
      <c r="H461" s="3">
        <v>1</v>
      </c>
      <c r="I461" s="3">
        <v>0</v>
      </c>
      <c r="J461" s="3">
        <v>0</v>
      </c>
      <c r="K461" s="3" t="s">
        <v>30</v>
      </c>
      <c r="L461" s="3" t="s">
        <v>31</v>
      </c>
      <c r="M461" s="3" t="s">
        <v>191</v>
      </c>
      <c r="N461" s="3" t="s">
        <v>381</v>
      </c>
      <c r="O461" s="3" t="s">
        <v>382</v>
      </c>
      <c r="P461" s="3" t="s">
        <v>21</v>
      </c>
      <c r="Q461"/>
      <c r="R461"/>
    </row>
    <row r="462" spans="1:18" ht="14.25" customHeight="1" x14ac:dyDescent="0.25">
      <c r="A462" s="3">
        <f t="shared" si="7"/>
        <v>6</v>
      </c>
      <c r="B462" s="4">
        <v>41544</v>
      </c>
      <c r="C462" s="5">
        <v>0.5625</v>
      </c>
      <c r="D462" s="3" t="s">
        <v>236</v>
      </c>
      <c r="E462" s="3" t="s">
        <v>505</v>
      </c>
      <c r="G462" s="3">
        <v>0</v>
      </c>
      <c r="H462" s="3">
        <v>1</v>
      </c>
      <c r="I462" s="3">
        <v>0</v>
      </c>
      <c r="J462" s="3">
        <v>0</v>
      </c>
      <c r="K462" s="3" t="s">
        <v>16</v>
      </c>
      <c r="L462" s="3" t="s">
        <v>17</v>
      </c>
      <c r="M462" s="3" t="s">
        <v>363</v>
      </c>
      <c r="N462" s="3" t="s">
        <v>364</v>
      </c>
      <c r="O462" s="3" t="s">
        <v>365</v>
      </c>
      <c r="P462" s="3" t="s">
        <v>21</v>
      </c>
      <c r="Q462"/>
    </row>
    <row r="463" spans="1:18" ht="14.25" customHeight="1" x14ac:dyDescent="0.25">
      <c r="A463" s="3">
        <f t="shared" si="7"/>
        <v>6</v>
      </c>
      <c r="B463" s="4">
        <v>41544</v>
      </c>
      <c r="C463" s="5">
        <v>0.58333333333333337</v>
      </c>
      <c r="G463" s="3">
        <v>0</v>
      </c>
      <c r="H463" s="3">
        <v>0</v>
      </c>
      <c r="I463" s="3">
        <v>0</v>
      </c>
      <c r="J463" s="3">
        <v>0</v>
      </c>
      <c r="K463" s="3" t="s">
        <v>30</v>
      </c>
      <c r="L463" s="3" t="s">
        <v>31</v>
      </c>
      <c r="Q463"/>
    </row>
    <row r="464" spans="1:18" ht="14.25" customHeight="1" x14ac:dyDescent="0.25">
      <c r="A464" s="3">
        <f t="shared" si="7"/>
        <v>6</v>
      </c>
      <c r="B464" s="4">
        <v>41544</v>
      </c>
      <c r="C464" s="5">
        <v>0.58333333333333337</v>
      </c>
      <c r="D464" s="3" t="s">
        <v>236</v>
      </c>
      <c r="E464" s="3" t="s">
        <v>505</v>
      </c>
      <c r="G464" s="3">
        <v>0</v>
      </c>
      <c r="H464" s="3">
        <v>1</v>
      </c>
      <c r="I464" s="3">
        <v>0</v>
      </c>
      <c r="J464" s="3">
        <v>0</v>
      </c>
      <c r="K464" s="3" t="s">
        <v>16</v>
      </c>
      <c r="L464" s="3" t="s">
        <v>17</v>
      </c>
      <c r="M464" s="3" t="s">
        <v>363</v>
      </c>
      <c r="N464" s="3" t="s">
        <v>364</v>
      </c>
      <c r="O464" s="3" t="s">
        <v>365</v>
      </c>
      <c r="P464" s="3" t="s">
        <v>21</v>
      </c>
      <c r="Q464"/>
    </row>
    <row r="465" spans="1:18" ht="14.25" customHeight="1" x14ac:dyDescent="0.25">
      <c r="A465" s="3">
        <f t="shared" si="7"/>
        <v>6</v>
      </c>
      <c r="B465" s="4">
        <v>41544</v>
      </c>
      <c r="C465" s="5">
        <v>0.60416666666666663</v>
      </c>
      <c r="G465" s="3">
        <v>0</v>
      </c>
      <c r="H465" s="3">
        <v>0</v>
      </c>
      <c r="I465" s="3">
        <v>0</v>
      </c>
      <c r="J465" s="3">
        <v>0</v>
      </c>
      <c r="K465" s="3" t="s">
        <v>14</v>
      </c>
      <c r="L465" s="3" t="s">
        <v>15</v>
      </c>
      <c r="Q465"/>
    </row>
    <row r="466" spans="1:18" ht="14.25" customHeight="1" x14ac:dyDescent="0.25">
      <c r="A466" s="3">
        <f t="shared" si="7"/>
        <v>6</v>
      </c>
      <c r="B466" s="4">
        <v>41544</v>
      </c>
      <c r="C466" s="5">
        <v>0.60416666666666663</v>
      </c>
      <c r="G466" s="3">
        <v>0</v>
      </c>
      <c r="H466" s="3">
        <v>0</v>
      </c>
      <c r="I466" s="3">
        <v>0</v>
      </c>
      <c r="J466" s="3">
        <v>0</v>
      </c>
      <c r="K466" s="3" t="s">
        <v>30</v>
      </c>
      <c r="L466" s="3" t="s">
        <v>31</v>
      </c>
    </row>
    <row r="467" spans="1:18" ht="14.25" customHeight="1" x14ac:dyDescent="0.25">
      <c r="A467" s="3">
        <f t="shared" si="7"/>
        <v>6</v>
      </c>
      <c r="B467" s="4">
        <v>41544</v>
      </c>
      <c r="C467" s="5">
        <v>0.60416666666666663</v>
      </c>
      <c r="D467" s="3" t="s">
        <v>236</v>
      </c>
      <c r="E467" s="3" t="s">
        <v>505</v>
      </c>
      <c r="G467" s="3">
        <v>0</v>
      </c>
      <c r="H467" s="3">
        <v>1</v>
      </c>
      <c r="I467" s="3">
        <v>0</v>
      </c>
      <c r="J467" s="3">
        <v>0</v>
      </c>
      <c r="K467" s="3" t="s">
        <v>16</v>
      </c>
      <c r="L467" s="3" t="s">
        <v>17</v>
      </c>
      <c r="M467" s="3" t="s">
        <v>363</v>
      </c>
      <c r="N467" s="3" t="s">
        <v>364</v>
      </c>
      <c r="O467" s="3" t="s">
        <v>365</v>
      </c>
      <c r="P467" s="3" t="s">
        <v>21</v>
      </c>
      <c r="Q467"/>
    </row>
    <row r="468" spans="1:18" ht="14.25" customHeight="1" x14ac:dyDescent="0.25">
      <c r="A468" s="3">
        <f t="shared" si="7"/>
        <v>6</v>
      </c>
      <c r="B468" s="4">
        <v>41544</v>
      </c>
      <c r="C468" s="5">
        <v>0.625</v>
      </c>
      <c r="D468" s="3" t="s">
        <v>255</v>
      </c>
      <c r="E468" s="3" t="s">
        <v>465</v>
      </c>
      <c r="G468" s="3">
        <v>1</v>
      </c>
      <c r="H468" s="3">
        <v>0</v>
      </c>
      <c r="I468" s="3">
        <v>0</v>
      </c>
      <c r="J468" s="3">
        <v>0</v>
      </c>
      <c r="K468" s="3" t="s">
        <v>14</v>
      </c>
      <c r="L468" s="3" t="s">
        <v>15</v>
      </c>
      <c r="M468" s="3" t="s">
        <v>130</v>
      </c>
      <c r="N468" s="3" t="s">
        <v>131</v>
      </c>
      <c r="O468" s="3" t="s">
        <v>132</v>
      </c>
      <c r="P468" s="3" t="s">
        <v>29</v>
      </c>
    </row>
    <row r="469" spans="1:18" ht="14.25" customHeight="1" x14ac:dyDescent="0.25">
      <c r="A469" s="3">
        <f t="shared" si="7"/>
        <v>6</v>
      </c>
      <c r="B469" s="4">
        <v>41544</v>
      </c>
      <c r="C469" s="5">
        <v>0.64583333333333337</v>
      </c>
      <c r="D469" s="3" t="s">
        <v>255</v>
      </c>
      <c r="E469" s="3" t="s">
        <v>465</v>
      </c>
      <c r="G469" s="3">
        <v>1</v>
      </c>
      <c r="H469" s="3">
        <v>0</v>
      </c>
      <c r="I469" s="3">
        <v>0</v>
      </c>
      <c r="J469" s="3">
        <v>0</v>
      </c>
      <c r="K469" s="3" t="s">
        <v>14</v>
      </c>
      <c r="L469" s="3" t="s">
        <v>15</v>
      </c>
      <c r="M469" s="3" t="s">
        <v>130</v>
      </c>
      <c r="N469" s="3" t="s">
        <v>131</v>
      </c>
      <c r="O469" s="3" t="s">
        <v>132</v>
      </c>
      <c r="P469" s="3" t="s">
        <v>29</v>
      </c>
      <c r="Q469"/>
    </row>
    <row r="470" spans="1:18" ht="14.25" customHeight="1" x14ac:dyDescent="0.25">
      <c r="A470" s="3">
        <f t="shared" si="7"/>
        <v>2</v>
      </c>
      <c r="B470" s="4">
        <v>41547</v>
      </c>
      <c r="C470" s="5">
        <v>0.4375</v>
      </c>
      <c r="D470" s="3" t="s">
        <v>250</v>
      </c>
      <c r="E470" s="3" t="s">
        <v>460</v>
      </c>
      <c r="F470" s="3" t="s">
        <v>461</v>
      </c>
      <c r="G470" s="3">
        <v>0</v>
      </c>
      <c r="H470" s="3">
        <v>1</v>
      </c>
      <c r="I470" s="3">
        <v>0</v>
      </c>
      <c r="J470" s="3">
        <v>0</v>
      </c>
      <c r="K470" s="3" t="s">
        <v>57</v>
      </c>
      <c r="L470" s="3" t="s">
        <v>58</v>
      </c>
      <c r="M470" s="3" t="s">
        <v>127</v>
      </c>
      <c r="N470" s="3" t="s">
        <v>128</v>
      </c>
      <c r="O470" s="3" t="s">
        <v>129</v>
      </c>
      <c r="P470" s="3" t="s">
        <v>21</v>
      </c>
      <c r="R470"/>
    </row>
    <row r="471" spans="1:18" ht="14.25" customHeight="1" x14ac:dyDescent="0.25">
      <c r="A471" s="3">
        <f t="shared" si="7"/>
        <v>2</v>
      </c>
      <c r="B471" s="4">
        <v>41547</v>
      </c>
      <c r="C471" s="5">
        <v>0.45833333333333331</v>
      </c>
      <c r="D471" s="3" t="s">
        <v>250</v>
      </c>
      <c r="E471" s="3" t="s">
        <v>440</v>
      </c>
      <c r="F471" s="3" t="s">
        <v>461</v>
      </c>
      <c r="G471" s="3">
        <v>0</v>
      </c>
      <c r="H471" s="3">
        <v>1</v>
      </c>
      <c r="I471" s="3">
        <v>0</v>
      </c>
      <c r="J471" s="3">
        <v>1</v>
      </c>
      <c r="K471" s="3" t="s">
        <v>57</v>
      </c>
      <c r="L471" s="3" t="s">
        <v>58</v>
      </c>
      <c r="M471" s="3" t="s">
        <v>383</v>
      </c>
      <c r="N471" s="3" t="s">
        <v>384</v>
      </c>
      <c r="O471" s="3" t="s">
        <v>385</v>
      </c>
      <c r="P471" s="3" t="s">
        <v>21</v>
      </c>
      <c r="R471"/>
    </row>
    <row r="472" spans="1:18" ht="14.25" customHeight="1" x14ac:dyDescent="0.25">
      <c r="A472" s="3">
        <f t="shared" si="7"/>
        <v>2</v>
      </c>
      <c r="B472" s="4">
        <v>41547</v>
      </c>
      <c r="C472" s="5">
        <v>0.47916666666666669</v>
      </c>
      <c r="D472" s="3" t="s">
        <v>250</v>
      </c>
      <c r="E472" s="3" t="s">
        <v>440</v>
      </c>
      <c r="G472" s="3">
        <v>0</v>
      </c>
      <c r="H472" s="3">
        <v>1</v>
      </c>
      <c r="I472" s="3">
        <v>0</v>
      </c>
      <c r="J472" s="3">
        <v>0</v>
      </c>
      <c r="K472" s="3" t="s">
        <v>57</v>
      </c>
      <c r="L472" s="3" t="s">
        <v>58</v>
      </c>
      <c r="M472" s="3" t="s">
        <v>383</v>
      </c>
      <c r="N472" s="3" t="s">
        <v>384</v>
      </c>
      <c r="O472" s="3" t="s">
        <v>385</v>
      </c>
      <c r="P472" s="3" t="s">
        <v>21</v>
      </c>
      <c r="Q472"/>
      <c r="R472"/>
    </row>
    <row r="473" spans="1:18" ht="14.25" customHeight="1" x14ac:dyDescent="0.25">
      <c r="A473" s="3">
        <f t="shared" si="7"/>
        <v>2</v>
      </c>
      <c r="B473" s="4">
        <v>41547</v>
      </c>
      <c r="C473" s="5">
        <v>0.47916666666666669</v>
      </c>
      <c r="D473" s="3" t="s">
        <v>257</v>
      </c>
      <c r="E473" s="3" t="s">
        <v>467</v>
      </c>
      <c r="F473" s="3" t="s">
        <v>468</v>
      </c>
      <c r="G473" s="3">
        <v>0</v>
      </c>
      <c r="H473" s="3">
        <v>1</v>
      </c>
      <c r="I473" s="3">
        <v>0</v>
      </c>
      <c r="J473" s="3">
        <v>0</v>
      </c>
      <c r="K473" s="3" t="s">
        <v>135</v>
      </c>
      <c r="L473" s="3" t="s">
        <v>136</v>
      </c>
      <c r="M473" s="3" t="s">
        <v>83</v>
      </c>
      <c r="N473" s="3" t="s">
        <v>84</v>
      </c>
      <c r="O473" s="3" t="s">
        <v>85</v>
      </c>
      <c r="P473" s="3" t="s">
        <v>21</v>
      </c>
      <c r="Q473"/>
      <c r="R473"/>
    </row>
    <row r="474" spans="1:18" ht="14.25" customHeight="1" x14ac:dyDescent="0.25">
      <c r="A474" s="3">
        <f t="shared" si="7"/>
        <v>2</v>
      </c>
      <c r="B474" s="4">
        <v>41547</v>
      </c>
      <c r="C474" s="5">
        <v>0.5</v>
      </c>
      <c r="D474" s="3" t="s">
        <v>433</v>
      </c>
      <c r="E474" s="3" t="s">
        <v>722</v>
      </c>
      <c r="G474" s="3">
        <v>1</v>
      </c>
      <c r="H474" s="3">
        <v>0</v>
      </c>
      <c r="I474" s="3">
        <v>0</v>
      </c>
      <c r="J474" s="3">
        <v>0</v>
      </c>
      <c r="K474" s="3" t="s">
        <v>140</v>
      </c>
      <c r="L474" s="3" t="s">
        <v>141</v>
      </c>
      <c r="M474" s="3" t="s">
        <v>348</v>
      </c>
      <c r="N474" s="3" t="s">
        <v>349</v>
      </c>
      <c r="O474" s="3" t="s">
        <v>350</v>
      </c>
      <c r="P474" s="3" t="s">
        <v>51</v>
      </c>
      <c r="Q474"/>
    </row>
    <row r="475" spans="1:18" ht="14.25" customHeight="1" x14ac:dyDescent="0.25">
      <c r="A475" s="3">
        <f t="shared" si="7"/>
        <v>2</v>
      </c>
      <c r="B475" s="4">
        <v>41547</v>
      </c>
      <c r="C475" s="5">
        <v>0.5</v>
      </c>
      <c r="D475" s="3" t="s">
        <v>317</v>
      </c>
      <c r="E475" s="3" t="s">
        <v>473</v>
      </c>
      <c r="F475" s="3" t="s">
        <v>474</v>
      </c>
      <c r="G475" s="3">
        <v>0</v>
      </c>
      <c r="H475" s="3">
        <v>1</v>
      </c>
      <c r="I475" s="3">
        <v>0</v>
      </c>
      <c r="J475" s="3">
        <v>0</v>
      </c>
      <c r="K475" s="3" t="s">
        <v>135</v>
      </c>
      <c r="L475" s="3" t="s">
        <v>136</v>
      </c>
      <c r="M475" s="3" t="s">
        <v>162</v>
      </c>
      <c r="N475" s="3" t="s">
        <v>163</v>
      </c>
      <c r="O475" s="3" t="s">
        <v>164</v>
      </c>
      <c r="P475" s="3" t="s">
        <v>25</v>
      </c>
      <c r="Q475"/>
      <c r="R475"/>
    </row>
    <row r="476" spans="1:18" ht="14.25" customHeight="1" x14ac:dyDescent="0.25">
      <c r="A476" s="3">
        <f t="shared" si="7"/>
        <v>2</v>
      </c>
      <c r="B476" s="4">
        <v>41547</v>
      </c>
      <c r="C476" s="5">
        <v>0.52083333333333337</v>
      </c>
      <c r="G476" s="3">
        <v>0</v>
      </c>
      <c r="H476" s="3">
        <v>0</v>
      </c>
      <c r="I476" s="3">
        <v>0</v>
      </c>
      <c r="J476" s="3">
        <v>0</v>
      </c>
      <c r="K476" s="3" t="s">
        <v>140</v>
      </c>
      <c r="L476" s="3" t="s">
        <v>141</v>
      </c>
    </row>
    <row r="477" spans="1:18" ht="14.25" customHeight="1" x14ac:dyDescent="0.25">
      <c r="A477" s="3">
        <f t="shared" si="7"/>
        <v>2</v>
      </c>
      <c r="B477" s="4">
        <v>41547</v>
      </c>
      <c r="C477" s="5">
        <v>0.52083333333333337</v>
      </c>
      <c r="D477" s="3" t="s">
        <v>317</v>
      </c>
      <c r="E477" s="3" t="s">
        <v>473</v>
      </c>
      <c r="F477" s="3" t="s">
        <v>474</v>
      </c>
      <c r="G477" s="3">
        <v>0</v>
      </c>
      <c r="H477" s="3">
        <v>1</v>
      </c>
      <c r="I477" s="3">
        <v>0</v>
      </c>
      <c r="J477" s="3">
        <v>0</v>
      </c>
      <c r="K477" s="3" t="s">
        <v>135</v>
      </c>
      <c r="L477" s="3" t="s">
        <v>136</v>
      </c>
      <c r="M477" s="3" t="s">
        <v>162</v>
      </c>
      <c r="N477" s="3" t="s">
        <v>163</v>
      </c>
      <c r="O477" s="3" t="s">
        <v>164</v>
      </c>
      <c r="P477" s="3" t="s">
        <v>25</v>
      </c>
      <c r="R477"/>
    </row>
    <row r="478" spans="1:18" ht="14.25" customHeight="1" x14ac:dyDescent="0.25">
      <c r="A478" s="3">
        <f t="shared" si="7"/>
        <v>2</v>
      </c>
      <c r="B478" s="4">
        <v>41547</v>
      </c>
      <c r="C478" s="5">
        <v>0.54166666666666663</v>
      </c>
      <c r="D478" s="3" t="s">
        <v>286</v>
      </c>
      <c r="E478" s="3" t="s">
        <v>470</v>
      </c>
      <c r="G478" s="3">
        <v>0</v>
      </c>
      <c r="H478" s="3">
        <v>1</v>
      </c>
      <c r="I478" s="3">
        <v>0</v>
      </c>
      <c r="J478" s="3">
        <v>0</v>
      </c>
      <c r="K478" s="3" t="s">
        <v>140</v>
      </c>
      <c r="L478" s="3" t="s">
        <v>141</v>
      </c>
      <c r="M478" s="3" t="s">
        <v>171</v>
      </c>
      <c r="N478" s="3" t="s">
        <v>172</v>
      </c>
      <c r="O478" s="3" t="s">
        <v>173</v>
      </c>
      <c r="P478" s="3" t="s">
        <v>25</v>
      </c>
      <c r="Q478"/>
      <c r="R478"/>
    </row>
    <row r="479" spans="1:18" ht="14.25" customHeight="1" x14ac:dyDescent="0.25">
      <c r="A479" s="3">
        <f t="shared" si="7"/>
        <v>2</v>
      </c>
      <c r="B479" s="4">
        <v>41547</v>
      </c>
      <c r="C479" s="5">
        <v>0.54166666666666663</v>
      </c>
      <c r="D479" s="3" t="s">
        <v>276</v>
      </c>
      <c r="E479" s="3" t="s">
        <v>462</v>
      </c>
      <c r="F479" s="3" t="s">
        <v>463</v>
      </c>
      <c r="G479" s="3">
        <v>0</v>
      </c>
      <c r="H479" s="3">
        <v>1</v>
      </c>
      <c r="I479" s="3">
        <v>0</v>
      </c>
      <c r="J479" s="3">
        <v>0</v>
      </c>
      <c r="K479" s="3" t="s">
        <v>57</v>
      </c>
      <c r="L479" s="3" t="s">
        <v>58</v>
      </c>
      <c r="M479" s="3" t="s">
        <v>41</v>
      </c>
      <c r="N479" s="3" t="s">
        <v>42</v>
      </c>
      <c r="O479" s="3" t="s">
        <v>43</v>
      </c>
      <c r="P479" s="3" t="s">
        <v>25</v>
      </c>
      <c r="Q479"/>
      <c r="R479"/>
    </row>
    <row r="480" spans="1:18" ht="14.25" customHeight="1" x14ac:dyDescent="0.25">
      <c r="A480" s="3">
        <f t="shared" si="7"/>
        <v>2</v>
      </c>
      <c r="B480" s="4">
        <v>41547</v>
      </c>
      <c r="C480" s="5">
        <v>0.54166666666666663</v>
      </c>
      <c r="D480" s="3" t="s">
        <v>434</v>
      </c>
      <c r="E480" s="3" t="s">
        <v>469</v>
      </c>
      <c r="G480" s="3">
        <v>0</v>
      </c>
      <c r="H480" s="3">
        <v>1</v>
      </c>
      <c r="I480" s="3">
        <v>0</v>
      </c>
      <c r="J480" s="3">
        <v>0</v>
      </c>
      <c r="K480" s="3" t="s">
        <v>135</v>
      </c>
      <c r="L480" s="3" t="s">
        <v>136</v>
      </c>
      <c r="M480" s="3" t="s">
        <v>233</v>
      </c>
      <c r="N480" s="3" t="s">
        <v>234</v>
      </c>
      <c r="O480" s="3" t="s">
        <v>235</v>
      </c>
      <c r="P480" s="3" t="s">
        <v>25</v>
      </c>
      <c r="Q480"/>
    </row>
    <row r="481" spans="1:18" ht="14.25" customHeight="1" x14ac:dyDescent="0.25">
      <c r="A481" s="3">
        <f t="shared" si="7"/>
        <v>2</v>
      </c>
      <c r="B481" s="4">
        <v>41547</v>
      </c>
      <c r="C481" s="5">
        <v>0.5625</v>
      </c>
      <c r="D481" s="3" t="s">
        <v>250</v>
      </c>
      <c r="E481" s="3" t="s">
        <v>472</v>
      </c>
      <c r="G481" s="3">
        <v>0</v>
      </c>
      <c r="H481" s="3">
        <v>1</v>
      </c>
      <c r="I481" s="3">
        <v>0</v>
      </c>
      <c r="J481" s="3">
        <v>0</v>
      </c>
      <c r="K481" s="3" t="s">
        <v>140</v>
      </c>
      <c r="L481" s="3" t="s">
        <v>141</v>
      </c>
      <c r="M481" s="3" t="s">
        <v>32</v>
      </c>
      <c r="N481" s="3" t="s">
        <v>33</v>
      </c>
      <c r="O481" s="3" t="s">
        <v>34</v>
      </c>
      <c r="P481" s="3" t="s">
        <v>21</v>
      </c>
      <c r="R481"/>
    </row>
    <row r="482" spans="1:18" ht="14.25" customHeight="1" x14ac:dyDescent="0.25">
      <c r="A482" s="3">
        <f t="shared" si="7"/>
        <v>2</v>
      </c>
      <c r="B482" s="4">
        <v>41547</v>
      </c>
      <c r="C482" s="5">
        <v>0.5625</v>
      </c>
      <c r="D482" s="3" t="s">
        <v>276</v>
      </c>
      <c r="E482" s="3" t="s">
        <v>462</v>
      </c>
      <c r="G482" s="3">
        <v>0</v>
      </c>
      <c r="H482" s="3">
        <v>1</v>
      </c>
      <c r="I482" s="3">
        <v>0</v>
      </c>
      <c r="J482" s="3">
        <v>0</v>
      </c>
      <c r="K482" s="3" t="s">
        <v>57</v>
      </c>
      <c r="L482" s="3" t="s">
        <v>58</v>
      </c>
      <c r="M482" s="3" t="s">
        <v>41</v>
      </c>
      <c r="N482" s="3" t="s">
        <v>42</v>
      </c>
      <c r="O482" s="3" t="s">
        <v>43</v>
      </c>
      <c r="P482" s="3" t="s">
        <v>25</v>
      </c>
      <c r="Q482"/>
    </row>
    <row r="483" spans="1:18" ht="14.25" customHeight="1" x14ac:dyDescent="0.25">
      <c r="A483" s="3">
        <f t="shared" si="7"/>
        <v>2</v>
      </c>
      <c r="B483" s="4">
        <v>41547</v>
      </c>
      <c r="C483" s="5">
        <v>0.58333333333333337</v>
      </c>
      <c r="D483" s="3" t="s">
        <v>250</v>
      </c>
      <c r="E483" s="3" t="s">
        <v>472</v>
      </c>
      <c r="G483" s="3">
        <v>0</v>
      </c>
      <c r="H483" s="3">
        <v>1</v>
      </c>
      <c r="I483" s="3">
        <v>0</v>
      </c>
      <c r="J483" s="3">
        <v>0</v>
      </c>
      <c r="K483" s="3" t="s">
        <v>140</v>
      </c>
      <c r="L483" s="3" t="s">
        <v>141</v>
      </c>
      <c r="M483" s="3" t="s">
        <v>32</v>
      </c>
      <c r="N483" s="3" t="s">
        <v>33</v>
      </c>
      <c r="O483" s="3" t="s">
        <v>34</v>
      </c>
      <c r="P483" s="3" t="s">
        <v>21</v>
      </c>
      <c r="R483"/>
    </row>
    <row r="484" spans="1:18" ht="14.25" customHeight="1" x14ac:dyDescent="0.25">
      <c r="A484" s="3">
        <f t="shared" si="7"/>
        <v>2</v>
      </c>
      <c r="B484" s="4">
        <v>41547</v>
      </c>
      <c r="C484" s="5">
        <v>0.58333333333333337</v>
      </c>
      <c r="D484" s="3" t="s">
        <v>268</v>
      </c>
      <c r="E484" s="3" t="s">
        <v>464</v>
      </c>
      <c r="G484" s="3">
        <v>0</v>
      </c>
      <c r="H484" s="3">
        <v>1</v>
      </c>
      <c r="I484" s="3">
        <v>0</v>
      </c>
      <c r="J484" s="3">
        <v>0</v>
      </c>
      <c r="K484" s="3" t="s">
        <v>57</v>
      </c>
      <c r="L484" s="3" t="s">
        <v>58</v>
      </c>
      <c r="M484" s="3" t="s">
        <v>174</v>
      </c>
      <c r="N484" s="3" t="s">
        <v>175</v>
      </c>
      <c r="O484" s="3" t="s">
        <v>176</v>
      </c>
      <c r="P484" s="3" t="s">
        <v>29</v>
      </c>
      <c r="Q484"/>
      <c r="R484"/>
    </row>
    <row r="485" spans="1:18" ht="14.25" customHeight="1" x14ac:dyDescent="0.25">
      <c r="A485" s="3">
        <f t="shared" si="7"/>
        <v>2</v>
      </c>
      <c r="B485" s="4">
        <v>41547</v>
      </c>
      <c r="C485" s="5">
        <v>0.60416666666666663</v>
      </c>
      <c r="D485" s="3" t="s">
        <v>250</v>
      </c>
      <c r="E485" s="3" t="s">
        <v>480</v>
      </c>
      <c r="G485" s="3">
        <v>0</v>
      </c>
      <c r="H485" s="3">
        <v>1</v>
      </c>
      <c r="I485" s="3">
        <v>0</v>
      </c>
      <c r="J485" s="3">
        <v>0</v>
      </c>
      <c r="K485" s="3" t="s">
        <v>140</v>
      </c>
      <c r="L485" s="3" t="s">
        <v>141</v>
      </c>
      <c r="M485" s="3" t="s">
        <v>481</v>
      </c>
      <c r="N485" s="3" t="s">
        <v>482</v>
      </c>
      <c r="O485" s="3" t="s">
        <v>483</v>
      </c>
      <c r="P485" s="3" t="s">
        <v>21</v>
      </c>
      <c r="Q485"/>
    </row>
    <row r="486" spans="1:18" ht="14.25" customHeight="1" x14ac:dyDescent="0.25">
      <c r="A486" s="3">
        <f t="shared" si="7"/>
        <v>2</v>
      </c>
      <c r="B486" s="4">
        <v>41547</v>
      </c>
      <c r="C486" s="5">
        <v>0.60416666666666663</v>
      </c>
      <c r="G486" s="3">
        <v>0</v>
      </c>
      <c r="H486" s="3">
        <v>0</v>
      </c>
      <c r="I486" s="3">
        <v>0</v>
      </c>
      <c r="J486" s="3">
        <v>0</v>
      </c>
      <c r="K486" s="3" t="s">
        <v>30</v>
      </c>
      <c r="L486" s="3" t="s">
        <v>31</v>
      </c>
      <c r="R486"/>
    </row>
    <row r="487" spans="1:18" ht="14.25" customHeight="1" x14ac:dyDescent="0.25">
      <c r="A487" s="3">
        <f t="shared" si="7"/>
        <v>2</v>
      </c>
      <c r="B487" s="4">
        <v>41547</v>
      </c>
      <c r="C487" s="5">
        <v>0.625</v>
      </c>
      <c r="D487" s="3" t="s">
        <v>268</v>
      </c>
      <c r="E487" s="3" t="s">
        <v>455</v>
      </c>
      <c r="G487" s="3">
        <v>0</v>
      </c>
      <c r="H487" s="3">
        <v>1</v>
      </c>
      <c r="I487" s="3">
        <v>0</v>
      </c>
      <c r="J487" s="3">
        <v>1</v>
      </c>
      <c r="K487" s="3" t="s">
        <v>30</v>
      </c>
      <c r="L487" s="3" t="s">
        <v>31</v>
      </c>
      <c r="M487" s="3" t="s">
        <v>456</v>
      </c>
      <c r="N487" s="3" t="s">
        <v>457</v>
      </c>
      <c r="O487" s="3" t="s">
        <v>458</v>
      </c>
      <c r="P487" s="3" t="s">
        <v>29</v>
      </c>
    </row>
    <row r="488" spans="1:18" ht="14.25" customHeight="1" x14ac:dyDescent="0.25">
      <c r="A488" s="3">
        <f t="shared" si="7"/>
        <v>2</v>
      </c>
      <c r="B488" s="4">
        <v>41547</v>
      </c>
      <c r="C488" s="5">
        <v>0.64583333333333337</v>
      </c>
      <c r="G488" s="3">
        <v>0</v>
      </c>
      <c r="H488" s="3">
        <v>0</v>
      </c>
      <c r="I488" s="3">
        <v>0</v>
      </c>
      <c r="J488" s="3">
        <v>0</v>
      </c>
      <c r="K488" s="3" t="s">
        <v>30</v>
      </c>
      <c r="L488" s="3" t="s">
        <v>31</v>
      </c>
      <c r="Q488"/>
    </row>
    <row r="489" spans="1:18" ht="14.25" customHeight="1" x14ac:dyDescent="0.25">
      <c r="A489" s="3">
        <f t="shared" si="7"/>
        <v>2</v>
      </c>
      <c r="B489" s="4">
        <v>41547</v>
      </c>
      <c r="C489" s="5">
        <v>0.66666666666666663</v>
      </c>
      <c r="D489" s="3" t="s">
        <v>268</v>
      </c>
      <c r="E489" s="3" t="s">
        <v>683</v>
      </c>
      <c r="G489" s="3">
        <v>1</v>
      </c>
      <c r="H489" s="3">
        <v>0</v>
      </c>
      <c r="I489" s="3">
        <v>0</v>
      </c>
      <c r="J489" s="3">
        <v>1</v>
      </c>
      <c r="K489" s="3" t="s">
        <v>30</v>
      </c>
      <c r="L489" s="3" t="s">
        <v>31</v>
      </c>
      <c r="M489" s="3" t="s">
        <v>130</v>
      </c>
      <c r="N489" s="3" t="s">
        <v>143</v>
      </c>
      <c r="O489" s="3" t="s">
        <v>634</v>
      </c>
      <c r="P489" s="3" t="s">
        <v>29</v>
      </c>
    </row>
    <row r="490" spans="1:18" ht="14.25" customHeight="1" x14ac:dyDescent="0.25">
      <c r="A490" s="3">
        <f t="shared" si="7"/>
        <v>2</v>
      </c>
      <c r="B490" s="4">
        <v>41547</v>
      </c>
      <c r="C490" s="5">
        <v>0.72916666666666663</v>
      </c>
      <c r="D490" s="3" t="s">
        <v>436</v>
      </c>
      <c r="E490" s="3" t="s">
        <v>491</v>
      </c>
      <c r="G490" s="3">
        <v>1</v>
      </c>
      <c r="H490" s="3">
        <v>0</v>
      </c>
      <c r="I490" s="3">
        <v>0</v>
      </c>
      <c r="J490" s="3">
        <v>1</v>
      </c>
      <c r="K490" s="3" t="s">
        <v>69</v>
      </c>
      <c r="L490" s="3" t="s">
        <v>70</v>
      </c>
      <c r="M490" s="3" t="s">
        <v>492</v>
      </c>
      <c r="N490" s="3" t="s">
        <v>493</v>
      </c>
      <c r="O490" s="3" t="s">
        <v>494</v>
      </c>
      <c r="P490" s="3" t="s">
        <v>25</v>
      </c>
      <c r="R490"/>
    </row>
    <row r="491" spans="1:18" ht="14.25" customHeight="1" x14ac:dyDescent="0.25">
      <c r="A491" s="3">
        <f t="shared" si="7"/>
        <v>2</v>
      </c>
      <c r="B491" s="4">
        <v>41547</v>
      </c>
      <c r="C491" s="5">
        <v>0.72916666666666663</v>
      </c>
      <c r="D491" s="3" t="s">
        <v>257</v>
      </c>
      <c r="E491" s="3" t="s">
        <v>574</v>
      </c>
      <c r="G491" s="3">
        <v>1</v>
      </c>
      <c r="H491" s="3">
        <v>0</v>
      </c>
      <c r="I491" s="3">
        <v>0</v>
      </c>
      <c r="J491" s="3">
        <v>0</v>
      </c>
      <c r="K491" s="3" t="s">
        <v>81</v>
      </c>
      <c r="L491" s="3" t="s">
        <v>82</v>
      </c>
      <c r="M491" s="3" t="s">
        <v>575</v>
      </c>
      <c r="N491" s="3" t="s">
        <v>576</v>
      </c>
      <c r="O491" s="3" t="s">
        <v>577</v>
      </c>
      <c r="P491" s="3" t="s">
        <v>29</v>
      </c>
      <c r="Q491"/>
      <c r="R491"/>
    </row>
    <row r="492" spans="1:18" ht="14.25" customHeight="1" x14ac:dyDescent="0.25">
      <c r="A492" s="3">
        <f t="shared" si="7"/>
        <v>2</v>
      </c>
      <c r="B492" s="4">
        <v>41547</v>
      </c>
      <c r="C492" s="5">
        <v>0.75</v>
      </c>
      <c r="D492" s="3" t="s">
        <v>249</v>
      </c>
      <c r="E492" s="3" t="s">
        <v>449</v>
      </c>
      <c r="F492" s="3" t="s">
        <v>450</v>
      </c>
      <c r="G492" s="3">
        <v>0</v>
      </c>
      <c r="H492" s="3">
        <v>1</v>
      </c>
      <c r="I492" s="3">
        <v>0</v>
      </c>
      <c r="J492" s="3">
        <v>0</v>
      </c>
      <c r="K492" s="3" t="s">
        <v>14</v>
      </c>
      <c r="L492" s="3" t="s">
        <v>15</v>
      </c>
      <c r="M492" s="3" t="s">
        <v>451</v>
      </c>
      <c r="N492" s="3" t="s">
        <v>452</v>
      </c>
      <c r="O492" s="3" t="s">
        <v>453</v>
      </c>
      <c r="P492" s="3" t="s">
        <v>29</v>
      </c>
    </row>
    <row r="493" spans="1:18" ht="14.25" customHeight="1" x14ac:dyDescent="0.25">
      <c r="A493" s="3">
        <f t="shared" si="7"/>
        <v>2</v>
      </c>
      <c r="B493" s="4">
        <v>41547</v>
      </c>
      <c r="C493" s="5">
        <v>0.75</v>
      </c>
      <c r="D493" s="3" t="s">
        <v>436</v>
      </c>
      <c r="E493" s="3" t="s">
        <v>491</v>
      </c>
      <c r="G493" s="3">
        <v>0</v>
      </c>
      <c r="H493" s="3">
        <v>1</v>
      </c>
      <c r="I493" s="3">
        <v>0</v>
      </c>
      <c r="J493" s="3">
        <v>0</v>
      </c>
      <c r="K493" s="3" t="s">
        <v>69</v>
      </c>
      <c r="L493" s="3" t="s">
        <v>70</v>
      </c>
      <c r="M493" s="3" t="s">
        <v>492</v>
      </c>
      <c r="N493" s="3" t="s">
        <v>493</v>
      </c>
      <c r="O493" s="3" t="s">
        <v>494</v>
      </c>
      <c r="P493" s="3" t="s">
        <v>25</v>
      </c>
    </row>
    <row r="494" spans="1:18" ht="14.25" customHeight="1" x14ac:dyDescent="0.25">
      <c r="A494" s="3">
        <f t="shared" si="7"/>
        <v>2</v>
      </c>
      <c r="B494" s="4">
        <v>41547</v>
      </c>
      <c r="C494" s="5">
        <v>0.75</v>
      </c>
      <c r="D494" s="3" t="s">
        <v>257</v>
      </c>
      <c r="E494" s="3" t="s">
        <v>629</v>
      </c>
      <c r="G494" s="3">
        <v>1</v>
      </c>
      <c r="H494" s="3">
        <v>0</v>
      </c>
      <c r="I494" s="3">
        <v>0</v>
      </c>
      <c r="J494" s="3">
        <v>0</v>
      </c>
      <c r="K494" s="3" t="s">
        <v>81</v>
      </c>
      <c r="L494" s="3" t="s">
        <v>82</v>
      </c>
      <c r="M494" s="3" t="s">
        <v>115</v>
      </c>
      <c r="N494" s="3" t="s">
        <v>116</v>
      </c>
      <c r="O494" s="3" t="s">
        <v>117</v>
      </c>
      <c r="P494" s="3" t="s">
        <v>29</v>
      </c>
      <c r="Q494"/>
    </row>
    <row r="495" spans="1:18" ht="14.25" customHeight="1" x14ac:dyDescent="0.25">
      <c r="A495" s="3">
        <f t="shared" si="7"/>
        <v>2</v>
      </c>
      <c r="B495" s="4">
        <v>41547</v>
      </c>
      <c r="C495" s="5">
        <v>0.77083333333333337</v>
      </c>
      <c r="D495" s="3" t="s">
        <v>249</v>
      </c>
      <c r="E495" s="3" t="s">
        <v>454</v>
      </c>
      <c r="G495" s="3">
        <v>0</v>
      </c>
      <c r="H495" s="3">
        <v>1</v>
      </c>
      <c r="I495" s="3">
        <v>0</v>
      </c>
      <c r="J495" s="3">
        <v>0</v>
      </c>
      <c r="K495" s="3" t="s">
        <v>14</v>
      </c>
      <c r="L495" s="3" t="s">
        <v>15</v>
      </c>
      <c r="M495" s="3" t="s">
        <v>451</v>
      </c>
      <c r="N495" s="3" t="s">
        <v>452</v>
      </c>
      <c r="O495" s="3" t="s">
        <v>453</v>
      </c>
      <c r="P495" s="3" t="s">
        <v>29</v>
      </c>
      <c r="Q495"/>
    </row>
    <row r="496" spans="1:18" ht="14.25" customHeight="1" x14ac:dyDescent="0.25">
      <c r="A496" s="3">
        <f t="shared" si="7"/>
        <v>2</v>
      </c>
      <c r="B496" s="4">
        <v>41547</v>
      </c>
      <c r="C496" s="5">
        <v>0.77083333333333337</v>
      </c>
      <c r="D496" s="3" t="s">
        <v>448</v>
      </c>
      <c r="E496" s="3" t="s">
        <v>495</v>
      </c>
      <c r="G496" s="3">
        <v>0</v>
      </c>
      <c r="H496" s="3">
        <v>1</v>
      </c>
      <c r="I496" s="3">
        <v>0</v>
      </c>
      <c r="J496" s="3">
        <v>1</v>
      </c>
      <c r="K496" s="3" t="s">
        <v>69</v>
      </c>
      <c r="L496" s="3" t="s">
        <v>70</v>
      </c>
      <c r="M496" s="3" t="s">
        <v>210</v>
      </c>
      <c r="N496" s="3" t="s">
        <v>116</v>
      </c>
      <c r="O496" s="3" t="s">
        <v>496</v>
      </c>
      <c r="P496" s="3" t="s">
        <v>25</v>
      </c>
      <c r="Q496"/>
      <c r="R496"/>
    </row>
    <row r="497" spans="1:18" ht="14.25" customHeight="1" x14ac:dyDescent="0.25">
      <c r="A497" s="3">
        <f t="shared" si="7"/>
        <v>2</v>
      </c>
      <c r="B497" s="4">
        <v>41547</v>
      </c>
      <c r="C497" s="5">
        <v>0.77083333333333337</v>
      </c>
      <c r="D497" s="3" t="s">
        <v>257</v>
      </c>
      <c r="E497" s="3" t="s">
        <v>629</v>
      </c>
      <c r="G497" s="3">
        <v>1</v>
      </c>
      <c r="H497" s="3">
        <v>0</v>
      </c>
      <c r="I497" s="3">
        <v>0</v>
      </c>
      <c r="J497" s="3">
        <v>0</v>
      </c>
      <c r="K497" s="3" t="s">
        <v>81</v>
      </c>
      <c r="L497" s="3" t="s">
        <v>82</v>
      </c>
      <c r="M497" s="3" t="s">
        <v>115</v>
      </c>
      <c r="N497" s="3" t="s">
        <v>116</v>
      </c>
      <c r="O497" s="3" t="s">
        <v>117</v>
      </c>
      <c r="P497" s="3" t="s">
        <v>29</v>
      </c>
    </row>
    <row r="498" spans="1:18" ht="14.25" customHeight="1" x14ac:dyDescent="0.25">
      <c r="A498" s="3">
        <f t="shared" si="7"/>
        <v>2</v>
      </c>
      <c r="B498" s="4">
        <v>41547</v>
      </c>
      <c r="C498" s="5">
        <v>0.79166666666666663</v>
      </c>
      <c r="D498" s="3" t="s">
        <v>255</v>
      </c>
      <c r="E498" s="3" t="s">
        <v>465</v>
      </c>
      <c r="F498" s="3" t="s">
        <v>466</v>
      </c>
      <c r="G498" s="3">
        <v>0</v>
      </c>
      <c r="H498" s="3">
        <v>1</v>
      </c>
      <c r="I498" s="3">
        <v>0</v>
      </c>
      <c r="J498" s="3">
        <v>0</v>
      </c>
      <c r="K498" s="3" t="s">
        <v>14</v>
      </c>
      <c r="L498" s="3" t="s">
        <v>15</v>
      </c>
      <c r="M498" s="3" t="s">
        <v>130</v>
      </c>
      <c r="N498" s="3" t="s">
        <v>131</v>
      </c>
      <c r="O498" s="3" t="s">
        <v>132</v>
      </c>
      <c r="P498" s="3" t="s">
        <v>29</v>
      </c>
      <c r="Q498"/>
    </row>
    <row r="499" spans="1:18" ht="14.25" customHeight="1" x14ac:dyDescent="0.25">
      <c r="A499" s="3">
        <f t="shared" si="7"/>
        <v>2</v>
      </c>
      <c r="B499" s="4">
        <v>41547</v>
      </c>
      <c r="C499" s="5">
        <v>0.79166666666666663</v>
      </c>
      <c r="D499" s="3" t="s">
        <v>448</v>
      </c>
      <c r="E499" s="3" t="s">
        <v>495</v>
      </c>
      <c r="G499" s="3">
        <v>0</v>
      </c>
      <c r="H499" s="3">
        <v>1</v>
      </c>
      <c r="I499" s="3">
        <v>0</v>
      </c>
      <c r="J499" s="3">
        <v>1</v>
      </c>
      <c r="K499" s="3" t="s">
        <v>69</v>
      </c>
      <c r="L499" s="3" t="s">
        <v>70</v>
      </c>
      <c r="M499" s="3" t="s">
        <v>210</v>
      </c>
      <c r="N499" s="3" t="s">
        <v>116</v>
      </c>
      <c r="O499" s="3" t="s">
        <v>496</v>
      </c>
      <c r="P499" s="3" t="s">
        <v>25</v>
      </c>
    </row>
    <row r="500" spans="1:18" ht="14.25" customHeight="1" x14ac:dyDescent="0.25">
      <c r="A500" s="3">
        <f t="shared" si="7"/>
        <v>2</v>
      </c>
      <c r="B500" s="4">
        <v>41547</v>
      </c>
      <c r="C500" s="5">
        <v>0.79166666666666663</v>
      </c>
      <c r="D500" s="3" t="s">
        <v>238</v>
      </c>
      <c r="E500" s="3" t="s">
        <v>497</v>
      </c>
      <c r="G500" s="3">
        <v>0</v>
      </c>
      <c r="H500" s="3">
        <v>1</v>
      </c>
      <c r="I500" s="3">
        <v>0</v>
      </c>
      <c r="J500" s="3">
        <v>0</v>
      </c>
      <c r="K500" s="3" t="s">
        <v>16</v>
      </c>
      <c r="L500" s="3" t="s">
        <v>17</v>
      </c>
      <c r="M500" s="3" t="s">
        <v>22</v>
      </c>
      <c r="N500" s="3" t="s">
        <v>23</v>
      </c>
      <c r="O500" s="3" t="s">
        <v>24</v>
      </c>
      <c r="P500" s="3" t="s">
        <v>25</v>
      </c>
      <c r="R500"/>
    </row>
    <row r="501" spans="1:18" ht="14.25" customHeight="1" x14ac:dyDescent="0.25">
      <c r="A501" s="3">
        <f t="shared" si="7"/>
        <v>2</v>
      </c>
      <c r="B501" s="4">
        <v>41547</v>
      </c>
      <c r="C501" s="5">
        <v>0.8125</v>
      </c>
      <c r="D501" s="3" t="s">
        <v>255</v>
      </c>
      <c r="E501" s="3" t="s">
        <v>465</v>
      </c>
      <c r="G501" s="3">
        <v>0</v>
      </c>
      <c r="H501" s="3">
        <v>1</v>
      </c>
      <c r="I501" s="3">
        <v>0</v>
      </c>
      <c r="J501" s="3">
        <v>0</v>
      </c>
      <c r="K501" s="3" t="s">
        <v>14</v>
      </c>
      <c r="L501" s="3" t="s">
        <v>15</v>
      </c>
      <c r="M501" s="3" t="s">
        <v>130</v>
      </c>
      <c r="N501" s="3" t="s">
        <v>131</v>
      </c>
      <c r="O501" s="3" t="s">
        <v>132</v>
      </c>
      <c r="P501" s="3" t="s">
        <v>29</v>
      </c>
      <c r="Q501"/>
    </row>
    <row r="502" spans="1:18" ht="14.25" customHeight="1" x14ac:dyDescent="0.25">
      <c r="A502" s="3">
        <f t="shared" si="7"/>
        <v>2</v>
      </c>
      <c r="B502" s="4">
        <v>41547</v>
      </c>
      <c r="C502" s="5">
        <v>0.8125</v>
      </c>
      <c r="D502" s="3" t="s">
        <v>443</v>
      </c>
      <c r="E502" s="3" t="s">
        <v>498</v>
      </c>
      <c r="G502" s="3">
        <v>0</v>
      </c>
      <c r="H502" s="3">
        <v>1</v>
      </c>
      <c r="I502" s="3">
        <v>0</v>
      </c>
      <c r="J502" s="3">
        <v>0</v>
      </c>
      <c r="K502" s="3" t="s">
        <v>16</v>
      </c>
      <c r="L502" s="3" t="s">
        <v>17</v>
      </c>
      <c r="M502" s="3" t="s">
        <v>378</v>
      </c>
      <c r="N502" s="3" t="s">
        <v>379</v>
      </c>
      <c r="O502" s="3" t="s">
        <v>380</v>
      </c>
      <c r="P502" s="3" t="s">
        <v>21</v>
      </c>
      <c r="Q502"/>
      <c r="R502"/>
    </row>
    <row r="503" spans="1:18" ht="14.25" customHeight="1" x14ac:dyDescent="0.25">
      <c r="A503" s="3">
        <f t="shared" si="7"/>
        <v>2</v>
      </c>
      <c r="B503" s="4">
        <v>41547</v>
      </c>
      <c r="C503" s="5">
        <v>0.83333333333333337</v>
      </c>
      <c r="D503" s="3" t="s">
        <v>443</v>
      </c>
      <c r="E503" s="3" t="s">
        <v>498</v>
      </c>
      <c r="G503" s="3">
        <v>0</v>
      </c>
      <c r="H503" s="3">
        <v>1</v>
      </c>
      <c r="I503" s="3">
        <v>0</v>
      </c>
      <c r="J503" s="3">
        <v>0</v>
      </c>
      <c r="K503" s="3" t="s">
        <v>16</v>
      </c>
      <c r="L503" s="3" t="s">
        <v>17</v>
      </c>
      <c r="M503" s="3" t="s">
        <v>378</v>
      </c>
      <c r="N503" s="3" t="s">
        <v>379</v>
      </c>
      <c r="O503" s="3" t="s">
        <v>380</v>
      </c>
      <c r="P503" s="3" t="s">
        <v>21</v>
      </c>
    </row>
    <row r="504" spans="1:18" ht="14.25" customHeight="1" x14ac:dyDescent="0.25">
      <c r="A504" s="3">
        <f t="shared" si="7"/>
        <v>2</v>
      </c>
      <c r="B504" s="4">
        <v>41547</v>
      </c>
      <c r="C504" s="5">
        <v>0.83333333333333337</v>
      </c>
      <c r="D504" s="3" t="s">
        <v>250</v>
      </c>
      <c r="E504" s="3" t="s">
        <v>584</v>
      </c>
      <c r="G504" s="3">
        <v>1</v>
      </c>
      <c r="H504" s="3">
        <v>0</v>
      </c>
      <c r="I504" s="3">
        <v>0</v>
      </c>
      <c r="J504" s="3">
        <v>0</v>
      </c>
      <c r="K504" s="3" t="s">
        <v>81</v>
      </c>
      <c r="L504" s="3" t="s">
        <v>82</v>
      </c>
      <c r="M504" s="3" t="s">
        <v>585</v>
      </c>
      <c r="N504" s="3" t="s">
        <v>586</v>
      </c>
      <c r="O504" s="3" t="s">
        <v>587</v>
      </c>
      <c r="P504" s="3" t="s">
        <v>21</v>
      </c>
      <c r="Q504"/>
      <c r="R504"/>
    </row>
    <row r="505" spans="1:18" ht="14.25" customHeight="1" x14ac:dyDescent="0.25">
      <c r="A505" s="3">
        <f t="shared" si="7"/>
        <v>2</v>
      </c>
      <c r="B505" s="4">
        <v>41547</v>
      </c>
      <c r="C505" s="5">
        <v>0.85416666666666663</v>
      </c>
      <c r="D505" s="3" t="s">
        <v>448</v>
      </c>
      <c r="E505" s="3" t="s">
        <v>499</v>
      </c>
      <c r="G505" s="3">
        <v>0</v>
      </c>
      <c r="H505" s="3">
        <v>1</v>
      </c>
      <c r="I505" s="3">
        <v>0</v>
      </c>
      <c r="J505" s="3">
        <v>0</v>
      </c>
      <c r="K505" s="3" t="s">
        <v>16</v>
      </c>
      <c r="L505" s="3" t="s">
        <v>17</v>
      </c>
      <c r="M505" s="3" t="s">
        <v>18</v>
      </c>
      <c r="N505" s="3" t="s">
        <v>19</v>
      </c>
      <c r="O505" s="3" t="s">
        <v>20</v>
      </c>
      <c r="P505" s="3" t="s">
        <v>21</v>
      </c>
      <c r="Q505"/>
    </row>
    <row r="506" spans="1:18" ht="14.25" customHeight="1" x14ac:dyDescent="0.25">
      <c r="A506" s="3">
        <f t="shared" si="7"/>
        <v>2</v>
      </c>
      <c r="B506" s="4">
        <v>41547</v>
      </c>
      <c r="C506" s="5">
        <v>0.85416666666666663</v>
      </c>
      <c r="D506" s="3" t="s">
        <v>250</v>
      </c>
      <c r="E506" s="3" t="s">
        <v>584</v>
      </c>
      <c r="G506" s="3">
        <v>1</v>
      </c>
      <c r="H506" s="3">
        <v>0</v>
      </c>
      <c r="I506" s="3">
        <v>0</v>
      </c>
      <c r="J506" s="3">
        <v>0</v>
      </c>
      <c r="K506" s="3" t="s">
        <v>81</v>
      </c>
      <c r="L506" s="3" t="s">
        <v>82</v>
      </c>
      <c r="M506" s="3" t="s">
        <v>585</v>
      </c>
      <c r="N506" s="3" t="s">
        <v>586</v>
      </c>
      <c r="O506" s="3" t="s">
        <v>587</v>
      </c>
      <c r="P506" s="3" t="s">
        <v>21</v>
      </c>
    </row>
    <row r="507" spans="1:18" customFormat="1" ht="14.25" customHeight="1" x14ac:dyDescent="0.25">
      <c r="A507" s="3">
        <f t="shared" si="7"/>
        <v>3</v>
      </c>
      <c r="B507" s="1">
        <v>41548</v>
      </c>
      <c r="C507" s="2">
        <v>0.5</v>
      </c>
      <c r="E507" s="3"/>
      <c r="G507">
        <v>0</v>
      </c>
      <c r="H507">
        <v>0</v>
      </c>
      <c r="I507">
        <v>0</v>
      </c>
      <c r="J507">
        <v>0</v>
      </c>
      <c r="K507" t="s">
        <v>39</v>
      </c>
      <c r="L507" t="s">
        <v>40</v>
      </c>
    </row>
    <row r="508" spans="1:18" customFormat="1" ht="14.25" customHeight="1" x14ac:dyDescent="0.25">
      <c r="A508" s="3">
        <f t="shared" si="7"/>
        <v>3</v>
      </c>
      <c r="B508" s="1">
        <v>41548</v>
      </c>
      <c r="C508" s="2">
        <v>0.52083333333333337</v>
      </c>
      <c r="E508" s="3"/>
      <c r="G508">
        <v>0</v>
      </c>
      <c r="H508">
        <v>0</v>
      </c>
      <c r="I508">
        <v>0</v>
      </c>
      <c r="J508">
        <v>0</v>
      </c>
      <c r="K508" t="s">
        <v>39</v>
      </c>
      <c r="L508" t="s">
        <v>40</v>
      </c>
      <c r="R508" s="3"/>
    </row>
    <row r="509" spans="1:18" customFormat="1" ht="14.25" customHeight="1" x14ac:dyDescent="0.25">
      <c r="A509" s="3">
        <f t="shared" si="7"/>
        <v>3</v>
      </c>
      <c r="B509" s="1">
        <v>41548</v>
      </c>
      <c r="C509" s="2">
        <v>0.54166666666666663</v>
      </c>
      <c r="D509" t="s">
        <v>270</v>
      </c>
      <c r="E509" s="3" t="s">
        <v>1174</v>
      </c>
      <c r="G509">
        <v>0</v>
      </c>
      <c r="H509">
        <v>1</v>
      </c>
      <c r="I509">
        <v>0</v>
      </c>
      <c r="J509">
        <v>1</v>
      </c>
      <c r="K509" t="s">
        <v>39</v>
      </c>
      <c r="L509" t="s">
        <v>40</v>
      </c>
      <c r="M509" t="s">
        <v>522</v>
      </c>
      <c r="N509" t="s">
        <v>27</v>
      </c>
      <c r="O509" t="s">
        <v>523</v>
      </c>
      <c r="P509" t="s">
        <v>29</v>
      </c>
    </row>
    <row r="510" spans="1:18" customFormat="1" ht="14.25" customHeight="1" x14ac:dyDescent="0.25">
      <c r="A510" s="3">
        <f t="shared" si="7"/>
        <v>3</v>
      </c>
      <c r="B510" s="1">
        <v>41548</v>
      </c>
      <c r="C510" s="2">
        <v>0.5625</v>
      </c>
      <c r="D510" t="s">
        <v>270</v>
      </c>
      <c r="E510" s="3" t="s">
        <v>1198</v>
      </c>
      <c r="G510">
        <v>0</v>
      </c>
      <c r="H510">
        <v>1</v>
      </c>
      <c r="I510">
        <v>0</v>
      </c>
      <c r="J510">
        <v>0</v>
      </c>
      <c r="K510" t="s">
        <v>39</v>
      </c>
      <c r="L510" t="s">
        <v>40</v>
      </c>
      <c r="M510" t="s">
        <v>121</v>
      </c>
      <c r="N510" t="s">
        <v>122</v>
      </c>
      <c r="O510" t="s">
        <v>123</v>
      </c>
      <c r="P510" t="s">
        <v>29</v>
      </c>
    </row>
    <row r="511" spans="1:18" customFormat="1" ht="14.25" customHeight="1" x14ac:dyDescent="0.25">
      <c r="A511" s="3">
        <f t="shared" si="7"/>
        <v>3</v>
      </c>
      <c r="B511" s="1">
        <v>41548</v>
      </c>
      <c r="C511" s="2">
        <v>0.58333333333333337</v>
      </c>
      <c r="D511" t="s">
        <v>250</v>
      </c>
      <c r="E511" s="3" t="s">
        <v>1185</v>
      </c>
      <c r="G511">
        <v>0</v>
      </c>
      <c r="H511">
        <v>1</v>
      </c>
      <c r="I511">
        <v>0</v>
      </c>
      <c r="J511">
        <v>0</v>
      </c>
      <c r="K511" t="s">
        <v>140</v>
      </c>
      <c r="L511" t="s">
        <v>141</v>
      </c>
      <c r="M511" t="s">
        <v>882</v>
      </c>
      <c r="N511" t="s">
        <v>883</v>
      </c>
      <c r="O511" t="s">
        <v>884</v>
      </c>
      <c r="P511" t="s">
        <v>21</v>
      </c>
      <c r="Q511" s="3"/>
      <c r="R511" s="3"/>
    </row>
    <row r="512" spans="1:18" customFormat="1" ht="14.25" customHeight="1" x14ac:dyDescent="0.25">
      <c r="A512" s="3">
        <f t="shared" si="7"/>
        <v>3</v>
      </c>
      <c r="B512" s="1">
        <v>41548</v>
      </c>
      <c r="C512" s="2">
        <v>0.58333333333333337</v>
      </c>
      <c r="D512" t="s">
        <v>247</v>
      </c>
      <c r="E512" s="3" t="s">
        <v>1175</v>
      </c>
      <c r="G512">
        <v>0</v>
      </c>
      <c r="H512">
        <v>1</v>
      </c>
      <c r="I512">
        <v>0</v>
      </c>
      <c r="J512">
        <v>1</v>
      </c>
      <c r="K512" t="s">
        <v>39</v>
      </c>
      <c r="L512" t="s">
        <v>40</v>
      </c>
      <c r="M512" t="s">
        <v>575</v>
      </c>
      <c r="N512" t="s">
        <v>576</v>
      </c>
      <c r="O512" t="s">
        <v>577</v>
      </c>
      <c r="P512" t="s">
        <v>29</v>
      </c>
      <c r="R512" s="3"/>
    </row>
    <row r="513" spans="1:18" customFormat="1" ht="14.25" customHeight="1" x14ac:dyDescent="0.25">
      <c r="A513" s="3">
        <f t="shared" si="7"/>
        <v>3</v>
      </c>
      <c r="B513" s="1">
        <v>41548</v>
      </c>
      <c r="C513" s="2">
        <v>0.58333333333333337</v>
      </c>
      <c r="E513" s="3"/>
      <c r="G513">
        <v>0</v>
      </c>
      <c r="H513">
        <v>0</v>
      </c>
      <c r="I513">
        <v>0</v>
      </c>
      <c r="J513">
        <v>0</v>
      </c>
      <c r="K513" t="s">
        <v>14</v>
      </c>
      <c r="L513" t="s">
        <v>15</v>
      </c>
      <c r="R513" s="3"/>
    </row>
    <row r="514" spans="1:18" customFormat="1" ht="14.25" customHeight="1" x14ac:dyDescent="0.25">
      <c r="A514" s="3">
        <f t="shared" si="7"/>
        <v>3</v>
      </c>
      <c r="B514" s="1">
        <v>41548</v>
      </c>
      <c r="C514" s="2">
        <v>0.60416666666666663</v>
      </c>
      <c r="D514" t="s">
        <v>250</v>
      </c>
      <c r="E514" s="3" t="s">
        <v>1186</v>
      </c>
      <c r="G514">
        <v>0</v>
      </c>
      <c r="H514">
        <v>1</v>
      </c>
      <c r="I514">
        <v>0</v>
      </c>
      <c r="J514">
        <v>0</v>
      </c>
      <c r="K514" t="s">
        <v>140</v>
      </c>
      <c r="L514" t="s">
        <v>141</v>
      </c>
      <c r="M514" t="s">
        <v>882</v>
      </c>
      <c r="N514" t="s">
        <v>883</v>
      </c>
      <c r="O514" t="s">
        <v>884</v>
      </c>
      <c r="P514" t="s">
        <v>21</v>
      </c>
      <c r="Q514" s="3"/>
      <c r="R514" s="3"/>
    </row>
    <row r="515" spans="1:18" customFormat="1" ht="14.25" customHeight="1" x14ac:dyDescent="0.25">
      <c r="A515" s="3">
        <f t="shared" ref="A515:A578" si="8">WEEKDAY(B515,1)</f>
        <v>3</v>
      </c>
      <c r="B515" s="1">
        <v>41548</v>
      </c>
      <c r="C515" s="2">
        <v>0.60416666666666663</v>
      </c>
      <c r="D515" t="s">
        <v>270</v>
      </c>
      <c r="E515" s="3" t="s">
        <v>1199</v>
      </c>
      <c r="G515">
        <v>0</v>
      </c>
      <c r="H515">
        <v>1</v>
      </c>
      <c r="I515">
        <v>0</v>
      </c>
      <c r="J515">
        <v>1</v>
      </c>
      <c r="K515" t="s">
        <v>39</v>
      </c>
      <c r="L515" t="s">
        <v>40</v>
      </c>
      <c r="M515" t="s">
        <v>1149</v>
      </c>
      <c r="N515" t="s">
        <v>860</v>
      </c>
      <c r="O515" t="s">
        <v>1150</v>
      </c>
      <c r="P515" t="s">
        <v>29</v>
      </c>
      <c r="Q515" s="3"/>
    </row>
    <row r="516" spans="1:18" customFormat="1" ht="14.25" customHeight="1" x14ac:dyDescent="0.25">
      <c r="A516" s="3">
        <f t="shared" si="8"/>
        <v>3</v>
      </c>
      <c r="B516" s="1">
        <v>41548</v>
      </c>
      <c r="C516" s="2">
        <v>0.60416666666666663</v>
      </c>
      <c r="E516" s="3"/>
      <c r="G516">
        <v>0</v>
      </c>
      <c r="H516">
        <v>0</v>
      </c>
      <c r="I516">
        <v>0</v>
      </c>
      <c r="J516">
        <v>0</v>
      </c>
      <c r="K516" t="s">
        <v>14</v>
      </c>
      <c r="L516" t="s">
        <v>15</v>
      </c>
    </row>
    <row r="517" spans="1:18" customFormat="1" ht="14.25" customHeight="1" x14ac:dyDescent="0.25">
      <c r="A517" s="3">
        <f t="shared" si="8"/>
        <v>3</v>
      </c>
      <c r="B517" s="1">
        <v>41548</v>
      </c>
      <c r="C517" s="2">
        <v>0.60416666666666663</v>
      </c>
      <c r="D517" t="s">
        <v>257</v>
      </c>
      <c r="E517" s="3" t="s">
        <v>1188</v>
      </c>
      <c r="G517">
        <v>0</v>
      </c>
      <c r="H517">
        <v>1</v>
      </c>
      <c r="I517">
        <v>0</v>
      </c>
      <c r="J517">
        <v>1</v>
      </c>
      <c r="K517" t="s">
        <v>135</v>
      </c>
      <c r="L517" t="s">
        <v>136</v>
      </c>
      <c r="M517" t="s">
        <v>1189</v>
      </c>
      <c r="N517" t="s">
        <v>1190</v>
      </c>
      <c r="O517" t="s">
        <v>1191</v>
      </c>
      <c r="P517" t="s">
        <v>25</v>
      </c>
    </row>
    <row r="518" spans="1:18" customFormat="1" ht="14.25" customHeight="1" x14ac:dyDescent="0.25">
      <c r="A518" s="3">
        <f t="shared" si="8"/>
        <v>3</v>
      </c>
      <c r="B518" s="1">
        <v>41548</v>
      </c>
      <c r="C518" s="2">
        <v>0.625</v>
      </c>
      <c r="D518" t="s">
        <v>286</v>
      </c>
      <c r="E518" s="3" t="s">
        <v>1187</v>
      </c>
      <c r="G518">
        <v>1</v>
      </c>
      <c r="H518">
        <v>0</v>
      </c>
      <c r="I518">
        <v>0</v>
      </c>
      <c r="J518">
        <v>0</v>
      </c>
      <c r="K518" t="s">
        <v>140</v>
      </c>
      <c r="L518" t="s">
        <v>141</v>
      </c>
      <c r="M518" t="s">
        <v>45</v>
      </c>
      <c r="N518" t="s">
        <v>46</v>
      </c>
      <c r="O518" t="s">
        <v>47</v>
      </c>
      <c r="P518" t="s">
        <v>25</v>
      </c>
    </row>
    <row r="519" spans="1:18" customFormat="1" ht="14.25" customHeight="1" x14ac:dyDescent="0.25">
      <c r="A519" s="3">
        <f t="shared" si="8"/>
        <v>3</v>
      </c>
      <c r="B519" s="1">
        <v>41548</v>
      </c>
      <c r="C519" s="2">
        <v>0.625</v>
      </c>
      <c r="D519" t="s">
        <v>270</v>
      </c>
      <c r="E519" s="3" t="s">
        <v>1176</v>
      </c>
      <c r="G519">
        <v>0</v>
      </c>
      <c r="H519">
        <v>1</v>
      </c>
      <c r="I519">
        <v>0</v>
      </c>
      <c r="J519">
        <v>0</v>
      </c>
      <c r="K519" t="s">
        <v>39</v>
      </c>
      <c r="L519" t="s">
        <v>40</v>
      </c>
      <c r="M519" t="s">
        <v>188</v>
      </c>
      <c r="N519" t="s">
        <v>589</v>
      </c>
      <c r="O519" t="s">
        <v>590</v>
      </c>
      <c r="P519" t="s">
        <v>29</v>
      </c>
      <c r="R519" s="3"/>
    </row>
    <row r="520" spans="1:18" customFormat="1" ht="14.25" customHeight="1" x14ac:dyDescent="0.25">
      <c r="A520" s="3">
        <f t="shared" si="8"/>
        <v>3</v>
      </c>
      <c r="B520" s="1">
        <v>41548</v>
      </c>
      <c r="C520" s="2">
        <v>0.625</v>
      </c>
      <c r="D520" t="s">
        <v>257</v>
      </c>
      <c r="E520" s="3" t="s">
        <v>1188</v>
      </c>
      <c r="G520">
        <v>0</v>
      </c>
      <c r="H520">
        <v>1</v>
      </c>
      <c r="I520">
        <v>0</v>
      </c>
      <c r="J520">
        <v>0</v>
      </c>
      <c r="K520" t="s">
        <v>135</v>
      </c>
      <c r="L520" t="s">
        <v>136</v>
      </c>
      <c r="M520" t="s">
        <v>1189</v>
      </c>
      <c r="N520" t="s">
        <v>1190</v>
      </c>
      <c r="O520" t="s">
        <v>1191</v>
      </c>
      <c r="P520" t="s">
        <v>25</v>
      </c>
      <c r="Q520" s="3"/>
    </row>
    <row r="521" spans="1:18" customFormat="1" ht="14.25" customHeight="1" x14ac:dyDescent="0.25">
      <c r="A521" s="3">
        <f t="shared" si="8"/>
        <v>3</v>
      </c>
      <c r="B521" s="1">
        <v>41548</v>
      </c>
      <c r="C521" s="2">
        <v>0.64583333333333337</v>
      </c>
      <c r="D521" t="s">
        <v>270</v>
      </c>
      <c r="E521" s="3" t="s">
        <v>1177</v>
      </c>
      <c r="G521">
        <v>0</v>
      </c>
      <c r="H521">
        <v>1</v>
      </c>
      <c r="I521">
        <v>0</v>
      </c>
      <c r="J521">
        <v>0</v>
      </c>
      <c r="K521" t="s">
        <v>39</v>
      </c>
      <c r="L521" t="s">
        <v>40</v>
      </c>
      <c r="M521" t="s">
        <v>188</v>
      </c>
      <c r="N521" t="s">
        <v>589</v>
      </c>
      <c r="O521" t="s">
        <v>590</v>
      </c>
      <c r="P521" t="s">
        <v>29</v>
      </c>
    </row>
    <row r="522" spans="1:18" customFormat="1" ht="14.25" customHeight="1" x14ac:dyDescent="0.25">
      <c r="A522" s="3">
        <f t="shared" si="8"/>
        <v>3</v>
      </c>
      <c r="B522" s="1">
        <v>41548</v>
      </c>
      <c r="C522" s="2">
        <v>0.64583333333333337</v>
      </c>
      <c r="D522" t="s">
        <v>284</v>
      </c>
      <c r="E522" s="3" t="s">
        <v>1192</v>
      </c>
      <c r="F522" t="s">
        <v>1193</v>
      </c>
      <c r="G522">
        <v>1</v>
      </c>
      <c r="H522">
        <v>0</v>
      </c>
      <c r="I522">
        <v>0</v>
      </c>
      <c r="J522">
        <v>1</v>
      </c>
      <c r="K522" t="s">
        <v>135</v>
      </c>
      <c r="L522" t="s">
        <v>136</v>
      </c>
      <c r="M522" t="s">
        <v>978</v>
      </c>
      <c r="N522" t="s">
        <v>1194</v>
      </c>
      <c r="O522" t="s">
        <v>1195</v>
      </c>
      <c r="P522" t="s">
        <v>21</v>
      </c>
      <c r="Q522" s="3"/>
    </row>
    <row r="523" spans="1:18" customFormat="1" ht="14.25" customHeight="1" x14ac:dyDescent="0.25">
      <c r="A523" s="3">
        <f t="shared" si="8"/>
        <v>3</v>
      </c>
      <c r="B523" s="1">
        <v>41548</v>
      </c>
      <c r="C523" s="2">
        <v>0.66666666666666663</v>
      </c>
      <c r="D523" t="s">
        <v>247</v>
      </c>
      <c r="E523" s="3" t="s">
        <v>1178</v>
      </c>
      <c r="G523">
        <v>0</v>
      </c>
      <c r="H523">
        <v>1</v>
      </c>
      <c r="I523">
        <v>0</v>
      </c>
      <c r="J523">
        <v>1</v>
      </c>
      <c r="K523" t="s">
        <v>39</v>
      </c>
      <c r="L523" t="s">
        <v>40</v>
      </c>
      <c r="M523" t="s">
        <v>1179</v>
      </c>
      <c r="N523" t="s">
        <v>1180</v>
      </c>
      <c r="O523" t="s">
        <v>1181</v>
      </c>
      <c r="P523" t="s">
        <v>25</v>
      </c>
      <c r="Q523" s="3"/>
      <c r="R523" s="3"/>
    </row>
    <row r="524" spans="1:18" customFormat="1" ht="14.25" customHeight="1" x14ac:dyDescent="0.25">
      <c r="A524" s="3">
        <f t="shared" si="8"/>
        <v>3</v>
      </c>
      <c r="B524" s="1">
        <v>41548</v>
      </c>
      <c r="C524" s="2">
        <v>0.66666666666666663</v>
      </c>
      <c r="D524" t="s">
        <v>284</v>
      </c>
      <c r="E524" s="3" t="s">
        <v>1196</v>
      </c>
      <c r="G524">
        <v>1</v>
      </c>
      <c r="H524">
        <v>0</v>
      </c>
      <c r="I524">
        <v>0</v>
      </c>
      <c r="J524">
        <v>0</v>
      </c>
      <c r="K524" t="s">
        <v>135</v>
      </c>
      <c r="L524" t="s">
        <v>136</v>
      </c>
      <c r="M524" t="s">
        <v>978</v>
      </c>
      <c r="N524" t="s">
        <v>1194</v>
      </c>
      <c r="O524" t="s">
        <v>1195</v>
      </c>
      <c r="P524" t="s">
        <v>21</v>
      </c>
      <c r="Q524" s="3"/>
      <c r="R524" s="3"/>
    </row>
    <row r="525" spans="1:18" customFormat="1" ht="14.25" customHeight="1" x14ac:dyDescent="0.25">
      <c r="A525" s="3">
        <f t="shared" si="8"/>
        <v>3</v>
      </c>
      <c r="B525" s="1">
        <v>41548</v>
      </c>
      <c r="C525" s="2">
        <v>0.6875</v>
      </c>
      <c r="D525" t="s">
        <v>247</v>
      </c>
      <c r="E525" s="3" t="s">
        <v>1178</v>
      </c>
      <c r="G525">
        <v>0</v>
      </c>
      <c r="H525">
        <v>1</v>
      </c>
      <c r="I525">
        <v>0</v>
      </c>
      <c r="J525">
        <v>1</v>
      </c>
      <c r="K525" t="s">
        <v>39</v>
      </c>
      <c r="L525" t="s">
        <v>40</v>
      </c>
      <c r="M525" t="s">
        <v>1179</v>
      </c>
      <c r="N525" t="s">
        <v>1180</v>
      </c>
      <c r="O525" t="s">
        <v>1181</v>
      </c>
      <c r="P525" t="s">
        <v>25</v>
      </c>
      <c r="Q525" s="3"/>
      <c r="R525" s="3"/>
    </row>
    <row r="526" spans="1:18" customFormat="1" ht="14.25" customHeight="1" x14ac:dyDescent="0.25">
      <c r="A526" s="3">
        <f t="shared" si="8"/>
        <v>3</v>
      </c>
      <c r="B526" s="1">
        <v>41548</v>
      </c>
      <c r="C526" s="2">
        <v>0.70833333333333337</v>
      </c>
      <c r="D526" t="s">
        <v>270</v>
      </c>
      <c r="E526" s="3" t="s">
        <v>1200</v>
      </c>
      <c r="G526">
        <v>0</v>
      </c>
      <c r="H526">
        <v>1</v>
      </c>
      <c r="I526">
        <v>0</v>
      </c>
      <c r="J526">
        <v>0</v>
      </c>
      <c r="K526" t="s">
        <v>39</v>
      </c>
      <c r="L526" t="s">
        <v>40</v>
      </c>
      <c r="M526" t="s">
        <v>366</v>
      </c>
      <c r="N526" t="s">
        <v>367</v>
      </c>
      <c r="O526" t="s">
        <v>368</v>
      </c>
      <c r="P526" t="s">
        <v>29</v>
      </c>
      <c r="Q526" s="3"/>
      <c r="R526" s="3"/>
    </row>
    <row r="527" spans="1:18" customFormat="1" ht="14.25" customHeight="1" x14ac:dyDescent="0.25">
      <c r="A527" s="3">
        <f t="shared" si="8"/>
        <v>3</v>
      </c>
      <c r="B527" s="1">
        <v>41548</v>
      </c>
      <c r="C527" s="2">
        <v>0.72916666666666663</v>
      </c>
      <c r="D527" t="s">
        <v>247</v>
      </c>
      <c r="E527" s="3" t="s">
        <v>1201</v>
      </c>
      <c r="G527">
        <v>0</v>
      </c>
      <c r="H527">
        <v>1</v>
      </c>
      <c r="I527">
        <v>0</v>
      </c>
      <c r="J527">
        <v>1</v>
      </c>
      <c r="K527" t="s">
        <v>39</v>
      </c>
      <c r="L527" t="s">
        <v>40</v>
      </c>
      <c r="M527" t="s">
        <v>349</v>
      </c>
      <c r="N527" t="s">
        <v>1145</v>
      </c>
      <c r="O527" t="s">
        <v>1146</v>
      </c>
      <c r="P527" t="s">
        <v>55</v>
      </c>
      <c r="R527" s="3"/>
    </row>
    <row r="528" spans="1:18" customFormat="1" ht="14.25" customHeight="1" x14ac:dyDescent="0.25">
      <c r="A528" s="3">
        <f t="shared" si="8"/>
        <v>3</v>
      </c>
      <c r="B528" s="1">
        <v>41548</v>
      </c>
      <c r="C528" s="2">
        <v>0.75</v>
      </c>
      <c r="D528" t="s">
        <v>247</v>
      </c>
      <c r="E528" s="3" t="s">
        <v>1201</v>
      </c>
      <c r="G528">
        <v>0</v>
      </c>
      <c r="H528">
        <v>1</v>
      </c>
      <c r="I528">
        <v>0</v>
      </c>
      <c r="J528">
        <v>1</v>
      </c>
      <c r="K528" t="s">
        <v>39</v>
      </c>
      <c r="L528" t="s">
        <v>40</v>
      </c>
      <c r="M528" t="s">
        <v>349</v>
      </c>
      <c r="N528" t="s">
        <v>1145</v>
      </c>
      <c r="O528" t="s">
        <v>1146</v>
      </c>
      <c r="P528" t="s">
        <v>55</v>
      </c>
      <c r="Q528" s="3"/>
    </row>
    <row r="529" spans="1:18" customFormat="1" ht="14.25" customHeight="1" x14ac:dyDescent="0.25">
      <c r="A529" s="3">
        <f t="shared" si="8"/>
        <v>3</v>
      </c>
      <c r="B529" s="1">
        <v>41548</v>
      </c>
      <c r="C529" s="2">
        <v>0.75</v>
      </c>
      <c r="D529" t="s">
        <v>238</v>
      </c>
      <c r="E529" s="3" t="s">
        <v>1182</v>
      </c>
      <c r="G529">
        <v>1</v>
      </c>
      <c r="H529">
        <v>0</v>
      </c>
      <c r="I529">
        <v>0</v>
      </c>
      <c r="J529">
        <v>1</v>
      </c>
      <c r="K529" t="s">
        <v>69</v>
      </c>
      <c r="L529" t="s">
        <v>70</v>
      </c>
      <c r="M529" t="s">
        <v>486</v>
      </c>
      <c r="N529" t="s">
        <v>1034</v>
      </c>
      <c r="O529" t="s">
        <v>1183</v>
      </c>
      <c r="P529" t="s">
        <v>25</v>
      </c>
      <c r="R529" s="3"/>
    </row>
    <row r="530" spans="1:18" customFormat="1" ht="14.25" customHeight="1" x14ac:dyDescent="0.25">
      <c r="A530" s="3">
        <f t="shared" si="8"/>
        <v>3</v>
      </c>
      <c r="B530" s="1">
        <v>41548</v>
      </c>
      <c r="C530" s="2">
        <v>0.77083333333333337</v>
      </c>
      <c r="D530" t="s">
        <v>247</v>
      </c>
      <c r="E530" s="3" t="s">
        <v>1202</v>
      </c>
      <c r="G530">
        <v>0</v>
      </c>
      <c r="H530">
        <v>1</v>
      </c>
      <c r="I530">
        <v>0</v>
      </c>
      <c r="J530">
        <v>0</v>
      </c>
      <c r="K530" t="s">
        <v>39</v>
      </c>
      <c r="L530" t="s">
        <v>40</v>
      </c>
      <c r="M530" t="s">
        <v>181</v>
      </c>
      <c r="N530" t="s">
        <v>182</v>
      </c>
      <c r="O530" t="s">
        <v>183</v>
      </c>
      <c r="P530" t="s">
        <v>29</v>
      </c>
      <c r="Q530" s="3"/>
    </row>
    <row r="531" spans="1:18" customFormat="1" ht="14.25" customHeight="1" x14ac:dyDescent="0.25">
      <c r="A531" s="3">
        <f t="shared" si="8"/>
        <v>3</v>
      </c>
      <c r="B531" s="1">
        <v>41548</v>
      </c>
      <c r="C531" s="2">
        <v>0.77083333333333337</v>
      </c>
      <c r="D531" t="s">
        <v>240</v>
      </c>
      <c r="E531" s="3" t="s">
        <v>1184</v>
      </c>
      <c r="G531">
        <v>0</v>
      </c>
      <c r="H531">
        <v>1</v>
      </c>
      <c r="I531">
        <v>0</v>
      </c>
      <c r="J531">
        <v>1</v>
      </c>
      <c r="K531" t="s">
        <v>69</v>
      </c>
      <c r="L531" t="s">
        <v>70</v>
      </c>
      <c r="M531" t="s">
        <v>486</v>
      </c>
      <c r="N531" t="s">
        <v>1082</v>
      </c>
      <c r="O531" t="s">
        <v>1083</v>
      </c>
      <c r="P531" t="s">
        <v>29</v>
      </c>
      <c r="Q531" s="3"/>
      <c r="R531" s="3"/>
    </row>
    <row r="532" spans="1:18" customFormat="1" ht="14.25" customHeight="1" x14ac:dyDescent="0.25">
      <c r="A532" s="3">
        <f t="shared" si="8"/>
        <v>3</v>
      </c>
      <c r="B532" s="1">
        <v>41548</v>
      </c>
      <c r="C532" s="2">
        <v>0.79166666666666663</v>
      </c>
      <c r="D532" t="s">
        <v>443</v>
      </c>
      <c r="E532" s="3" t="s">
        <v>1197</v>
      </c>
      <c r="G532">
        <v>0</v>
      </c>
      <c r="H532">
        <v>1</v>
      </c>
      <c r="I532">
        <v>0</v>
      </c>
      <c r="J532">
        <v>0</v>
      </c>
      <c r="K532" t="s">
        <v>69</v>
      </c>
      <c r="L532" t="s">
        <v>70</v>
      </c>
      <c r="M532" t="s">
        <v>378</v>
      </c>
      <c r="N532" t="s">
        <v>379</v>
      </c>
      <c r="O532" t="s">
        <v>380</v>
      </c>
      <c r="P532" t="s">
        <v>21</v>
      </c>
      <c r="Q532" s="3"/>
      <c r="R532" s="3"/>
    </row>
    <row r="533" spans="1:18" customFormat="1" ht="14.25" customHeight="1" x14ac:dyDescent="0.25">
      <c r="A533" s="3">
        <f t="shared" si="8"/>
        <v>3</v>
      </c>
      <c r="B533" s="1">
        <v>41548</v>
      </c>
      <c r="C533" s="2">
        <v>0.8125</v>
      </c>
      <c r="D533" t="s">
        <v>443</v>
      </c>
      <c r="E533" s="3" t="s">
        <v>1197</v>
      </c>
      <c r="G533">
        <v>0</v>
      </c>
      <c r="H533">
        <v>1</v>
      </c>
      <c r="I533">
        <v>0</v>
      </c>
      <c r="J533">
        <v>0</v>
      </c>
      <c r="K533" t="s">
        <v>69</v>
      </c>
      <c r="L533" t="s">
        <v>70</v>
      </c>
      <c r="M533" t="s">
        <v>378</v>
      </c>
      <c r="N533" t="s">
        <v>379</v>
      </c>
      <c r="O533" t="s">
        <v>380</v>
      </c>
      <c r="P533" t="s">
        <v>21</v>
      </c>
      <c r="Q533" s="3"/>
      <c r="R533" s="3"/>
    </row>
    <row r="534" spans="1:18" customFormat="1" ht="14.25" customHeight="1" x14ac:dyDescent="0.25">
      <c r="A534" s="3">
        <f t="shared" si="8"/>
        <v>4</v>
      </c>
      <c r="B534" s="1">
        <v>41549</v>
      </c>
      <c r="C534" s="2">
        <v>0.375</v>
      </c>
      <c r="E534" s="3"/>
      <c r="G534">
        <v>0</v>
      </c>
      <c r="H534">
        <v>0</v>
      </c>
      <c r="I534">
        <v>0</v>
      </c>
      <c r="J534">
        <v>0</v>
      </c>
      <c r="K534" t="s">
        <v>16</v>
      </c>
      <c r="L534" t="s">
        <v>17</v>
      </c>
    </row>
    <row r="535" spans="1:18" customFormat="1" ht="14.25" customHeight="1" x14ac:dyDescent="0.25">
      <c r="A535" s="3">
        <f t="shared" si="8"/>
        <v>4</v>
      </c>
      <c r="B535" s="1">
        <v>41549</v>
      </c>
      <c r="C535" s="2">
        <v>0.39583333333333331</v>
      </c>
      <c r="E535" s="3"/>
      <c r="G535">
        <v>0</v>
      </c>
      <c r="H535">
        <v>0</v>
      </c>
      <c r="I535">
        <v>0</v>
      </c>
      <c r="J535">
        <v>0</v>
      </c>
      <c r="K535" t="s">
        <v>16</v>
      </c>
      <c r="L535" t="s">
        <v>17</v>
      </c>
      <c r="R535" s="3"/>
    </row>
    <row r="536" spans="1:18" customFormat="1" ht="14.25" customHeight="1" x14ac:dyDescent="0.25">
      <c r="A536" s="3">
        <f t="shared" si="8"/>
        <v>4</v>
      </c>
      <c r="B536" s="1">
        <v>41549</v>
      </c>
      <c r="C536" s="2">
        <v>0.41666666666666669</v>
      </c>
      <c r="E536" s="3"/>
      <c r="G536">
        <v>0</v>
      </c>
      <c r="H536">
        <v>0</v>
      </c>
      <c r="I536">
        <v>0</v>
      </c>
      <c r="J536">
        <v>0</v>
      </c>
      <c r="K536" t="s">
        <v>16</v>
      </c>
      <c r="L536" t="s">
        <v>17</v>
      </c>
      <c r="R536" s="3"/>
    </row>
    <row r="537" spans="1:18" customFormat="1" ht="14.25" customHeight="1" x14ac:dyDescent="0.25">
      <c r="A537" s="3">
        <f t="shared" si="8"/>
        <v>4</v>
      </c>
      <c r="B537" s="1">
        <v>41549</v>
      </c>
      <c r="C537" s="2">
        <v>0.4375</v>
      </c>
      <c r="E537" s="3"/>
      <c r="G537">
        <v>0</v>
      </c>
      <c r="H537">
        <v>0</v>
      </c>
      <c r="I537">
        <v>0</v>
      </c>
      <c r="J537">
        <v>0</v>
      </c>
      <c r="K537" t="s">
        <v>16</v>
      </c>
      <c r="L537" t="s">
        <v>17</v>
      </c>
    </row>
    <row r="538" spans="1:18" customFormat="1" ht="14.25" customHeight="1" x14ac:dyDescent="0.25">
      <c r="A538" s="3">
        <f t="shared" si="8"/>
        <v>4</v>
      </c>
      <c r="B538" s="1">
        <v>41549</v>
      </c>
      <c r="C538" s="2">
        <v>0.45833333333333331</v>
      </c>
      <c r="E538" s="3"/>
      <c r="G538">
        <v>0</v>
      </c>
      <c r="H538">
        <v>0</v>
      </c>
      <c r="I538">
        <v>0</v>
      </c>
      <c r="J538">
        <v>0</v>
      </c>
      <c r="K538" t="s">
        <v>16</v>
      </c>
      <c r="L538" t="s">
        <v>17</v>
      </c>
    </row>
    <row r="539" spans="1:18" customFormat="1" ht="14.25" customHeight="1" x14ac:dyDescent="0.25">
      <c r="A539" s="3">
        <f t="shared" si="8"/>
        <v>4</v>
      </c>
      <c r="B539" s="1">
        <v>41549</v>
      </c>
      <c r="C539" s="2">
        <v>0.5</v>
      </c>
      <c r="E539" s="3"/>
      <c r="G539">
        <v>0</v>
      </c>
      <c r="H539">
        <v>0</v>
      </c>
      <c r="I539">
        <v>0</v>
      </c>
      <c r="J539">
        <v>0</v>
      </c>
      <c r="K539" t="s">
        <v>140</v>
      </c>
      <c r="L539" t="s">
        <v>141</v>
      </c>
      <c r="Q539" s="3"/>
    </row>
    <row r="540" spans="1:18" customFormat="1" ht="14.25" customHeight="1" x14ac:dyDescent="0.25">
      <c r="A540" s="3">
        <f t="shared" si="8"/>
        <v>4</v>
      </c>
      <c r="B540" s="1">
        <v>41549</v>
      </c>
      <c r="C540" s="2">
        <v>0.52083333333333337</v>
      </c>
      <c r="D540" t="s">
        <v>286</v>
      </c>
      <c r="E540" s="3" t="s">
        <v>470</v>
      </c>
      <c r="G540">
        <v>0</v>
      </c>
      <c r="H540">
        <v>1</v>
      </c>
      <c r="I540">
        <v>0</v>
      </c>
      <c r="J540">
        <v>0</v>
      </c>
      <c r="K540" t="s">
        <v>140</v>
      </c>
      <c r="L540" t="s">
        <v>141</v>
      </c>
      <c r="M540" t="s">
        <v>171</v>
      </c>
      <c r="N540" t="s">
        <v>172</v>
      </c>
      <c r="O540" t="s">
        <v>173</v>
      </c>
      <c r="P540" t="s">
        <v>25</v>
      </c>
    </row>
    <row r="541" spans="1:18" customFormat="1" ht="14.25" customHeight="1" x14ac:dyDescent="0.25">
      <c r="A541" s="3">
        <f t="shared" si="8"/>
        <v>4</v>
      </c>
      <c r="B541" s="1">
        <v>41549</v>
      </c>
      <c r="C541" s="2">
        <v>0.54166666666666663</v>
      </c>
      <c r="D541" t="s">
        <v>433</v>
      </c>
      <c r="E541" s="3" t="s">
        <v>1166</v>
      </c>
      <c r="G541">
        <v>0</v>
      </c>
      <c r="H541">
        <v>1</v>
      </c>
      <c r="I541">
        <v>0</v>
      </c>
      <c r="J541">
        <v>0</v>
      </c>
      <c r="K541" t="s">
        <v>140</v>
      </c>
      <c r="L541" t="s">
        <v>141</v>
      </c>
      <c r="M541" t="s">
        <v>414</v>
      </c>
      <c r="N541" t="s">
        <v>415</v>
      </c>
      <c r="O541" t="s">
        <v>416</v>
      </c>
      <c r="P541" t="s">
        <v>25</v>
      </c>
      <c r="Q541" s="3"/>
    </row>
    <row r="542" spans="1:18" customFormat="1" ht="14.25" customHeight="1" x14ac:dyDescent="0.25">
      <c r="A542" s="3">
        <f t="shared" si="8"/>
        <v>4</v>
      </c>
      <c r="B542" s="1">
        <v>41549</v>
      </c>
      <c r="C542" s="2">
        <v>0.5625</v>
      </c>
      <c r="D542" t="s">
        <v>433</v>
      </c>
      <c r="E542" s="3" t="s">
        <v>1166</v>
      </c>
      <c r="G542">
        <v>0</v>
      </c>
      <c r="H542">
        <v>1</v>
      </c>
      <c r="I542">
        <v>0</v>
      </c>
      <c r="J542">
        <v>0</v>
      </c>
      <c r="K542" t="s">
        <v>140</v>
      </c>
      <c r="L542" t="s">
        <v>141</v>
      </c>
      <c r="M542" t="s">
        <v>414</v>
      </c>
      <c r="N542" t="s">
        <v>415</v>
      </c>
      <c r="O542" t="s">
        <v>416</v>
      </c>
      <c r="P542" t="s">
        <v>25</v>
      </c>
      <c r="Q542" s="3"/>
      <c r="R542" s="3"/>
    </row>
    <row r="543" spans="1:18" customFormat="1" ht="14.25" customHeight="1" x14ac:dyDescent="0.25">
      <c r="A543" s="3">
        <f t="shared" si="8"/>
        <v>4</v>
      </c>
      <c r="B543" s="1">
        <v>41549</v>
      </c>
      <c r="C543" s="2">
        <v>0.5625</v>
      </c>
      <c r="D543" t="s">
        <v>704</v>
      </c>
      <c r="E543" s="3" t="s">
        <v>1152</v>
      </c>
      <c r="G543">
        <v>0</v>
      </c>
      <c r="H543">
        <v>1</v>
      </c>
      <c r="I543">
        <v>0</v>
      </c>
      <c r="J543">
        <v>0</v>
      </c>
      <c r="K543" t="s">
        <v>30</v>
      </c>
      <c r="L543" t="s">
        <v>31</v>
      </c>
      <c r="M543" t="s">
        <v>156</v>
      </c>
      <c r="N543" t="s">
        <v>157</v>
      </c>
      <c r="O543" t="s">
        <v>158</v>
      </c>
      <c r="P543" t="s">
        <v>25</v>
      </c>
      <c r="Q543" s="3"/>
    </row>
    <row r="544" spans="1:18" customFormat="1" ht="14.25" customHeight="1" x14ac:dyDescent="0.25">
      <c r="A544" s="3">
        <f t="shared" si="8"/>
        <v>4</v>
      </c>
      <c r="B544" s="1">
        <v>41549</v>
      </c>
      <c r="C544" s="2">
        <v>0.58333333333333337</v>
      </c>
      <c r="D544" t="s">
        <v>299</v>
      </c>
      <c r="E544" s="3" t="s">
        <v>855</v>
      </c>
      <c r="G544">
        <v>1</v>
      </c>
      <c r="H544">
        <v>0</v>
      </c>
      <c r="I544">
        <v>0</v>
      </c>
      <c r="J544">
        <v>0</v>
      </c>
      <c r="K544" t="s">
        <v>140</v>
      </c>
      <c r="L544" t="s">
        <v>141</v>
      </c>
      <c r="M544" t="s">
        <v>95</v>
      </c>
      <c r="N544" t="s">
        <v>406</v>
      </c>
      <c r="O544" t="s">
        <v>407</v>
      </c>
      <c r="P544" t="s">
        <v>21</v>
      </c>
      <c r="Q544" s="3"/>
      <c r="R544" s="3"/>
    </row>
    <row r="545" spans="1:18" customFormat="1" ht="14.25" customHeight="1" x14ac:dyDescent="0.25">
      <c r="A545" s="3">
        <f t="shared" si="8"/>
        <v>4</v>
      </c>
      <c r="B545" s="1">
        <v>41549</v>
      </c>
      <c r="C545" s="2">
        <v>0.58333333333333337</v>
      </c>
      <c r="D545" t="s">
        <v>268</v>
      </c>
      <c r="E545" s="3" t="s">
        <v>1153</v>
      </c>
      <c r="G545">
        <v>1</v>
      </c>
      <c r="H545">
        <v>0</v>
      </c>
      <c r="I545">
        <v>0</v>
      </c>
      <c r="J545">
        <v>0</v>
      </c>
      <c r="K545" t="s">
        <v>30</v>
      </c>
      <c r="L545" t="s">
        <v>31</v>
      </c>
      <c r="M545" t="s">
        <v>456</v>
      </c>
      <c r="N545" t="s">
        <v>457</v>
      </c>
      <c r="O545" t="s">
        <v>458</v>
      </c>
      <c r="P545" t="s">
        <v>29</v>
      </c>
      <c r="R545" s="3"/>
    </row>
    <row r="546" spans="1:18" customFormat="1" ht="14.25" customHeight="1" x14ac:dyDescent="0.25">
      <c r="A546" s="3">
        <f t="shared" si="8"/>
        <v>4</v>
      </c>
      <c r="B546" s="1">
        <v>41549</v>
      </c>
      <c r="C546" s="2">
        <v>0.60416666666666663</v>
      </c>
      <c r="D546" t="s">
        <v>299</v>
      </c>
      <c r="E546" s="3" t="s">
        <v>855</v>
      </c>
      <c r="G546">
        <v>1</v>
      </c>
      <c r="H546">
        <v>0</v>
      </c>
      <c r="I546">
        <v>0</v>
      </c>
      <c r="J546">
        <v>0</v>
      </c>
      <c r="K546" t="s">
        <v>140</v>
      </c>
      <c r="L546" t="s">
        <v>141</v>
      </c>
      <c r="M546" t="s">
        <v>95</v>
      </c>
      <c r="N546" t="s">
        <v>406</v>
      </c>
      <c r="O546" t="s">
        <v>407</v>
      </c>
      <c r="P546" t="s">
        <v>21</v>
      </c>
    </row>
    <row r="547" spans="1:18" customFormat="1" ht="14.25" customHeight="1" x14ac:dyDescent="0.25">
      <c r="A547" s="3">
        <f t="shared" si="8"/>
        <v>4</v>
      </c>
      <c r="B547" s="1">
        <v>41549</v>
      </c>
      <c r="C547" s="2">
        <v>0.60416666666666663</v>
      </c>
      <c r="D547" t="s">
        <v>268</v>
      </c>
      <c r="E547" s="3" t="s">
        <v>1153</v>
      </c>
      <c r="G547">
        <v>1</v>
      </c>
      <c r="H547">
        <v>0</v>
      </c>
      <c r="I547">
        <v>0</v>
      </c>
      <c r="J547">
        <v>0</v>
      </c>
      <c r="K547" t="s">
        <v>30</v>
      </c>
      <c r="L547" t="s">
        <v>31</v>
      </c>
      <c r="M547" t="s">
        <v>456</v>
      </c>
      <c r="N547" t="s">
        <v>457</v>
      </c>
      <c r="O547" t="s">
        <v>458</v>
      </c>
      <c r="P547" t="s">
        <v>29</v>
      </c>
      <c r="Q547" s="3"/>
    </row>
    <row r="548" spans="1:18" customFormat="1" ht="14.25" customHeight="1" x14ac:dyDescent="0.25">
      <c r="A548" s="3">
        <f t="shared" si="8"/>
        <v>4</v>
      </c>
      <c r="B548" s="1">
        <v>41549</v>
      </c>
      <c r="C548" s="2">
        <v>0.60416666666666663</v>
      </c>
      <c r="D548" t="s">
        <v>249</v>
      </c>
      <c r="E548" s="3" t="s">
        <v>1167</v>
      </c>
      <c r="G548">
        <v>0</v>
      </c>
      <c r="H548">
        <v>1</v>
      </c>
      <c r="I548">
        <v>0</v>
      </c>
      <c r="J548">
        <v>1</v>
      </c>
      <c r="K548" t="s">
        <v>81</v>
      </c>
      <c r="L548" t="s">
        <v>82</v>
      </c>
      <c r="M548" t="s">
        <v>871</v>
      </c>
      <c r="N548" t="s">
        <v>872</v>
      </c>
      <c r="O548" t="s">
        <v>873</v>
      </c>
      <c r="P548" t="s">
        <v>29</v>
      </c>
    </row>
    <row r="549" spans="1:18" customFormat="1" ht="14.25" customHeight="1" x14ac:dyDescent="0.25">
      <c r="A549" s="3">
        <f t="shared" si="8"/>
        <v>4</v>
      </c>
      <c r="B549" s="1">
        <v>41549</v>
      </c>
      <c r="C549" s="2">
        <v>0.625</v>
      </c>
      <c r="D549" t="s">
        <v>302</v>
      </c>
      <c r="E549" s="3" t="s">
        <v>1164</v>
      </c>
      <c r="G549">
        <v>0</v>
      </c>
      <c r="H549">
        <v>1</v>
      </c>
      <c r="I549">
        <v>0</v>
      </c>
      <c r="J549">
        <v>0</v>
      </c>
      <c r="K549" t="s">
        <v>30</v>
      </c>
      <c r="L549" t="s">
        <v>31</v>
      </c>
      <c r="M549" t="s">
        <v>32</v>
      </c>
      <c r="N549" t="s">
        <v>33</v>
      </c>
      <c r="O549" t="s">
        <v>34</v>
      </c>
      <c r="P549" t="s">
        <v>21</v>
      </c>
      <c r="Q549" s="3"/>
      <c r="R549" s="3"/>
    </row>
    <row r="550" spans="1:18" customFormat="1" ht="14.25" customHeight="1" x14ac:dyDescent="0.25">
      <c r="A550" s="3">
        <f t="shared" si="8"/>
        <v>4</v>
      </c>
      <c r="B550" s="1">
        <v>41549</v>
      </c>
      <c r="C550" s="2">
        <v>0.625</v>
      </c>
      <c r="D550" t="s">
        <v>257</v>
      </c>
      <c r="E550" s="3" t="s">
        <v>1168</v>
      </c>
      <c r="G550">
        <v>0</v>
      </c>
      <c r="H550">
        <v>1</v>
      </c>
      <c r="I550">
        <v>0</v>
      </c>
      <c r="J550">
        <v>1</v>
      </c>
      <c r="K550" t="s">
        <v>81</v>
      </c>
      <c r="L550" t="s">
        <v>82</v>
      </c>
      <c r="M550" t="s">
        <v>1169</v>
      </c>
      <c r="N550" t="s">
        <v>1170</v>
      </c>
      <c r="O550" t="s">
        <v>1171</v>
      </c>
      <c r="P550" t="s">
        <v>29</v>
      </c>
    </row>
    <row r="551" spans="1:18" customFormat="1" ht="14.25" customHeight="1" x14ac:dyDescent="0.25">
      <c r="A551" s="3">
        <f t="shared" si="8"/>
        <v>4</v>
      </c>
      <c r="B551" s="1">
        <v>41549</v>
      </c>
      <c r="C551" s="2">
        <v>0.64583333333333337</v>
      </c>
      <c r="D551" t="s">
        <v>243</v>
      </c>
      <c r="E551" s="3" t="s">
        <v>1154</v>
      </c>
      <c r="G551">
        <v>0</v>
      </c>
      <c r="H551">
        <v>1</v>
      </c>
      <c r="I551">
        <v>0</v>
      </c>
      <c r="J551">
        <v>0</v>
      </c>
      <c r="K551" t="s">
        <v>30</v>
      </c>
      <c r="L551" t="s">
        <v>31</v>
      </c>
      <c r="M551" t="s">
        <v>35</v>
      </c>
      <c r="N551" t="s">
        <v>36</v>
      </c>
      <c r="O551" t="s">
        <v>37</v>
      </c>
      <c r="P551" t="s">
        <v>25</v>
      </c>
    </row>
    <row r="552" spans="1:18" customFormat="1" ht="14.25" customHeight="1" x14ac:dyDescent="0.25">
      <c r="A552" s="3">
        <f t="shared" si="8"/>
        <v>4</v>
      </c>
      <c r="B552" s="1">
        <v>41549</v>
      </c>
      <c r="C552" s="2">
        <v>0.64583333333333337</v>
      </c>
      <c r="E552" s="3"/>
      <c r="G552">
        <v>0</v>
      </c>
      <c r="H552">
        <v>0</v>
      </c>
      <c r="I552">
        <v>0</v>
      </c>
      <c r="J552">
        <v>0</v>
      </c>
      <c r="K552" t="s">
        <v>81</v>
      </c>
      <c r="L552" t="s">
        <v>82</v>
      </c>
      <c r="Q552" s="3"/>
      <c r="R552" s="3"/>
    </row>
    <row r="553" spans="1:18" customFormat="1" ht="14.25" customHeight="1" x14ac:dyDescent="0.25">
      <c r="A553" s="3">
        <f t="shared" si="8"/>
        <v>4</v>
      </c>
      <c r="B553" s="1">
        <v>41549</v>
      </c>
      <c r="C553" s="2">
        <v>0.66666666666666663</v>
      </c>
      <c r="D553" t="s">
        <v>243</v>
      </c>
      <c r="E553" s="3" t="s">
        <v>1154</v>
      </c>
      <c r="G553">
        <v>0</v>
      </c>
      <c r="H553">
        <v>1</v>
      </c>
      <c r="I553">
        <v>0</v>
      </c>
      <c r="J553">
        <v>0</v>
      </c>
      <c r="K553" t="s">
        <v>30</v>
      </c>
      <c r="L553" t="s">
        <v>31</v>
      </c>
      <c r="M553" t="s">
        <v>35</v>
      </c>
      <c r="N553" t="s">
        <v>36</v>
      </c>
      <c r="O553" t="s">
        <v>37</v>
      </c>
      <c r="P553" t="s">
        <v>25</v>
      </c>
      <c r="Q553" s="3"/>
    </row>
    <row r="554" spans="1:18" customFormat="1" ht="14.25" customHeight="1" x14ac:dyDescent="0.25">
      <c r="A554" s="3">
        <f t="shared" si="8"/>
        <v>4</v>
      </c>
      <c r="B554" s="1">
        <v>41549</v>
      </c>
      <c r="C554" s="2">
        <v>0.66666666666666663</v>
      </c>
      <c r="E554" s="3"/>
      <c r="G554">
        <v>0</v>
      </c>
      <c r="H554">
        <v>0</v>
      </c>
      <c r="I554">
        <v>0</v>
      </c>
      <c r="J554">
        <v>0</v>
      </c>
      <c r="K554" t="s">
        <v>81</v>
      </c>
      <c r="L554" t="s">
        <v>82</v>
      </c>
    </row>
    <row r="555" spans="1:18" customFormat="1" ht="14.25" customHeight="1" x14ac:dyDescent="0.25">
      <c r="A555" s="3">
        <f t="shared" si="8"/>
        <v>4</v>
      </c>
      <c r="B555" s="1">
        <v>41549</v>
      </c>
      <c r="C555" s="2">
        <v>0.66666666666666663</v>
      </c>
      <c r="D555" t="s">
        <v>484</v>
      </c>
      <c r="E555" s="3" t="s">
        <v>1163</v>
      </c>
      <c r="G555">
        <v>0</v>
      </c>
      <c r="H555">
        <v>1</v>
      </c>
      <c r="I555">
        <v>0</v>
      </c>
      <c r="J555">
        <v>1</v>
      </c>
      <c r="K555" t="s">
        <v>135</v>
      </c>
      <c r="L555" t="s">
        <v>136</v>
      </c>
      <c r="M555" t="s">
        <v>957</v>
      </c>
      <c r="N555" t="s">
        <v>958</v>
      </c>
      <c r="O555" t="s">
        <v>959</v>
      </c>
      <c r="P555" t="s">
        <v>25</v>
      </c>
    </row>
    <row r="556" spans="1:18" customFormat="1" ht="14.25" customHeight="1" x14ac:dyDescent="0.25">
      <c r="A556" s="3">
        <f t="shared" si="8"/>
        <v>4</v>
      </c>
      <c r="B556" s="1">
        <v>41549</v>
      </c>
      <c r="C556" s="2">
        <v>0.6875</v>
      </c>
      <c r="D556" t="s">
        <v>257</v>
      </c>
      <c r="E556" s="3" t="s">
        <v>1172</v>
      </c>
      <c r="G556">
        <v>0</v>
      </c>
      <c r="H556">
        <v>1</v>
      </c>
      <c r="I556">
        <v>0</v>
      </c>
      <c r="J556">
        <v>0</v>
      </c>
      <c r="K556" t="s">
        <v>81</v>
      </c>
      <c r="L556" t="s">
        <v>82</v>
      </c>
      <c r="M556" t="s">
        <v>89</v>
      </c>
      <c r="N556" t="s">
        <v>90</v>
      </c>
      <c r="O556" t="s">
        <v>91</v>
      </c>
      <c r="P556" t="s">
        <v>21</v>
      </c>
      <c r="R556" s="3"/>
    </row>
    <row r="557" spans="1:18" customFormat="1" ht="14.25" customHeight="1" x14ac:dyDescent="0.25">
      <c r="A557" s="3">
        <f t="shared" si="8"/>
        <v>4</v>
      </c>
      <c r="B557" s="1">
        <v>41549</v>
      </c>
      <c r="C557" s="2">
        <v>0.6875</v>
      </c>
      <c r="E557" s="3"/>
      <c r="G557">
        <v>0</v>
      </c>
      <c r="H557">
        <v>0</v>
      </c>
      <c r="I557">
        <v>0</v>
      </c>
      <c r="J557">
        <v>0</v>
      </c>
      <c r="K557" t="s">
        <v>135</v>
      </c>
      <c r="L557" t="s">
        <v>136</v>
      </c>
      <c r="R557" s="3"/>
    </row>
    <row r="558" spans="1:18" customFormat="1" ht="14.25" customHeight="1" x14ac:dyDescent="0.25">
      <c r="A558" s="3">
        <f t="shared" si="8"/>
        <v>4</v>
      </c>
      <c r="B558" s="1">
        <v>41549</v>
      </c>
      <c r="C558" s="2">
        <v>0.6875</v>
      </c>
      <c r="E558" s="3"/>
      <c r="G558">
        <v>0</v>
      </c>
      <c r="H558">
        <v>0</v>
      </c>
      <c r="I558">
        <v>0</v>
      </c>
      <c r="J558">
        <v>0</v>
      </c>
      <c r="K558" t="s">
        <v>95</v>
      </c>
      <c r="L558" t="s">
        <v>96</v>
      </c>
    </row>
    <row r="559" spans="1:18" customFormat="1" ht="14.25" customHeight="1" x14ac:dyDescent="0.25">
      <c r="A559" s="3">
        <f t="shared" si="8"/>
        <v>4</v>
      </c>
      <c r="B559" s="1">
        <v>41549</v>
      </c>
      <c r="C559" s="2">
        <v>0.70833333333333337</v>
      </c>
      <c r="D559" t="s">
        <v>257</v>
      </c>
      <c r="E559" s="3" t="s">
        <v>1173</v>
      </c>
      <c r="G559">
        <v>0</v>
      </c>
      <c r="H559">
        <v>1</v>
      </c>
      <c r="I559">
        <v>0</v>
      </c>
      <c r="J559">
        <v>0</v>
      </c>
      <c r="K559" t="s">
        <v>81</v>
      </c>
      <c r="L559" t="s">
        <v>82</v>
      </c>
      <c r="M559" t="s">
        <v>599</v>
      </c>
      <c r="N559" t="s">
        <v>600</v>
      </c>
      <c r="O559" t="s">
        <v>601</v>
      </c>
      <c r="P559" t="s">
        <v>21</v>
      </c>
    </row>
    <row r="560" spans="1:18" customFormat="1" ht="14.25" customHeight="1" x14ac:dyDescent="0.25">
      <c r="A560" s="3">
        <f t="shared" si="8"/>
        <v>4</v>
      </c>
      <c r="B560" s="1">
        <v>41549</v>
      </c>
      <c r="C560" s="2">
        <v>0.70833333333333337</v>
      </c>
      <c r="E560" s="3"/>
      <c r="G560">
        <v>0</v>
      </c>
      <c r="H560">
        <v>0</v>
      </c>
      <c r="I560">
        <v>0</v>
      </c>
      <c r="J560">
        <v>0</v>
      </c>
      <c r="K560" t="s">
        <v>135</v>
      </c>
      <c r="L560" t="s">
        <v>136</v>
      </c>
    </row>
    <row r="561" spans="1:18" customFormat="1" ht="14.25" customHeight="1" x14ac:dyDescent="0.25">
      <c r="A561" s="3">
        <f t="shared" si="8"/>
        <v>4</v>
      </c>
      <c r="B561" s="1">
        <v>41549</v>
      </c>
      <c r="C561" s="2">
        <v>0.70833333333333337</v>
      </c>
      <c r="D561" t="s">
        <v>326</v>
      </c>
      <c r="E561" s="3" t="s">
        <v>1155</v>
      </c>
      <c r="G561">
        <v>0</v>
      </c>
      <c r="H561">
        <v>1</v>
      </c>
      <c r="I561">
        <v>0</v>
      </c>
      <c r="J561">
        <v>0</v>
      </c>
      <c r="K561" t="s">
        <v>95</v>
      </c>
      <c r="L561" t="s">
        <v>96</v>
      </c>
      <c r="M561" t="s">
        <v>731</v>
      </c>
      <c r="N561" t="s">
        <v>218</v>
      </c>
      <c r="O561" t="s">
        <v>732</v>
      </c>
      <c r="P561" t="s">
        <v>29</v>
      </c>
      <c r="Q561" s="3"/>
    </row>
    <row r="562" spans="1:18" customFormat="1" ht="14.25" customHeight="1" x14ac:dyDescent="0.25">
      <c r="A562" s="3">
        <f t="shared" si="8"/>
        <v>4</v>
      </c>
      <c r="B562" s="1">
        <v>41549</v>
      </c>
      <c r="C562" s="2">
        <v>0.72916666666666663</v>
      </c>
      <c r="D562" t="s">
        <v>241</v>
      </c>
      <c r="E562" s="3" t="s">
        <v>1156</v>
      </c>
      <c r="F562" t="s">
        <v>1157</v>
      </c>
      <c r="G562">
        <v>0</v>
      </c>
      <c r="H562">
        <v>1</v>
      </c>
      <c r="I562">
        <v>0</v>
      </c>
      <c r="J562">
        <v>1</v>
      </c>
      <c r="K562" t="s">
        <v>57</v>
      </c>
      <c r="L562" t="s">
        <v>58</v>
      </c>
      <c r="M562" t="s">
        <v>1158</v>
      </c>
      <c r="N562" t="s">
        <v>113</v>
      </c>
      <c r="O562" t="s">
        <v>1159</v>
      </c>
      <c r="P562" t="s">
        <v>21</v>
      </c>
      <c r="Q562" s="3"/>
    </row>
    <row r="563" spans="1:18" customFormat="1" ht="14.25" customHeight="1" x14ac:dyDescent="0.25">
      <c r="A563" s="3">
        <f t="shared" si="8"/>
        <v>4</v>
      </c>
      <c r="B563" s="1">
        <v>41549</v>
      </c>
      <c r="C563" s="2">
        <v>0.72916666666666663</v>
      </c>
      <c r="D563" t="s">
        <v>257</v>
      </c>
      <c r="E563" s="3" t="s">
        <v>1165</v>
      </c>
      <c r="G563">
        <v>1</v>
      </c>
      <c r="H563">
        <v>0</v>
      </c>
      <c r="I563">
        <v>0</v>
      </c>
      <c r="J563">
        <v>1</v>
      </c>
      <c r="K563" t="s">
        <v>135</v>
      </c>
      <c r="L563" t="s">
        <v>136</v>
      </c>
      <c r="M563" t="s">
        <v>865</v>
      </c>
      <c r="N563" t="s">
        <v>866</v>
      </c>
      <c r="O563" t="s">
        <v>867</v>
      </c>
      <c r="P563" t="s">
        <v>29</v>
      </c>
      <c r="Q563" s="3"/>
    </row>
    <row r="564" spans="1:18" customFormat="1" ht="14.25" customHeight="1" x14ac:dyDescent="0.25">
      <c r="A564" s="3">
        <f t="shared" si="8"/>
        <v>4</v>
      </c>
      <c r="B564" s="1">
        <v>41549</v>
      </c>
      <c r="C564" s="2">
        <v>0.75</v>
      </c>
      <c r="D564" t="s">
        <v>241</v>
      </c>
      <c r="E564" s="3" t="s">
        <v>1160</v>
      </c>
      <c r="G564">
        <v>0</v>
      </c>
      <c r="H564">
        <v>1</v>
      </c>
      <c r="I564">
        <v>0</v>
      </c>
      <c r="J564">
        <v>0</v>
      </c>
      <c r="K564" t="s">
        <v>57</v>
      </c>
      <c r="L564" t="s">
        <v>58</v>
      </c>
      <c r="M564" t="s">
        <v>1158</v>
      </c>
      <c r="N564" t="s">
        <v>113</v>
      </c>
      <c r="O564" t="s">
        <v>1159</v>
      </c>
      <c r="P564" t="s">
        <v>21</v>
      </c>
      <c r="R564" s="3"/>
    </row>
    <row r="565" spans="1:18" customFormat="1" ht="14.25" customHeight="1" x14ac:dyDescent="0.25">
      <c r="A565" s="3">
        <f t="shared" si="8"/>
        <v>4</v>
      </c>
      <c r="B565" s="1">
        <v>41549</v>
      </c>
      <c r="C565" s="2">
        <v>0.77083333333333337</v>
      </c>
      <c r="D565" t="s">
        <v>276</v>
      </c>
      <c r="E565" s="3" t="s">
        <v>534</v>
      </c>
      <c r="G565">
        <v>1</v>
      </c>
      <c r="H565">
        <v>0</v>
      </c>
      <c r="I565">
        <v>0</v>
      </c>
      <c r="J565">
        <v>0</v>
      </c>
      <c r="K565" t="s">
        <v>57</v>
      </c>
      <c r="L565" t="s">
        <v>58</v>
      </c>
      <c r="M565" t="s">
        <v>41</v>
      </c>
      <c r="N565" t="s">
        <v>42</v>
      </c>
      <c r="O565" t="s">
        <v>43</v>
      </c>
      <c r="P565" t="s">
        <v>25</v>
      </c>
    </row>
    <row r="566" spans="1:18" customFormat="1" ht="14.25" customHeight="1" x14ac:dyDescent="0.25">
      <c r="A566" s="3">
        <f t="shared" si="8"/>
        <v>4</v>
      </c>
      <c r="B566" s="1">
        <v>41549</v>
      </c>
      <c r="C566" s="2">
        <v>0.79166666666666663</v>
      </c>
      <c r="D566" t="s">
        <v>276</v>
      </c>
      <c r="E566" s="3" t="s">
        <v>534</v>
      </c>
      <c r="G566">
        <v>1</v>
      </c>
      <c r="H566">
        <v>0</v>
      </c>
      <c r="I566">
        <v>0</v>
      </c>
      <c r="J566">
        <v>0</v>
      </c>
      <c r="K566" t="s">
        <v>57</v>
      </c>
      <c r="L566" t="s">
        <v>58</v>
      </c>
      <c r="M566" t="s">
        <v>41</v>
      </c>
      <c r="N566" t="s">
        <v>42</v>
      </c>
      <c r="O566" t="s">
        <v>43</v>
      </c>
      <c r="P566" t="s">
        <v>25</v>
      </c>
      <c r="Q566" s="3"/>
    </row>
    <row r="567" spans="1:18" customFormat="1" ht="14.25" customHeight="1" x14ac:dyDescent="0.25">
      <c r="A567" s="3">
        <f t="shared" si="8"/>
        <v>4</v>
      </c>
      <c r="B567" s="1">
        <v>41549</v>
      </c>
      <c r="C567" s="2">
        <v>0.8125</v>
      </c>
      <c r="D567" t="s">
        <v>268</v>
      </c>
      <c r="E567" s="3" t="s">
        <v>1161</v>
      </c>
      <c r="F567" t="s">
        <v>65</v>
      </c>
      <c r="G567">
        <v>0</v>
      </c>
      <c r="H567">
        <v>1</v>
      </c>
      <c r="I567">
        <v>0</v>
      </c>
      <c r="J567">
        <v>1</v>
      </c>
      <c r="K567" t="s">
        <v>57</v>
      </c>
      <c r="L567" t="s">
        <v>58</v>
      </c>
      <c r="M567" t="s">
        <v>95</v>
      </c>
      <c r="N567" t="s">
        <v>926</v>
      </c>
      <c r="O567" t="s">
        <v>927</v>
      </c>
      <c r="P567" t="s">
        <v>29</v>
      </c>
      <c r="R567" s="3"/>
    </row>
    <row r="568" spans="1:18" customFormat="1" ht="14.25" customHeight="1" x14ac:dyDescent="0.25">
      <c r="A568" s="3">
        <f t="shared" si="8"/>
        <v>4</v>
      </c>
      <c r="B568" s="1">
        <v>41549</v>
      </c>
      <c r="C568" s="2">
        <v>0.83333333333333337</v>
      </c>
      <c r="D568" t="s">
        <v>268</v>
      </c>
      <c r="E568" s="3" t="s">
        <v>1162</v>
      </c>
      <c r="G568">
        <v>0</v>
      </c>
      <c r="H568">
        <v>1</v>
      </c>
      <c r="I568">
        <v>0</v>
      </c>
      <c r="J568">
        <v>0</v>
      </c>
      <c r="K568" t="s">
        <v>57</v>
      </c>
      <c r="L568" t="s">
        <v>58</v>
      </c>
      <c r="M568" t="s">
        <v>95</v>
      </c>
      <c r="N568" t="s">
        <v>926</v>
      </c>
      <c r="O568" t="s">
        <v>927</v>
      </c>
      <c r="P568" t="s">
        <v>29</v>
      </c>
      <c r="Q568" s="3"/>
    </row>
    <row r="569" spans="1:18" customFormat="1" ht="14.25" customHeight="1" x14ac:dyDescent="0.25">
      <c r="A569" s="3">
        <f t="shared" si="8"/>
        <v>5</v>
      </c>
      <c r="B569" s="1">
        <v>41550</v>
      </c>
      <c r="C569" s="2">
        <v>0.47916666666666669</v>
      </c>
      <c r="D569" t="s">
        <v>270</v>
      </c>
      <c r="E569" s="3" t="s">
        <v>1147</v>
      </c>
      <c r="G569">
        <v>0</v>
      </c>
      <c r="H569">
        <v>1</v>
      </c>
      <c r="I569">
        <v>0</v>
      </c>
      <c r="J569">
        <v>0</v>
      </c>
      <c r="K569" t="s">
        <v>39</v>
      </c>
      <c r="L569" t="s">
        <v>40</v>
      </c>
      <c r="M569" t="s">
        <v>522</v>
      </c>
      <c r="N569" t="s">
        <v>27</v>
      </c>
      <c r="O569" t="s">
        <v>523</v>
      </c>
      <c r="P569" t="s">
        <v>29</v>
      </c>
      <c r="Q569" s="3"/>
    </row>
    <row r="570" spans="1:18" customFormat="1" ht="14.25" customHeight="1" x14ac:dyDescent="0.25">
      <c r="A570" s="3">
        <f t="shared" si="8"/>
        <v>5</v>
      </c>
      <c r="B570" s="1">
        <v>41550</v>
      </c>
      <c r="C570" s="2">
        <v>0.5</v>
      </c>
      <c r="D570" t="s">
        <v>273</v>
      </c>
      <c r="E570" s="3" t="s">
        <v>445</v>
      </c>
      <c r="G570">
        <v>0</v>
      </c>
      <c r="H570">
        <v>1</v>
      </c>
      <c r="I570">
        <v>0</v>
      </c>
      <c r="J570">
        <v>0</v>
      </c>
      <c r="K570" t="s">
        <v>39</v>
      </c>
      <c r="L570" t="s">
        <v>40</v>
      </c>
      <c r="M570" t="s">
        <v>118</v>
      </c>
      <c r="N570" t="s">
        <v>119</v>
      </c>
      <c r="O570" t="s">
        <v>120</v>
      </c>
      <c r="P570" t="s">
        <v>55</v>
      </c>
      <c r="Q570" s="3"/>
    </row>
    <row r="571" spans="1:18" customFormat="1" ht="14.25" customHeight="1" x14ac:dyDescent="0.25">
      <c r="A571" s="3">
        <f t="shared" si="8"/>
        <v>5</v>
      </c>
      <c r="B571" s="1">
        <v>41550</v>
      </c>
      <c r="C571" s="2">
        <v>0.5</v>
      </c>
      <c r="D571" t="s">
        <v>255</v>
      </c>
      <c r="E571" s="3" t="s">
        <v>1122</v>
      </c>
      <c r="F571" t="s">
        <v>1123</v>
      </c>
      <c r="G571">
        <v>0</v>
      </c>
      <c r="H571">
        <v>1</v>
      </c>
      <c r="I571">
        <v>0</v>
      </c>
      <c r="J571">
        <v>0</v>
      </c>
      <c r="K571" t="s">
        <v>14</v>
      </c>
      <c r="L571" t="s">
        <v>15</v>
      </c>
      <c r="M571" t="s">
        <v>77</v>
      </c>
      <c r="N571" t="s">
        <v>78</v>
      </c>
      <c r="O571" t="s">
        <v>79</v>
      </c>
      <c r="P571" t="s">
        <v>29</v>
      </c>
      <c r="Q571" s="3"/>
      <c r="R571" s="3"/>
    </row>
    <row r="572" spans="1:18" customFormat="1" ht="14.25" customHeight="1" x14ac:dyDescent="0.25">
      <c r="A572" s="3">
        <f t="shared" si="8"/>
        <v>5</v>
      </c>
      <c r="B572" s="1">
        <v>41550</v>
      </c>
      <c r="C572" s="2">
        <v>0.5</v>
      </c>
      <c r="D572" t="s">
        <v>250</v>
      </c>
      <c r="E572" s="3" t="s">
        <v>1127</v>
      </c>
      <c r="G572">
        <v>0</v>
      </c>
      <c r="H572">
        <v>1</v>
      </c>
      <c r="I572">
        <v>0</v>
      </c>
      <c r="J572">
        <v>1</v>
      </c>
      <c r="K572" t="s">
        <v>81</v>
      </c>
      <c r="L572" t="s">
        <v>82</v>
      </c>
      <c r="M572" t="s">
        <v>188</v>
      </c>
      <c r="N572" t="s">
        <v>1128</v>
      </c>
      <c r="O572" t="s">
        <v>1129</v>
      </c>
      <c r="P572" t="s">
        <v>21</v>
      </c>
      <c r="Q572" s="3"/>
    </row>
    <row r="573" spans="1:18" customFormat="1" ht="14.25" customHeight="1" x14ac:dyDescent="0.25">
      <c r="A573" s="3">
        <f t="shared" si="8"/>
        <v>5</v>
      </c>
      <c r="B573" s="1">
        <v>41550</v>
      </c>
      <c r="C573" s="2">
        <v>0.52083333333333337</v>
      </c>
      <c r="D573" t="s">
        <v>270</v>
      </c>
      <c r="E573" s="3" t="s">
        <v>1136</v>
      </c>
      <c r="G573">
        <v>0</v>
      </c>
      <c r="H573">
        <v>1</v>
      </c>
      <c r="I573">
        <v>0</v>
      </c>
      <c r="J573">
        <v>1</v>
      </c>
      <c r="K573" t="s">
        <v>39</v>
      </c>
      <c r="L573" t="s">
        <v>40</v>
      </c>
      <c r="M573" t="s">
        <v>1137</v>
      </c>
      <c r="N573" t="s">
        <v>1138</v>
      </c>
      <c r="O573" t="s">
        <v>1139</v>
      </c>
      <c r="P573" t="s">
        <v>29</v>
      </c>
      <c r="R573" s="3"/>
    </row>
    <row r="574" spans="1:18" customFormat="1" ht="14.25" customHeight="1" x14ac:dyDescent="0.25">
      <c r="A574" s="3">
        <f t="shared" si="8"/>
        <v>5</v>
      </c>
      <c r="B574" s="1">
        <v>41550</v>
      </c>
      <c r="C574" s="2">
        <v>0.52083333333333337</v>
      </c>
      <c r="D574" t="s">
        <v>255</v>
      </c>
      <c r="E574" s="3" t="s">
        <v>1122</v>
      </c>
      <c r="G574">
        <v>0</v>
      </c>
      <c r="H574">
        <v>1</v>
      </c>
      <c r="I574">
        <v>0</v>
      </c>
      <c r="J574">
        <v>0</v>
      </c>
      <c r="K574" t="s">
        <v>14</v>
      </c>
      <c r="L574" t="s">
        <v>15</v>
      </c>
      <c r="M574" t="s">
        <v>77</v>
      </c>
      <c r="N574" t="s">
        <v>78</v>
      </c>
      <c r="O574" t="s">
        <v>79</v>
      </c>
      <c r="P574" t="s">
        <v>29</v>
      </c>
    </row>
    <row r="575" spans="1:18" customFormat="1" ht="14.25" customHeight="1" x14ac:dyDescent="0.25">
      <c r="A575" s="3">
        <f t="shared" si="8"/>
        <v>5</v>
      </c>
      <c r="B575" s="1">
        <v>41550</v>
      </c>
      <c r="C575" s="2">
        <v>0.52083333333333337</v>
      </c>
      <c r="D575" t="s">
        <v>250</v>
      </c>
      <c r="E575" s="3" t="s">
        <v>1130</v>
      </c>
      <c r="G575">
        <v>0</v>
      </c>
      <c r="H575">
        <v>1</v>
      </c>
      <c r="I575">
        <v>0</v>
      </c>
      <c r="J575">
        <v>0</v>
      </c>
      <c r="K575" t="s">
        <v>81</v>
      </c>
      <c r="L575" t="s">
        <v>82</v>
      </c>
      <c r="M575" t="s">
        <v>83</v>
      </c>
      <c r="N575" t="s">
        <v>84</v>
      </c>
      <c r="O575" t="s">
        <v>85</v>
      </c>
      <c r="P575" t="s">
        <v>21</v>
      </c>
      <c r="Q575" s="3"/>
    </row>
    <row r="576" spans="1:18" customFormat="1" ht="14.25" customHeight="1" x14ac:dyDescent="0.25">
      <c r="A576" s="3">
        <f t="shared" si="8"/>
        <v>5</v>
      </c>
      <c r="B576" s="1">
        <v>41550</v>
      </c>
      <c r="C576" s="2">
        <v>0.54166666666666663</v>
      </c>
      <c r="E576" s="3"/>
      <c r="G576">
        <v>0</v>
      </c>
      <c r="H576">
        <v>0</v>
      </c>
      <c r="I576">
        <v>0</v>
      </c>
      <c r="J576">
        <v>0</v>
      </c>
      <c r="K576" t="s">
        <v>39</v>
      </c>
      <c r="L576" t="s">
        <v>40</v>
      </c>
      <c r="Q576" s="3"/>
    </row>
    <row r="577" spans="1:18" customFormat="1" ht="14.25" customHeight="1" x14ac:dyDescent="0.25">
      <c r="A577" s="3">
        <f t="shared" si="8"/>
        <v>5</v>
      </c>
      <c r="B577" s="1">
        <v>41550</v>
      </c>
      <c r="C577" s="2">
        <v>0.54166666666666663</v>
      </c>
      <c r="E577" s="3"/>
      <c r="G577">
        <v>0</v>
      </c>
      <c r="H577">
        <v>0</v>
      </c>
      <c r="I577">
        <v>0</v>
      </c>
      <c r="J577">
        <v>0</v>
      </c>
      <c r="K577" t="s">
        <v>81</v>
      </c>
      <c r="L577" t="s">
        <v>82</v>
      </c>
      <c r="Q577" s="3"/>
    </row>
    <row r="578" spans="1:18" customFormat="1" ht="14.25" customHeight="1" x14ac:dyDescent="0.25">
      <c r="A578" s="3">
        <f t="shared" si="8"/>
        <v>5</v>
      </c>
      <c r="B578" s="1">
        <v>41550</v>
      </c>
      <c r="C578" s="2">
        <v>0.5625</v>
      </c>
      <c r="E578" s="3"/>
      <c r="G578">
        <v>0</v>
      </c>
      <c r="H578">
        <v>0</v>
      </c>
      <c r="I578">
        <v>0</v>
      </c>
      <c r="J578">
        <v>0</v>
      </c>
      <c r="K578" t="s">
        <v>39</v>
      </c>
      <c r="L578" t="s">
        <v>40</v>
      </c>
      <c r="R578" s="3"/>
    </row>
    <row r="579" spans="1:18" customFormat="1" ht="14.25" customHeight="1" x14ac:dyDescent="0.25">
      <c r="A579" s="3">
        <f t="shared" ref="A579:A642" si="9">WEEKDAY(B579,1)</f>
        <v>5</v>
      </c>
      <c r="B579" s="1">
        <v>41550</v>
      </c>
      <c r="C579" s="2">
        <v>0.58333333333333337</v>
      </c>
      <c r="D579" t="s">
        <v>270</v>
      </c>
      <c r="E579" s="3" t="s">
        <v>1140</v>
      </c>
      <c r="G579">
        <v>0</v>
      </c>
      <c r="H579">
        <v>1</v>
      </c>
      <c r="I579">
        <v>0</v>
      </c>
      <c r="J579">
        <v>1</v>
      </c>
      <c r="K579" t="s">
        <v>39</v>
      </c>
      <c r="L579" t="s">
        <v>40</v>
      </c>
      <c r="M579" t="s">
        <v>1141</v>
      </c>
      <c r="N579" t="s">
        <v>1142</v>
      </c>
      <c r="O579" t="s">
        <v>1143</v>
      </c>
      <c r="P579" t="s">
        <v>29</v>
      </c>
    </row>
    <row r="580" spans="1:18" customFormat="1" ht="14.25" customHeight="1" x14ac:dyDescent="0.25">
      <c r="A580" s="3">
        <f t="shared" si="9"/>
        <v>5</v>
      </c>
      <c r="B580" s="1">
        <v>41550</v>
      </c>
      <c r="C580" s="2">
        <v>0.58333333333333337</v>
      </c>
      <c r="D580" t="s">
        <v>252</v>
      </c>
      <c r="E580" s="3" t="s">
        <v>1133</v>
      </c>
      <c r="G580">
        <v>1</v>
      </c>
      <c r="H580">
        <v>0</v>
      </c>
      <c r="I580">
        <v>0</v>
      </c>
      <c r="J580">
        <v>1</v>
      </c>
      <c r="K580" t="s">
        <v>69</v>
      </c>
      <c r="L580" t="s">
        <v>70</v>
      </c>
      <c r="M580" t="s">
        <v>1006</v>
      </c>
      <c r="N580" t="s">
        <v>1007</v>
      </c>
      <c r="O580" t="s">
        <v>1008</v>
      </c>
      <c r="P580" t="s">
        <v>21</v>
      </c>
      <c r="R580" s="3"/>
    </row>
    <row r="581" spans="1:18" customFormat="1" ht="14.25" customHeight="1" x14ac:dyDescent="0.25">
      <c r="A581" s="3">
        <f t="shared" si="9"/>
        <v>5</v>
      </c>
      <c r="B581" s="1">
        <v>41550</v>
      </c>
      <c r="C581" s="2">
        <v>0.60416666666666663</v>
      </c>
      <c r="D581" t="s">
        <v>247</v>
      </c>
      <c r="E581" s="3" t="s">
        <v>1144</v>
      </c>
      <c r="G581">
        <v>0</v>
      </c>
      <c r="H581">
        <v>1</v>
      </c>
      <c r="I581">
        <v>0</v>
      </c>
      <c r="J581">
        <v>0</v>
      </c>
      <c r="K581" t="s">
        <v>39</v>
      </c>
      <c r="L581" t="s">
        <v>40</v>
      </c>
      <c r="M581" t="s">
        <v>349</v>
      </c>
      <c r="N581" t="s">
        <v>1145</v>
      </c>
      <c r="O581" t="s">
        <v>1146</v>
      </c>
      <c r="P581" t="s">
        <v>55</v>
      </c>
      <c r="Q581" s="3"/>
      <c r="R581" s="3"/>
    </row>
    <row r="582" spans="1:18" customFormat="1" ht="14.25" customHeight="1" x14ac:dyDescent="0.25">
      <c r="A582" s="3">
        <f t="shared" si="9"/>
        <v>5</v>
      </c>
      <c r="B582" s="1">
        <v>41550</v>
      </c>
      <c r="C582" s="2">
        <v>0.60416666666666663</v>
      </c>
      <c r="D582" t="s">
        <v>252</v>
      </c>
      <c r="E582" s="3" t="s">
        <v>1135</v>
      </c>
      <c r="G582">
        <v>0</v>
      </c>
      <c r="H582">
        <v>1</v>
      </c>
      <c r="I582">
        <v>0</v>
      </c>
      <c r="J582">
        <v>0</v>
      </c>
      <c r="K582" t="s">
        <v>69</v>
      </c>
      <c r="L582" t="s">
        <v>70</v>
      </c>
      <c r="M582" t="s">
        <v>1006</v>
      </c>
      <c r="N582" t="s">
        <v>1007</v>
      </c>
      <c r="O582" t="s">
        <v>1008</v>
      </c>
      <c r="P582" t="s">
        <v>21</v>
      </c>
      <c r="Q582" s="3"/>
    </row>
    <row r="583" spans="1:18" customFormat="1" ht="14.25" customHeight="1" x14ac:dyDescent="0.25">
      <c r="A583" s="3">
        <f t="shared" si="9"/>
        <v>5</v>
      </c>
      <c r="B583" s="1">
        <v>41550</v>
      </c>
      <c r="C583" s="2">
        <v>0.625</v>
      </c>
      <c r="D583" t="s">
        <v>247</v>
      </c>
      <c r="E583" s="3" t="s">
        <v>1144</v>
      </c>
      <c r="G583">
        <v>0</v>
      </c>
      <c r="H583">
        <v>1</v>
      </c>
      <c r="I583">
        <v>0</v>
      </c>
      <c r="J583">
        <v>0</v>
      </c>
      <c r="K583" t="s">
        <v>39</v>
      </c>
      <c r="L583" t="s">
        <v>40</v>
      </c>
      <c r="M583" t="s">
        <v>349</v>
      </c>
      <c r="N583" t="s">
        <v>1145</v>
      </c>
      <c r="O583" t="s">
        <v>1146</v>
      </c>
      <c r="P583" t="s">
        <v>55</v>
      </c>
      <c r="Q583" s="3"/>
      <c r="R583" s="3"/>
    </row>
    <row r="584" spans="1:18" customFormat="1" ht="14.25" customHeight="1" x14ac:dyDescent="0.25">
      <c r="A584" s="3">
        <f t="shared" si="9"/>
        <v>5</v>
      </c>
      <c r="B584" s="1">
        <v>41550</v>
      </c>
      <c r="C584" s="2">
        <v>0.64583333333333337</v>
      </c>
      <c r="E584" s="3"/>
      <c r="G584">
        <v>0</v>
      </c>
      <c r="H584">
        <v>0</v>
      </c>
      <c r="I584">
        <v>0</v>
      </c>
      <c r="J584">
        <v>0</v>
      </c>
      <c r="K584" t="s">
        <v>39</v>
      </c>
      <c r="L584" t="s">
        <v>40</v>
      </c>
      <c r="Q584" s="3"/>
    </row>
    <row r="585" spans="1:18" customFormat="1" ht="14.25" customHeight="1" x14ac:dyDescent="0.25">
      <c r="A585" s="3">
        <f t="shared" si="9"/>
        <v>5</v>
      </c>
      <c r="B585" s="1">
        <v>41550</v>
      </c>
      <c r="C585" s="2">
        <v>0.64583333333333337</v>
      </c>
      <c r="D585" t="s">
        <v>475</v>
      </c>
      <c r="E585" s="3" t="s">
        <v>1118</v>
      </c>
      <c r="G585">
        <v>0</v>
      </c>
      <c r="H585">
        <v>1</v>
      </c>
      <c r="I585">
        <v>0</v>
      </c>
      <c r="J585">
        <v>0</v>
      </c>
      <c r="K585" t="s">
        <v>95</v>
      </c>
      <c r="L585" t="s">
        <v>96</v>
      </c>
      <c r="M585" t="s">
        <v>603</v>
      </c>
      <c r="N585" t="s">
        <v>604</v>
      </c>
      <c r="O585" t="s">
        <v>605</v>
      </c>
      <c r="P585" t="s">
        <v>51</v>
      </c>
      <c r="Q585" s="3"/>
      <c r="R585" s="3"/>
    </row>
    <row r="586" spans="1:18" customFormat="1" ht="14.25" customHeight="1" x14ac:dyDescent="0.25">
      <c r="A586" s="3">
        <f t="shared" si="9"/>
        <v>5</v>
      </c>
      <c r="B586" s="1">
        <v>41550</v>
      </c>
      <c r="C586" s="2">
        <v>0.66666666666666663</v>
      </c>
      <c r="E586" s="3"/>
      <c r="G586">
        <v>0</v>
      </c>
      <c r="H586">
        <v>0</v>
      </c>
      <c r="I586">
        <v>0</v>
      </c>
      <c r="J586">
        <v>0</v>
      </c>
      <c r="K586" t="s">
        <v>39</v>
      </c>
      <c r="L586" t="s">
        <v>40</v>
      </c>
      <c r="R586" s="3"/>
    </row>
    <row r="587" spans="1:18" customFormat="1" ht="14.25" customHeight="1" x14ac:dyDescent="0.25">
      <c r="A587" s="3">
        <f t="shared" si="9"/>
        <v>5</v>
      </c>
      <c r="B587" s="1">
        <v>41550</v>
      </c>
      <c r="C587" s="2">
        <v>0.66666666666666663</v>
      </c>
      <c r="D587" t="s">
        <v>257</v>
      </c>
      <c r="E587" s="3" t="s">
        <v>1116</v>
      </c>
      <c r="F587" t="s">
        <v>1117</v>
      </c>
      <c r="G587">
        <v>0</v>
      </c>
      <c r="H587">
        <v>1</v>
      </c>
      <c r="I587">
        <v>0</v>
      </c>
      <c r="J587">
        <v>0</v>
      </c>
      <c r="K587" t="s">
        <v>57</v>
      </c>
      <c r="L587" t="s">
        <v>58</v>
      </c>
      <c r="M587" t="s">
        <v>83</v>
      </c>
      <c r="N587" t="s">
        <v>84</v>
      </c>
      <c r="O587" t="s">
        <v>85</v>
      </c>
      <c r="P587" t="s">
        <v>21</v>
      </c>
      <c r="Q587" s="3"/>
      <c r="R587" s="3"/>
    </row>
    <row r="588" spans="1:18" customFormat="1" ht="14.25" customHeight="1" x14ac:dyDescent="0.25">
      <c r="A588" s="3">
        <f t="shared" si="9"/>
        <v>5</v>
      </c>
      <c r="B588" s="1">
        <v>41550</v>
      </c>
      <c r="C588" s="2">
        <v>0.66666666666666663</v>
      </c>
      <c r="D588" t="s">
        <v>475</v>
      </c>
      <c r="E588" s="3" t="s">
        <v>1118</v>
      </c>
      <c r="G588">
        <v>0</v>
      </c>
      <c r="H588">
        <v>1</v>
      </c>
      <c r="I588">
        <v>0</v>
      </c>
      <c r="J588">
        <v>0</v>
      </c>
      <c r="K588" t="s">
        <v>95</v>
      </c>
      <c r="L588" t="s">
        <v>96</v>
      </c>
      <c r="M588" t="s">
        <v>603</v>
      </c>
      <c r="N588" t="s">
        <v>604</v>
      </c>
      <c r="O588" t="s">
        <v>605</v>
      </c>
      <c r="P588" t="s">
        <v>51</v>
      </c>
    </row>
    <row r="589" spans="1:18" customFormat="1" ht="14.25" customHeight="1" x14ac:dyDescent="0.25">
      <c r="A589" s="3">
        <f t="shared" si="9"/>
        <v>5</v>
      </c>
      <c r="B589" s="1">
        <v>41550</v>
      </c>
      <c r="C589" s="2">
        <v>0.6875</v>
      </c>
      <c r="D589" t="s">
        <v>257</v>
      </c>
      <c r="E589" s="3" t="s">
        <v>1131</v>
      </c>
      <c r="G589">
        <v>1</v>
      </c>
      <c r="H589">
        <v>0</v>
      </c>
      <c r="I589">
        <v>0</v>
      </c>
      <c r="J589">
        <v>0</v>
      </c>
      <c r="K589" t="s">
        <v>81</v>
      </c>
      <c r="L589" t="s">
        <v>82</v>
      </c>
      <c r="M589" t="s">
        <v>575</v>
      </c>
      <c r="N589" t="s">
        <v>576</v>
      </c>
      <c r="O589" t="s">
        <v>577</v>
      </c>
      <c r="P589" t="s">
        <v>29</v>
      </c>
      <c r="Q589" s="3"/>
      <c r="R589" s="3"/>
    </row>
    <row r="590" spans="1:18" customFormat="1" ht="14.25" customHeight="1" x14ac:dyDescent="0.25">
      <c r="A590" s="3">
        <f t="shared" si="9"/>
        <v>5</v>
      </c>
      <c r="B590" s="1">
        <v>41550</v>
      </c>
      <c r="C590" s="2">
        <v>0.6875</v>
      </c>
      <c r="D590" t="s">
        <v>268</v>
      </c>
      <c r="E590" s="3" t="s">
        <v>1119</v>
      </c>
      <c r="F590" t="s">
        <v>1120</v>
      </c>
      <c r="G590">
        <v>0</v>
      </c>
      <c r="H590">
        <v>1</v>
      </c>
      <c r="I590">
        <v>0</v>
      </c>
      <c r="J590">
        <v>0</v>
      </c>
      <c r="K590" t="s">
        <v>57</v>
      </c>
      <c r="L590" t="s">
        <v>58</v>
      </c>
      <c r="M590" t="s">
        <v>95</v>
      </c>
      <c r="N590" t="s">
        <v>926</v>
      </c>
      <c r="O590" t="s">
        <v>927</v>
      </c>
      <c r="P590" t="s">
        <v>29</v>
      </c>
      <c r="Q590" s="3"/>
    </row>
    <row r="591" spans="1:18" customFormat="1" ht="14.25" customHeight="1" x14ac:dyDescent="0.25">
      <c r="A591" s="3">
        <f t="shared" si="9"/>
        <v>5</v>
      </c>
      <c r="B591" s="1">
        <v>41550</v>
      </c>
      <c r="C591" s="2">
        <v>0.6875</v>
      </c>
      <c r="D591" t="s">
        <v>264</v>
      </c>
      <c r="E591" s="3" t="s">
        <v>1134</v>
      </c>
      <c r="G591">
        <v>0</v>
      </c>
      <c r="H591">
        <v>1</v>
      </c>
      <c r="I591">
        <v>0</v>
      </c>
      <c r="J591">
        <v>0</v>
      </c>
      <c r="K591" t="s">
        <v>95</v>
      </c>
      <c r="L591" t="s">
        <v>96</v>
      </c>
      <c r="M591" t="s">
        <v>481</v>
      </c>
      <c r="N591" t="s">
        <v>482</v>
      </c>
      <c r="O591" t="s">
        <v>483</v>
      </c>
      <c r="P591" t="s">
        <v>21</v>
      </c>
      <c r="Q591" s="3"/>
      <c r="R591" s="3"/>
    </row>
    <row r="592" spans="1:18" customFormat="1" ht="14.25" customHeight="1" x14ac:dyDescent="0.25">
      <c r="A592" s="3">
        <f t="shared" si="9"/>
        <v>5</v>
      </c>
      <c r="B592" s="1">
        <v>41550</v>
      </c>
      <c r="C592" s="2">
        <v>0.70833333333333337</v>
      </c>
      <c r="D592" t="s">
        <v>270</v>
      </c>
      <c r="E592" s="3" t="s">
        <v>1132</v>
      </c>
      <c r="G592">
        <v>0</v>
      </c>
      <c r="H592">
        <v>1</v>
      </c>
      <c r="I592">
        <v>0</v>
      </c>
      <c r="J592">
        <v>0</v>
      </c>
      <c r="K592" t="s">
        <v>39</v>
      </c>
      <c r="L592" t="s">
        <v>40</v>
      </c>
      <c r="M592" t="s">
        <v>874</v>
      </c>
      <c r="N592" t="s">
        <v>875</v>
      </c>
      <c r="O592" t="s">
        <v>876</v>
      </c>
      <c r="P592" t="s">
        <v>29</v>
      </c>
      <c r="Q592" s="3"/>
      <c r="R592" s="3"/>
    </row>
    <row r="593" spans="1:18" customFormat="1" ht="14.25" customHeight="1" x14ac:dyDescent="0.25">
      <c r="A593" s="3">
        <f t="shared" si="9"/>
        <v>5</v>
      </c>
      <c r="B593" s="1">
        <v>41550</v>
      </c>
      <c r="C593" s="2">
        <v>0.70833333333333337</v>
      </c>
      <c r="E593" s="3"/>
      <c r="G593">
        <v>0</v>
      </c>
      <c r="H593">
        <v>0</v>
      </c>
      <c r="I593">
        <v>0</v>
      </c>
      <c r="J593">
        <v>0</v>
      </c>
      <c r="K593" t="s">
        <v>81</v>
      </c>
      <c r="L593" t="s">
        <v>82</v>
      </c>
    </row>
    <row r="594" spans="1:18" customFormat="1" ht="14.25" customHeight="1" x14ac:dyDescent="0.25">
      <c r="A594" s="3">
        <f t="shared" si="9"/>
        <v>5</v>
      </c>
      <c r="B594" s="1">
        <v>41550</v>
      </c>
      <c r="C594" s="2">
        <v>0.70833333333333337</v>
      </c>
      <c r="D594" t="s">
        <v>268</v>
      </c>
      <c r="E594" s="3" t="s">
        <v>1119</v>
      </c>
      <c r="G594">
        <v>0</v>
      </c>
      <c r="H594">
        <v>1</v>
      </c>
      <c r="I594">
        <v>0</v>
      </c>
      <c r="J594">
        <v>0</v>
      </c>
      <c r="K594" t="s">
        <v>57</v>
      </c>
      <c r="L594" t="s">
        <v>58</v>
      </c>
      <c r="M594" t="s">
        <v>95</v>
      </c>
      <c r="N594" t="s">
        <v>926</v>
      </c>
      <c r="O594" t="s">
        <v>927</v>
      </c>
      <c r="P594" t="s">
        <v>29</v>
      </c>
      <c r="Q594" s="3"/>
    </row>
    <row r="595" spans="1:18" customFormat="1" ht="14.25" customHeight="1" x14ac:dyDescent="0.25">
      <c r="A595" s="3">
        <f t="shared" si="9"/>
        <v>5</v>
      </c>
      <c r="B595" s="1">
        <v>41550</v>
      </c>
      <c r="C595" s="2">
        <v>0.72916666666666663</v>
      </c>
      <c r="D595" t="s">
        <v>270</v>
      </c>
      <c r="E595" s="3" t="s">
        <v>1148</v>
      </c>
      <c r="G595">
        <v>0</v>
      </c>
      <c r="H595">
        <v>1</v>
      </c>
      <c r="I595">
        <v>0</v>
      </c>
      <c r="J595">
        <v>0</v>
      </c>
      <c r="K595" t="s">
        <v>39</v>
      </c>
      <c r="L595" t="s">
        <v>40</v>
      </c>
      <c r="M595" t="s">
        <v>1149</v>
      </c>
      <c r="N595" t="s">
        <v>860</v>
      </c>
      <c r="O595" t="s">
        <v>1150</v>
      </c>
      <c r="P595" t="s">
        <v>29</v>
      </c>
      <c r="R595" s="3"/>
    </row>
    <row r="596" spans="1:18" customFormat="1" ht="14.25" customHeight="1" x14ac:dyDescent="0.25">
      <c r="A596" s="3">
        <f t="shared" si="9"/>
        <v>5</v>
      </c>
      <c r="B596" s="1">
        <v>41550</v>
      </c>
      <c r="C596" s="2">
        <v>0.72916666666666663</v>
      </c>
      <c r="D596" t="s">
        <v>249</v>
      </c>
      <c r="E596" s="3" t="s">
        <v>1124</v>
      </c>
      <c r="G596">
        <v>1</v>
      </c>
      <c r="H596">
        <v>0</v>
      </c>
      <c r="I596">
        <v>0</v>
      </c>
      <c r="J596">
        <v>1</v>
      </c>
      <c r="K596" t="s">
        <v>14</v>
      </c>
      <c r="L596" t="s">
        <v>15</v>
      </c>
      <c r="M596" t="s">
        <v>1125</v>
      </c>
      <c r="N596" t="s">
        <v>917</v>
      </c>
      <c r="O596" t="s">
        <v>1126</v>
      </c>
      <c r="P596" t="s">
        <v>29</v>
      </c>
    </row>
    <row r="597" spans="1:18" customFormat="1" ht="14.25" customHeight="1" x14ac:dyDescent="0.25">
      <c r="A597" s="3">
        <f t="shared" si="9"/>
        <v>5</v>
      </c>
      <c r="B597" s="1">
        <v>41550</v>
      </c>
      <c r="C597" s="2">
        <v>0.72916666666666663</v>
      </c>
      <c r="D597" t="s">
        <v>268</v>
      </c>
      <c r="E597" s="3" t="s">
        <v>1111</v>
      </c>
      <c r="F597" t="s">
        <v>65</v>
      </c>
      <c r="G597">
        <v>0</v>
      </c>
      <c r="H597">
        <v>1</v>
      </c>
      <c r="I597">
        <v>0</v>
      </c>
      <c r="J597">
        <v>0</v>
      </c>
      <c r="K597" t="s">
        <v>57</v>
      </c>
      <c r="L597" t="s">
        <v>58</v>
      </c>
      <c r="M597" t="s">
        <v>165</v>
      </c>
      <c r="N597" t="s">
        <v>987</v>
      </c>
      <c r="O597" t="s">
        <v>988</v>
      </c>
      <c r="P597" t="s">
        <v>29</v>
      </c>
      <c r="R597" s="3"/>
    </row>
    <row r="598" spans="1:18" customFormat="1" ht="14.25" customHeight="1" x14ac:dyDescent="0.25">
      <c r="A598" s="3">
        <f t="shared" si="9"/>
        <v>5</v>
      </c>
      <c r="B598" s="1">
        <v>41550</v>
      </c>
      <c r="C598" s="2">
        <v>0.75</v>
      </c>
      <c r="D598" t="s">
        <v>270</v>
      </c>
      <c r="E598" s="3" t="s">
        <v>1151</v>
      </c>
      <c r="G598">
        <v>0</v>
      </c>
      <c r="H598">
        <v>1</v>
      </c>
      <c r="I598">
        <v>0</v>
      </c>
      <c r="J598">
        <v>0</v>
      </c>
      <c r="K598" t="s">
        <v>39</v>
      </c>
      <c r="L598" t="s">
        <v>40</v>
      </c>
      <c r="M598" t="s">
        <v>1149</v>
      </c>
      <c r="N598" t="s">
        <v>860</v>
      </c>
      <c r="O598" t="s">
        <v>1150</v>
      </c>
      <c r="P598" t="s">
        <v>29</v>
      </c>
      <c r="Q598" s="3"/>
    </row>
    <row r="599" spans="1:18" customFormat="1" ht="14.25" customHeight="1" x14ac:dyDescent="0.25">
      <c r="A599" s="3">
        <f t="shared" si="9"/>
        <v>5</v>
      </c>
      <c r="B599" s="1">
        <v>41550</v>
      </c>
      <c r="C599" s="2">
        <v>0.75</v>
      </c>
      <c r="D599" t="s">
        <v>249</v>
      </c>
      <c r="E599" s="3" t="s">
        <v>1124</v>
      </c>
      <c r="G599">
        <v>1</v>
      </c>
      <c r="H599">
        <v>0</v>
      </c>
      <c r="I599">
        <v>0</v>
      </c>
      <c r="J599">
        <v>1</v>
      </c>
      <c r="K599" t="s">
        <v>14</v>
      </c>
      <c r="L599" t="s">
        <v>15</v>
      </c>
      <c r="M599" t="s">
        <v>1125</v>
      </c>
      <c r="N599" t="s">
        <v>917</v>
      </c>
      <c r="O599" t="s">
        <v>1126</v>
      </c>
      <c r="P599" t="s">
        <v>29</v>
      </c>
      <c r="R599" s="3"/>
    </row>
    <row r="600" spans="1:18" customFormat="1" ht="14.25" customHeight="1" x14ac:dyDescent="0.25">
      <c r="A600" s="3">
        <f t="shared" si="9"/>
        <v>5</v>
      </c>
      <c r="B600" s="1">
        <v>41550</v>
      </c>
      <c r="C600" s="2">
        <v>0.75</v>
      </c>
      <c r="D600" t="s">
        <v>268</v>
      </c>
      <c r="E600" s="3" t="s">
        <v>1112</v>
      </c>
      <c r="G600">
        <v>0</v>
      </c>
      <c r="H600">
        <v>1</v>
      </c>
      <c r="I600">
        <v>0</v>
      </c>
      <c r="J600">
        <v>1</v>
      </c>
      <c r="K600" t="s">
        <v>57</v>
      </c>
      <c r="L600" t="s">
        <v>58</v>
      </c>
      <c r="M600" t="s">
        <v>1113</v>
      </c>
      <c r="N600" t="s">
        <v>1114</v>
      </c>
      <c r="O600" t="s">
        <v>1115</v>
      </c>
      <c r="P600" t="s">
        <v>29</v>
      </c>
      <c r="Q600" s="3"/>
      <c r="R600" s="3"/>
    </row>
    <row r="601" spans="1:18" customFormat="1" ht="14.25" customHeight="1" x14ac:dyDescent="0.25">
      <c r="A601" s="3">
        <f t="shared" si="9"/>
        <v>5</v>
      </c>
      <c r="B601" s="1">
        <v>41550</v>
      </c>
      <c r="C601" s="2">
        <v>0.77083333333333337</v>
      </c>
      <c r="E601" s="3"/>
      <c r="G601">
        <v>0</v>
      </c>
      <c r="H601">
        <v>0</v>
      </c>
      <c r="I601">
        <v>0</v>
      </c>
      <c r="J601">
        <v>0</v>
      </c>
      <c r="K601" t="s">
        <v>14</v>
      </c>
      <c r="L601" t="s">
        <v>15</v>
      </c>
      <c r="Q601" s="3"/>
      <c r="R601" s="3"/>
    </row>
    <row r="602" spans="1:18" customFormat="1" ht="14.25" customHeight="1" x14ac:dyDescent="0.25">
      <c r="A602" s="3">
        <f t="shared" si="9"/>
        <v>5</v>
      </c>
      <c r="B602" s="1">
        <v>41550</v>
      </c>
      <c r="C602" s="2">
        <v>0.77083333333333337</v>
      </c>
      <c r="D602" t="s">
        <v>241</v>
      </c>
      <c r="E602" s="3" t="s">
        <v>1121</v>
      </c>
      <c r="G602">
        <v>1</v>
      </c>
      <c r="H602">
        <v>0</v>
      </c>
      <c r="I602">
        <v>0</v>
      </c>
      <c r="J602">
        <v>0</v>
      </c>
      <c r="K602" t="s">
        <v>57</v>
      </c>
      <c r="L602" t="s">
        <v>58</v>
      </c>
      <c r="M602" t="s">
        <v>369</v>
      </c>
      <c r="N602" t="s">
        <v>370</v>
      </c>
      <c r="O602" t="s">
        <v>371</v>
      </c>
      <c r="P602" t="s">
        <v>21</v>
      </c>
      <c r="R602" s="3"/>
    </row>
    <row r="603" spans="1:18" customFormat="1" ht="14.25" customHeight="1" x14ac:dyDescent="0.25">
      <c r="A603" s="3">
        <f t="shared" si="9"/>
        <v>5</v>
      </c>
      <c r="B603" s="1">
        <v>41550</v>
      </c>
      <c r="C603" s="2">
        <v>0.79166666666666663</v>
      </c>
      <c r="E603" s="3"/>
      <c r="G603">
        <v>0</v>
      </c>
      <c r="H603">
        <v>0</v>
      </c>
      <c r="I603">
        <v>0</v>
      </c>
      <c r="J603">
        <v>0</v>
      </c>
      <c r="K603" t="s">
        <v>14</v>
      </c>
      <c r="L603" t="s">
        <v>15</v>
      </c>
      <c r="R603" s="3"/>
    </row>
    <row r="604" spans="1:18" customFormat="1" ht="14.25" customHeight="1" x14ac:dyDescent="0.25">
      <c r="A604" s="3">
        <f t="shared" si="9"/>
        <v>5</v>
      </c>
      <c r="B604" s="1">
        <v>41550</v>
      </c>
      <c r="C604" s="2">
        <v>0.8125</v>
      </c>
      <c r="E604" s="3"/>
      <c r="G604">
        <v>0</v>
      </c>
      <c r="H604">
        <v>0</v>
      </c>
      <c r="I604">
        <v>0</v>
      </c>
      <c r="J604">
        <v>0</v>
      </c>
      <c r="K604" t="s">
        <v>14</v>
      </c>
      <c r="L604" t="s">
        <v>15</v>
      </c>
    </row>
    <row r="605" spans="1:18" customFormat="1" ht="14.25" customHeight="1" x14ac:dyDescent="0.25">
      <c r="A605" s="3">
        <f t="shared" si="9"/>
        <v>5</v>
      </c>
      <c r="B605" s="1">
        <v>41550</v>
      </c>
      <c r="C605" s="2">
        <v>0.83333333333333337</v>
      </c>
      <c r="E605" s="3"/>
      <c r="G605">
        <v>0</v>
      </c>
      <c r="H605">
        <v>0</v>
      </c>
      <c r="I605">
        <v>0</v>
      </c>
      <c r="J605">
        <v>0</v>
      </c>
      <c r="K605" t="s">
        <v>95</v>
      </c>
      <c r="L605" t="s">
        <v>96</v>
      </c>
    </row>
    <row r="606" spans="1:18" customFormat="1" ht="14.25" customHeight="1" x14ac:dyDescent="0.25">
      <c r="A606" s="3">
        <f t="shared" si="9"/>
        <v>5</v>
      </c>
      <c r="B606" s="1">
        <v>41550</v>
      </c>
      <c r="C606" s="2">
        <v>0.85416666666666663</v>
      </c>
      <c r="E606" s="3"/>
      <c r="G606">
        <v>0</v>
      </c>
      <c r="H606">
        <v>0</v>
      </c>
      <c r="I606">
        <v>0</v>
      </c>
      <c r="J606">
        <v>0</v>
      </c>
      <c r="K606" t="s">
        <v>95</v>
      </c>
      <c r="L606" t="s">
        <v>96</v>
      </c>
    </row>
    <row r="607" spans="1:18" customFormat="1" ht="14.25" customHeight="1" x14ac:dyDescent="0.25">
      <c r="A607" s="3">
        <f t="shared" si="9"/>
        <v>6</v>
      </c>
      <c r="B607" s="1">
        <v>41551</v>
      </c>
      <c r="C607" s="2">
        <v>0.375</v>
      </c>
      <c r="D607" t="s">
        <v>238</v>
      </c>
      <c r="E607" s="3" t="s">
        <v>1100</v>
      </c>
      <c r="G607">
        <v>0</v>
      </c>
      <c r="H607">
        <v>1</v>
      </c>
      <c r="I607">
        <v>0</v>
      </c>
      <c r="J607">
        <v>0</v>
      </c>
      <c r="K607" t="s">
        <v>16</v>
      </c>
      <c r="L607" t="s">
        <v>17</v>
      </c>
      <c r="M607" t="s">
        <v>360</v>
      </c>
      <c r="N607" t="s">
        <v>361</v>
      </c>
      <c r="O607" t="s">
        <v>362</v>
      </c>
      <c r="P607" t="s">
        <v>51</v>
      </c>
      <c r="Q607" s="3"/>
      <c r="R607" s="3"/>
    </row>
    <row r="608" spans="1:18" customFormat="1" ht="14.25" customHeight="1" x14ac:dyDescent="0.25">
      <c r="A608" s="3">
        <f t="shared" si="9"/>
        <v>6</v>
      </c>
      <c r="B608" s="1">
        <v>41551</v>
      </c>
      <c r="C608" s="2">
        <v>0.39583333333333331</v>
      </c>
      <c r="D608" t="s">
        <v>238</v>
      </c>
      <c r="E608" s="3" t="s">
        <v>1100</v>
      </c>
      <c r="G608">
        <v>0</v>
      </c>
      <c r="H608">
        <v>1</v>
      </c>
      <c r="I608">
        <v>0</v>
      </c>
      <c r="J608">
        <v>0</v>
      </c>
      <c r="K608" t="s">
        <v>16</v>
      </c>
      <c r="L608" t="s">
        <v>17</v>
      </c>
      <c r="M608" t="s">
        <v>360</v>
      </c>
      <c r="N608" t="s">
        <v>361</v>
      </c>
      <c r="O608" t="s">
        <v>362</v>
      </c>
      <c r="P608" t="s">
        <v>51</v>
      </c>
    </row>
    <row r="609" spans="1:18" customFormat="1" ht="14.25" customHeight="1" x14ac:dyDescent="0.25">
      <c r="A609" s="3">
        <f t="shared" si="9"/>
        <v>6</v>
      </c>
      <c r="B609" s="1">
        <v>41551</v>
      </c>
      <c r="C609" s="2">
        <v>0.41666666666666669</v>
      </c>
      <c r="E609" s="3"/>
      <c r="G609">
        <v>0</v>
      </c>
      <c r="H609">
        <v>0</v>
      </c>
      <c r="I609">
        <v>0</v>
      </c>
      <c r="J609">
        <v>0</v>
      </c>
      <c r="K609" t="s">
        <v>16</v>
      </c>
      <c r="L609" t="s">
        <v>17</v>
      </c>
      <c r="R609" s="3"/>
    </row>
    <row r="610" spans="1:18" customFormat="1" ht="14.25" customHeight="1" x14ac:dyDescent="0.25">
      <c r="A610" s="3">
        <f t="shared" si="9"/>
        <v>6</v>
      </c>
      <c r="B610" s="1">
        <v>41551</v>
      </c>
      <c r="C610" s="2">
        <v>0.5</v>
      </c>
      <c r="D610" t="s">
        <v>240</v>
      </c>
      <c r="E610" s="3" t="s">
        <v>1101</v>
      </c>
      <c r="G610">
        <v>0</v>
      </c>
      <c r="H610">
        <v>1</v>
      </c>
      <c r="I610">
        <v>0</v>
      </c>
      <c r="J610">
        <v>1</v>
      </c>
      <c r="K610" t="s">
        <v>16</v>
      </c>
      <c r="L610" t="s">
        <v>17</v>
      </c>
      <c r="M610" t="s">
        <v>1102</v>
      </c>
      <c r="N610" t="s">
        <v>1103</v>
      </c>
      <c r="O610" t="s">
        <v>1104</v>
      </c>
      <c r="P610" t="s">
        <v>21</v>
      </c>
    </row>
    <row r="611" spans="1:18" customFormat="1" ht="14.25" customHeight="1" x14ac:dyDescent="0.25">
      <c r="A611" s="3">
        <f t="shared" si="9"/>
        <v>6</v>
      </c>
      <c r="B611" s="1">
        <v>41551</v>
      </c>
      <c r="C611" s="2">
        <v>0.54166666666666663</v>
      </c>
      <c r="E611" s="3"/>
      <c r="G611">
        <v>0</v>
      </c>
      <c r="H611">
        <v>0</v>
      </c>
      <c r="I611">
        <v>0</v>
      </c>
      <c r="J611">
        <v>0</v>
      </c>
      <c r="K611" t="s">
        <v>30</v>
      </c>
      <c r="L611" t="s">
        <v>31</v>
      </c>
    </row>
    <row r="612" spans="1:18" customFormat="1" ht="14.25" customHeight="1" x14ac:dyDescent="0.25">
      <c r="A612" s="3">
        <f t="shared" si="9"/>
        <v>6</v>
      </c>
      <c r="B612" s="1">
        <v>41551</v>
      </c>
      <c r="C612" s="2">
        <v>0.54166666666666663</v>
      </c>
      <c r="E612" s="3"/>
      <c r="G612">
        <v>0</v>
      </c>
      <c r="H612">
        <v>0</v>
      </c>
      <c r="I612">
        <v>0</v>
      </c>
      <c r="J612">
        <v>0</v>
      </c>
      <c r="K612" t="s">
        <v>16</v>
      </c>
      <c r="L612" t="s">
        <v>17</v>
      </c>
      <c r="R612" s="3"/>
    </row>
    <row r="613" spans="1:18" customFormat="1" ht="14.25" customHeight="1" x14ac:dyDescent="0.25">
      <c r="A613" s="3">
        <f t="shared" si="9"/>
        <v>6</v>
      </c>
      <c r="B613" s="1">
        <v>41551</v>
      </c>
      <c r="C613" s="2">
        <v>0.5625</v>
      </c>
      <c r="E613" s="3"/>
      <c r="G613">
        <v>0</v>
      </c>
      <c r="H613">
        <v>0</v>
      </c>
      <c r="I613">
        <v>0</v>
      </c>
      <c r="J613">
        <v>0</v>
      </c>
      <c r="K613" t="s">
        <v>30</v>
      </c>
      <c r="L613" t="s">
        <v>31</v>
      </c>
      <c r="R613" s="3"/>
    </row>
    <row r="614" spans="1:18" customFormat="1" ht="14.25" customHeight="1" x14ac:dyDescent="0.25">
      <c r="A614" s="3">
        <f t="shared" si="9"/>
        <v>6</v>
      </c>
      <c r="B614" s="1">
        <v>41551</v>
      </c>
      <c r="C614" s="2">
        <v>0.5625</v>
      </c>
      <c r="E614" s="3"/>
      <c r="G614">
        <v>0</v>
      </c>
      <c r="H614">
        <v>0</v>
      </c>
      <c r="I614">
        <v>0</v>
      </c>
      <c r="J614">
        <v>0</v>
      </c>
      <c r="K614" t="s">
        <v>16</v>
      </c>
      <c r="L614" t="s">
        <v>17</v>
      </c>
      <c r="R614" s="3"/>
    </row>
    <row r="615" spans="1:18" customFormat="1" ht="14.25" customHeight="1" x14ac:dyDescent="0.25">
      <c r="A615" s="3">
        <f t="shared" si="9"/>
        <v>6</v>
      </c>
      <c r="B615" s="1">
        <v>41551</v>
      </c>
      <c r="C615" s="2">
        <v>0.58333333333333337</v>
      </c>
      <c r="D615" t="s">
        <v>243</v>
      </c>
      <c r="E615" s="3" t="s">
        <v>1099</v>
      </c>
      <c r="G615">
        <v>0</v>
      </c>
      <c r="H615">
        <v>1</v>
      </c>
      <c r="I615">
        <v>0</v>
      </c>
      <c r="J615">
        <v>0</v>
      </c>
      <c r="K615" t="s">
        <v>30</v>
      </c>
      <c r="L615" t="s">
        <v>31</v>
      </c>
      <c r="M615" t="s">
        <v>165</v>
      </c>
      <c r="N615" t="s">
        <v>564</v>
      </c>
      <c r="O615" t="s">
        <v>565</v>
      </c>
      <c r="P615" t="s">
        <v>21</v>
      </c>
      <c r="R615" s="3"/>
    </row>
    <row r="616" spans="1:18" customFormat="1" ht="14.25" customHeight="1" x14ac:dyDescent="0.25">
      <c r="A616" s="3">
        <f t="shared" si="9"/>
        <v>6</v>
      </c>
      <c r="B616" s="1">
        <v>41551</v>
      </c>
      <c r="C616" s="2">
        <v>0.58333333333333337</v>
      </c>
      <c r="E616" s="3"/>
      <c r="G616">
        <v>0</v>
      </c>
      <c r="H616">
        <v>0</v>
      </c>
      <c r="I616">
        <v>0</v>
      </c>
      <c r="J616">
        <v>0</v>
      </c>
      <c r="K616" t="s">
        <v>16</v>
      </c>
      <c r="L616" t="s">
        <v>17</v>
      </c>
      <c r="Q616" s="3"/>
    </row>
    <row r="617" spans="1:18" customFormat="1" ht="14.25" customHeight="1" x14ac:dyDescent="0.25">
      <c r="A617" s="3">
        <f t="shared" si="9"/>
        <v>6</v>
      </c>
      <c r="B617" s="1">
        <v>41551</v>
      </c>
      <c r="C617" s="2">
        <v>0.60416666666666663</v>
      </c>
      <c r="E617" s="3"/>
      <c r="G617">
        <v>0</v>
      </c>
      <c r="H617">
        <v>0</v>
      </c>
      <c r="I617">
        <v>0</v>
      </c>
      <c r="J617">
        <v>0</v>
      </c>
      <c r="K617" t="s">
        <v>14</v>
      </c>
      <c r="L617" t="s">
        <v>15</v>
      </c>
      <c r="R617" s="3"/>
    </row>
    <row r="618" spans="1:18" customFormat="1" ht="14.25" customHeight="1" x14ac:dyDescent="0.25">
      <c r="A618" s="3">
        <f t="shared" si="9"/>
        <v>6</v>
      </c>
      <c r="B618" s="1">
        <v>41551</v>
      </c>
      <c r="C618" s="2">
        <v>0.60416666666666663</v>
      </c>
      <c r="D618" t="s">
        <v>299</v>
      </c>
      <c r="E618" s="3" t="s">
        <v>1110</v>
      </c>
      <c r="G618">
        <v>0</v>
      </c>
      <c r="H618">
        <v>1</v>
      </c>
      <c r="I618">
        <v>0</v>
      </c>
      <c r="J618">
        <v>0</v>
      </c>
      <c r="K618" t="s">
        <v>30</v>
      </c>
      <c r="L618" t="s">
        <v>31</v>
      </c>
      <c r="M618" t="s">
        <v>137</v>
      </c>
      <c r="N618" t="s">
        <v>138</v>
      </c>
      <c r="O618" t="s">
        <v>139</v>
      </c>
      <c r="P618" t="s">
        <v>21</v>
      </c>
      <c r="Q618" s="3"/>
      <c r="R618" s="3"/>
    </row>
    <row r="619" spans="1:18" customFormat="1" ht="14.25" customHeight="1" x14ac:dyDescent="0.25">
      <c r="A619" s="3">
        <f t="shared" si="9"/>
        <v>6</v>
      </c>
      <c r="B619" s="1">
        <v>41551</v>
      </c>
      <c r="C619" s="2">
        <v>0.625</v>
      </c>
      <c r="D619" t="s">
        <v>249</v>
      </c>
      <c r="E619" s="3" t="s">
        <v>1105</v>
      </c>
      <c r="G619">
        <v>0</v>
      </c>
      <c r="H619">
        <v>1</v>
      </c>
      <c r="I619">
        <v>0</v>
      </c>
      <c r="J619">
        <v>1</v>
      </c>
      <c r="K619" t="s">
        <v>14</v>
      </c>
      <c r="L619" t="s">
        <v>15</v>
      </c>
      <c r="M619" t="s">
        <v>1106</v>
      </c>
      <c r="N619" t="s">
        <v>1107</v>
      </c>
      <c r="O619" t="s">
        <v>1108</v>
      </c>
      <c r="P619" t="s">
        <v>21</v>
      </c>
      <c r="R619" s="3"/>
    </row>
    <row r="620" spans="1:18" customFormat="1" ht="14.25" customHeight="1" x14ac:dyDescent="0.25">
      <c r="A620" s="3">
        <f t="shared" si="9"/>
        <v>6</v>
      </c>
      <c r="B620" s="1">
        <v>41551</v>
      </c>
      <c r="C620" s="2">
        <v>0.64583333333333337</v>
      </c>
      <c r="D620" t="s">
        <v>249</v>
      </c>
      <c r="E620" s="3" t="s">
        <v>1109</v>
      </c>
      <c r="G620">
        <v>0</v>
      </c>
      <c r="H620">
        <v>1</v>
      </c>
      <c r="I620">
        <v>0</v>
      </c>
      <c r="J620">
        <v>0</v>
      </c>
      <c r="K620" t="s">
        <v>14</v>
      </c>
      <c r="L620" t="s">
        <v>15</v>
      </c>
      <c r="M620" t="s">
        <v>1106</v>
      </c>
      <c r="N620" t="s">
        <v>1107</v>
      </c>
      <c r="O620" t="s">
        <v>1108</v>
      </c>
      <c r="P620" t="s">
        <v>21</v>
      </c>
      <c r="Q620" s="3"/>
    </row>
    <row r="621" spans="1:18" customFormat="1" ht="14.25" customHeight="1" x14ac:dyDescent="0.25">
      <c r="A621" s="3">
        <f t="shared" si="9"/>
        <v>2</v>
      </c>
      <c r="B621" s="1">
        <v>41554</v>
      </c>
      <c r="C621" s="2">
        <v>0.4375</v>
      </c>
      <c r="D621" t="s">
        <v>268</v>
      </c>
      <c r="E621" s="3" t="s">
        <v>1097</v>
      </c>
      <c r="G621">
        <v>1</v>
      </c>
      <c r="H621">
        <v>0</v>
      </c>
      <c r="I621">
        <v>0</v>
      </c>
      <c r="J621">
        <v>0</v>
      </c>
      <c r="K621" t="s">
        <v>57</v>
      </c>
      <c r="L621" t="s">
        <v>58</v>
      </c>
      <c r="M621" t="s">
        <v>502</v>
      </c>
      <c r="N621" t="s">
        <v>503</v>
      </c>
      <c r="O621" t="s">
        <v>504</v>
      </c>
      <c r="P621" t="s">
        <v>21</v>
      </c>
      <c r="Q621" s="3"/>
      <c r="R621" s="3"/>
    </row>
    <row r="622" spans="1:18" customFormat="1" ht="14.25" customHeight="1" x14ac:dyDescent="0.25">
      <c r="A622" s="3">
        <f t="shared" si="9"/>
        <v>2</v>
      </c>
      <c r="B622" s="1">
        <v>41554</v>
      </c>
      <c r="C622" s="2">
        <v>0.45833333333333331</v>
      </c>
      <c r="D622" t="s">
        <v>241</v>
      </c>
      <c r="E622" s="3" t="s">
        <v>844</v>
      </c>
      <c r="F622" t="s">
        <v>65</v>
      </c>
      <c r="G622">
        <v>0</v>
      </c>
      <c r="H622">
        <v>1</v>
      </c>
      <c r="I622">
        <v>0</v>
      </c>
      <c r="J622">
        <v>0</v>
      </c>
      <c r="K622" t="s">
        <v>57</v>
      </c>
      <c r="L622" t="s">
        <v>58</v>
      </c>
      <c r="M622" t="s">
        <v>32</v>
      </c>
      <c r="N622" t="s">
        <v>33</v>
      </c>
      <c r="O622" t="s">
        <v>34</v>
      </c>
      <c r="P622" t="s">
        <v>21</v>
      </c>
      <c r="Q622" s="3"/>
      <c r="R622" s="3"/>
    </row>
    <row r="623" spans="1:18" customFormat="1" ht="14.25" customHeight="1" x14ac:dyDescent="0.25">
      <c r="A623" s="3">
        <f t="shared" si="9"/>
        <v>2</v>
      </c>
      <c r="B623" s="1">
        <v>41554</v>
      </c>
      <c r="C623" s="2">
        <v>0.47916666666666669</v>
      </c>
      <c r="D623" t="s">
        <v>241</v>
      </c>
      <c r="E623" s="3" t="s">
        <v>844</v>
      </c>
      <c r="G623">
        <v>0</v>
      </c>
      <c r="H623">
        <v>1</v>
      </c>
      <c r="I623">
        <v>0</v>
      </c>
      <c r="J623">
        <v>0</v>
      </c>
      <c r="K623" t="s">
        <v>57</v>
      </c>
      <c r="L623" t="s">
        <v>58</v>
      </c>
      <c r="M623" t="s">
        <v>32</v>
      </c>
      <c r="N623" t="s">
        <v>33</v>
      </c>
      <c r="O623" t="s">
        <v>34</v>
      </c>
      <c r="P623" t="s">
        <v>21</v>
      </c>
      <c r="Q623" s="3"/>
      <c r="R623" s="3"/>
    </row>
    <row r="624" spans="1:18" customFormat="1" ht="14.25" customHeight="1" x14ac:dyDescent="0.25">
      <c r="A624" s="3">
        <f t="shared" si="9"/>
        <v>2</v>
      </c>
      <c r="B624" s="1">
        <v>41554</v>
      </c>
      <c r="C624" s="2">
        <v>0.5</v>
      </c>
      <c r="E624" s="3"/>
      <c r="G624">
        <v>0</v>
      </c>
      <c r="H624">
        <v>0</v>
      </c>
      <c r="I624">
        <v>0</v>
      </c>
      <c r="J624">
        <v>0</v>
      </c>
      <c r="K624" t="s">
        <v>140</v>
      </c>
      <c r="L624" t="s">
        <v>141</v>
      </c>
    </row>
    <row r="625" spans="1:18" customFormat="1" ht="14.25" customHeight="1" x14ac:dyDescent="0.25">
      <c r="A625" s="3">
        <f t="shared" si="9"/>
        <v>2</v>
      </c>
      <c r="B625" s="1">
        <v>41554</v>
      </c>
      <c r="C625" s="2">
        <v>0.5</v>
      </c>
      <c r="E625" s="3"/>
      <c r="G625">
        <v>0</v>
      </c>
      <c r="H625">
        <v>0</v>
      </c>
      <c r="I625">
        <v>0</v>
      </c>
      <c r="J625">
        <v>0</v>
      </c>
      <c r="K625" t="s">
        <v>846</v>
      </c>
      <c r="L625" t="s">
        <v>847</v>
      </c>
      <c r="R625" s="3"/>
    </row>
    <row r="626" spans="1:18" customFormat="1" ht="14.25" customHeight="1" x14ac:dyDescent="0.25">
      <c r="A626" s="3">
        <f t="shared" si="9"/>
        <v>2</v>
      </c>
      <c r="B626" s="1">
        <v>41554</v>
      </c>
      <c r="C626" s="2">
        <v>0.52083333333333337</v>
      </c>
      <c r="E626" s="3"/>
      <c r="G626">
        <v>0</v>
      </c>
      <c r="H626">
        <v>0</v>
      </c>
      <c r="I626">
        <v>0</v>
      </c>
      <c r="J626">
        <v>0</v>
      </c>
      <c r="K626" t="s">
        <v>140</v>
      </c>
      <c r="L626" t="s">
        <v>141</v>
      </c>
      <c r="Q626" s="3"/>
    </row>
    <row r="627" spans="1:18" customFormat="1" ht="14.25" customHeight="1" x14ac:dyDescent="0.25">
      <c r="A627" s="3">
        <f t="shared" si="9"/>
        <v>2</v>
      </c>
      <c r="B627" s="1">
        <v>41554</v>
      </c>
      <c r="C627" s="2">
        <v>0.52083333333333337</v>
      </c>
      <c r="D627" t="s">
        <v>255</v>
      </c>
      <c r="E627" s="3" t="s">
        <v>1090</v>
      </c>
      <c r="G627">
        <v>0</v>
      </c>
      <c r="H627">
        <v>1</v>
      </c>
      <c r="I627">
        <v>0</v>
      </c>
      <c r="J627">
        <v>1</v>
      </c>
      <c r="K627" t="s">
        <v>846</v>
      </c>
      <c r="L627" t="s">
        <v>847</v>
      </c>
      <c r="M627" t="s">
        <v>1091</v>
      </c>
      <c r="N627" t="s">
        <v>1092</v>
      </c>
      <c r="O627" t="s">
        <v>1093</v>
      </c>
      <c r="P627" t="s">
        <v>29</v>
      </c>
    </row>
    <row r="628" spans="1:18" customFormat="1" ht="14.25" customHeight="1" x14ac:dyDescent="0.25">
      <c r="A628" s="3">
        <f t="shared" si="9"/>
        <v>2</v>
      </c>
      <c r="B628" s="1">
        <v>41554</v>
      </c>
      <c r="C628" s="2">
        <v>0.54166666666666663</v>
      </c>
      <c r="D628" t="s">
        <v>433</v>
      </c>
      <c r="E628" s="3" t="s">
        <v>1027</v>
      </c>
      <c r="G628">
        <v>0</v>
      </c>
      <c r="H628">
        <v>1</v>
      </c>
      <c r="I628">
        <v>0</v>
      </c>
      <c r="J628">
        <v>0</v>
      </c>
      <c r="K628" t="s">
        <v>140</v>
      </c>
      <c r="L628" t="s">
        <v>141</v>
      </c>
      <c r="M628" t="s">
        <v>517</v>
      </c>
      <c r="N628" t="s">
        <v>518</v>
      </c>
      <c r="O628" t="s">
        <v>519</v>
      </c>
      <c r="P628" t="s">
        <v>25</v>
      </c>
      <c r="R628" s="3"/>
    </row>
    <row r="629" spans="1:18" customFormat="1" ht="14.25" customHeight="1" x14ac:dyDescent="0.25">
      <c r="A629" s="3">
        <f t="shared" si="9"/>
        <v>2</v>
      </c>
      <c r="B629" s="1">
        <v>41554</v>
      </c>
      <c r="C629" s="2">
        <v>0.54166666666666663</v>
      </c>
      <c r="D629" t="s">
        <v>257</v>
      </c>
      <c r="E629" s="3" t="s">
        <v>1098</v>
      </c>
      <c r="G629">
        <v>0</v>
      </c>
      <c r="H629">
        <v>1</v>
      </c>
      <c r="I629">
        <v>0</v>
      </c>
      <c r="J629">
        <v>0</v>
      </c>
      <c r="K629" t="s">
        <v>57</v>
      </c>
      <c r="L629" t="s">
        <v>58</v>
      </c>
      <c r="M629" t="s">
        <v>181</v>
      </c>
      <c r="N629" t="s">
        <v>807</v>
      </c>
      <c r="O629" t="s">
        <v>808</v>
      </c>
      <c r="P629" t="s">
        <v>21</v>
      </c>
    </row>
    <row r="630" spans="1:18" customFormat="1" ht="14.25" customHeight="1" x14ac:dyDescent="0.25">
      <c r="A630" s="3">
        <f t="shared" si="9"/>
        <v>2</v>
      </c>
      <c r="B630" s="1">
        <v>41554</v>
      </c>
      <c r="C630" s="2">
        <v>0.5625</v>
      </c>
      <c r="D630" t="s">
        <v>433</v>
      </c>
      <c r="E630" s="3" t="s">
        <v>1027</v>
      </c>
      <c r="G630">
        <v>0</v>
      </c>
      <c r="H630">
        <v>1</v>
      </c>
      <c r="I630">
        <v>0</v>
      </c>
      <c r="J630">
        <v>0</v>
      </c>
      <c r="K630" t="s">
        <v>140</v>
      </c>
      <c r="L630" t="s">
        <v>141</v>
      </c>
      <c r="M630" t="s">
        <v>517</v>
      </c>
      <c r="N630" t="s">
        <v>518</v>
      </c>
      <c r="O630" t="s">
        <v>519</v>
      </c>
      <c r="P630" t="s">
        <v>25</v>
      </c>
      <c r="Q630" s="3"/>
      <c r="R630" s="3"/>
    </row>
    <row r="631" spans="1:18" customFormat="1" ht="14.25" customHeight="1" x14ac:dyDescent="0.25">
      <c r="A631" s="3">
        <f t="shared" si="9"/>
        <v>2</v>
      </c>
      <c r="B631" s="1">
        <v>41554</v>
      </c>
      <c r="C631" s="2">
        <v>0.5625</v>
      </c>
      <c r="D631" t="s">
        <v>241</v>
      </c>
      <c r="E631" s="3" t="s">
        <v>1066</v>
      </c>
      <c r="F631" t="s">
        <v>65</v>
      </c>
      <c r="G631">
        <v>0</v>
      </c>
      <c r="H631">
        <v>1</v>
      </c>
      <c r="I631">
        <v>0</v>
      </c>
      <c r="J631">
        <v>1</v>
      </c>
      <c r="K631" t="s">
        <v>57</v>
      </c>
      <c r="L631" t="s">
        <v>58</v>
      </c>
      <c r="M631" t="s">
        <v>1067</v>
      </c>
      <c r="N631" t="s">
        <v>572</v>
      </c>
      <c r="O631" t="s">
        <v>1068</v>
      </c>
      <c r="P631" t="s">
        <v>21</v>
      </c>
      <c r="R631" s="3"/>
    </row>
    <row r="632" spans="1:18" customFormat="1" ht="14.25" customHeight="1" x14ac:dyDescent="0.25">
      <c r="A632" s="3">
        <f t="shared" si="9"/>
        <v>2</v>
      </c>
      <c r="B632" s="1">
        <v>41554</v>
      </c>
      <c r="C632" s="2">
        <v>0.58333333333333337</v>
      </c>
      <c r="E632" s="3"/>
      <c r="G632">
        <v>0</v>
      </c>
      <c r="H632">
        <v>0</v>
      </c>
      <c r="I632">
        <v>0</v>
      </c>
      <c r="J632">
        <v>0</v>
      </c>
      <c r="K632" t="s">
        <v>140</v>
      </c>
      <c r="L632" t="s">
        <v>141</v>
      </c>
      <c r="Q632" s="3"/>
      <c r="R632" s="3"/>
    </row>
    <row r="633" spans="1:18" customFormat="1" ht="14.25" customHeight="1" x14ac:dyDescent="0.25">
      <c r="A633" s="3">
        <f t="shared" si="9"/>
        <v>2</v>
      </c>
      <c r="B633" s="1">
        <v>41554</v>
      </c>
      <c r="C633" s="2">
        <v>0.58333333333333337</v>
      </c>
      <c r="D633" t="s">
        <v>241</v>
      </c>
      <c r="E633" s="3" t="s">
        <v>1069</v>
      </c>
      <c r="G633">
        <v>1</v>
      </c>
      <c r="H633">
        <v>0</v>
      </c>
      <c r="I633">
        <v>0</v>
      </c>
      <c r="J633">
        <v>0</v>
      </c>
      <c r="K633" t="s">
        <v>57</v>
      </c>
      <c r="L633" t="s">
        <v>58</v>
      </c>
      <c r="M633" t="s">
        <v>185</v>
      </c>
      <c r="N633" t="s">
        <v>186</v>
      </c>
      <c r="O633" t="s">
        <v>187</v>
      </c>
      <c r="P633" t="s">
        <v>25</v>
      </c>
      <c r="Q633" s="3"/>
    </row>
    <row r="634" spans="1:18" customFormat="1" ht="14.25" customHeight="1" x14ac:dyDescent="0.25">
      <c r="A634" s="3">
        <f t="shared" si="9"/>
        <v>2</v>
      </c>
      <c r="B634" s="1">
        <v>41554</v>
      </c>
      <c r="C634" s="2">
        <v>0.60416666666666663</v>
      </c>
      <c r="E634" s="3"/>
      <c r="G634">
        <v>0</v>
      </c>
      <c r="H634">
        <v>0</v>
      </c>
      <c r="I634">
        <v>0</v>
      </c>
      <c r="J634">
        <v>0</v>
      </c>
      <c r="K634" t="s">
        <v>140</v>
      </c>
      <c r="L634" t="s">
        <v>141</v>
      </c>
      <c r="Q634" s="3"/>
    </row>
    <row r="635" spans="1:18" customFormat="1" ht="14.25" customHeight="1" x14ac:dyDescent="0.25">
      <c r="A635" s="3">
        <f t="shared" si="9"/>
        <v>2</v>
      </c>
      <c r="B635" s="1">
        <v>41554</v>
      </c>
      <c r="C635" s="2">
        <v>0.60416666666666663</v>
      </c>
      <c r="D635" t="s">
        <v>704</v>
      </c>
      <c r="E635" s="3" t="s">
        <v>1070</v>
      </c>
      <c r="G635">
        <v>0</v>
      </c>
      <c r="H635">
        <v>1</v>
      </c>
      <c r="I635">
        <v>0</v>
      </c>
      <c r="J635">
        <v>1</v>
      </c>
      <c r="K635" t="s">
        <v>30</v>
      </c>
      <c r="L635" t="s">
        <v>31</v>
      </c>
      <c r="M635" t="s">
        <v>1071</v>
      </c>
      <c r="N635" t="s">
        <v>1072</v>
      </c>
      <c r="O635" t="s">
        <v>1073</v>
      </c>
      <c r="P635" t="s">
        <v>25</v>
      </c>
      <c r="Q635" s="3"/>
      <c r="R635" s="3"/>
    </row>
    <row r="636" spans="1:18" customFormat="1" ht="14.25" customHeight="1" x14ac:dyDescent="0.25">
      <c r="A636" s="3">
        <f t="shared" si="9"/>
        <v>2</v>
      </c>
      <c r="B636" s="1">
        <v>41554</v>
      </c>
      <c r="C636" s="2">
        <v>0.625</v>
      </c>
      <c r="E636" s="3"/>
      <c r="G636">
        <v>0</v>
      </c>
      <c r="H636">
        <v>0</v>
      </c>
      <c r="I636">
        <v>0</v>
      </c>
      <c r="J636">
        <v>0</v>
      </c>
      <c r="K636" t="s">
        <v>30</v>
      </c>
      <c r="L636" t="s">
        <v>31</v>
      </c>
      <c r="Q636" s="3"/>
      <c r="R636" s="3"/>
    </row>
    <row r="637" spans="1:18" customFormat="1" ht="14.25" customHeight="1" x14ac:dyDescent="0.25">
      <c r="A637" s="3">
        <f t="shared" si="9"/>
        <v>2</v>
      </c>
      <c r="B637" s="1">
        <v>41554</v>
      </c>
      <c r="C637" s="2">
        <v>0.64583333333333337</v>
      </c>
      <c r="D637" t="s">
        <v>268</v>
      </c>
      <c r="E637" s="3" t="s">
        <v>1074</v>
      </c>
      <c r="G637">
        <v>1</v>
      </c>
      <c r="H637">
        <v>0</v>
      </c>
      <c r="I637">
        <v>0</v>
      </c>
      <c r="J637">
        <v>0</v>
      </c>
      <c r="K637" t="s">
        <v>30</v>
      </c>
      <c r="L637" t="s">
        <v>31</v>
      </c>
      <c r="M637" t="s">
        <v>95</v>
      </c>
      <c r="N637" t="s">
        <v>926</v>
      </c>
      <c r="O637" t="s">
        <v>927</v>
      </c>
      <c r="P637" t="s">
        <v>29</v>
      </c>
      <c r="Q637" s="3"/>
    </row>
    <row r="638" spans="1:18" customFormat="1" ht="14.25" customHeight="1" x14ac:dyDescent="0.25">
      <c r="A638" s="3">
        <f t="shared" si="9"/>
        <v>2</v>
      </c>
      <c r="B638" s="1">
        <v>41554</v>
      </c>
      <c r="C638" s="2">
        <v>0.66666666666666663</v>
      </c>
      <c r="D638" t="s">
        <v>241</v>
      </c>
      <c r="E638" s="3" t="s">
        <v>1075</v>
      </c>
      <c r="G638">
        <v>0</v>
      </c>
      <c r="H638">
        <v>1</v>
      </c>
      <c r="I638">
        <v>0</v>
      </c>
      <c r="J638">
        <v>0</v>
      </c>
      <c r="K638" t="s">
        <v>30</v>
      </c>
      <c r="L638" t="s">
        <v>31</v>
      </c>
      <c r="M638" t="s">
        <v>137</v>
      </c>
      <c r="N638" t="s">
        <v>138</v>
      </c>
      <c r="O638" t="s">
        <v>139</v>
      </c>
      <c r="P638" t="s">
        <v>21</v>
      </c>
    </row>
    <row r="639" spans="1:18" customFormat="1" ht="14.25" customHeight="1" x14ac:dyDescent="0.25">
      <c r="A639" s="3">
        <f t="shared" si="9"/>
        <v>2</v>
      </c>
      <c r="B639" s="1">
        <v>41554</v>
      </c>
      <c r="C639" s="2">
        <v>0.72916666666666663</v>
      </c>
      <c r="E639" s="3"/>
      <c r="G639">
        <v>0</v>
      </c>
      <c r="H639">
        <v>0</v>
      </c>
      <c r="I639">
        <v>0</v>
      </c>
      <c r="J639">
        <v>0</v>
      </c>
      <c r="K639" t="s">
        <v>69</v>
      </c>
      <c r="L639" t="s">
        <v>70</v>
      </c>
      <c r="Q639" s="3"/>
      <c r="R639" s="3"/>
    </row>
    <row r="640" spans="1:18" customFormat="1" ht="14.25" customHeight="1" x14ac:dyDescent="0.25">
      <c r="A640" s="3">
        <f t="shared" si="9"/>
        <v>2</v>
      </c>
      <c r="B640" s="1">
        <v>41554</v>
      </c>
      <c r="C640" s="2">
        <v>0.72916666666666663</v>
      </c>
      <c r="E640" s="3"/>
      <c r="G640">
        <v>0</v>
      </c>
      <c r="H640">
        <v>0</v>
      </c>
      <c r="I640">
        <v>0</v>
      </c>
      <c r="J640">
        <v>0</v>
      </c>
      <c r="K640" t="s">
        <v>81</v>
      </c>
      <c r="L640" t="s">
        <v>82</v>
      </c>
      <c r="Q640" s="3"/>
    </row>
    <row r="641" spans="1:18" customFormat="1" ht="14.25" customHeight="1" x14ac:dyDescent="0.25">
      <c r="A641" s="3">
        <f t="shared" si="9"/>
        <v>2</v>
      </c>
      <c r="B641" s="1">
        <v>41554</v>
      </c>
      <c r="C641" s="2">
        <v>0.75</v>
      </c>
      <c r="E641" s="3"/>
      <c r="G641">
        <v>0</v>
      </c>
      <c r="H641">
        <v>0</v>
      </c>
      <c r="I641">
        <v>0</v>
      </c>
      <c r="J641">
        <v>0</v>
      </c>
      <c r="K641" t="s">
        <v>69</v>
      </c>
      <c r="L641" t="s">
        <v>70</v>
      </c>
    </row>
    <row r="642" spans="1:18" customFormat="1" ht="14.25" customHeight="1" x14ac:dyDescent="0.25">
      <c r="A642" s="3">
        <f t="shared" si="9"/>
        <v>2</v>
      </c>
      <c r="B642" s="1">
        <v>41554</v>
      </c>
      <c r="C642" s="2">
        <v>0.75</v>
      </c>
      <c r="E642" s="3"/>
      <c r="G642">
        <v>0</v>
      </c>
      <c r="H642">
        <v>0</v>
      </c>
      <c r="I642">
        <v>0</v>
      </c>
      <c r="J642">
        <v>0</v>
      </c>
      <c r="K642" t="s">
        <v>81</v>
      </c>
      <c r="L642" t="s">
        <v>82</v>
      </c>
    </row>
    <row r="643" spans="1:18" customFormat="1" ht="14.25" customHeight="1" x14ac:dyDescent="0.25">
      <c r="A643" s="3">
        <f t="shared" ref="A643:A706" si="10">WEEKDAY(B643,1)</f>
        <v>2</v>
      </c>
      <c r="B643" s="1">
        <v>41554</v>
      </c>
      <c r="C643" s="2">
        <v>0.77083333333333337</v>
      </c>
      <c r="D643" t="s">
        <v>436</v>
      </c>
      <c r="E643" s="3" t="s">
        <v>1076</v>
      </c>
      <c r="G643">
        <v>0</v>
      </c>
      <c r="H643">
        <v>1</v>
      </c>
      <c r="I643">
        <v>0</v>
      </c>
      <c r="J643">
        <v>1</v>
      </c>
      <c r="K643" t="s">
        <v>69</v>
      </c>
      <c r="L643" t="s">
        <v>70</v>
      </c>
      <c r="M643" t="s">
        <v>1077</v>
      </c>
      <c r="N643" t="s">
        <v>1078</v>
      </c>
      <c r="O643" t="s">
        <v>1079</v>
      </c>
      <c r="P643" t="s">
        <v>25</v>
      </c>
      <c r="Q643" s="3"/>
    </row>
    <row r="644" spans="1:18" customFormat="1" ht="14.25" customHeight="1" x14ac:dyDescent="0.25">
      <c r="A644" s="3">
        <f t="shared" si="10"/>
        <v>2</v>
      </c>
      <c r="B644" s="1">
        <v>41554</v>
      </c>
      <c r="C644" s="2">
        <v>0.77083333333333337</v>
      </c>
      <c r="D644" t="s">
        <v>250</v>
      </c>
      <c r="E644" s="3" t="s">
        <v>1080</v>
      </c>
      <c r="G644">
        <v>0</v>
      </c>
      <c r="H644">
        <v>1</v>
      </c>
      <c r="I644">
        <v>0</v>
      </c>
      <c r="J644">
        <v>0</v>
      </c>
      <c r="K644" t="s">
        <v>81</v>
      </c>
      <c r="L644" t="s">
        <v>82</v>
      </c>
      <c r="M644" t="s">
        <v>400</v>
      </c>
      <c r="N644" t="s">
        <v>401</v>
      </c>
      <c r="O644" t="s">
        <v>402</v>
      </c>
      <c r="P644" t="s">
        <v>21</v>
      </c>
      <c r="R644" s="3"/>
    </row>
    <row r="645" spans="1:18" customFormat="1" ht="14.25" customHeight="1" x14ac:dyDescent="0.25">
      <c r="A645" s="3">
        <f t="shared" si="10"/>
        <v>2</v>
      </c>
      <c r="B645" s="1">
        <v>41554</v>
      </c>
      <c r="C645" s="2">
        <v>0.79166666666666663</v>
      </c>
      <c r="E645" s="3"/>
      <c r="G645">
        <v>0</v>
      </c>
      <c r="H645">
        <v>0</v>
      </c>
      <c r="I645">
        <v>0</v>
      </c>
      <c r="J645">
        <v>0</v>
      </c>
      <c r="K645" t="s">
        <v>14</v>
      </c>
      <c r="L645" t="s">
        <v>15</v>
      </c>
    </row>
    <row r="646" spans="1:18" customFormat="1" ht="14.25" customHeight="1" x14ac:dyDescent="0.25">
      <c r="A646" s="3">
        <f t="shared" si="10"/>
        <v>2</v>
      </c>
      <c r="B646" s="1">
        <v>41554</v>
      </c>
      <c r="C646" s="2">
        <v>0.79166666666666663</v>
      </c>
      <c r="E646" s="3"/>
      <c r="G646">
        <v>0</v>
      </c>
      <c r="H646">
        <v>0</v>
      </c>
      <c r="I646">
        <v>0</v>
      </c>
      <c r="J646">
        <v>0</v>
      </c>
      <c r="K646" t="s">
        <v>69</v>
      </c>
      <c r="L646" t="s">
        <v>70</v>
      </c>
      <c r="R646" s="3"/>
    </row>
    <row r="647" spans="1:18" customFormat="1" ht="14.25" customHeight="1" x14ac:dyDescent="0.25">
      <c r="A647" s="3">
        <f t="shared" si="10"/>
        <v>2</v>
      </c>
      <c r="B647" s="1">
        <v>41554</v>
      </c>
      <c r="C647" s="2">
        <v>0.79166666666666663</v>
      </c>
      <c r="D647" t="s">
        <v>240</v>
      </c>
      <c r="E647" s="3" t="s">
        <v>1081</v>
      </c>
      <c r="G647">
        <v>0</v>
      </c>
      <c r="H647">
        <v>1</v>
      </c>
      <c r="I647">
        <v>0</v>
      </c>
      <c r="J647">
        <v>0</v>
      </c>
      <c r="K647" t="s">
        <v>16</v>
      </c>
      <c r="L647" t="s">
        <v>17</v>
      </c>
      <c r="M647" t="s">
        <v>486</v>
      </c>
      <c r="N647" t="s">
        <v>1082</v>
      </c>
      <c r="O647" t="s">
        <v>1083</v>
      </c>
      <c r="P647" t="s">
        <v>29</v>
      </c>
    </row>
    <row r="648" spans="1:18" customFormat="1" ht="14.25" customHeight="1" x14ac:dyDescent="0.25">
      <c r="A648" s="3">
        <f t="shared" si="10"/>
        <v>2</v>
      </c>
      <c r="B648" s="1">
        <v>41554</v>
      </c>
      <c r="C648" s="2">
        <v>0.79166666666666663</v>
      </c>
      <c r="D648" t="s">
        <v>257</v>
      </c>
      <c r="E648" s="3" t="s">
        <v>1095</v>
      </c>
      <c r="G648">
        <v>0</v>
      </c>
      <c r="H648">
        <v>1</v>
      </c>
      <c r="I648">
        <v>0</v>
      </c>
      <c r="J648">
        <v>0</v>
      </c>
      <c r="K648" t="s">
        <v>81</v>
      </c>
      <c r="L648" t="s">
        <v>82</v>
      </c>
      <c r="M648" t="s">
        <v>545</v>
      </c>
      <c r="N648" t="s">
        <v>546</v>
      </c>
      <c r="O648" t="s">
        <v>547</v>
      </c>
      <c r="P648" t="s">
        <v>21</v>
      </c>
      <c r="R648" s="3"/>
    </row>
    <row r="649" spans="1:18" customFormat="1" ht="14.25" customHeight="1" x14ac:dyDescent="0.25">
      <c r="A649" s="3">
        <f t="shared" si="10"/>
        <v>2</v>
      </c>
      <c r="B649" s="1">
        <v>41554</v>
      </c>
      <c r="C649" s="2">
        <v>0.8125</v>
      </c>
      <c r="D649" t="s">
        <v>255</v>
      </c>
      <c r="E649" s="3" t="s">
        <v>1094</v>
      </c>
      <c r="G649">
        <v>1</v>
      </c>
      <c r="H649">
        <v>0</v>
      </c>
      <c r="I649">
        <v>0</v>
      </c>
      <c r="J649">
        <v>0</v>
      </c>
      <c r="K649" t="s">
        <v>14</v>
      </c>
      <c r="L649" t="s">
        <v>15</v>
      </c>
      <c r="M649" t="s">
        <v>369</v>
      </c>
      <c r="N649" t="s">
        <v>370</v>
      </c>
      <c r="O649" t="s">
        <v>371</v>
      </c>
      <c r="P649" t="s">
        <v>21</v>
      </c>
      <c r="Q649" s="3"/>
      <c r="R649" s="3"/>
    </row>
    <row r="650" spans="1:18" customFormat="1" ht="14.25" customHeight="1" x14ac:dyDescent="0.25">
      <c r="A650" s="3">
        <f t="shared" si="10"/>
        <v>2</v>
      </c>
      <c r="B650" s="1">
        <v>41554</v>
      </c>
      <c r="C650" s="2">
        <v>0.8125</v>
      </c>
      <c r="D650" t="s">
        <v>443</v>
      </c>
      <c r="E650" s="3" t="s">
        <v>1084</v>
      </c>
      <c r="G650">
        <v>0</v>
      </c>
      <c r="H650">
        <v>1</v>
      </c>
      <c r="I650">
        <v>0</v>
      </c>
      <c r="J650">
        <v>1</v>
      </c>
      <c r="K650" t="s">
        <v>16</v>
      </c>
      <c r="L650" t="s">
        <v>17</v>
      </c>
      <c r="M650" t="s">
        <v>828</v>
      </c>
      <c r="N650" t="s">
        <v>829</v>
      </c>
      <c r="O650" t="s">
        <v>830</v>
      </c>
      <c r="P650" t="s">
        <v>21</v>
      </c>
      <c r="R650" s="3"/>
    </row>
    <row r="651" spans="1:18" customFormat="1" ht="14.25" customHeight="1" x14ac:dyDescent="0.25">
      <c r="A651" s="3">
        <f t="shared" si="10"/>
        <v>2</v>
      </c>
      <c r="B651" s="1">
        <v>41554</v>
      </c>
      <c r="C651" s="2">
        <v>0.8125</v>
      </c>
      <c r="D651" t="s">
        <v>257</v>
      </c>
      <c r="E651" s="3" t="s">
        <v>1096</v>
      </c>
      <c r="G651">
        <v>0</v>
      </c>
      <c r="H651">
        <v>1</v>
      </c>
      <c r="I651">
        <v>0</v>
      </c>
      <c r="J651">
        <v>0</v>
      </c>
      <c r="K651" t="s">
        <v>81</v>
      </c>
      <c r="L651" t="s">
        <v>82</v>
      </c>
      <c r="M651" t="s">
        <v>95</v>
      </c>
      <c r="N651" t="s">
        <v>406</v>
      </c>
      <c r="O651" t="s">
        <v>407</v>
      </c>
      <c r="P651" t="s">
        <v>21</v>
      </c>
      <c r="Q651" s="3"/>
    </row>
    <row r="652" spans="1:18" customFormat="1" ht="14.25" customHeight="1" x14ac:dyDescent="0.25">
      <c r="A652" s="3">
        <f t="shared" si="10"/>
        <v>2</v>
      </c>
      <c r="B652" s="1">
        <v>41554</v>
      </c>
      <c r="C652" s="2">
        <v>0.83333333333333337</v>
      </c>
      <c r="D652" t="s">
        <v>255</v>
      </c>
      <c r="E652" s="3" t="s">
        <v>1094</v>
      </c>
      <c r="G652">
        <v>1</v>
      </c>
      <c r="H652">
        <v>0</v>
      </c>
      <c r="I652">
        <v>0</v>
      </c>
      <c r="J652">
        <v>0</v>
      </c>
      <c r="K652" t="s">
        <v>14</v>
      </c>
      <c r="L652" t="s">
        <v>15</v>
      </c>
      <c r="M652" t="s">
        <v>369</v>
      </c>
      <c r="N652" t="s">
        <v>370</v>
      </c>
      <c r="O652" t="s">
        <v>371</v>
      </c>
      <c r="P652" t="s">
        <v>21</v>
      </c>
      <c r="Q652" s="3"/>
    </row>
    <row r="653" spans="1:18" customFormat="1" ht="14.25" customHeight="1" x14ac:dyDescent="0.25">
      <c r="A653" s="3">
        <f t="shared" si="10"/>
        <v>2</v>
      </c>
      <c r="B653" s="1">
        <v>41554</v>
      </c>
      <c r="C653" s="2">
        <v>0.83333333333333337</v>
      </c>
      <c r="D653" t="s">
        <v>240</v>
      </c>
      <c r="E653" s="3" t="s">
        <v>1085</v>
      </c>
      <c r="G653">
        <v>0</v>
      </c>
      <c r="H653">
        <v>1</v>
      </c>
      <c r="I653">
        <v>0</v>
      </c>
      <c r="J653">
        <v>0</v>
      </c>
      <c r="K653" t="s">
        <v>16</v>
      </c>
      <c r="L653" t="s">
        <v>17</v>
      </c>
      <c r="M653" t="s">
        <v>451</v>
      </c>
      <c r="N653" t="s">
        <v>452</v>
      </c>
      <c r="O653" t="s">
        <v>453</v>
      </c>
      <c r="P653" t="s">
        <v>29</v>
      </c>
    </row>
    <row r="654" spans="1:18" customFormat="1" ht="14.25" customHeight="1" x14ac:dyDescent="0.25">
      <c r="A654" s="3">
        <f t="shared" si="10"/>
        <v>2</v>
      </c>
      <c r="B654" s="1">
        <v>41554</v>
      </c>
      <c r="C654" s="2">
        <v>0.83333333333333337</v>
      </c>
      <c r="E654" s="3"/>
      <c r="G654">
        <v>0</v>
      </c>
      <c r="H654">
        <v>0</v>
      </c>
      <c r="I654">
        <v>0</v>
      </c>
      <c r="J654">
        <v>0</v>
      </c>
      <c r="K654" t="s">
        <v>81</v>
      </c>
      <c r="L654" t="s">
        <v>82</v>
      </c>
    </row>
    <row r="655" spans="1:18" customFormat="1" ht="14.25" customHeight="1" x14ac:dyDescent="0.25">
      <c r="A655" s="3">
        <f t="shared" si="10"/>
        <v>2</v>
      </c>
      <c r="B655" s="1">
        <v>41554</v>
      </c>
      <c r="C655" s="2">
        <v>0.85416666666666663</v>
      </c>
      <c r="E655" s="3"/>
      <c r="G655">
        <v>0</v>
      </c>
      <c r="H655">
        <v>0</v>
      </c>
      <c r="I655">
        <v>0</v>
      </c>
      <c r="J655">
        <v>0</v>
      </c>
      <c r="K655" t="s">
        <v>14</v>
      </c>
      <c r="L655" t="s">
        <v>15</v>
      </c>
      <c r="R655" s="3"/>
    </row>
    <row r="656" spans="1:18" customFormat="1" ht="14.25" customHeight="1" x14ac:dyDescent="0.25">
      <c r="A656" s="3">
        <f t="shared" si="10"/>
        <v>2</v>
      </c>
      <c r="B656" s="1">
        <v>41554</v>
      </c>
      <c r="C656" s="2">
        <v>0.85416666666666663</v>
      </c>
      <c r="D656" t="s">
        <v>240</v>
      </c>
      <c r="E656" s="3" t="s">
        <v>1086</v>
      </c>
      <c r="G656">
        <v>0</v>
      </c>
      <c r="H656">
        <v>1</v>
      </c>
      <c r="I656">
        <v>0</v>
      </c>
      <c r="J656">
        <v>0</v>
      </c>
      <c r="K656" t="s">
        <v>16</v>
      </c>
      <c r="L656" t="s">
        <v>17</v>
      </c>
      <c r="M656" t="s">
        <v>451</v>
      </c>
      <c r="N656" t="s">
        <v>452</v>
      </c>
      <c r="O656" t="s">
        <v>453</v>
      </c>
      <c r="P656" t="s">
        <v>29</v>
      </c>
    </row>
    <row r="657" spans="1:18" customFormat="1" ht="14.25" customHeight="1" x14ac:dyDescent="0.25">
      <c r="A657" s="3">
        <f t="shared" si="10"/>
        <v>2</v>
      </c>
      <c r="B657" s="1">
        <v>41554</v>
      </c>
      <c r="C657" s="2">
        <v>0.85416666666666663</v>
      </c>
      <c r="E657" s="3"/>
      <c r="G657">
        <v>0</v>
      </c>
      <c r="H657">
        <v>0</v>
      </c>
      <c r="I657">
        <v>0</v>
      </c>
      <c r="J657">
        <v>0</v>
      </c>
      <c r="K657" t="s">
        <v>81</v>
      </c>
      <c r="L657" t="s">
        <v>82</v>
      </c>
      <c r="R657" s="3"/>
    </row>
    <row r="658" spans="1:18" customFormat="1" ht="14.25" customHeight="1" x14ac:dyDescent="0.25">
      <c r="A658" s="3">
        <f t="shared" si="10"/>
        <v>2</v>
      </c>
      <c r="B658" s="1">
        <v>41554</v>
      </c>
      <c r="C658" s="2">
        <v>0.875</v>
      </c>
      <c r="D658" t="s">
        <v>448</v>
      </c>
      <c r="E658" s="3" t="s">
        <v>1087</v>
      </c>
      <c r="G658">
        <v>0</v>
      </c>
      <c r="H658">
        <v>1</v>
      </c>
      <c r="I658">
        <v>0</v>
      </c>
      <c r="J658">
        <v>1</v>
      </c>
      <c r="K658" t="s">
        <v>16</v>
      </c>
      <c r="L658" t="s">
        <v>17</v>
      </c>
      <c r="M658" t="s">
        <v>41</v>
      </c>
      <c r="N658" t="s">
        <v>1088</v>
      </c>
      <c r="O658" t="s">
        <v>1089</v>
      </c>
      <c r="P658" t="s">
        <v>21</v>
      </c>
      <c r="R658" s="3"/>
    </row>
    <row r="659" spans="1:18" customFormat="1" ht="14.25" customHeight="1" x14ac:dyDescent="0.25">
      <c r="A659" s="3">
        <f t="shared" si="10"/>
        <v>2</v>
      </c>
      <c r="B659" s="1">
        <v>41554</v>
      </c>
      <c r="C659" s="2">
        <v>0.89583333333333337</v>
      </c>
      <c r="D659" t="s">
        <v>448</v>
      </c>
      <c r="E659" s="3" t="s">
        <v>1087</v>
      </c>
      <c r="G659">
        <v>0</v>
      </c>
      <c r="H659">
        <v>1</v>
      </c>
      <c r="I659">
        <v>0</v>
      </c>
      <c r="J659">
        <v>0</v>
      </c>
      <c r="K659" t="s">
        <v>16</v>
      </c>
      <c r="L659" t="s">
        <v>17</v>
      </c>
      <c r="M659" t="s">
        <v>41</v>
      </c>
      <c r="N659" t="s">
        <v>1088</v>
      </c>
      <c r="O659" t="s">
        <v>1089</v>
      </c>
      <c r="P659" t="s">
        <v>21</v>
      </c>
      <c r="R659" s="3"/>
    </row>
    <row r="660" spans="1:18" customFormat="1" ht="14.25" customHeight="1" x14ac:dyDescent="0.25">
      <c r="A660" s="3">
        <f t="shared" si="10"/>
        <v>3</v>
      </c>
      <c r="B660" s="1">
        <v>41555</v>
      </c>
      <c r="C660" s="2">
        <v>0.52083333333333337</v>
      </c>
      <c r="D660" t="s">
        <v>270</v>
      </c>
      <c r="E660" s="3" t="s">
        <v>1064</v>
      </c>
      <c r="G660">
        <v>0</v>
      </c>
      <c r="H660">
        <v>1</v>
      </c>
      <c r="I660">
        <v>0</v>
      </c>
      <c r="J660">
        <v>1</v>
      </c>
      <c r="K660" t="s">
        <v>39</v>
      </c>
      <c r="L660" t="s">
        <v>40</v>
      </c>
      <c r="M660" t="s">
        <v>885</v>
      </c>
      <c r="N660" t="s">
        <v>886</v>
      </c>
      <c r="O660" t="s">
        <v>887</v>
      </c>
      <c r="P660" t="s">
        <v>51</v>
      </c>
      <c r="R660" s="3"/>
    </row>
    <row r="661" spans="1:18" customFormat="1" ht="14.25" customHeight="1" x14ac:dyDescent="0.25">
      <c r="A661" s="3">
        <f t="shared" si="10"/>
        <v>3</v>
      </c>
      <c r="B661" s="1">
        <v>41555</v>
      </c>
      <c r="C661" s="2">
        <v>0.54166666666666663</v>
      </c>
      <c r="D661" t="s">
        <v>715</v>
      </c>
      <c r="E661" s="3" t="s">
        <v>1065</v>
      </c>
      <c r="G661">
        <v>0</v>
      </c>
      <c r="H661">
        <v>1</v>
      </c>
      <c r="I661">
        <v>0</v>
      </c>
      <c r="J661">
        <v>0</v>
      </c>
      <c r="K661" t="s">
        <v>39</v>
      </c>
      <c r="L661" t="s">
        <v>40</v>
      </c>
      <c r="M661" t="s">
        <v>885</v>
      </c>
      <c r="N661" t="s">
        <v>886</v>
      </c>
      <c r="O661" t="s">
        <v>887</v>
      </c>
      <c r="P661" t="s">
        <v>51</v>
      </c>
      <c r="R661" s="3"/>
    </row>
    <row r="662" spans="1:18" customFormat="1" ht="14.25" customHeight="1" x14ac:dyDescent="0.25">
      <c r="A662" s="3">
        <f t="shared" si="10"/>
        <v>3</v>
      </c>
      <c r="B662" s="1">
        <v>41555</v>
      </c>
      <c r="C662" s="2">
        <v>0.54166666666666663</v>
      </c>
      <c r="E662" s="3"/>
      <c r="G662">
        <v>0</v>
      </c>
      <c r="H662">
        <v>0</v>
      </c>
      <c r="I662">
        <v>0</v>
      </c>
      <c r="J662">
        <v>0</v>
      </c>
      <c r="K662" t="s">
        <v>14</v>
      </c>
      <c r="L662" t="s">
        <v>15</v>
      </c>
      <c r="Q662" s="3"/>
    </row>
    <row r="663" spans="1:18" customFormat="1" ht="14.25" customHeight="1" x14ac:dyDescent="0.25">
      <c r="A663" s="3">
        <f t="shared" si="10"/>
        <v>3</v>
      </c>
      <c r="B663" s="1">
        <v>41555</v>
      </c>
      <c r="C663" s="2">
        <v>0.5625</v>
      </c>
      <c r="E663" s="3"/>
      <c r="G663">
        <v>0</v>
      </c>
      <c r="H663">
        <v>0</v>
      </c>
      <c r="I663">
        <v>0</v>
      </c>
      <c r="J663">
        <v>0</v>
      </c>
      <c r="K663" t="s">
        <v>39</v>
      </c>
      <c r="L663" t="s">
        <v>40</v>
      </c>
      <c r="Q663" s="3"/>
      <c r="R663" s="3"/>
    </row>
    <row r="664" spans="1:18" customFormat="1" ht="14.25" customHeight="1" x14ac:dyDescent="0.25">
      <c r="A664" s="3">
        <f t="shared" si="10"/>
        <v>3</v>
      </c>
      <c r="B664" s="1">
        <v>41555</v>
      </c>
      <c r="C664" s="2">
        <v>0.5625</v>
      </c>
      <c r="E664" s="3"/>
      <c r="G664">
        <v>0</v>
      </c>
      <c r="H664">
        <v>0</v>
      </c>
      <c r="I664">
        <v>0</v>
      </c>
      <c r="J664">
        <v>0</v>
      </c>
      <c r="K664" t="s">
        <v>14</v>
      </c>
      <c r="L664" t="s">
        <v>15</v>
      </c>
      <c r="Q664" s="3"/>
      <c r="R664" s="3"/>
    </row>
    <row r="665" spans="1:18" customFormat="1" ht="14.25" customHeight="1" x14ac:dyDescent="0.25">
      <c r="A665" s="3">
        <f t="shared" si="10"/>
        <v>3</v>
      </c>
      <c r="B665" s="1">
        <v>41555</v>
      </c>
      <c r="C665" s="2">
        <v>0.58333333333333337</v>
      </c>
      <c r="D665" t="s">
        <v>433</v>
      </c>
      <c r="E665" s="3" t="s">
        <v>1057</v>
      </c>
      <c r="G665">
        <v>0</v>
      </c>
      <c r="H665">
        <v>1</v>
      </c>
      <c r="I665">
        <v>0</v>
      </c>
      <c r="J665">
        <v>0</v>
      </c>
      <c r="K665" t="s">
        <v>140</v>
      </c>
      <c r="L665" t="s">
        <v>141</v>
      </c>
      <c r="M665" t="s">
        <v>348</v>
      </c>
      <c r="N665" t="s">
        <v>349</v>
      </c>
      <c r="O665" t="s">
        <v>350</v>
      </c>
      <c r="P665" t="s">
        <v>51</v>
      </c>
    </row>
    <row r="666" spans="1:18" customFormat="1" ht="14.25" customHeight="1" x14ac:dyDescent="0.25">
      <c r="A666" s="3">
        <f t="shared" si="10"/>
        <v>3</v>
      </c>
      <c r="B666" s="1">
        <v>41555</v>
      </c>
      <c r="C666" s="2">
        <v>0.58333333333333337</v>
      </c>
      <c r="E666" s="3"/>
      <c r="G666">
        <v>0</v>
      </c>
      <c r="H666">
        <v>0</v>
      </c>
      <c r="I666">
        <v>0</v>
      </c>
      <c r="J666">
        <v>0</v>
      </c>
      <c r="K666" t="s">
        <v>39</v>
      </c>
      <c r="L666" t="s">
        <v>40</v>
      </c>
      <c r="Q666" s="3"/>
      <c r="R666" s="3"/>
    </row>
    <row r="667" spans="1:18" customFormat="1" ht="14.25" customHeight="1" x14ac:dyDescent="0.25">
      <c r="A667" s="3">
        <f t="shared" si="10"/>
        <v>3</v>
      </c>
      <c r="B667" s="1">
        <v>41555</v>
      </c>
      <c r="C667" s="2">
        <v>0.58333333333333337</v>
      </c>
      <c r="D667" t="s">
        <v>249</v>
      </c>
      <c r="E667" s="3" t="s">
        <v>1060</v>
      </c>
      <c r="F667" t="s">
        <v>1061</v>
      </c>
      <c r="G667">
        <v>0</v>
      </c>
      <c r="H667">
        <v>1</v>
      </c>
      <c r="I667">
        <v>0</v>
      </c>
      <c r="J667">
        <v>0</v>
      </c>
      <c r="K667" t="s">
        <v>14</v>
      </c>
      <c r="L667" t="s">
        <v>15</v>
      </c>
      <c r="M667" t="s">
        <v>181</v>
      </c>
      <c r="N667" t="s">
        <v>182</v>
      </c>
      <c r="O667" t="s">
        <v>183</v>
      </c>
      <c r="P667" t="s">
        <v>29</v>
      </c>
      <c r="Q667" s="3"/>
      <c r="R667" s="3"/>
    </row>
    <row r="668" spans="1:18" customFormat="1" ht="14.25" customHeight="1" x14ac:dyDescent="0.25">
      <c r="A668" s="3">
        <f t="shared" si="10"/>
        <v>3</v>
      </c>
      <c r="B668" s="1">
        <v>41555</v>
      </c>
      <c r="C668" s="2">
        <v>0.60416666666666663</v>
      </c>
      <c r="D668" t="s">
        <v>433</v>
      </c>
      <c r="E668" s="3" t="s">
        <v>1057</v>
      </c>
      <c r="G668">
        <v>0</v>
      </c>
      <c r="H668">
        <v>1</v>
      </c>
      <c r="I668">
        <v>0</v>
      </c>
      <c r="J668">
        <v>0</v>
      </c>
      <c r="K668" t="s">
        <v>140</v>
      </c>
      <c r="L668" t="s">
        <v>141</v>
      </c>
      <c r="M668" t="s">
        <v>348</v>
      </c>
      <c r="N668" t="s">
        <v>349</v>
      </c>
      <c r="O668" t="s">
        <v>350</v>
      </c>
      <c r="P668" t="s">
        <v>51</v>
      </c>
      <c r="R668" s="3"/>
    </row>
    <row r="669" spans="1:18" customFormat="1" ht="14.25" customHeight="1" x14ac:dyDescent="0.25">
      <c r="A669" s="3">
        <f t="shared" si="10"/>
        <v>3</v>
      </c>
      <c r="B669" s="1">
        <v>41555</v>
      </c>
      <c r="C669" s="2">
        <v>0.60416666666666663</v>
      </c>
      <c r="E669" s="3"/>
      <c r="G669">
        <v>0</v>
      </c>
      <c r="H669">
        <v>0</v>
      </c>
      <c r="I669">
        <v>0</v>
      </c>
      <c r="J669">
        <v>0</v>
      </c>
      <c r="K669" t="s">
        <v>39</v>
      </c>
      <c r="L669" t="s">
        <v>40</v>
      </c>
      <c r="Q669" s="3"/>
      <c r="R669" s="3"/>
    </row>
    <row r="670" spans="1:18" customFormat="1" ht="14.25" customHeight="1" x14ac:dyDescent="0.25">
      <c r="A670" s="3">
        <f t="shared" si="10"/>
        <v>3</v>
      </c>
      <c r="B670" s="1">
        <v>41555</v>
      </c>
      <c r="C670" s="2">
        <v>0.60416666666666663</v>
      </c>
      <c r="D670" t="s">
        <v>249</v>
      </c>
      <c r="E670" s="3" t="s">
        <v>1062</v>
      </c>
      <c r="G670">
        <v>0</v>
      </c>
      <c r="H670">
        <v>1</v>
      </c>
      <c r="I670">
        <v>0</v>
      </c>
      <c r="J670">
        <v>0</v>
      </c>
      <c r="K670" t="s">
        <v>14</v>
      </c>
      <c r="L670" t="s">
        <v>15</v>
      </c>
      <c r="M670" t="s">
        <v>181</v>
      </c>
      <c r="N670" t="s">
        <v>182</v>
      </c>
      <c r="O670" t="s">
        <v>183</v>
      </c>
      <c r="P670" t="s">
        <v>29</v>
      </c>
      <c r="Q670" s="3"/>
      <c r="R670" s="3"/>
    </row>
    <row r="671" spans="1:18" customFormat="1" ht="14.25" customHeight="1" x14ac:dyDescent="0.25">
      <c r="A671" s="3">
        <f t="shared" si="10"/>
        <v>3</v>
      </c>
      <c r="B671" s="1">
        <v>41555</v>
      </c>
      <c r="C671" s="2">
        <v>0.625</v>
      </c>
      <c r="D671" t="s">
        <v>286</v>
      </c>
      <c r="E671" s="3" t="s">
        <v>1058</v>
      </c>
      <c r="G671">
        <v>0</v>
      </c>
      <c r="H671">
        <v>1</v>
      </c>
      <c r="I671">
        <v>0</v>
      </c>
      <c r="J671">
        <v>0</v>
      </c>
      <c r="K671" t="s">
        <v>140</v>
      </c>
      <c r="L671" t="s">
        <v>141</v>
      </c>
      <c r="M671" t="s">
        <v>171</v>
      </c>
      <c r="N671" t="s">
        <v>172</v>
      </c>
      <c r="O671" t="s">
        <v>173</v>
      </c>
      <c r="P671" t="s">
        <v>25</v>
      </c>
      <c r="Q671" s="3"/>
    </row>
    <row r="672" spans="1:18" customFormat="1" ht="14.25" customHeight="1" x14ac:dyDescent="0.25">
      <c r="A672" s="3">
        <f t="shared" si="10"/>
        <v>3</v>
      </c>
      <c r="B672" s="1">
        <v>41555</v>
      </c>
      <c r="C672" s="2">
        <v>0.625</v>
      </c>
      <c r="D672" t="s">
        <v>247</v>
      </c>
      <c r="E672" s="3" t="s">
        <v>1059</v>
      </c>
      <c r="G672">
        <v>1</v>
      </c>
      <c r="H672">
        <v>0</v>
      </c>
      <c r="I672">
        <v>0</v>
      </c>
      <c r="J672">
        <v>0</v>
      </c>
      <c r="K672" t="s">
        <v>39</v>
      </c>
      <c r="L672" t="s">
        <v>40</v>
      </c>
      <c r="M672" t="s">
        <v>118</v>
      </c>
      <c r="N672" t="s">
        <v>119</v>
      </c>
      <c r="O672" t="s">
        <v>120</v>
      </c>
      <c r="P672" t="s">
        <v>55</v>
      </c>
    </row>
    <row r="673" spans="1:18" customFormat="1" ht="14.25" customHeight="1" x14ac:dyDescent="0.25">
      <c r="A673" s="3">
        <f t="shared" si="10"/>
        <v>3</v>
      </c>
      <c r="B673" s="1">
        <v>41555</v>
      </c>
      <c r="C673" s="2">
        <v>0.625</v>
      </c>
      <c r="E673" s="3"/>
      <c r="G673">
        <v>0</v>
      </c>
      <c r="H673">
        <v>0</v>
      </c>
      <c r="I673">
        <v>0</v>
      </c>
      <c r="J673">
        <v>0</v>
      </c>
      <c r="K673" t="s">
        <v>14</v>
      </c>
      <c r="L673" t="s">
        <v>15</v>
      </c>
      <c r="Q673" s="3"/>
    </row>
    <row r="674" spans="1:18" customFormat="1" ht="14.25" customHeight="1" x14ac:dyDescent="0.25">
      <c r="A674" s="3">
        <f t="shared" si="10"/>
        <v>3</v>
      </c>
      <c r="B674" s="1">
        <v>41555</v>
      </c>
      <c r="C674" s="2">
        <v>0.64583333333333337</v>
      </c>
      <c r="D674" t="s">
        <v>286</v>
      </c>
      <c r="E674" s="3" t="s">
        <v>1058</v>
      </c>
      <c r="G674">
        <v>0</v>
      </c>
      <c r="H674">
        <v>1</v>
      </c>
      <c r="I674">
        <v>0</v>
      </c>
      <c r="J674">
        <v>0</v>
      </c>
      <c r="K674" t="s">
        <v>140</v>
      </c>
      <c r="L674" t="s">
        <v>141</v>
      </c>
      <c r="M674" t="s">
        <v>171</v>
      </c>
      <c r="N674" t="s">
        <v>172</v>
      </c>
      <c r="O674" t="s">
        <v>173</v>
      </c>
      <c r="P674" t="s">
        <v>25</v>
      </c>
      <c r="Q674" s="3"/>
    </row>
    <row r="675" spans="1:18" customFormat="1" ht="14.25" customHeight="1" x14ac:dyDescent="0.25">
      <c r="A675" s="3">
        <f t="shared" si="10"/>
        <v>3</v>
      </c>
      <c r="B675" s="1">
        <v>41555</v>
      </c>
      <c r="C675" s="2">
        <v>0.64583333333333337</v>
      </c>
      <c r="D675" t="s">
        <v>273</v>
      </c>
      <c r="E675" s="3" t="s">
        <v>1059</v>
      </c>
      <c r="G675">
        <v>1</v>
      </c>
      <c r="H675">
        <v>0</v>
      </c>
      <c r="I675">
        <v>0</v>
      </c>
      <c r="J675">
        <v>0</v>
      </c>
      <c r="K675" t="s">
        <v>39</v>
      </c>
      <c r="L675" t="s">
        <v>40</v>
      </c>
      <c r="M675" t="s">
        <v>118</v>
      </c>
      <c r="N675" t="s">
        <v>119</v>
      </c>
      <c r="O675" t="s">
        <v>120</v>
      </c>
      <c r="P675" t="s">
        <v>55</v>
      </c>
      <c r="Q675" s="3"/>
    </row>
    <row r="676" spans="1:18" customFormat="1" ht="14.25" customHeight="1" x14ac:dyDescent="0.25">
      <c r="A676" s="3">
        <f t="shared" si="10"/>
        <v>3</v>
      </c>
      <c r="B676" s="1">
        <v>41555</v>
      </c>
      <c r="C676" s="2">
        <v>0.64583333333333337</v>
      </c>
      <c r="E676" s="3"/>
      <c r="G676">
        <v>0</v>
      </c>
      <c r="H676">
        <v>0</v>
      </c>
      <c r="I676">
        <v>0</v>
      </c>
      <c r="J676">
        <v>0</v>
      </c>
      <c r="K676" t="s">
        <v>14</v>
      </c>
      <c r="L676" t="s">
        <v>15</v>
      </c>
      <c r="Q676" s="3"/>
      <c r="R676" s="3"/>
    </row>
    <row r="677" spans="1:18" customFormat="1" ht="14.25" customHeight="1" x14ac:dyDescent="0.25">
      <c r="A677" s="3">
        <f t="shared" si="10"/>
        <v>3</v>
      </c>
      <c r="B677" s="1">
        <v>41555</v>
      </c>
      <c r="C677" s="2">
        <v>0.66666666666666663</v>
      </c>
      <c r="D677" t="s">
        <v>245</v>
      </c>
      <c r="E677" s="3" t="s">
        <v>438</v>
      </c>
      <c r="G677">
        <v>0</v>
      </c>
      <c r="H677">
        <v>1</v>
      </c>
      <c r="I677">
        <v>0</v>
      </c>
      <c r="J677">
        <v>0</v>
      </c>
      <c r="K677" t="s">
        <v>39</v>
      </c>
      <c r="L677" t="s">
        <v>40</v>
      </c>
      <c r="M677" t="s">
        <v>41</v>
      </c>
      <c r="N677" t="s">
        <v>42</v>
      </c>
      <c r="O677" t="s">
        <v>43</v>
      </c>
      <c r="P677" t="s">
        <v>25</v>
      </c>
      <c r="Q677" s="3"/>
      <c r="R677" s="3"/>
    </row>
    <row r="678" spans="1:18" customFormat="1" ht="14.25" customHeight="1" x14ac:dyDescent="0.25">
      <c r="A678" s="3">
        <f t="shared" si="10"/>
        <v>3</v>
      </c>
      <c r="B678" s="1">
        <v>41555</v>
      </c>
      <c r="C678" s="2">
        <v>0.6875</v>
      </c>
      <c r="D678" t="s">
        <v>245</v>
      </c>
      <c r="E678" s="3" t="s">
        <v>438</v>
      </c>
      <c r="G678">
        <v>0</v>
      </c>
      <c r="H678">
        <v>1</v>
      </c>
      <c r="I678">
        <v>0</v>
      </c>
      <c r="J678">
        <v>0</v>
      </c>
      <c r="K678" t="s">
        <v>39</v>
      </c>
      <c r="L678" t="s">
        <v>40</v>
      </c>
      <c r="M678" t="s">
        <v>41</v>
      </c>
      <c r="N678" t="s">
        <v>42</v>
      </c>
      <c r="O678" t="s">
        <v>43</v>
      </c>
      <c r="P678" t="s">
        <v>25</v>
      </c>
    </row>
    <row r="679" spans="1:18" customFormat="1" ht="14.25" customHeight="1" x14ac:dyDescent="0.25">
      <c r="A679" s="3">
        <f t="shared" si="10"/>
        <v>3</v>
      </c>
      <c r="B679" s="1">
        <v>41555</v>
      </c>
      <c r="C679" s="2">
        <v>0.75</v>
      </c>
      <c r="D679" t="s">
        <v>436</v>
      </c>
      <c r="E679" s="3" t="s">
        <v>1063</v>
      </c>
      <c r="G679">
        <v>0</v>
      </c>
      <c r="H679">
        <v>1</v>
      </c>
      <c r="I679">
        <v>0</v>
      </c>
      <c r="J679">
        <v>1</v>
      </c>
      <c r="K679" t="s">
        <v>69</v>
      </c>
      <c r="L679" t="s">
        <v>70</v>
      </c>
      <c r="M679" t="s">
        <v>978</v>
      </c>
      <c r="N679" t="s">
        <v>979</v>
      </c>
      <c r="O679" t="s">
        <v>980</v>
      </c>
      <c r="P679" t="s">
        <v>21</v>
      </c>
      <c r="Q679" s="3"/>
      <c r="R679" s="3"/>
    </row>
    <row r="680" spans="1:18" customFormat="1" ht="14.25" customHeight="1" x14ac:dyDescent="0.25">
      <c r="A680" s="3">
        <f t="shared" si="10"/>
        <v>3</v>
      </c>
      <c r="B680" s="1">
        <v>41555</v>
      </c>
      <c r="C680" s="2">
        <v>0.77083333333333337</v>
      </c>
      <c r="D680" t="s">
        <v>436</v>
      </c>
      <c r="E680" s="3" t="s">
        <v>1063</v>
      </c>
      <c r="G680">
        <v>0</v>
      </c>
      <c r="H680">
        <v>1</v>
      </c>
      <c r="I680">
        <v>0</v>
      </c>
      <c r="J680">
        <v>1</v>
      </c>
      <c r="K680" t="s">
        <v>69</v>
      </c>
      <c r="L680" t="s">
        <v>70</v>
      </c>
      <c r="M680" t="s">
        <v>978</v>
      </c>
      <c r="N680" t="s">
        <v>979</v>
      </c>
      <c r="O680" t="s">
        <v>980</v>
      </c>
      <c r="P680" t="s">
        <v>21</v>
      </c>
      <c r="Q680" s="3"/>
      <c r="R680" s="3"/>
    </row>
    <row r="681" spans="1:18" customFormat="1" ht="14.25" customHeight="1" x14ac:dyDescent="0.25">
      <c r="A681" s="3">
        <f t="shared" si="10"/>
        <v>3</v>
      </c>
      <c r="B681" s="1">
        <v>41555</v>
      </c>
      <c r="C681" s="2">
        <v>0.79166666666666663</v>
      </c>
      <c r="D681" t="s">
        <v>252</v>
      </c>
      <c r="E681" s="3" t="s">
        <v>1053</v>
      </c>
      <c r="G681">
        <v>0</v>
      </c>
      <c r="H681">
        <v>1</v>
      </c>
      <c r="I681">
        <v>0</v>
      </c>
      <c r="J681">
        <v>1</v>
      </c>
      <c r="K681" t="s">
        <v>69</v>
      </c>
      <c r="L681" t="s">
        <v>70</v>
      </c>
      <c r="M681" t="s">
        <v>1054</v>
      </c>
      <c r="N681" t="s">
        <v>917</v>
      </c>
      <c r="O681" t="s">
        <v>1055</v>
      </c>
      <c r="P681" t="s">
        <v>25</v>
      </c>
      <c r="Q681" s="3"/>
      <c r="R681" s="3"/>
    </row>
    <row r="682" spans="1:18" customFormat="1" ht="14.25" customHeight="1" x14ac:dyDescent="0.25">
      <c r="A682" s="3">
        <f t="shared" si="10"/>
        <v>3</v>
      </c>
      <c r="B682" s="1">
        <v>41555</v>
      </c>
      <c r="C682" s="2">
        <v>0.8125</v>
      </c>
      <c r="D682" t="s">
        <v>252</v>
      </c>
      <c r="E682" s="3" t="s">
        <v>1056</v>
      </c>
      <c r="G682">
        <v>0</v>
      </c>
      <c r="H682">
        <v>1</v>
      </c>
      <c r="I682">
        <v>0</v>
      </c>
      <c r="J682">
        <v>0</v>
      </c>
      <c r="K682" t="s">
        <v>69</v>
      </c>
      <c r="L682" t="s">
        <v>70</v>
      </c>
      <c r="M682" t="s">
        <v>1054</v>
      </c>
      <c r="N682" t="s">
        <v>917</v>
      </c>
      <c r="O682" t="s">
        <v>1055</v>
      </c>
      <c r="P682" t="s">
        <v>25</v>
      </c>
      <c r="R682" s="3"/>
    </row>
    <row r="683" spans="1:18" customFormat="1" ht="14.25" customHeight="1" x14ac:dyDescent="0.25">
      <c r="A683" s="3">
        <f t="shared" si="10"/>
        <v>4</v>
      </c>
      <c r="B683" s="1">
        <v>41556</v>
      </c>
      <c r="C683" s="2">
        <v>0.375</v>
      </c>
      <c r="E683" s="3"/>
      <c r="G683">
        <v>0</v>
      </c>
      <c r="H683">
        <v>0</v>
      </c>
      <c r="I683">
        <v>0</v>
      </c>
      <c r="J683">
        <v>0</v>
      </c>
      <c r="K683" t="s">
        <v>16</v>
      </c>
      <c r="L683" t="s">
        <v>17</v>
      </c>
      <c r="Q683" s="3"/>
    </row>
    <row r="684" spans="1:18" customFormat="1" ht="14.25" customHeight="1" x14ac:dyDescent="0.25">
      <c r="A684" s="3">
        <f t="shared" si="10"/>
        <v>4</v>
      </c>
      <c r="B684" s="1">
        <v>41556</v>
      </c>
      <c r="C684" s="2">
        <v>0.39583333333333331</v>
      </c>
      <c r="E684" s="3"/>
      <c r="G684">
        <v>0</v>
      </c>
      <c r="H684">
        <v>0</v>
      </c>
      <c r="I684">
        <v>0</v>
      </c>
      <c r="J684">
        <v>0</v>
      </c>
      <c r="K684" t="s">
        <v>16</v>
      </c>
      <c r="L684" t="s">
        <v>17</v>
      </c>
      <c r="Q684" s="3"/>
    </row>
    <row r="685" spans="1:18" customFormat="1" ht="14.25" customHeight="1" x14ac:dyDescent="0.25">
      <c r="A685" s="3">
        <f t="shared" si="10"/>
        <v>4</v>
      </c>
      <c r="B685" s="1">
        <v>41556</v>
      </c>
      <c r="C685" s="2">
        <v>0.41666666666666669</v>
      </c>
      <c r="D685" t="s">
        <v>240</v>
      </c>
      <c r="E685" s="3" t="s">
        <v>1032</v>
      </c>
      <c r="G685">
        <v>0</v>
      </c>
      <c r="H685">
        <v>1</v>
      </c>
      <c r="I685">
        <v>0</v>
      </c>
      <c r="J685">
        <v>0</v>
      </c>
      <c r="K685" t="s">
        <v>16</v>
      </c>
      <c r="L685" t="s">
        <v>17</v>
      </c>
      <c r="M685" t="s">
        <v>1033</v>
      </c>
      <c r="N685" t="s">
        <v>1034</v>
      </c>
      <c r="O685" t="s">
        <v>1035</v>
      </c>
      <c r="P685" t="s">
        <v>29</v>
      </c>
      <c r="Q685" s="3"/>
      <c r="R685" s="3"/>
    </row>
    <row r="686" spans="1:18" customFormat="1" ht="14.25" customHeight="1" x14ac:dyDescent="0.25">
      <c r="A686" s="3">
        <f t="shared" si="10"/>
        <v>4</v>
      </c>
      <c r="B686" s="1">
        <v>41556</v>
      </c>
      <c r="C686" s="2">
        <v>0.4375</v>
      </c>
      <c r="D686" t="s">
        <v>240</v>
      </c>
      <c r="E686" s="3" t="s">
        <v>1030</v>
      </c>
      <c r="G686">
        <v>1</v>
      </c>
      <c r="H686">
        <v>0</v>
      </c>
      <c r="I686">
        <v>0</v>
      </c>
      <c r="J686">
        <v>0</v>
      </c>
      <c r="K686" t="s">
        <v>16</v>
      </c>
      <c r="L686" t="s">
        <v>17</v>
      </c>
      <c r="M686" t="s">
        <v>451</v>
      </c>
      <c r="N686" t="s">
        <v>452</v>
      </c>
      <c r="O686" t="s">
        <v>453</v>
      </c>
      <c r="P686" t="s">
        <v>29</v>
      </c>
      <c r="Q686" s="3"/>
      <c r="R686" s="3"/>
    </row>
    <row r="687" spans="1:18" customFormat="1" ht="14.25" customHeight="1" x14ac:dyDescent="0.25">
      <c r="A687" s="3">
        <f t="shared" si="10"/>
        <v>4</v>
      </c>
      <c r="B687" s="1">
        <v>41556</v>
      </c>
      <c r="C687" s="2">
        <v>0.45833333333333331</v>
      </c>
      <c r="D687" t="s">
        <v>240</v>
      </c>
      <c r="E687" s="3" t="s">
        <v>1030</v>
      </c>
      <c r="G687">
        <v>1</v>
      </c>
      <c r="H687">
        <v>0</v>
      </c>
      <c r="I687">
        <v>0</v>
      </c>
      <c r="J687">
        <v>0</v>
      </c>
      <c r="K687" t="s">
        <v>16</v>
      </c>
      <c r="L687" t="s">
        <v>17</v>
      </c>
      <c r="M687" t="s">
        <v>451</v>
      </c>
      <c r="N687" t="s">
        <v>452</v>
      </c>
      <c r="O687" t="s">
        <v>453</v>
      </c>
      <c r="P687" t="s">
        <v>29</v>
      </c>
      <c r="Q687" s="3"/>
    </row>
    <row r="688" spans="1:18" customFormat="1" ht="14.25" customHeight="1" x14ac:dyDescent="0.25">
      <c r="A688" s="3">
        <f t="shared" si="10"/>
        <v>4</v>
      </c>
      <c r="B688" s="1">
        <v>41556</v>
      </c>
      <c r="C688" s="2">
        <v>0.5</v>
      </c>
      <c r="E688" s="3"/>
      <c r="G688">
        <v>0</v>
      </c>
      <c r="H688">
        <v>0</v>
      </c>
      <c r="I688">
        <v>0</v>
      </c>
      <c r="J688">
        <v>0</v>
      </c>
      <c r="K688" t="s">
        <v>140</v>
      </c>
      <c r="L688" t="s">
        <v>141</v>
      </c>
      <c r="Q688" s="3"/>
      <c r="R688" s="3"/>
    </row>
    <row r="689" spans="1:18" customFormat="1" ht="14.25" customHeight="1" x14ac:dyDescent="0.25">
      <c r="A689" s="3">
        <f t="shared" si="10"/>
        <v>4</v>
      </c>
      <c r="B689" s="1">
        <v>41556</v>
      </c>
      <c r="C689" s="2">
        <v>0.5</v>
      </c>
      <c r="D689" t="s">
        <v>475</v>
      </c>
      <c r="E689" s="3" t="s">
        <v>1044</v>
      </c>
      <c r="G689">
        <v>0</v>
      </c>
      <c r="H689">
        <v>1</v>
      </c>
      <c r="I689">
        <v>0</v>
      </c>
      <c r="J689">
        <v>0</v>
      </c>
      <c r="K689" t="s">
        <v>846</v>
      </c>
      <c r="L689" t="s">
        <v>847</v>
      </c>
      <c r="M689" t="s">
        <v>603</v>
      </c>
      <c r="N689" t="s">
        <v>604</v>
      </c>
      <c r="O689" t="s">
        <v>605</v>
      </c>
      <c r="P689" t="s">
        <v>51</v>
      </c>
      <c r="Q689" s="3"/>
      <c r="R689" s="3"/>
    </row>
    <row r="690" spans="1:18" customFormat="1" ht="14.25" customHeight="1" x14ac:dyDescent="0.25">
      <c r="A690" s="3">
        <f t="shared" si="10"/>
        <v>4</v>
      </c>
      <c r="B690" s="1">
        <v>41556</v>
      </c>
      <c r="C690" s="2">
        <v>0.52083333333333337</v>
      </c>
      <c r="E690" s="3"/>
      <c r="G690">
        <v>0</v>
      </c>
      <c r="H690">
        <v>0</v>
      </c>
      <c r="I690">
        <v>0</v>
      </c>
      <c r="J690">
        <v>0</v>
      </c>
      <c r="K690" t="s">
        <v>140</v>
      </c>
      <c r="L690" t="s">
        <v>141</v>
      </c>
      <c r="Q690" s="3"/>
      <c r="R690" s="3"/>
    </row>
    <row r="691" spans="1:18" customFormat="1" ht="14.25" customHeight="1" x14ac:dyDescent="0.25">
      <c r="A691" s="3">
        <f t="shared" si="10"/>
        <v>4</v>
      </c>
      <c r="B691" s="1">
        <v>41556</v>
      </c>
      <c r="C691" s="2">
        <v>0.52083333333333337</v>
      </c>
      <c r="D691" t="s">
        <v>273</v>
      </c>
      <c r="E691" s="3" t="s">
        <v>742</v>
      </c>
      <c r="G691">
        <v>1</v>
      </c>
      <c r="H691">
        <v>0</v>
      </c>
      <c r="I691">
        <v>0</v>
      </c>
      <c r="J691">
        <v>0</v>
      </c>
      <c r="K691" t="s">
        <v>39</v>
      </c>
      <c r="L691" t="s">
        <v>40</v>
      </c>
      <c r="M691" t="s">
        <v>118</v>
      </c>
      <c r="N691" t="s">
        <v>119</v>
      </c>
      <c r="O691" t="s">
        <v>120</v>
      </c>
      <c r="P691" t="s">
        <v>55</v>
      </c>
      <c r="Q691" s="3"/>
    </row>
    <row r="692" spans="1:18" customFormat="1" ht="14.25" customHeight="1" x14ac:dyDescent="0.25">
      <c r="A692" s="3">
        <f t="shared" si="10"/>
        <v>4</v>
      </c>
      <c r="B692" s="1">
        <v>41556</v>
      </c>
      <c r="C692" s="2">
        <v>0.52083333333333337</v>
      </c>
      <c r="D692" t="s">
        <v>475</v>
      </c>
      <c r="E692" s="3" t="s">
        <v>1045</v>
      </c>
      <c r="G692">
        <v>0</v>
      </c>
      <c r="H692">
        <v>1</v>
      </c>
      <c r="I692">
        <v>0</v>
      </c>
      <c r="J692">
        <v>0</v>
      </c>
      <c r="K692" t="s">
        <v>846</v>
      </c>
      <c r="L692" t="s">
        <v>847</v>
      </c>
      <c r="M692" t="s">
        <v>603</v>
      </c>
      <c r="N692" t="s">
        <v>604</v>
      </c>
      <c r="O692" t="s">
        <v>605</v>
      </c>
      <c r="P692" t="s">
        <v>51</v>
      </c>
      <c r="Q692" s="3"/>
    </row>
    <row r="693" spans="1:18" customFormat="1" ht="14.25" customHeight="1" x14ac:dyDescent="0.25">
      <c r="A693" s="3">
        <f t="shared" si="10"/>
        <v>4</v>
      </c>
      <c r="B693" s="1">
        <v>41556</v>
      </c>
      <c r="C693" s="2">
        <v>0.54166666666666663</v>
      </c>
      <c r="D693" t="s">
        <v>433</v>
      </c>
      <c r="E693" s="3" t="s">
        <v>1027</v>
      </c>
      <c r="G693">
        <v>0</v>
      </c>
      <c r="H693">
        <v>1</v>
      </c>
      <c r="I693">
        <v>0</v>
      </c>
      <c r="J693">
        <v>0</v>
      </c>
      <c r="K693" t="s">
        <v>140</v>
      </c>
      <c r="L693" t="s">
        <v>141</v>
      </c>
      <c r="M693" t="s">
        <v>517</v>
      </c>
      <c r="N693" t="s">
        <v>518</v>
      </c>
      <c r="O693" t="s">
        <v>519</v>
      </c>
      <c r="P693" t="s">
        <v>25</v>
      </c>
      <c r="Q693" s="3"/>
      <c r="R693" s="3"/>
    </row>
    <row r="694" spans="1:18" customFormat="1" ht="14.25" customHeight="1" x14ac:dyDescent="0.25">
      <c r="A694" s="3">
        <f t="shared" si="10"/>
        <v>4</v>
      </c>
      <c r="B694" s="1">
        <v>41556</v>
      </c>
      <c r="C694" s="2">
        <v>0.54166666666666663</v>
      </c>
      <c r="E694" s="3"/>
      <c r="G694">
        <v>0</v>
      </c>
      <c r="H694">
        <v>0</v>
      </c>
      <c r="I694">
        <v>0</v>
      </c>
      <c r="J694">
        <v>0</v>
      </c>
      <c r="K694" t="s">
        <v>39</v>
      </c>
      <c r="L694" t="s">
        <v>40</v>
      </c>
      <c r="Q694" s="3"/>
      <c r="R694" s="3"/>
    </row>
    <row r="695" spans="1:18" customFormat="1" ht="14.25" customHeight="1" x14ac:dyDescent="0.25">
      <c r="A695" s="3">
        <f t="shared" si="10"/>
        <v>4</v>
      </c>
      <c r="B695" s="1">
        <v>41556</v>
      </c>
      <c r="C695" s="2">
        <v>0.5625</v>
      </c>
      <c r="D695" t="s">
        <v>433</v>
      </c>
      <c r="E695" s="3" t="s">
        <v>1028</v>
      </c>
      <c r="G695">
        <v>0</v>
      </c>
      <c r="H695">
        <v>1</v>
      </c>
      <c r="I695">
        <v>0</v>
      </c>
      <c r="J695">
        <v>0</v>
      </c>
      <c r="K695" t="s">
        <v>140</v>
      </c>
      <c r="L695" t="s">
        <v>141</v>
      </c>
      <c r="M695" t="s">
        <v>517</v>
      </c>
      <c r="N695" t="s">
        <v>518</v>
      </c>
      <c r="O695" t="s">
        <v>519</v>
      </c>
      <c r="P695" t="s">
        <v>25</v>
      </c>
      <c r="Q695" s="3"/>
      <c r="R695" s="3"/>
    </row>
    <row r="696" spans="1:18" customFormat="1" ht="14.25" customHeight="1" x14ac:dyDescent="0.25">
      <c r="A696" s="3">
        <f t="shared" si="10"/>
        <v>4</v>
      </c>
      <c r="B696" s="1">
        <v>41556</v>
      </c>
      <c r="C696" s="2">
        <v>0.5625</v>
      </c>
      <c r="E696" s="3"/>
      <c r="G696">
        <v>0</v>
      </c>
      <c r="H696">
        <v>0</v>
      </c>
      <c r="I696">
        <v>0</v>
      </c>
      <c r="J696">
        <v>0</v>
      </c>
      <c r="K696" t="s">
        <v>39</v>
      </c>
      <c r="L696" t="s">
        <v>40</v>
      </c>
      <c r="Q696" s="3"/>
      <c r="R696" s="3"/>
    </row>
    <row r="697" spans="1:18" customFormat="1" ht="14.25" customHeight="1" x14ac:dyDescent="0.25">
      <c r="A697" s="3">
        <f t="shared" si="10"/>
        <v>4</v>
      </c>
      <c r="B697" s="1">
        <v>41556</v>
      </c>
      <c r="C697" s="2">
        <v>0.5625</v>
      </c>
      <c r="E697" s="3"/>
      <c r="G697">
        <v>0</v>
      </c>
      <c r="H697">
        <v>0</v>
      </c>
      <c r="I697">
        <v>0</v>
      </c>
      <c r="J697">
        <v>0</v>
      </c>
      <c r="K697" t="s">
        <v>30</v>
      </c>
      <c r="L697" t="s">
        <v>31</v>
      </c>
      <c r="Q697" s="3"/>
      <c r="R697" s="3"/>
    </row>
    <row r="698" spans="1:18" customFormat="1" ht="14.25" customHeight="1" x14ac:dyDescent="0.25">
      <c r="A698" s="3">
        <f t="shared" si="10"/>
        <v>4</v>
      </c>
      <c r="B698" s="1">
        <v>41556</v>
      </c>
      <c r="C698" s="2">
        <v>0.58333333333333337</v>
      </c>
      <c r="D698" t="s">
        <v>287</v>
      </c>
      <c r="E698" s="3" t="s">
        <v>1029</v>
      </c>
      <c r="G698">
        <v>0</v>
      </c>
      <c r="H698">
        <v>1</v>
      </c>
      <c r="I698">
        <v>0</v>
      </c>
      <c r="J698">
        <v>1</v>
      </c>
      <c r="K698" t="s">
        <v>140</v>
      </c>
      <c r="L698" t="s">
        <v>141</v>
      </c>
      <c r="M698" t="s">
        <v>932</v>
      </c>
      <c r="N698" t="s">
        <v>234</v>
      </c>
      <c r="O698" t="s">
        <v>933</v>
      </c>
      <c r="P698" t="s">
        <v>55</v>
      </c>
      <c r="Q698" s="3"/>
    </row>
    <row r="699" spans="1:18" customFormat="1" ht="14.25" customHeight="1" x14ac:dyDescent="0.25">
      <c r="A699" s="3">
        <f t="shared" si="10"/>
        <v>4</v>
      </c>
      <c r="B699" s="1">
        <v>41556</v>
      </c>
      <c r="C699" s="2">
        <v>0.58333333333333337</v>
      </c>
      <c r="E699" s="3"/>
      <c r="G699">
        <v>0</v>
      </c>
      <c r="H699">
        <v>0</v>
      </c>
      <c r="I699">
        <v>0</v>
      </c>
      <c r="J699">
        <v>0</v>
      </c>
      <c r="K699" t="s">
        <v>39</v>
      </c>
      <c r="L699" t="s">
        <v>40</v>
      </c>
      <c r="Q699" s="3"/>
      <c r="R699" s="3"/>
    </row>
    <row r="700" spans="1:18" customFormat="1" ht="14.25" customHeight="1" x14ac:dyDescent="0.25">
      <c r="A700" s="3">
        <f t="shared" si="10"/>
        <v>4</v>
      </c>
      <c r="B700" s="1">
        <v>41556</v>
      </c>
      <c r="C700" s="2">
        <v>0.58333333333333337</v>
      </c>
      <c r="E700" s="3"/>
      <c r="G700">
        <v>0</v>
      </c>
      <c r="H700">
        <v>0</v>
      </c>
      <c r="I700">
        <v>0</v>
      </c>
      <c r="J700">
        <v>0</v>
      </c>
      <c r="K700" t="s">
        <v>30</v>
      </c>
      <c r="L700" t="s">
        <v>31</v>
      </c>
      <c r="Q700" s="3"/>
    </row>
    <row r="701" spans="1:18" customFormat="1" ht="14.25" customHeight="1" x14ac:dyDescent="0.25">
      <c r="A701" s="3">
        <f t="shared" si="10"/>
        <v>4</v>
      </c>
      <c r="B701" s="1">
        <v>41556</v>
      </c>
      <c r="C701" s="2">
        <v>0.60416666666666663</v>
      </c>
      <c r="D701" t="s">
        <v>287</v>
      </c>
      <c r="E701" s="3" t="s">
        <v>1029</v>
      </c>
      <c r="G701">
        <v>0</v>
      </c>
      <c r="H701">
        <v>1</v>
      </c>
      <c r="I701">
        <v>0</v>
      </c>
      <c r="J701">
        <v>1</v>
      </c>
      <c r="K701" t="s">
        <v>140</v>
      </c>
      <c r="L701" t="s">
        <v>141</v>
      </c>
      <c r="M701" t="s">
        <v>932</v>
      </c>
      <c r="N701" t="s">
        <v>234</v>
      </c>
      <c r="O701" t="s">
        <v>933</v>
      </c>
      <c r="P701" t="s">
        <v>55</v>
      </c>
      <c r="Q701" s="3"/>
      <c r="R701" s="3"/>
    </row>
    <row r="702" spans="1:18" customFormat="1" ht="14.25" customHeight="1" x14ac:dyDescent="0.25">
      <c r="A702" s="3">
        <f t="shared" si="10"/>
        <v>4</v>
      </c>
      <c r="B702" s="1">
        <v>41556</v>
      </c>
      <c r="C702" s="2">
        <v>0.60416666666666663</v>
      </c>
      <c r="E702" s="3"/>
      <c r="G702">
        <v>0</v>
      </c>
      <c r="H702">
        <v>0</v>
      </c>
      <c r="I702">
        <v>0</v>
      </c>
      <c r="J702">
        <v>0</v>
      </c>
      <c r="K702" t="s">
        <v>39</v>
      </c>
      <c r="L702" t="s">
        <v>40</v>
      </c>
      <c r="Q702" s="3"/>
    </row>
    <row r="703" spans="1:18" customFormat="1" ht="14.25" customHeight="1" x14ac:dyDescent="0.25">
      <c r="A703" s="3">
        <f t="shared" si="10"/>
        <v>4</v>
      </c>
      <c r="B703" s="1">
        <v>41556</v>
      </c>
      <c r="C703" s="2">
        <v>0.60416666666666663</v>
      </c>
      <c r="D703" t="s">
        <v>704</v>
      </c>
      <c r="E703" s="3" t="s">
        <v>1031</v>
      </c>
      <c r="G703">
        <v>0</v>
      </c>
      <c r="H703">
        <v>1</v>
      </c>
      <c r="I703">
        <v>0</v>
      </c>
      <c r="J703">
        <v>0</v>
      </c>
      <c r="K703" t="s">
        <v>30</v>
      </c>
      <c r="L703" t="s">
        <v>31</v>
      </c>
      <c r="M703" t="s">
        <v>156</v>
      </c>
      <c r="N703" t="s">
        <v>157</v>
      </c>
      <c r="O703" t="s">
        <v>158</v>
      </c>
      <c r="P703" t="s">
        <v>25</v>
      </c>
      <c r="Q703" s="3"/>
      <c r="R703" s="3"/>
    </row>
    <row r="704" spans="1:18" customFormat="1" ht="14.25" customHeight="1" x14ac:dyDescent="0.25">
      <c r="A704" s="3">
        <f t="shared" si="10"/>
        <v>4</v>
      </c>
      <c r="B704" s="1">
        <v>41556</v>
      </c>
      <c r="C704" s="2">
        <v>0.60416666666666663</v>
      </c>
      <c r="D704" t="s">
        <v>249</v>
      </c>
      <c r="E704" s="3" t="s">
        <v>1046</v>
      </c>
      <c r="G704">
        <v>0</v>
      </c>
      <c r="H704">
        <v>1</v>
      </c>
      <c r="I704">
        <v>0</v>
      </c>
      <c r="J704">
        <v>1</v>
      </c>
      <c r="K704" t="s">
        <v>81</v>
      </c>
      <c r="L704" t="s">
        <v>82</v>
      </c>
      <c r="M704" t="s">
        <v>1033</v>
      </c>
      <c r="N704" t="s">
        <v>1034</v>
      </c>
      <c r="O704" t="s">
        <v>1035</v>
      </c>
      <c r="P704" t="s">
        <v>29</v>
      </c>
      <c r="Q704" s="3"/>
    </row>
    <row r="705" spans="1:18" customFormat="1" ht="14.25" customHeight="1" x14ac:dyDescent="0.25">
      <c r="A705" s="3">
        <f t="shared" si="10"/>
        <v>4</v>
      </c>
      <c r="B705" s="1">
        <v>41556</v>
      </c>
      <c r="C705" s="2">
        <v>0.625</v>
      </c>
      <c r="E705" s="3"/>
      <c r="G705">
        <v>0</v>
      </c>
      <c r="H705">
        <v>0</v>
      </c>
      <c r="I705">
        <v>0</v>
      </c>
      <c r="J705">
        <v>0</v>
      </c>
      <c r="K705" t="s">
        <v>39</v>
      </c>
      <c r="L705" t="s">
        <v>40</v>
      </c>
      <c r="Q705" s="3"/>
      <c r="R705" s="3"/>
    </row>
    <row r="706" spans="1:18" customFormat="1" ht="14.25" customHeight="1" x14ac:dyDescent="0.25">
      <c r="A706" s="3">
        <f t="shared" si="10"/>
        <v>4</v>
      </c>
      <c r="B706" s="1">
        <v>41556</v>
      </c>
      <c r="C706" s="2">
        <v>0.625</v>
      </c>
      <c r="D706" t="s">
        <v>268</v>
      </c>
      <c r="E706" s="3" t="s">
        <v>1025</v>
      </c>
      <c r="G706">
        <v>0</v>
      </c>
      <c r="H706">
        <v>1</v>
      </c>
      <c r="I706">
        <v>0</v>
      </c>
      <c r="J706">
        <v>0</v>
      </c>
      <c r="K706" t="s">
        <v>30</v>
      </c>
      <c r="L706" t="s">
        <v>31</v>
      </c>
      <c r="M706" t="s">
        <v>95</v>
      </c>
      <c r="N706" t="s">
        <v>926</v>
      </c>
      <c r="O706" t="s">
        <v>927</v>
      </c>
      <c r="P706" t="s">
        <v>29</v>
      </c>
      <c r="Q706" s="3"/>
    </row>
    <row r="707" spans="1:18" customFormat="1" ht="14.25" customHeight="1" x14ac:dyDescent="0.25">
      <c r="A707" s="3">
        <f t="shared" ref="A707:A770" si="11">WEEKDAY(B707,1)</f>
        <v>4</v>
      </c>
      <c r="B707" s="1">
        <v>41556</v>
      </c>
      <c r="C707" s="2">
        <v>0.625</v>
      </c>
      <c r="E707" s="3"/>
      <c r="G707">
        <v>0</v>
      </c>
      <c r="H707">
        <v>0</v>
      </c>
      <c r="I707">
        <v>0</v>
      </c>
      <c r="J707">
        <v>0</v>
      </c>
      <c r="K707" t="s">
        <v>81</v>
      </c>
      <c r="L707" t="s">
        <v>82</v>
      </c>
      <c r="Q707" s="3"/>
    </row>
    <row r="708" spans="1:18" customFormat="1" ht="14.25" customHeight="1" x14ac:dyDescent="0.25">
      <c r="A708" s="3">
        <f t="shared" si="11"/>
        <v>4</v>
      </c>
      <c r="B708" s="1">
        <v>41556</v>
      </c>
      <c r="C708" s="2">
        <v>0.64583333333333337</v>
      </c>
      <c r="E708" s="3"/>
      <c r="G708">
        <v>0</v>
      </c>
      <c r="H708">
        <v>0</v>
      </c>
      <c r="I708">
        <v>0</v>
      </c>
      <c r="J708">
        <v>0</v>
      </c>
      <c r="K708" t="s">
        <v>39</v>
      </c>
      <c r="L708" t="s">
        <v>40</v>
      </c>
      <c r="Q708" s="3"/>
      <c r="R708" s="3"/>
    </row>
    <row r="709" spans="1:18" customFormat="1" ht="14.25" customHeight="1" x14ac:dyDescent="0.25">
      <c r="A709" s="3">
        <f t="shared" si="11"/>
        <v>4</v>
      </c>
      <c r="B709" s="1">
        <v>41556</v>
      </c>
      <c r="C709" s="2">
        <v>0.64583333333333337</v>
      </c>
      <c r="D709" t="s">
        <v>704</v>
      </c>
      <c r="E709" s="3" t="s">
        <v>534</v>
      </c>
      <c r="G709">
        <v>0</v>
      </c>
      <c r="H709">
        <v>1</v>
      </c>
      <c r="I709">
        <v>0</v>
      </c>
      <c r="J709">
        <v>0</v>
      </c>
      <c r="K709" t="s">
        <v>30</v>
      </c>
      <c r="L709" t="s">
        <v>31</v>
      </c>
      <c r="M709" t="s">
        <v>41</v>
      </c>
      <c r="N709" t="s">
        <v>42</v>
      </c>
      <c r="O709" t="s">
        <v>43</v>
      </c>
      <c r="P709" t="s">
        <v>25</v>
      </c>
      <c r="Q709" s="3"/>
    </row>
    <row r="710" spans="1:18" customFormat="1" ht="14.25" customHeight="1" x14ac:dyDescent="0.25">
      <c r="A710" s="3">
        <f t="shared" si="11"/>
        <v>4</v>
      </c>
      <c r="B710" s="1">
        <v>41556</v>
      </c>
      <c r="C710" s="2">
        <v>0.64583333333333337</v>
      </c>
      <c r="D710" t="s">
        <v>257</v>
      </c>
      <c r="E710" s="3" t="s">
        <v>1047</v>
      </c>
      <c r="G710">
        <v>0</v>
      </c>
      <c r="H710">
        <v>1</v>
      </c>
      <c r="I710">
        <v>0</v>
      </c>
      <c r="J710">
        <v>1</v>
      </c>
      <c r="K710" t="s">
        <v>81</v>
      </c>
      <c r="L710" t="s">
        <v>82</v>
      </c>
      <c r="M710" t="s">
        <v>1048</v>
      </c>
      <c r="N710" t="s">
        <v>1049</v>
      </c>
      <c r="O710" t="s">
        <v>1050</v>
      </c>
      <c r="P710" t="s">
        <v>25</v>
      </c>
      <c r="Q710" s="3"/>
      <c r="R710" s="3"/>
    </row>
    <row r="711" spans="1:18" customFormat="1" ht="14.25" customHeight="1" x14ac:dyDescent="0.25">
      <c r="A711" s="3">
        <f t="shared" si="11"/>
        <v>4</v>
      </c>
      <c r="B711" s="1">
        <v>41556</v>
      </c>
      <c r="C711" s="2">
        <v>0.66666666666666663</v>
      </c>
      <c r="E711" s="3"/>
      <c r="G711">
        <v>0</v>
      </c>
      <c r="H711">
        <v>0</v>
      </c>
      <c r="I711">
        <v>0</v>
      </c>
      <c r="J711">
        <v>0</v>
      </c>
      <c r="K711" t="s">
        <v>39</v>
      </c>
      <c r="L711" t="s">
        <v>40</v>
      </c>
      <c r="Q711" s="3"/>
      <c r="R711" s="3"/>
    </row>
    <row r="712" spans="1:18" customFormat="1" ht="14.25" customHeight="1" x14ac:dyDescent="0.25">
      <c r="A712" s="3">
        <f t="shared" si="11"/>
        <v>4</v>
      </c>
      <c r="B712" s="1">
        <v>41556</v>
      </c>
      <c r="C712" s="2">
        <v>0.66666666666666663</v>
      </c>
      <c r="D712" t="s">
        <v>704</v>
      </c>
      <c r="E712" s="3" t="s">
        <v>534</v>
      </c>
      <c r="G712">
        <v>0</v>
      </c>
      <c r="H712">
        <v>1</v>
      </c>
      <c r="I712">
        <v>0</v>
      </c>
      <c r="J712">
        <v>0</v>
      </c>
      <c r="K712" t="s">
        <v>30</v>
      </c>
      <c r="L712" t="s">
        <v>31</v>
      </c>
      <c r="M712" t="s">
        <v>41</v>
      </c>
      <c r="N712" t="s">
        <v>42</v>
      </c>
      <c r="O712" t="s">
        <v>43</v>
      </c>
      <c r="P712" t="s">
        <v>25</v>
      </c>
      <c r="Q712" s="3"/>
      <c r="R712" s="3"/>
    </row>
    <row r="713" spans="1:18" customFormat="1" ht="14.25" customHeight="1" x14ac:dyDescent="0.25">
      <c r="A713" s="3">
        <f t="shared" si="11"/>
        <v>4</v>
      </c>
      <c r="B713" s="1">
        <v>41556</v>
      </c>
      <c r="C713" s="2">
        <v>0.66666666666666663</v>
      </c>
      <c r="D713" t="s">
        <v>255</v>
      </c>
      <c r="E713" s="3" t="s">
        <v>1051</v>
      </c>
      <c r="G713">
        <v>0</v>
      </c>
      <c r="H713">
        <v>1</v>
      </c>
      <c r="I713">
        <v>0</v>
      </c>
      <c r="J713">
        <v>0</v>
      </c>
      <c r="K713" t="s">
        <v>81</v>
      </c>
      <c r="L713" t="s">
        <v>82</v>
      </c>
      <c r="M713" t="s">
        <v>351</v>
      </c>
      <c r="N713" t="s">
        <v>352</v>
      </c>
      <c r="O713" t="s">
        <v>353</v>
      </c>
      <c r="P713" t="s">
        <v>29</v>
      </c>
      <c r="Q713" s="3"/>
    </row>
    <row r="714" spans="1:18" customFormat="1" ht="14.25" customHeight="1" x14ac:dyDescent="0.25">
      <c r="A714" s="3">
        <f t="shared" si="11"/>
        <v>4</v>
      </c>
      <c r="B714" s="1">
        <v>41556</v>
      </c>
      <c r="C714" s="2">
        <v>0.6875</v>
      </c>
      <c r="E714" s="3"/>
      <c r="G714">
        <v>0</v>
      </c>
      <c r="H714">
        <v>0</v>
      </c>
      <c r="I714">
        <v>0</v>
      </c>
      <c r="J714">
        <v>0</v>
      </c>
      <c r="K714" t="s">
        <v>39</v>
      </c>
      <c r="L714" t="s">
        <v>40</v>
      </c>
      <c r="Q714" s="3"/>
    </row>
    <row r="715" spans="1:18" customFormat="1" ht="14.25" customHeight="1" x14ac:dyDescent="0.25">
      <c r="A715" s="3">
        <f t="shared" si="11"/>
        <v>4</v>
      </c>
      <c r="B715" s="1">
        <v>41556</v>
      </c>
      <c r="C715" s="2">
        <v>0.6875</v>
      </c>
      <c r="D715" t="s">
        <v>257</v>
      </c>
      <c r="E715" s="3" t="s">
        <v>1052</v>
      </c>
      <c r="G715">
        <v>0</v>
      </c>
      <c r="H715">
        <v>1</v>
      </c>
      <c r="I715">
        <v>0</v>
      </c>
      <c r="J715">
        <v>0</v>
      </c>
      <c r="K715" t="s">
        <v>81</v>
      </c>
      <c r="L715" t="s">
        <v>82</v>
      </c>
      <c r="M715" t="s">
        <v>932</v>
      </c>
      <c r="N715" t="s">
        <v>234</v>
      </c>
      <c r="O715" t="s">
        <v>933</v>
      </c>
      <c r="P715" t="s">
        <v>55</v>
      </c>
      <c r="Q715" s="3"/>
      <c r="R715" s="3"/>
    </row>
    <row r="716" spans="1:18" customFormat="1" ht="14.25" customHeight="1" x14ac:dyDescent="0.25">
      <c r="A716" s="3">
        <f t="shared" si="11"/>
        <v>4</v>
      </c>
      <c r="B716" s="1">
        <v>41556</v>
      </c>
      <c r="C716" s="2">
        <v>0.6875</v>
      </c>
      <c r="D716" t="s">
        <v>898</v>
      </c>
      <c r="E716" s="3" t="s">
        <v>1026</v>
      </c>
      <c r="G716">
        <v>0</v>
      </c>
      <c r="H716">
        <v>1</v>
      </c>
      <c r="I716">
        <v>0</v>
      </c>
      <c r="J716">
        <v>0</v>
      </c>
      <c r="K716" t="s">
        <v>95</v>
      </c>
      <c r="L716" t="s">
        <v>96</v>
      </c>
      <c r="M716" t="s">
        <v>486</v>
      </c>
      <c r="N716" t="s">
        <v>917</v>
      </c>
      <c r="O716" t="s">
        <v>918</v>
      </c>
      <c r="P716" t="s">
        <v>29</v>
      </c>
      <c r="Q716" s="3"/>
    </row>
    <row r="717" spans="1:18" customFormat="1" ht="14.25" customHeight="1" x14ac:dyDescent="0.25">
      <c r="A717" s="3">
        <f t="shared" si="11"/>
        <v>4</v>
      </c>
      <c r="B717" s="1">
        <v>41556</v>
      </c>
      <c r="C717" s="2">
        <v>0.70833333333333337</v>
      </c>
      <c r="D717" t="s">
        <v>257</v>
      </c>
      <c r="E717" s="3" t="s">
        <v>1052</v>
      </c>
      <c r="G717">
        <v>0</v>
      </c>
      <c r="H717">
        <v>1</v>
      </c>
      <c r="I717">
        <v>0</v>
      </c>
      <c r="J717">
        <v>0</v>
      </c>
      <c r="K717" t="s">
        <v>81</v>
      </c>
      <c r="L717" t="s">
        <v>82</v>
      </c>
      <c r="M717" t="s">
        <v>932</v>
      </c>
      <c r="N717" t="s">
        <v>234</v>
      </c>
      <c r="O717" t="s">
        <v>933</v>
      </c>
      <c r="P717" t="s">
        <v>55</v>
      </c>
      <c r="Q717" s="3"/>
      <c r="R717" s="3"/>
    </row>
    <row r="718" spans="1:18" customFormat="1" ht="14.25" customHeight="1" x14ac:dyDescent="0.25">
      <c r="A718" s="3">
        <f t="shared" si="11"/>
        <v>4</v>
      </c>
      <c r="B718" s="1">
        <v>41556</v>
      </c>
      <c r="C718" s="2">
        <v>0.70833333333333337</v>
      </c>
      <c r="E718" s="3"/>
      <c r="G718">
        <v>0</v>
      </c>
      <c r="H718">
        <v>0</v>
      </c>
      <c r="I718">
        <v>0</v>
      </c>
      <c r="J718">
        <v>0</v>
      </c>
      <c r="K718" t="s">
        <v>95</v>
      </c>
      <c r="L718" t="s">
        <v>96</v>
      </c>
      <c r="Q718" s="3"/>
      <c r="R718" s="3"/>
    </row>
    <row r="719" spans="1:18" customFormat="1" ht="14.25" customHeight="1" x14ac:dyDescent="0.25">
      <c r="A719" s="3">
        <f t="shared" si="11"/>
        <v>4</v>
      </c>
      <c r="B719" s="1">
        <v>41556</v>
      </c>
      <c r="C719" s="2">
        <v>0.72916666666666663</v>
      </c>
      <c r="D719" t="s">
        <v>241</v>
      </c>
      <c r="E719" s="3" t="s">
        <v>1022</v>
      </c>
      <c r="F719" t="s">
        <v>65</v>
      </c>
      <c r="G719">
        <v>0</v>
      </c>
      <c r="H719">
        <v>1</v>
      </c>
      <c r="I719">
        <v>0</v>
      </c>
      <c r="J719">
        <v>0</v>
      </c>
      <c r="K719" t="s">
        <v>57</v>
      </c>
      <c r="L719" t="s">
        <v>58</v>
      </c>
      <c r="M719" t="s">
        <v>550</v>
      </c>
      <c r="N719" t="s">
        <v>551</v>
      </c>
      <c r="O719" t="s">
        <v>552</v>
      </c>
      <c r="P719" t="s">
        <v>21</v>
      </c>
      <c r="Q719" s="3"/>
      <c r="R719" s="3"/>
    </row>
    <row r="720" spans="1:18" customFormat="1" ht="14.25" customHeight="1" x14ac:dyDescent="0.25">
      <c r="A720" s="3">
        <f t="shared" si="11"/>
        <v>4</v>
      </c>
      <c r="B720" s="1">
        <v>41556</v>
      </c>
      <c r="C720" s="2">
        <v>0.72916666666666663</v>
      </c>
      <c r="D720" t="s">
        <v>299</v>
      </c>
      <c r="E720" s="3" t="s">
        <v>1036</v>
      </c>
      <c r="G720">
        <v>0</v>
      </c>
      <c r="H720">
        <v>1</v>
      </c>
      <c r="I720">
        <v>0</v>
      </c>
      <c r="J720">
        <v>1</v>
      </c>
      <c r="K720" t="s">
        <v>95</v>
      </c>
      <c r="L720" t="s">
        <v>96</v>
      </c>
      <c r="M720" t="s">
        <v>1037</v>
      </c>
      <c r="N720" t="s">
        <v>1038</v>
      </c>
      <c r="O720" t="s">
        <v>1039</v>
      </c>
      <c r="P720" t="s">
        <v>21</v>
      </c>
      <c r="Q720" s="3"/>
      <c r="R720" s="3"/>
    </row>
    <row r="721" spans="1:18" customFormat="1" ht="14.25" customHeight="1" x14ac:dyDescent="0.25">
      <c r="A721" s="3">
        <f t="shared" si="11"/>
        <v>4</v>
      </c>
      <c r="B721" s="1">
        <v>41556</v>
      </c>
      <c r="C721" s="2">
        <v>0.75</v>
      </c>
      <c r="D721" t="s">
        <v>276</v>
      </c>
      <c r="E721" s="3" t="s">
        <v>534</v>
      </c>
      <c r="G721">
        <v>0</v>
      </c>
      <c r="H721">
        <v>1</v>
      </c>
      <c r="I721">
        <v>0</v>
      </c>
      <c r="J721">
        <v>0</v>
      </c>
      <c r="K721" t="s">
        <v>57</v>
      </c>
      <c r="L721" t="s">
        <v>58</v>
      </c>
      <c r="M721" t="s">
        <v>41</v>
      </c>
      <c r="N721" t="s">
        <v>42</v>
      </c>
      <c r="O721" t="s">
        <v>43</v>
      </c>
      <c r="P721" t="s">
        <v>25</v>
      </c>
      <c r="Q721" s="3"/>
      <c r="R721" s="3"/>
    </row>
    <row r="722" spans="1:18" customFormat="1" ht="14.25" customHeight="1" x14ac:dyDescent="0.25">
      <c r="A722" s="3">
        <f t="shared" si="11"/>
        <v>4</v>
      </c>
      <c r="B722" s="1">
        <v>41556</v>
      </c>
      <c r="C722" s="2">
        <v>0.75</v>
      </c>
      <c r="D722" t="s">
        <v>299</v>
      </c>
      <c r="E722" s="3" t="s">
        <v>1040</v>
      </c>
      <c r="G722">
        <v>0</v>
      </c>
      <c r="H722">
        <v>1</v>
      </c>
      <c r="I722">
        <v>0</v>
      </c>
      <c r="J722">
        <v>1</v>
      </c>
      <c r="K722" t="s">
        <v>95</v>
      </c>
      <c r="L722" t="s">
        <v>96</v>
      </c>
      <c r="M722" t="s">
        <v>1041</v>
      </c>
      <c r="N722" t="s">
        <v>1042</v>
      </c>
      <c r="O722" t="s">
        <v>1043</v>
      </c>
      <c r="P722" t="s">
        <v>25</v>
      </c>
      <c r="Q722" s="3"/>
    </row>
    <row r="723" spans="1:18" customFormat="1" ht="14.25" customHeight="1" x14ac:dyDescent="0.25">
      <c r="A723" s="3">
        <f t="shared" si="11"/>
        <v>4</v>
      </c>
      <c r="B723" s="1">
        <v>41556</v>
      </c>
      <c r="C723" s="2">
        <v>0.77083333333333337</v>
      </c>
      <c r="D723" t="s">
        <v>276</v>
      </c>
      <c r="E723" s="3" t="s">
        <v>534</v>
      </c>
      <c r="G723">
        <v>0</v>
      </c>
      <c r="H723">
        <v>1</v>
      </c>
      <c r="I723">
        <v>0</v>
      </c>
      <c r="J723">
        <v>0</v>
      </c>
      <c r="K723" t="s">
        <v>57</v>
      </c>
      <c r="L723" t="s">
        <v>58</v>
      </c>
      <c r="M723" t="s">
        <v>41</v>
      </c>
      <c r="N723" t="s">
        <v>42</v>
      </c>
      <c r="O723" t="s">
        <v>43</v>
      </c>
      <c r="P723" t="s">
        <v>25</v>
      </c>
      <c r="Q723" s="3"/>
      <c r="R723" s="3"/>
    </row>
    <row r="724" spans="1:18" customFormat="1" ht="14.25" customHeight="1" x14ac:dyDescent="0.25">
      <c r="A724" s="3">
        <f t="shared" si="11"/>
        <v>4</v>
      </c>
      <c r="B724" s="1">
        <v>41556</v>
      </c>
      <c r="C724" s="2">
        <v>0.79166666666666663</v>
      </c>
      <c r="D724" t="s">
        <v>241</v>
      </c>
      <c r="E724" s="3" t="s">
        <v>1023</v>
      </c>
      <c r="G724">
        <v>0</v>
      </c>
      <c r="H724">
        <v>1</v>
      </c>
      <c r="I724">
        <v>0</v>
      </c>
      <c r="J724">
        <v>0</v>
      </c>
      <c r="K724" t="s">
        <v>57</v>
      </c>
      <c r="L724" t="s">
        <v>58</v>
      </c>
      <c r="M724" t="s">
        <v>156</v>
      </c>
      <c r="N724" t="s">
        <v>157</v>
      </c>
      <c r="O724" t="s">
        <v>158</v>
      </c>
      <c r="P724" t="s">
        <v>25</v>
      </c>
      <c r="Q724" s="3"/>
    </row>
    <row r="725" spans="1:18" customFormat="1" ht="14.25" customHeight="1" x14ac:dyDescent="0.25">
      <c r="A725" s="3">
        <f t="shared" si="11"/>
        <v>4</v>
      </c>
      <c r="B725" s="1">
        <v>41556</v>
      </c>
      <c r="C725" s="2">
        <v>0.8125</v>
      </c>
      <c r="D725" t="s">
        <v>241</v>
      </c>
      <c r="E725" s="3" t="s">
        <v>831</v>
      </c>
      <c r="G725">
        <v>1</v>
      </c>
      <c r="H725">
        <v>0</v>
      </c>
      <c r="I725">
        <v>0</v>
      </c>
      <c r="J725">
        <v>0</v>
      </c>
      <c r="K725" t="s">
        <v>57</v>
      </c>
      <c r="L725" t="s">
        <v>58</v>
      </c>
      <c r="M725" t="s">
        <v>369</v>
      </c>
      <c r="N725" t="s">
        <v>370</v>
      </c>
      <c r="O725" t="s">
        <v>371</v>
      </c>
      <c r="P725" t="s">
        <v>21</v>
      </c>
      <c r="Q725" s="3"/>
      <c r="R725" s="3"/>
    </row>
    <row r="726" spans="1:18" customFormat="1" ht="14.25" customHeight="1" x14ac:dyDescent="0.25">
      <c r="A726" s="3">
        <f t="shared" si="11"/>
        <v>4</v>
      </c>
      <c r="B726" s="1">
        <v>41556</v>
      </c>
      <c r="C726" s="2">
        <v>0.83333333333333337</v>
      </c>
      <c r="D726" t="s">
        <v>268</v>
      </c>
      <c r="E726" s="3" t="s">
        <v>1024</v>
      </c>
      <c r="F726" t="s">
        <v>65</v>
      </c>
      <c r="G726">
        <v>0</v>
      </c>
      <c r="H726">
        <v>1</v>
      </c>
      <c r="I726">
        <v>0</v>
      </c>
      <c r="J726">
        <v>0</v>
      </c>
      <c r="K726" t="s">
        <v>57</v>
      </c>
      <c r="L726" t="s">
        <v>58</v>
      </c>
      <c r="M726" t="s">
        <v>106</v>
      </c>
      <c r="N726" t="s">
        <v>107</v>
      </c>
      <c r="O726" t="s">
        <v>108</v>
      </c>
      <c r="P726" t="s">
        <v>29</v>
      </c>
      <c r="Q726" s="3"/>
      <c r="R726" s="3"/>
    </row>
    <row r="727" spans="1:18" customFormat="1" ht="14.25" customHeight="1" x14ac:dyDescent="0.25">
      <c r="A727" s="3">
        <f t="shared" si="11"/>
        <v>6</v>
      </c>
      <c r="B727" s="1">
        <v>41558</v>
      </c>
      <c r="C727" s="2">
        <v>0.375</v>
      </c>
      <c r="E727" s="3"/>
      <c r="G727">
        <v>0</v>
      </c>
      <c r="H727">
        <v>0</v>
      </c>
      <c r="I727">
        <v>0</v>
      </c>
      <c r="J727">
        <v>0</v>
      </c>
      <c r="K727" t="s">
        <v>16</v>
      </c>
      <c r="L727" t="s">
        <v>17</v>
      </c>
      <c r="Q727" s="3"/>
      <c r="R727" s="3"/>
    </row>
    <row r="728" spans="1:18" customFormat="1" ht="14.25" customHeight="1" x14ac:dyDescent="0.25">
      <c r="A728" s="3">
        <f t="shared" si="11"/>
        <v>6</v>
      </c>
      <c r="B728" s="1">
        <v>41558</v>
      </c>
      <c r="C728" s="2">
        <v>0.39583333333333331</v>
      </c>
      <c r="E728" s="3"/>
      <c r="G728">
        <v>0</v>
      </c>
      <c r="H728">
        <v>0</v>
      </c>
      <c r="I728">
        <v>0</v>
      </c>
      <c r="J728">
        <v>0</v>
      </c>
      <c r="K728" t="s">
        <v>16</v>
      </c>
      <c r="L728" t="s">
        <v>17</v>
      </c>
      <c r="Q728" s="3"/>
      <c r="R728" s="3"/>
    </row>
    <row r="729" spans="1:18" customFormat="1" ht="14.25" customHeight="1" x14ac:dyDescent="0.25">
      <c r="A729" s="3">
        <f t="shared" si="11"/>
        <v>6</v>
      </c>
      <c r="B729" s="1">
        <v>41558</v>
      </c>
      <c r="C729" s="2">
        <v>0.41666666666666669</v>
      </c>
      <c r="D729" t="s">
        <v>443</v>
      </c>
      <c r="E729" s="3" t="s">
        <v>1009</v>
      </c>
      <c r="G729">
        <v>0</v>
      </c>
      <c r="H729">
        <v>1</v>
      </c>
      <c r="I729">
        <v>0</v>
      </c>
      <c r="J729">
        <v>1</v>
      </c>
      <c r="K729" t="s">
        <v>16</v>
      </c>
      <c r="L729" t="s">
        <v>17</v>
      </c>
      <c r="M729" t="s">
        <v>1010</v>
      </c>
      <c r="N729" t="s">
        <v>98</v>
      </c>
      <c r="O729" t="s">
        <v>1011</v>
      </c>
      <c r="P729" t="s">
        <v>21</v>
      </c>
      <c r="Q729" s="3"/>
      <c r="R729" s="3"/>
    </row>
    <row r="730" spans="1:18" customFormat="1" ht="14.25" customHeight="1" x14ac:dyDescent="0.25">
      <c r="A730" s="3">
        <f t="shared" si="11"/>
        <v>6</v>
      </c>
      <c r="B730" s="1">
        <v>41558</v>
      </c>
      <c r="C730" s="2">
        <v>0.5</v>
      </c>
      <c r="D730" t="s">
        <v>448</v>
      </c>
      <c r="E730" s="3" t="s">
        <v>1012</v>
      </c>
      <c r="G730">
        <v>0</v>
      </c>
      <c r="H730">
        <v>1</v>
      </c>
      <c r="I730">
        <v>0</v>
      </c>
      <c r="J730">
        <v>0</v>
      </c>
      <c r="K730" t="s">
        <v>16</v>
      </c>
      <c r="L730" t="s">
        <v>17</v>
      </c>
      <c r="M730" t="s">
        <v>978</v>
      </c>
      <c r="N730" t="s">
        <v>979</v>
      </c>
      <c r="O730" t="s">
        <v>980</v>
      </c>
      <c r="P730" t="s">
        <v>21</v>
      </c>
      <c r="Q730" s="3"/>
      <c r="R730" s="3"/>
    </row>
    <row r="731" spans="1:18" customFormat="1" ht="14.25" customHeight="1" x14ac:dyDescent="0.25">
      <c r="A731" s="3">
        <f t="shared" si="11"/>
        <v>6</v>
      </c>
      <c r="B731" s="1">
        <v>41558</v>
      </c>
      <c r="C731" s="2">
        <v>0.52083333333333337</v>
      </c>
      <c r="D731" t="s">
        <v>448</v>
      </c>
      <c r="E731" s="3" t="s">
        <v>1012</v>
      </c>
      <c r="G731">
        <v>0</v>
      </c>
      <c r="H731">
        <v>1</v>
      </c>
      <c r="I731">
        <v>0</v>
      </c>
      <c r="J731">
        <v>0</v>
      </c>
      <c r="K731" t="s">
        <v>16</v>
      </c>
      <c r="L731" t="s">
        <v>17</v>
      </c>
      <c r="M731" t="s">
        <v>978</v>
      </c>
      <c r="N731" t="s">
        <v>979</v>
      </c>
      <c r="O731" t="s">
        <v>980</v>
      </c>
      <c r="P731" t="s">
        <v>21</v>
      </c>
      <c r="Q731" s="3"/>
    </row>
    <row r="732" spans="1:18" customFormat="1" ht="14.25" customHeight="1" x14ac:dyDescent="0.25">
      <c r="A732" s="3">
        <f t="shared" si="11"/>
        <v>6</v>
      </c>
      <c r="B732" s="1">
        <v>41558</v>
      </c>
      <c r="C732" s="2">
        <v>0.54166666666666663</v>
      </c>
      <c r="D732" t="s">
        <v>704</v>
      </c>
      <c r="E732" s="3" t="s">
        <v>534</v>
      </c>
      <c r="G732">
        <v>0</v>
      </c>
      <c r="H732">
        <v>1</v>
      </c>
      <c r="I732">
        <v>0</v>
      </c>
      <c r="J732">
        <v>0</v>
      </c>
      <c r="K732" t="s">
        <v>30</v>
      </c>
      <c r="L732" t="s">
        <v>31</v>
      </c>
      <c r="M732" t="s">
        <v>41</v>
      </c>
      <c r="N732" t="s">
        <v>42</v>
      </c>
      <c r="O732" t="s">
        <v>43</v>
      </c>
      <c r="P732" t="s">
        <v>25</v>
      </c>
      <c r="Q732" s="3"/>
    </row>
    <row r="733" spans="1:18" customFormat="1" ht="14.25" customHeight="1" x14ac:dyDescent="0.25">
      <c r="A733" s="3">
        <f t="shared" si="11"/>
        <v>6</v>
      </c>
      <c r="B733" s="1">
        <v>41558</v>
      </c>
      <c r="C733" s="2">
        <v>0.54166666666666663</v>
      </c>
      <c r="D733" t="s">
        <v>238</v>
      </c>
      <c r="E733" s="3" t="s">
        <v>859</v>
      </c>
      <c r="G733">
        <v>0</v>
      </c>
      <c r="H733">
        <v>1</v>
      </c>
      <c r="I733">
        <v>0</v>
      </c>
      <c r="J733">
        <v>0</v>
      </c>
      <c r="K733" t="s">
        <v>16</v>
      </c>
      <c r="L733" t="s">
        <v>17</v>
      </c>
      <c r="M733" t="s">
        <v>360</v>
      </c>
      <c r="N733" t="s">
        <v>361</v>
      </c>
      <c r="O733" t="s">
        <v>362</v>
      </c>
      <c r="P733" t="s">
        <v>51</v>
      </c>
      <c r="Q733" s="3"/>
    </row>
    <row r="734" spans="1:18" customFormat="1" ht="14.25" customHeight="1" x14ac:dyDescent="0.25">
      <c r="A734" s="3">
        <f t="shared" si="11"/>
        <v>6</v>
      </c>
      <c r="B734" s="1">
        <v>41558</v>
      </c>
      <c r="C734" s="2">
        <v>0.5625</v>
      </c>
      <c r="D734" t="s">
        <v>704</v>
      </c>
      <c r="E734" s="3" t="s">
        <v>534</v>
      </c>
      <c r="G734">
        <v>0</v>
      </c>
      <c r="H734">
        <v>1</v>
      </c>
      <c r="I734">
        <v>0</v>
      </c>
      <c r="J734">
        <v>0</v>
      </c>
      <c r="K734" t="s">
        <v>30</v>
      </c>
      <c r="L734" t="s">
        <v>31</v>
      </c>
      <c r="M734" t="s">
        <v>41</v>
      </c>
      <c r="N734" t="s">
        <v>42</v>
      </c>
      <c r="O734" t="s">
        <v>43</v>
      </c>
      <c r="P734" t="s">
        <v>25</v>
      </c>
      <c r="Q734" s="3"/>
      <c r="R734" s="3"/>
    </row>
    <row r="735" spans="1:18" customFormat="1" ht="14.25" customHeight="1" x14ac:dyDescent="0.25">
      <c r="A735" s="3">
        <f t="shared" si="11"/>
        <v>6</v>
      </c>
      <c r="B735" s="1">
        <v>41558</v>
      </c>
      <c r="C735" s="2">
        <v>0.5625</v>
      </c>
      <c r="D735" t="s">
        <v>238</v>
      </c>
      <c r="E735" s="3" t="s">
        <v>859</v>
      </c>
      <c r="G735">
        <v>0</v>
      </c>
      <c r="H735">
        <v>1</v>
      </c>
      <c r="I735">
        <v>0</v>
      </c>
      <c r="J735">
        <v>0</v>
      </c>
      <c r="K735" t="s">
        <v>16</v>
      </c>
      <c r="L735" t="s">
        <v>17</v>
      </c>
      <c r="M735" t="s">
        <v>360</v>
      </c>
      <c r="N735" t="s">
        <v>361</v>
      </c>
      <c r="O735" t="s">
        <v>362</v>
      </c>
      <c r="P735" t="s">
        <v>51</v>
      </c>
      <c r="Q735" s="3"/>
      <c r="R735" s="3"/>
    </row>
    <row r="736" spans="1:18" customFormat="1" ht="14.25" customHeight="1" x14ac:dyDescent="0.25">
      <c r="A736" s="3">
        <f t="shared" si="11"/>
        <v>6</v>
      </c>
      <c r="B736" s="1">
        <v>41558</v>
      </c>
      <c r="C736" s="2">
        <v>0.58333333333333337</v>
      </c>
      <c r="E736" s="3"/>
      <c r="G736">
        <v>0</v>
      </c>
      <c r="H736">
        <v>0</v>
      </c>
      <c r="I736">
        <v>0</v>
      </c>
      <c r="J736">
        <v>0</v>
      </c>
      <c r="K736" t="s">
        <v>30</v>
      </c>
      <c r="L736" t="s">
        <v>31</v>
      </c>
      <c r="Q736" s="3"/>
      <c r="R736" s="3"/>
    </row>
    <row r="737" spans="1:18" customFormat="1" ht="14.25" customHeight="1" x14ac:dyDescent="0.25">
      <c r="A737" s="3">
        <f t="shared" si="11"/>
        <v>6</v>
      </c>
      <c r="B737" s="1">
        <v>41558</v>
      </c>
      <c r="C737" s="2">
        <v>0.58333333333333337</v>
      </c>
      <c r="D737" t="s">
        <v>236</v>
      </c>
      <c r="E737" s="3" t="s">
        <v>1017</v>
      </c>
      <c r="G737">
        <v>0</v>
      </c>
      <c r="H737">
        <v>1</v>
      </c>
      <c r="I737">
        <v>0</v>
      </c>
      <c r="J737">
        <v>1</v>
      </c>
      <c r="K737" t="s">
        <v>16</v>
      </c>
      <c r="L737" t="s">
        <v>17</v>
      </c>
      <c r="M737" t="s">
        <v>1018</v>
      </c>
      <c r="N737" t="s">
        <v>582</v>
      </c>
      <c r="O737" t="s">
        <v>1019</v>
      </c>
      <c r="P737" t="s">
        <v>21</v>
      </c>
      <c r="Q737" s="3"/>
      <c r="R737" s="3"/>
    </row>
    <row r="738" spans="1:18" customFormat="1" ht="14.25" customHeight="1" x14ac:dyDescent="0.25">
      <c r="A738" s="3">
        <f t="shared" si="11"/>
        <v>6</v>
      </c>
      <c r="B738" s="1">
        <v>41558</v>
      </c>
      <c r="C738" s="2">
        <v>0.60416666666666663</v>
      </c>
      <c r="D738" t="s">
        <v>249</v>
      </c>
      <c r="E738" s="3" t="s">
        <v>1013</v>
      </c>
      <c r="G738">
        <v>0</v>
      </c>
      <c r="H738">
        <v>1</v>
      </c>
      <c r="I738">
        <v>0</v>
      </c>
      <c r="J738">
        <v>1</v>
      </c>
      <c r="K738" t="s">
        <v>14</v>
      </c>
      <c r="L738" t="s">
        <v>15</v>
      </c>
      <c r="M738" t="s">
        <v>1014</v>
      </c>
      <c r="N738" t="s">
        <v>1015</v>
      </c>
      <c r="O738" t="s">
        <v>1016</v>
      </c>
      <c r="P738" t="s">
        <v>29</v>
      </c>
      <c r="Q738" s="3"/>
      <c r="R738" s="3"/>
    </row>
    <row r="739" spans="1:18" customFormat="1" ht="14.25" customHeight="1" x14ac:dyDescent="0.25">
      <c r="A739" s="3">
        <f t="shared" si="11"/>
        <v>6</v>
      </c>
      <c r="B739" s="1">
        <v>41558</v>
      </c>
      <c r="C739" s="2">
        <v>0.60416666666666663</v>
      </c>
      <c r="E739" s="3"/>
      <c r="G739">
        <v>0</v>
      </c>
      <c r="H739">
        <v>0</v>
      </c>
      <c r="I739">
        <v>0</v>
      </c>
      <c r="J739">
        <v>0</v>
      </c>
      <c r="K739" t="s">
        <v>30</v>
      </c>
      <c r="L739" t="s">
        <v>31</v>
      </c>
      <c r="Q739" s="3"/>
      <c r="R739" s="3"/>
    </row>
    <row r="740" spans="1:18" customFormat="1" ht="14.25" customHeight="1" x14ac:dyDescent="0.25">
      <c r="A740" s="3">
        <f t="shared" si="11"/>
        <v>6</v>
      </c>
      <c r="B740" s="1">
        <v>41558</v>
      </c>
      <c r="C740" s="2">
        <v>0.60416666666666663</v>
      </c>
      <c r="D740" t="s">
        <v>443</v>
      </c>
      <c r="E740" s="3" t="s">
        <v>1021</v>
      </c>
      <c r="G740">
        <v>0</v>
      </c>
      <c r="H740">
        <v>1</v>
      </c>
      <c r="I740">
        <v>0</v>
      </c>
      <c r="J740">
        <v>0</v>
      </c>
      <c r="K740" t="s">
        <v>16</v>
      </c>
      <c r="L740" t="s">
        <v>17</v>
      </c>
      <c r="M740" t="s">
        <v>1010</v>
      </c>
      <c r="N740" t="s">
        <v>98</v>
      </c>
      <c r="O740" t="s">
        <v>1011</v>
      </c>
      <c r="P740" t="s">
        <v>21</v>
      </c>
      <c r="Q740" s="3"/>
    </row>
    <row r="741" spans="1:18" customFormat="1" ht="14.25" customHeight="1" x14ac:dyDescent="0.25">
      <c r="A741" s="3">
        <f t="shared" si="11"/>
        <v>6</v>
      </c>
      <c r="B741" s="1">
        <v>41558</v>
      </c>
      <c r="C741" s="2">
        <v>0.625</v>
      </c>
      <c r="D741" t="s">
        <v>249</v>
      </c>
      <c r="E741" s="3" t="s">
        <v>1020</v>
      </c>
      <c r="G741">
        <v>0</v>
      </c>
      <c r="H741">
        <v>1</v>
      </c>
      <c r="I741">
        <v>0</v>
      </c>
      <c r="J741">
        <v>0</v>
      </c>
      <c r="K741" t="s">
        <v>14</v>
      </c>
      <c r="L741" t="s">
        <v>15</v>
      </c>
      <c r="M741" t="s">
        <v>486</v>
      </c>
      <c r="N741" t="s">
        <v>917</v>
      </c>
      <c r="O741" t="s">
        <v>918</v>
      </c>
      <c r="P741" t="s">
        <v>29</v>
      </c>
      <c r="Q741" s="3"/>
      <c r="R741" s="3"/>
    </row>
    <row r="742" spans="1:18" customFormat="1" ht="14.25" customHeight="1" x14ac:dyDescent="0.25">
      <c r="A742" s="3">
        <f t="shared" si="11"/>
        <v>6</v>
      </c>
      <c r="B742" s="1">
        <v>41558</v>
      </c>
      <c r="C742" s="2">
        <v>0.64583333333333337</v>
      </c>
      <c r="E742" s="3"/>
      <c r="G742">
        <v>0</v>
      </c>
      <c r="H742">
        <v>0</v>
      </c>
      <c r="I742">
        <v>0</v>
      </c>
      <c r="J742">
        <v>0</v>
      </c>
      <c r="K742" t="s">
        <v>14</v>
      </c>
      <c r="L742" t="s">
        <v>15</v>
      </c>
      <c r="Q742" s="3"/>
      <c r="R742" s="3"/>
    </row>
    <row r="743" spans="1:18" customFormat="1" ht="14.25" customHeight="1" x14ac:dyDescent="0.25">
      <c r="A743" s="3">
        <f t="shared" si="11"/>
        <v>2</v>
      </c>
      <c r="B743" s="1">
        <v>41561</v>
      </c>
      <c r="C743" s="2">
        <v>0.4375</v>
      </c>
      <c r="D743" t="s">
        <v>268</v>
      </c>
      <c r="E743" s="3" t="s">
        <v>986</v>
      </c>
      <c r="G743">
        <v>0</v>
      </c>
      <c r="H743">
        <v>1</v>
      </c>
      <c r="I743">
        <v>0</v>
      </c>
      <c r="J743">
        <v>0</v>
      </c>
      <c r="K743" t="s">
        <v>57</v>
      </c>
      <c r="L743" t="s">
        <v>58</v>
      </c>
      <c r="M743" t="s">
        <v>165</v>
      </c>
      <c r="N743" t="s">
        <v>987</v>
      </c>
      <c r="O743" t="s">
        <v>988</v>
      </c>
      <c r="P743" t="s">
        <v>29</v>
      </c>
      <c r="Q743" s="3"/>
    </row>
    <row r="744" spans="1:18" customFormat="1" ht="14.25" customHeight="1" x14ac:dyDescent="0.25">
      <c r="A744" s="3">
        <f t="shared" si="11"/>
        <v>2</v>
      </c>
      <c r="B744" s="1">
        <v>41561</v>
      </c>
      <c r="C744" s="2">
        <v>0.45833333333333331</v>
      </c>
      <c r="D744" t="s">
        <v>241</v>
      </c>
      <c r="E744" s="3" t="s">
        <v>989</v>
      </c>
      <c r="G744">
        <v>0</v>
      </c>
      <c r="H744">
        <v>1</v>
      </c>
      <c r="I744">
        <v>0</v>
      </c>
      <c r="J744">
        <v>0</v>
      </c>
      <c r="K744" t="s">
        <v>57</v>
      </c>
      <c r="L744" t="s">
        <v>58</v>
      </c>
      <c r="M744" t="s">
        <v>165</v>
      </c>
      <c r="N744" t="s">
        <v>564</v>
      </c>
      <c r="O744" t="s">
        <v>565</v>
      </c>
      <c r="P744" t="s">
        <v>21</v>
      </c>
      <c r="Q744" s="3"/>
      <c r="R744" s="3"/>
    </row>
    <row r="745" spans="1:18" customFormat="1" ht="14.25" customHeight="1" x14ac:dyDescent="0.25">
      <c r="A745" s="3">
        <f t="shared" si="11"/>
        <v>2</v>
      </c>
      <c r="B745" s="1">
        <v>41561</v>
      </c>
      <c r="C745" s="2">
        <v>0.47916666666666669</v>
      </c>
      <c r="D745" t="s">
        <v>241</v>
      </c>
      <c r="E745" s="3" t="s">
        <v>989</v>
      </c>
      <c r="G745">
        <v>0</v>
      </c>
      <c r="H745">
        <v>1</v>
      </c>
      <c r="I745">
        <v>0</v>
      </c>
      <c r="J745">
        <v>0</v>
      </c>
      <c r="K745" t="s">
        <v>57</v>
      </c>
      <c r="L745" t="s">
        <v>58</v>
      </c>
      <c r="M745" t="s">
        <v>165</v>
      </c>
      <c r="N745" t="s">
        <v>564</v>
      </c>
      <c r="O745" t="s">
        <v>565</v>
      </c>
      <c r="P745" t="s">
        <v>21</v>
      </c>
      <c r="Q745" s="3"/>
      <c r="R745" s="3"/>
    </row>
    <row r="746" spans="1:18" customFormat="1" ht="14.25" customHeight="1" x14ac:dyDescent="0.25">
      <c r="A746" s="3">
        <f t="shared" si="11"/>
        <v>2</v>
      </c>
      <c r="B746" s="1">
        <v>41561</v>
      </c>
      <c r="C746" s="2">
        <v>0.47916666666666669</v>
      </c>
      <c r="D746" t="s">
        <v>317</v>
      </c>
      <c r="E746" s="3" t="s">
        <v>982</v>
      </c>
      <c r="G746">
        <v>0</v>
      </c>
      <c r="H746">
        <v>1</v>
      </c>
      <c r="I746">
        <v>0</v>
      </c>
      <c r="J746">
        <v>0</v>
      </c>
      <c r="K746" t="s">
        <v>135</v>
      </c>
      <c r="L746" t="s">
        <v>136</v>
      </c>
      <c r="M746" t="s">
        <v>233</v>
      </c>
      <c r="N746" t="s">
        <v>234</v>
      </c>
      <c r="O746" t="s">
        <v>235</v>
      </c>
      <c r="P746" t="s">
        <v>25</v>
      </c>
      <c r="Q746" s="3"/>
      <c r="R746" s="3"/>
    </row>
    <row r="747" spans="1:18" customFormat="1" ht="14.25" customHeight="1" x14ac:dyDescent="0.25">
      <c r="A747" s="3">
        <f t="shared" si="11"/>
        <v>2</v>
      </c>
      <c r="B747" s="1">
        <v>41561</v>
      </c>
      <c r="C747" s="2">
        <v>0.5</v>
      </c>
      <c r="D747" t="s">
        <v>252</v>
      </c>
      <c r="E747" s="3" t="s">
        <v>1005</v>
      </c>
      <c r="G747">
        <v>1</v>
      </c>
      <c r="H747">
        <v>0</v>
      </c>
      <c r="I747">
        <v>0</v>
      </c>
      <c r="J747">
        <v>0</v>
      </c>
      <c r="K747" t="s">
        <v>140</v>
      </c>
      <c r="L747" t="s">
        <v>141</v>
      </c>
      <c r="M747" t="s">
        <v>1006</v>
      </c>
      <c r="N747" t="s">
        <v>1007</v>
      </c>
      <c r="O747" t="s">
        <v>1008</v>
      </c>
      <c r="P747" t="s">
        <v>21</v>
      </c>
      <c r="Q747" s="3"/>
      <c r="R747" s="3"/>
    </row>
    <row r="748" spans="1:18" customFormat="1" ht="14.25" customHeight="1" x14ac:dyDescent="0.25">
      <c r="A748" s="3">
        <f t="shared" si="11"/>
        <v>2</v>
      </c>
      <c r="B748" s="1">
        <v>41561</v>
      </c>
      <c r="C748" s="2">
        <v>0.5</v>
      </c>
      <c r="E748" s="3"/>
      <c r="G748">
        <v>0</v>
      </c>
      <c r="H748">
        <v>0</v>
      </c>
      <c r="I748">
        <v>0</v>
      </c>
      <c r="J748">
        <v>0</v>
      </c>
      <c r="K748" t="s">
        <v>846</v>
      </c>
      <c r="L748" t="s">
        <v>847</v>
      </c>
      <c r="Q748" s="3"/>
      <c r="R748" s="3"/>
    </row>
    <row r="749" spans="1:18" customFormat="1" ht="14.25" customHeight="1" x14ac:dyDescent="0.25">
      <c r="A749" s="3">
        <f t="shared" si="11"/>
        <v>2</v>
      </c>
      <c r="B749" s="1">
        <v>41561</v>
      </c>
      <c r="C749" s="2">
        <v>0.5</v>
      </c>
      <c r="D749" t="s">
        <v>335</v>
      </c>
      <c r="E749" s="3" t="s">
        <v>983</v>
      </c>
      <c r="G749">
        <v>1</v>
      </c>
      <c r="H749">
        <v>0</v>
      </c>
      <c r="I749">
        <v>0</v>
      </c>
      <c r="J749">
        <v>0</v>
      </c>
      <c r="K749" t="s">
        <v>135</v>
      </c>
      <c r="L749" t="s">
        <v>136</v>
      </c>
      <c r="M749" t="s">
        <v>957</v>
      </c>
      <c r="N749" t="s">
        <v>958</v>
      </c>
      <c r="O749" t="s">
        <v>959</v>
      </c>
      <c r="P749" t="s">
        <v>25</v>
      </c>
      <c r="Q749" s="3"/>
      <c r="R749" s="3"/>
    </row>
    <row r="750" spans="1:18" customFormat="1" ht="14.25" customHeight="1" x14ac:dyDescent="0.25">
      <c r="A750" s="3">
        <f t="shared" si="11"/>
        <v>2</v>
      </c>
      <c r="B750" s="1">
        <v>41561</v>
      </c>
      <c r="C750" s="2">
        <v>0.52083333333333337</v>
      </c>
      <c r="D750" t="s">
        <v>252</v>
      </c>
      <c r="E750" s="3" t="s">
        <v>1005</v>
      </c>
      <c r="G750">
        <v>0</v>
      </c>
      <c r="H750">
        <v>1</v>
      </c>
      <c r="I750">
        <v>0</v>
      </c>
      <c r="J750">
        <v>0</v>
      </c>
      <c r="K750" t="s">
        <v>140</v>
      </c>
      <c r="L750" t="s">
        <v>141</v>
      </c>
      <c r="M750" t="s">
        <v>1006</v>
      </c>
      <c r="N750" t="s">
        <v>1007</v>
      </c>
      <c r="O750" t="s">
        <v>1008</v>
      </c>
      <c r="P750" t="s">
        <v>21</v>
      </c>
      <c r="Q750" s="3"/>
      <c r="R750" s="3"/>
    </row>
    <row r="751" spans="1:18" customFormat="1" ht="14.25" customHeight="1" x14ac:dyDescent="0.25">
      <c r="A751" s="3">
        <f t="shared" si="11"/>
        <v>2</v>
      </c>
      <c r="B751" s="1">
        <v>41561</v>
      </c>
      <c r="C751" s="2">
        <v>0.52083333333333337</v>
      </c>
      <c r="D751" t="s">
        <v>475</v>
      </c>
      <c r="E751" s="3" t="s">
        <v>994</v>
      </c>
      <c r="G751">
        <v>0</v>
      </c>
      <c r="H751">
        <v>1</v>
      </c>
      <c r="I751">
        <v>0</v>
      </c>
      <c r="J751">
        <v>1</v>
      </c>
      <c r="K751" t="s">
        <v>846</v>
      </c>
      <c r="L751" t="s">
        <v>847</v>
      </c>
      <c r="M751" t="s">
        <v>220</v>
      </c>
      <c r="N751" t="s">
        <v>995</v>
      </c>
      <c r="O751" t="s">
        <v>996</v>
      </c>
      <c r="P751" t="s">
        <v>25</v>
      </c>
      <c r="Q751" s="3"/>
    </row>
    <row r="752" spans="1:18" customFormat="1" ht="14.25" customHeight="1" x14ac:dyDescent="0.25">
      <c r="A752" s="3">
        <f t="shared" si="11"/>
        <v>2</v>
      </c>
      <c r="B752" s="1">
        <v>41561</v>
      </c>
      <c r="C752" s="2">
        <v>0.52083333333333337</v>
      </c>
      <c r="D752" t="s">
        <v>257</v>
      </c>
      <c r="E752" s="3" t="s">
        <v>993</v>
      </c>
      <c r="G752">
        <v>0</v>
      </c>
      <c r="H752">
        <v>1</v>
      </c>
      <c r="I752">
        <v>0</v>
      </c>
      <c r="J752">
        <v>0</v>
      </c>
      <c r="K752" t="s">
        <v>135</v>
      </c>
      <c r="L752" t="s">
        <v>136</v>
      </c>
      <c r="M752" t="s">
        <v>95</v>
      </c>
      <c r="N752" t="s">
        <v>431</v>
      </c>
      <c r="O752" t="s">
        <v>432</v>
      </c>
      <c r="P752" t="s">
        <v>25</v>
      </c>
      <c r="Q752" s="3"/>
      <c r="R752" s="3"/>
    </row>
    <row r="753" spans="1:18" customFormat="1" ht="14.25" customHeight="1" x14ac:dyDescent="0.25">
      <c r="A753" s="3">
        <f t="shared" si="11"/>
        <v>2</v>
      </c>
      <c r="B753" s="1">
        <v>41561</v>
      </c>
      <c r="C753" s="2">
        <v>0.54166666666666663</v>
      </c>
      <c r="D753" t="s">
        <v>433</v>
      </c>
      <c r="E753" s="3" t="s">
        <v>984</v>
      </c>
      <c r="G753">
        <v>0</v>
      </c>
      <c r="H753">
        <v>1</v>
      </c>
      <c r="I753">
        <v>0</v>
      </c>
      <c r="J753">
        <v>0</v>
      </c>
      <c r="K753" t="s">
        <v>140</v>
      </c>
      <c r="L753" t="s">
        <v>141</v>
      </c>
      <c r="M753" t="s">
        <v>517</v>
      </c>
      <c r="N753" t="s">
        <v>518</v>
      </c>
      <c r="O753" t="s">
        <v>519</v>
      </c>
      <c r="P753" t="s">
        <v>25</v>
      </c>
      <c r="Q753" s="3"/>
    </row>
    <row r="754" spans="1:18" customFormat="1" ht="14.25" customHeight="1" x14ac:dyDescent="0.25">
      <c r="A754" s="3">
        <f t="shared" si="11"/>
        <v>2</v>
      </c>
      <c r="B754" s="1">
        <v>41561</v>
      </c>
      <c r="C754" s="2">
        <v>0.54166666666666663</v>
      </c>
      <c r="D754" t="s">
        <v>241</v>
      </c>
      <c r="E754" s="3" t="s">
        <v>990</v>
      </c>
      <c r="G754">
        <v>0</v>
      </c>
      <c r="H754">
        <v>1</v>
      </c>
      <c r="I754">
        <v>0</v>
      </c>
      <c r="J754">
        <v>0</v>
      </c>
      <c r="K754" t="s">
        <v>57</v>
      </c>
      <c r="L754" t="s">
        <v>58</v>
      </c>
      <c r="M754" t="s">
        <v>156</v>
      </c>
      <c r="N754" t="s">
        <v>157</v>
      </c>
      <c r="O754" t="s">
        <v>158</v>
      </c>
      <c r="P754" t="s">
        <v>25</v>
      </c>
      <c r="Q754" s="3"/>
    </row>
    <row r="755" spans="1:18" customFormat="1" ht="14.25" customHeight="1" x14ac:dyDescent="0.25">
      <c r="A755" s="3">
        <f t="shared" si="11"/>
        <v>2</v>
      </c>
      <c r="B755" s="1">
        <v>41561</v>
      </c>
      <c r="C755" s="2">
        <v>0.54166666666666663</v>
      </c>
      <c r="D755" t="s">
        <v>257</v>
      </c>
      <c r="E755" s="3" t="s">
        <v>993</v>
      </c>
      <c r="G755">
        <v>0</v>
      </c>
      <c r="H755">
        <v>1</v>
      </c>
      <c r="I755">
        <v>0</v>
      </c>
      <c r="J755">
        <v>0</v>
      </c>
      <c r="K755" t="s">
        <v>135</v>
      </c>
      <c r="L755" t="s">
        <v>136</v>
      </c>
      <c r="M755" t="s">
        <v>95</v>
      </c>
      <c r="N755" t="s">
        <v>431</v>
      </c>
      <c r="O755" t="s">
        <v>432</v>
      </c>
      <c r="P755" t="s">
        <v>25</v>
      </c>
      <c r="Q755" s="3"/>
      <c r="R755" s="3"/>
    </row>
    <row r="756" spans="1:18" customFormat="1" ht="14.25" customHeight="1" x14ac:dyDescent="0.25">
      <c r="A756" s="3">
        <f t="shared" si="11"/>
        <v>2</v>
      </c>
      <c r="B756" s="1">
        <v>41561</v>
      </c>
      <c r="C756" s="2">
        <v>0.5625</v>
      </c>
      <c r="D756" t="s">
        <v>433</v>
      </c>
      <c r="E756" s="3" t="s">
        <v>984</v>
      </c>
      <c r="G756">
        <v>0</v>
      </c>
      <c r="H756">
        <v>1</v>
      </c>
      <c r="I756">
        <v>0</v>
      </c>
      <c r="J756">
        <v>0</v>
      </c>
      <c r="K756" t="s">
        <v>140</v>
      </c>
      <c r="L756" t="s">
        <v>141</v>
      </c>
      <c r="M756" t="s">
        <v>517</v>
      </c>
      <c r="N756" t="s">
        <v>518</v>
      </c>
      <c r="O756" t="s">
        <v>519</v>
      </c>
      <c r="P756" t="s">
        <v>25</v>
      </c>
      <c r="Q756" s="3"/>
    </row>
    <row r="757" spans="1:18" customFormat="1" ht="14.25" customHeight="1" x14ac:dyDescent="0.25">
      <c r="A757" s="3">
        <f t="shared" si="11"/>
        <v>2</v>
      </c>
      <c r="B757" s="1">
        <v>41561</v>
      </c>
      <c r="C757" s="2">
        <v>0.5625</v>
      </c>
      <c r="D757" t="s">
        <v>241</v>
      </c>
      <c r="E757" s="3" t="s">
        <v>990</v>
      </c>
      <c r="G757">
        <v>0</v>
      </c>
      <c r="H757">
        <v>1</v>
      </c>
      <c r="I757">
        <v>0</v>
      </c>
      <c r="J757">
        <v>0</v>
      </c>
      <c r="K757" t="s">
        <v>57</v>
      </c>
      <c r="L757" t="s">
        <v>58</v>
      </c>
      <c r="M757" t="s">
        <v>156</v>
      </c>
      <c r="N757" t="s">
        <v>157</v>
      </c>
      <c r="O757" t="s">
        <v>158</v>
      </c>
      <c r="P757" t="s">
        <v>25</v>
      </c>
      <c r="Q757" s="3"/>
      <c r="R757" s="3"/>
    </row>
    <row r="758" spans="1:18" customFormat="1" ht="14.25" customHeight="1" x14ac:dyDescent="0.25">
      <c r="A758" s="3">
        <f t="shared" si="11"/>
        <v>2</v>
      </c>
      <c r="B758" s="1">
        <v>41561</v>
      </c>
      <c r="C758" s="2">
        <v>0.58333333333333337</v>
      </c>
      <c r="D758" t="s">
        <v>299</v>
      </c>
      <c r="E758" s="3" t="s">
        <v>823</v>
      </c>
      <c r="G758">
        <v>0</v>
      </c>
      <c r="H758">
        <v>1</v>
      </c>
      <c r="I758">
        <v>0</v>
      </c>
      <c r="J758">
        <v>0</v>
      </c>
      <c r="K758" t="s">
        <v>140</v>
      </c>
      <c r="L758" t="s">
        <v>141</v>
      </c>
      <c r="M758" t="s">
        <v>77</v>
      </c>
      <c r="N758" t="s">
        <v>205</v>
      </c>
      <c r="O758" t="s">
        <v>206</v>
      </c>
      <c r="P758" t="s">
        <v>21</v>
      </c>
      <c r="Q758" s="3"/>
    </row>
    <row r="759" spans="1:18" customFormat="1" ht="14.25" customHeight="1" x14ac:dyDescent="0.25">
      <c r="A759" s="3">
        <f t="shared" si="11"/>
        <v>2</v>
      </c>
      <c r="B759" s="1">
        <v>41561</v>
      </c>
      <c r="C759" s="2">
        <v>0.58333333333333337</v>
      </c>
      <c r="D759" t="s">
        <v>241</v>
      </c>
      <c r="E759" s="3" t="s">
        <v>991</v>
      </c>
      <c r="G759">
        <v>0</v>
      </c>
      <c r="H759">
        <v>1</v>
      </c>
      <c r="I759">
        <v>0</v>
      </c>
      <c r="J759">
        <v>0</v>
      </c>
      <c r="K759" t="s">
        <v>57</v>
      </c>
      <c r="L759" t="s">
        <v>58</v>
      </c>
      <c r="M759" t="s">
        <v>550</v>
      </c>
      <c r="N759" t="s">
        <v>551</v>
      </c>
      <c r="O759" t="s">
        <v>552</v>
      </c>
      <c r="P759" t="s">
        <v>21</v>
      </c>
      <c r="Q759" s="3"/>
      <c r="R759" s="3"/>
    </row>
    <row r="760" spans="1:18" customFormat="1" ht="14.25" customHeight="1" x14ac:dyDescent="0.25">
      <c r="A760" s="3">
        <f t="shared" si="11"/>
        <v>2</v>
      </c>
      <c r="B760" s="1">
        <v>41561</v>
      </c>
      <c r="C760" s="2">
        <v>0.60416666666666663</v>
      </c>
      <c r="D760" t="s">
        <v>299</v>
      </c>
      <c r="E760" s="3" t="s">
        <v>843</v>
      </c>
      <c r="G760">
        <v>0</v>
      </c>
      <c r="H760">
        <v>1</v>
      </c>
      <c r="I760">
        <v>0</v>
      </c>
      <c r="J760">
        <v>0</v>
      </c>
      <c r="K760" t="s">
        <v>140</v>
      </c>
      <c r="L760" t="s">
        <v>141</v>
      </c>
      <c r="M760" t="s">
        <v>137</v>
      </c>
      <c r="N760" t="s">
        <v>138</v>
      </c>
      <c r="O760" t="s">
        <v>139</v>
      </c>
      <c r="P760" t="s">
        <v>21</v>
      </c>
      <c r="Q760" s="3"/>
      <c r="R760" s="3"/>
    </row>
    <row r="761" spans="1:18" customFormat="1" ht="14.25" customHeight="1" x14ac:dyDescent="0.25">
      <c r="A761" s="3">
        <f t="shared" si="11"/>
        <v>2</v>
      </c>
      <c r="B761" s="1">
        <v>41561</v>
      </c>
      <c r="C761" s="2">
        <v>0.60416666666666663</v>
      </c>
      <c r="D761" t="s">
        <v>704</v>
      </c>
      <c r="E761" s="3" t="s">
        <v>914</v>
      </c>
      <c r="G761">
        <v>0</v>
      </c>
      <c r="H761">
        <v>1</v>
      </c>
      <c r="I761">
        <v>0</v>
      </c>
      <c r="J761">
        <v>0</v>
      </c>
      <c r="K761" t="s">
        <v>30</v>
      </c>
      <c r="L761" t="s">
        <v>31</v>
      </c>
      <c r="M761" t="s">
        <v>156</v>
      </c>
      <c r="N761" t="s">
        <v>157</v>
      </c>
      <c r="O761" t="s">
        <v>158</v>
      </c>
      <c r="P761" t="s">
        <v>25</v>
      </c>
      <c r="Q761" s="3"/>
      <c r="R761" s="3"/>
    </row>
    <row r="762" spans="1:18" customFormat="1" ht="14.25" customHeight="1" x14ac:dyDescent="0.25">
      <c r="A762" s="3">
        <f t="shared" si="11"/>
        <v>2</v>
      </c>
      <c r="B762" s="1">
        <v>41561</v>
      </c>
      <c r="C762" s="2">
        <v>0.625</v>
      </c>
      <c r="D762" t="s">
        <v>241</v>
      </c>
      <c r="E762" s="3" t="s">
        <v>981</v>
      </c>
      <c r="G762">
        <v>0</v>
      </c>
      <c r="H762">
        <v>1</v>
      </c>
      <c r="I762">
        <v>0</v>
      </c>
      <c r="J762">
        <v>0</v>
      </c>
      <c r="K762" t="s">
        <v>30</v>
      </c>
      <c r="L762" t="s">
        <v>31</v>
      </c>
      <c r="M762" t="s">
        <v>137</v>
      </c>
      <c r="N762" t="s">
        <v>138</v>
      </c>
      <c r="O762" t="s">
        <v>139</v>
      </c>
      <c r="P762" t="s">
        <v>21</v>
      </c>
      <c r="Q762" s="3"/>
    </row>
    <row r="763" spans="1:18" customFormat="1" ht="14.25" customHeight="1" x14ac:dyDescent="0.25">
      <c r="A763" s="3">
        <f t="shared" si="11"/>
        <v>2</v>
      </c>
      <c r="B763" s="1">
        <v>41561</v>
      </c>
      <c r="C763" s="2">
        <v>0.64583333333333337</v>
      </c>
      <c r="D763" t="s">
        <v>704</v>
      </c>
      <c r="E763" s="3" t="s">
        <v>985</v>
      </c>
      <c r="G763">
        <v>0</v>
      </c>
      <c r="H763">
        <v>1</v>
      </c>
      <c r="I763">
        <v>0</v>
      </c>
      <c r="J763">
        <v>0</v>
      </c>
      <c r="K763" t="s">
        <v>30</v>
      </c>
      <c r="L763" t="s">
        <v>31</v>
      </c>
      <c r="M763" t="s">
        <v>41</v>
      </c>
      <c r="N763" t="s">
        <v>42</v>
      </c>
      <c r="O763" t="s">
        <v>43</v>
      </c>
      <c r="P763" t="s">
        <v>25</v>
      </c>
      <c r="Q763" s="3"/>
    </row>
    <row r="764" spans="1:18" customFormat="1" ht="14.25" customHeight="1" x14ac:dyDescent="0.25">
      <c r="A764" s="3">
        <f t="shared" si="11"/>
        <v>2</v>
      </c>
      <c r="B764" s="1">
        <v>41561</v>
      </c>
      <c r="C764" s="2">
        <v>0.66666666666666663</v>
      </c>
      <c r="D764" t="s">
        <v>704</v>
      </c>
      <c r="E764" s="3" t="s">
        <v>985</v>
      </c>
      <c r="G764">
        <v>0</v>
      </c>
      <c r="H764">
        <v>1</v>
      </c>
      <c r="I764">
        <v>0</v>
      </c>
      <c r="J764">
        <v>0</v>
      </c>
      <c r="K764" t="s">
        <v>30</v>
      </c>
      <c r="L764" t="s">
        <v>31</v>
      </c>
      <c r="M764" t="s">
        <v>41</v>
      </c>
      <c r="N764" t="s">
        <v>42</v>
      </c>
      <c r="O764" t="s">
        <v>43</v>
      </c>
      <c r="P764" t="s">
        <v>25</v>
      </c>
      <c r="Q764" s="3"/>
    </row>
    <row r="765" spans="1:18" customFormat="1" ht="14.25" customHeight="1" x14ac:dyDescent="0.25">
      <c r="A765" s="3">
        <f t="shared" si="11"/>
        <v>2</v>
      </c>
      <c r="B765" s="1">
        <v>41561</v>
      </c>
      <c r="C765" s="2">
        <v>0.72916666666666663</v>
      </c>
      <c r="E765" s="3"/>
      <c r="G765">
        <v>0</v>
      </c>
      <c r="H765">
        <v>0</v>
      </c>
      <c r="I765">
        <v>0</v>
      </c>
      <c r="J765">
        <v>0</v>
      </c>
      <c r="K765" t="s">
        <v>69</v>
      </c>
      <c r="L765" t="s">
        <v>70</v>
      </c>
      <c r="Q765" s="3"/>
      <c r="R765" s="3"/>
    </row>
    <row r="766" spans="1:18" customFormat="1" ht="14.25" customHeight="1" x14ac:dyDescent="0.25">
      <c r="A766" s="3">
        <f t="shared" si="11"/>
        <v>2</v>
      </c>
      <c r="B766" s="1">
        <v>41561</v>
      </c>
      <c r="C766" s="2">
        <v>0.72916666666666663</v>
      </c>
      <c r="D766" t="s">
        <v>257</v>
      </c>
      <c r="E766" s="3" t="s">
        <v>997</v>
      </c>
      <c r="G766">
        <v>1</v>
      </c>
      <c r="H766">
        <v>0</v>
      </c>
      <c r="I766">
        <v>0</v>
      </c>
      <c r="J766">
        <v>1</v>
      </c>
      <c r="K766" t="s">
        <v>81</v>
      </c>
      <c r="L766" t="s">
        <v>82</v>
      </c>
      <c r="M766" t="s">
        <v>998</v>
      </c>
      <c r="N766" t="s">
        <v>96</v>
      </c>
      <c r="O766" t="s">
        <v>999</v>
      </c>
      <c r="P766" t="s">
        <v>29</v>
      </c>
      <c r="Q766" s="3"/>
      <c r="R766" s="3"/>
    </row>
    <row r="767" spans="1:18" customFormat="1" ht="14.25" customHeight="1" x14ac:dyDescent="0.25">
      <c r="A767" s="3">
        <f t="shared" si="11"/>
        <v>2</v>
      </c>
      <c r="B767" s="1">
        <v>41561</v>
      </c>
      <c r="C767" s="2">
        <v>0.75</v>
      </c>
      <c r="D767" t="s">
        <v>238</v>
      </c>
      <c r="E767" s="3" t="s">
        <v>859</v>
      </c>
      <c r="G767">
        <v>0</v>
      </c>
      <c r="H767">
        <v>1</v>
      </c>
      <c r="I767">
        <v>0</v>
      </c>
      <c r="J767">
        <v>0</v>
      </c>
      <c r="K767" t="s">
        <v>69</v>
      </c>
      <c r="L767" t="s">
        <v>70</v>
      </c>
      <c r="M767" t="s">
        <v>360</v>
      </c>
      <c r="N767" t="s">
        <v>361</v>
      </c>
      <c r="O767" t="s">
        <v>362</v>
      </c>
      <c r="P767" t="s">
        <v>51</v>
      </c>
      <c r="Q767" s="3"/>
    </row>
    <row r="768" spans="1:18" customFormat="1" ht="14.25" customHeight="1" x14ac:dyDescent="0.25">
      <c r="A768" s="3">
        <f t="shared" si="11"/>
        <v>2</v>
      </c>
      <c r="B768" s="1">
        <v>41561</v>
      </c>
      <c r="C768" s="2">
        <v>0.75</v>
      </c>
      <c r="D768" t="s">
        <v>250</v>
      </c>
      <c r="E768" s="3" t="s">
        <v>1000</v>
      </c>
      <c r="G768">
        <v>0</v>
      </c>
      <c r="H768">
        <v>1</v>
      </c>
      <c r="I768">
        <v>0</v>
      </c>
      <c r="J768">
        <v>0</v>
      </c>
      <c r="K768" t="s">
        <v>81</v>
      </c>
      <c r="L768" t="s">
        <v>82</v>
      </c>
      <c r="M768" t="s">
        <v>220</v>
      </c>
      <c r="N768" t="s">
        <v>221</v>
      </c>
      <c r="O768" t="s">
        <v>222</v>
      </c>
      <c r="P768" t="s">
        <v>29</v>
      </c>
      <c r="Q768" s="3"/>
      <c r="R768" s="3"/>
    </row>
    <row r="769" spans="1:18" customFormat="1" ht="14.25" customHeight="1" x14ac:dyDescent="0.25">
      <c r="A769" s="3">
        <f t="shared" si="11"/>
        <v>2</v>
      </c>
      <c r="B769" s="1">
        <v>41561</v>
      </c>
      <c r="C769" s="2">
        <v>0.77083333333333337</v>
      </c>
      <c r="D769" t="s">
        <v>238</v>
      </c>
      <c r="E769" s="3" t="s">
        <v>859</v>
      </c>
      <c r="G769">
        <v>0</v>
      </c>
      <c r="H769">
        <v>1</v>
      </c>
      <c r="I769">
        <v>0</v>
      </c>
      <c r="J769">
        <v>0</v>
      </c>
      <c r="K769" t="s">
        <v>69</v>
      </c>
      <c r="L769" t="s">
        <v>70</v>
      </c>
      <c r="M769" t="s">
        <v>360</v>
      </c>
      <c r="N769" t="s">
        <v>361</v>
      </c>
      <c r="O769" t="s">
        <v>362</v>
      </c>
      <c r="P769" t="s">
        <v>51</v>
      </c>
      <c r="Q769" s="3"/>
    </row>
    <row r="770" spans="1:18" customFormat="1" ht="14.25" customHeight="1" x14ac:dyDescent="0.25">
      <c r="A770" s="3">
        <f t="shared" si="11"/>
        <v>2</v>
      </c>
      <c r="B770" s="1">
        <v>41561</v>
      </c>
      <c r="C770" s="2">
        <v>0.77083333333333337</v>
      </c>
      <c r="D770" t="s">
        <v>250</v>
      </c>
      <c r="E770" s="3" t="s">
        <v>1000</v>
      </c>
      <c r="G770">
        <v>0</v>
      </c>
      <c r="H770">
        <v>1</v>
      </c>
      <c r="I770">
        <v>0</v>
      </c>
      <c r="J770">
        <v>0</v>
      </c>
      <c r="K770" t="s">
        <v>81</v>
      </c>
      <c r="L770" t="s">
        <v>82</v>
      </c>
      <c r="M770" t="s">
        <v>220</v>
      </c>
      <c r="N770" t="s">
        <v>221</v>
      </c>
      <c r="O770" t="s">
        <v>222</v>
      </c>
      <c r="P770" t="s">
        <v>29</v>
      </c>
      <c r="Q770" s="3"/>
      <c r="R770" s="3"/>
    </row>
    <row r="771" spans="1:18" customFormat="1" ht="14.25" customHeight="1" x14ac:dyDescent="0.25">
      <c r="A771" s="3">
        <f t="shared" ref="A771:A834" si="12">WEEKDAY(B771,1)</f>
        <v>2</v>
      </c>
      <c r="B771" s="1">
        <v>41561</v>
      </c>
      <c r="C771" s="2">
        <v>0.79166666666666663</v>
      </c>
      <c r="D771" t="s">
        <v>448</v>
      </c>
      <c r="E771" s="3" t="s">
        <v>992</v>
      </c>
      <c r="G771">
        <v>1</v>
      </c>
      <c r="H771">
        <v>0</v>
      </c>
      <c r="I771">
        <v>0</v>
      </c>
      <c r="J771">
        <v>0</v>
      </c>
      <c r="K771" t="s">
        <v>69</v>
      </c>
      <c r="L771" t="s">
        <v>70</v>
      </c>
      <c r="M771" t="s">
        <v>18</v>
      </c>
      <c r="N771" t="s">
        <v>19</v>
      </c>
      <c r="O771" t="s">
        <v>20</v>
      </c>
      <c r="P771" t="s">
        <v>21</v>
      </c>
      <c r="Q771" s="3"/>
    </row>
    <row r="772" spans="1:18" customFormat="1" ht="14.25" customHeight="1" x14ac:dyDescent="0.25">
      <c r="A772" s="3">
        <f t="shared" si="12"/>
        <v>2</v>
      </c>
      <c r="B772" s="1">
        <v>41561</v>
      </c>
      <c r="C772" s="2">
        <v>0.79166666666666663</v>
      </c>
      <c r="D772" t="s">
        <v>443</v>
      </c>
      <c r="E772" s="3" t="s">
        <v>972</v>
      </c>
      <c r="G772">
        <v>0</v>
      </c>
      <c r="H772">
        <v>1</v>
      </c>
      <c r="I772">
        <v>0</v>
      </c>
      <c r="J772">
        <v>1</v>
      </c>
      <c r="K772" t="s">
        <v>16</v>
      </c>
      <c r="L772" t="s">
        <v>17</v>
      </c>
      <c r="M772" t="s">
        <v>973</v>
      </c>
      <c r="N772" t="s">
        <v>974</v>
      </c>
      <c r="O772" t="s">
        <v>975</v>
      </c>
      <c r="P772" t="s">
        <v>21</v>
      </c>
      <c r="Q772" s="3"/>
    </row>
    <row r="773" spans="1:18" customFormat="1" ht="14.25" customHeight="1" x14ac:dyDescent="0.25">
      <c r="A773" s="3">
        <f t="shared" si="12"/>
        <v>2</v>
      </c>
      <c r="B773" s="1">
        <v>41561</v>
      </c>
      <c r="C773" s="2">
        <v>0.79166666666666663</v>
      </c>
      <c r="D773" t="s">
        <v>257</v>
      </c>
      <c r="E773" s="3" t="s">
        <v>1001</v>
      </c>
      <c r="G773">
        <v>0</v>
      </c>
      <c r="H773">
        <v>1</v>
      </c>
      <c r="I773">
        <v>0</v>
      </c>
      <c r="J773">
        <v>0</v>
      </c>
      <c r="K773" t="s">
        <v>81</v>
      </c>
      <c r="L773" t="s">
        <v>82</v>
      </c>
      <c r="M773" t="s">
        <v>400</v>
      </c>
      <c r="N773" t="s">
        <v>401</v>
      </c>
      <c r="O773" t="s">
        <v>402</v>
      </c>
      <c r="P773" t="s">
        <v>21</v>
      </c>
      <c r="Q773" s="3"/>
    </row>
    <row r="774" spans="1:18" customFormat="1" ht="14.25" customHeight="1" x14ac:dyDescent="0.25">
      <c r="A774" s="3">
        <f t="shared" si="12"/>
        <v>2</v>
      </c>
      <c r="B774" s="1">
        <v>41561</v>
      </c>
      <c r="C774" s="2">
        <v>0.8125</v>
      </c>
      <c r="D774" t="s">
        <v>443</v>
      </c>
      <c r="E774" s="3" t="s">
        <v>976</v>
      </c>
      <c r="G774">
        <v>0</v>
      </c>
      <c r="H774">
        <v>1</v>
      </c>
      <c r="I774">
        <v>0</v>
      </c>
      <c r="J774">
        <v>0</v>
      </c>
      <c r="K774" t="s">
        <v>16</v>
      </c>
      <c r="L774" t="s">
        <v>17</v>
      </c>
      <c r="M774" t="s">
        <v>973</v>
      </c>
      <c r="N774" t="s">
        <v>974</v>
      </c>
      <c r="O774" t="s">
        <v>975</v>
      </c>
      <c r="P774" t="s">
        <v>21</v>
      </c>
      <c r="Q774" s="3"/>
      <c r="R774" s="3"/>
    </row>
    <row r="775" spans="1:18" customFormat="1" ht="14.25" customHeight="1" x14ac:dyDescent="0.25">
      <c r="A775" s="3">
        <f t="shared" si="12"/>
        <v>2</v>
      </c>
      <c r="B775" s="1">
        <v>41561</v>
      </c>
      <c r="C775" s="2">
        <v>0.8125</v>
      </c>
      <c r="D775" t="s">
        <v>529</v>
      </c>
      <c r="E775" s="3" t="s">
        <v>1002</v>
      </c>
      <c r="G775">
        <v>0</v>
      </c>
      <c r="H775">
        <v>1</v>
      </c>
      <c r="I775">
        <v>0</v>
      </c>
      <c r="J775">
        <v>1</v>
      </c>
      <c r="K775" t="s">
        <v>81</v>
      </c>
      <c r="L775" t="s">
        <v>82</v>
      </c>
      <c r="M775" t="s">
        <v>832</v>
      </c>
      <c r="N775" t="s">
        <v>833</v>
      </c>
      <c r="O775" t="s">
        <v>834</v>
      </c>
      <c r="P775" t="s">
        <v>29</v>
      </c>
      <c r="Q775" s="3"/>
    </row>
    <row r="776" spans="1:18" customFormat="1" ht="14.25" customHeight="1" x14ac:dyDescent="0.25">
      <c r="A776" s="3">
        <f t="shared" si="12"/>
        <v>2</v>
      </c>
      <c r="B776" s="1">
        <v>41561</v>
      </c>
      <c r="C776" s="2">
        <v>0.83333333333333337</v>
      </c>
      <c r="E776" s="3"/>
      <c r="G776">
        <v>0</v>
      </c>
      <c r="H776">
        <v>0</v>
      </c>
      <c r="I776">
        <v>0</v>
      </c>
      <c r="J776">
        <v>0</v>
      </c>
      <c r="K776" t="s">
        <v>14</v>
      </c>
      <c r="L776" t="s">
        <v>15</v>
      </c>
      <c r="Q776" s="3"/>
    </row>
    <row r="777" spans="1:18" customFormat="1" ht="14.25" customHeight="1" x14ac:dyDescent="0.25">
      <c r="A777" s="3">
        <f t="shared" si="12"/>
        <v>2</v>
      </c>
      <c r="B777" s="1">
        <v>41561</v>
      </c>
      <c r="C777" s="2">
        <v>0.83333333333333337</v>
      </c>
      <c r="D777" t="s">
        <v>448</v>
      </c>
      <c r="E777" s="3" t="s">
        <v>977</v>
      </c>
      <c r="G777">
        <v>0</v>
      </c>
      <c r="H777">
        <v>1</v>
      </c>
      <c r="I777">
        <v>0</v>
      </c>
      <c r="J777">
        <v>0</v>
      </c>
      <c r="K777" t="s">
        <v>16</v>
      </c>
      <c r="L777" t="s">
        <v>17</v>
      </c>
      <c r="M777" t="s">
        <v>978</v>
      </c>
      <c r="N777" t="s">
        <v>979</v>
      </c>
      <c r="O777" t="s">
        <v>980</v>
      </c>
      <c r="P777" t="s">
        <v>21</v>
      </c>
      <c r="Q777" s="3"/>
      <c r="R777" s="3"/>
    </row>
    <row r="778" spans="1:18" customFormat="1" ht="14.25" customHeight="1" x14ac:dyDescent="0.25">
      <c r="A778" s="3">
        <f t="shared" si="12"/>
        <v>2</v>
      </c>
      <c r="B778" s="1">
        <v>41561</v>
      </c>
      <c r="C778" s="2">
        <v>0.83333333333333337</v>
      </c>
      <c r="D778" t="s">
        <v>529</v>
      </c>
      <c r="E778" s="3" t="s">
        <v>1003</v>
      </c>
      <c r="G778">
        <v>0</v>
      </c>
      <c r="H778">
        <v>1</v>
      </c>
      <c r="I778">
        <v>0</v>
      </c>
      <c r="J778">
        <v>0</v>
      </c>
      <c r="K778" t="s">
        <v>81</v>
      </c>
      <c r="L778" t="s">
        <v>82</v>
      </c>
      <c r="M778" t="s">
        <v>832</v>
      </c>
      <c r="N778" t="s">
        <v>833</v>
      </c>
      <c r="O778" t="s">
        <v>834</v>
      </c>
      <c r="P778" t="s">
        <v>29</v>
      </c>
      <c r="Q778" s="3"/>
    </row>
    <row r="779" spans="1:18" customFormat="1" ht="14.25" customHeight="1" x14ac:dyDescent="0.25">
      <c r="A779" s="3">
        <f t="shared" si="12"/>
        <v>2</v>
      </c>
      <c r="B779" s="1">
        <v>41561</v>
      </c>
      <c r="C779" s="2">
        <v>0.85416666666666663</v>
      </c>
      <c r="E779" s="3"/>
      <c r="G779">
        <v>0</v>
      </c>
      <c r="H779">
        <v>0</v>
      </c>
      <c r="I779">
        <v>0</v>
      </c>
      <c r="J779">
        <v>0</v>
      </c>
      <c r="K779" t="s">
        <v>14</v>
      </c>
      <c r="L779" t="s">
        <v>15</v>
      </c>
      <c r="Q779" s="3"/>
    </row>
    <row r="780" spans="1:18" customFormat="1" ht="14.25" customHeight="1" x14ac:dyDescent="0.25">
      <c r="A780" s="3">
        <f t="shared" si="12"/>
        <v>2</v>
      </c>
      <c r="B780" s="1">
        <v>41561</v>
      </c>
      <c r="C780" s="2">
        <v>0.85416666666666663</v>
      </c>
      <c r="D780" t="s">
        <v>448</v>
      </c>
      <c r="E780" s="3" t="s">
        <v>977</v>
      </c>
      <c r="G780">
        <v>0</v>
      </c>
      <c r="H780">
        <v>1</v>
      </c>
      <c r="I780">
        <v>0</v>
      </c>
      <c r="J780">
        <v>0</v>
      </c>
      <c r="K780" t="s">
        <v>16</v>
      </c>
      <c r="L780" t="s">
        <v>17</v>
      </c>
      <c r="M780" t="s">
        <v>978</v>
      </c>
      <c r="N780" t="s">
        <v>979</v>
      </c>
      <c r="O780" t="s">
        <v>980</v>
      </c>
      <c r="P780" t="s">
        <v>21</v>
      </c>
      <c r="Q780" s="3"/>
    </row>
    <row r="781" spans="1:18" customFormat="1" ht="14.25" customHeight="1" x14ac:dyDescent="0.25">
      <c r="A781" s="3">
        <f t="shared" si="12"/>
        <v>2</v>
      </c>
      <c r="B781" s="1">
        <v>41561</v>
      </c>
      <c r="C781" s="2">
        <v>0.85416666666666663</v>
      </c>
      <c r="D781" t="s">
        <v>257</v>
      </c>
      <c r="E781" s="3" t="s">
        <v>1004</v>
      </c>
      <c r="G781">
        <v>0</v>
      </c>
      <c r="H781">
        <v>1</v>
      </c>
      <c r="I781">
        <v>0</v>
      </c>
      <c r="J781">
        <v>0</v>
      </c>
      <c r="K781" t="s">
        <v>81</v>
      </c>
      <c r="L781" t="s">
        <v>82</v>
      </c>
      <c r="M781" t="s">
        <v>181</v>
      </c>
      <c r="N781" t="s">
        <v>807</v>
      </c>
      <c r="O781" t="s">
        <v>808</v>
      </c>
      <c r="P781" t="s">
        <v>21</v>
      </c>
      <c r="Q781" s="3"/>
      <c r="R781" s="3"/>
    </row>
    <row r="782" spans="1:18" customFormat="1" ht="14.25" customHeight="1" x14ac:dyDescent="0.25">
      <c r="A782" s="3">
        <f t="shared" si="12"/>
        <v>2</v>
      </c>
      <c r="B782" s="1">
        <v>41561</v>
      </c>
      <c r="C782" s="2">
        <v>0.875</v>
      </c>
      <c r="D782" t="s">
        <v>240</v>
      </c>
      <c r="E782" s="3" t="s">
        <v>845</v>
      </c>
      <c r="G782">
        <v>0</v>
      </c>
      <c r="H782">
        <v>1</v>
      </c>
      <c r="I782">
        <v>0</v>
      </c>
      <c r="J782">
        <v>0</v>
      </c>
      <c r="K782" t="s">
        <v>16</v>
      </c>
      <c r="L782" t="s">
        <v>17</v>
      </c>
      <c r="M782" t="s">
        <v>451</v>
      </c>
      <c r="N782" t="s">
        <v>452</v>
      </c>
      <c r="O782" t="s">
        <v>453</v>
      </c>
      <c r="P782" t="s">
        <v>29</v>
      </c>
      <c r="Q782" s="3"/>
    </row>
    <row r="783" spans="1:18" customFormat="1" ht="14.25" customHeight="1" x14ac:dyDescent="0.25">
      <c r="A783" s="3">
        <f t="shared" si="12"/>
        <v>2</v>
      </c>
      <c r="B783" s="1">
        <v>41561</v>
      </c>
      <c r="C783" s="2">
        <v>0.89583333333333337</v>
      </c>
      <c r="E783" s="3"/>
      <c r="G783">
        <v>0</v>
      </c>
      <c r="H783">
        <v>0</v>
      </c>
      <c r="I783">
        <v>0</v>
      </c>
      <c r="J783">
        <v>0</v>
      </c>
      <c r="K783" t="s">
        <v>16</v>
      </c>
      <c r="L783" t="s">
        <v>17</v>
      </c>
      <c r="Q783" s="3"/>
      <c r="R783" s="3"/>
    </row>
    <row r="784" spans="1:18" customFormat="1" ht="14.25" customHeight="1" x14ac:dyDescent="0.25">
      <c r="A784" s="3">
        <f t="shared" si="12"/>
        <v>3</v>
      </c>
      <c r="B784" s="1">
        <v>41562</v>
      </c>
      <c r="C784" s="2">
        <v>0.5</v>
      </c>
      <c r="E784" s="3"/>
      <c r="G784">
        <v>0</v>
      </c>
      <c r="H784">
        <v>0</v>
      </c>
      <c r="I784">
        <v>0</v>
      </c>
      <c r="J784">
        <v>0</v>
      </c>
      <c r="K784" t="s">
        <v>39</v>
      </c>
      <c r="L784" t="s">
        <v>40</v>
      </c>
      <c r="Q784" s="3"/>
      <c r="R784" s="3"/>
    </row>
    <row r="785" spans="1:18" customFormat="1" ht="14.25" customHeight="1" x14ac:dyDescent="0.25">
      <c r="A785" s="3">
        <f t="shared" si="12"/>
        <v>3</v>
      </c>
      <c r="B785" s="1">
        <v>41562</v>
      </c>
      <c r="C785" s="2">
        <v>0.52083333333333337</v>
      </c>
      <c r="D785" t="s">
        <v>715</v>
      </c>
      <c r="E785" s="3" t="s">
        <v>949</v>
      </c>
      <c r="G785">
        <v>1</v>
      </c>
      <c r="H785">
        <v>0</v>
      </c>
      <c r="I785">
        <v>0</v>
      </c>
      <c r="J785">
        <v>0</v>
      </c>
      <c r="K785" t="s">
        <v>39</v>
      </c>
      <c r="L785" t="s">
        <v>40</v>
      </c>
      <c r="M785" t="s">
        <v>885</v>
      </c>
      <c r="N785" t="s">
        <v>886</v>
      </c>
      <c r="O785" t="s">
        <v>887</v>
      </c>
      <c r="P785" t="s">
        <v>51</v>
      </c>
      <c r="Q785" s="3"/>
    </row>
    <row r="786" spans="1:18" customFormat="1" ht="14.25" customHeight="1" x14ac:dyDescent="0.25">
      <c r="A786" s="3">
        <f t="shared" si="12"/>
        <v>3</v>
      </c>
      <c r="B786" s="1">
        <v>41562</v>
      </c>
      <c r="C786" s="2">
        <v>0.54166666666666663</v>
      </c>
      <c r="D786" t="s">
        <v>715</v>
      </c>
      <c r="E786" s="3" t="s">
        <v>950</v>
      </c>
      <c r="G786">
        <v>0</v>
      </c>
      <c r="H786">
        <v>1</v>
      </c>
      <c r="I786">
        <v>0</v>
      </c>
      <c r="J786">
        <v>0</v>
      </c>
      <c r="K786" t="s">
        <v>39</v>
      </c>
      <c r="L786" t="s">
        <v>40</v>
      </c>
      <c r="M786" t="s">
        <v>885</v>
      </c>
      <c r="N786" t="s">
        <v>886</v>
      </c>
      <c r="O786" t="s">
        <v>887</v>
      </c>
      <c r="P786" t="s">
        <v>51</v>
      </c>
      <c r="Q786" s="3"/>
      <c r="R786" s="3"/>
    </row>
    <row r="787" spans="1:18" customFormat="1" ht="14.25" customHeight="1" x14ac:dyDescent="0.25">
      <c r="A787" s="3">
        <f t="shared" si="12"/>
        <v>3</v>
      </c>
      <c r="B787" s="1">
        <v>41562</v>
      </c>
      <c r="C787" s="2">
        <v>0.5625</v>
      </c>
      <c r="E787" s="3"/>
      <c r="G787">
        <v>0</v>
      </c>
      <c r="H787">
        <v>0</v>
      </c>
      <c r="I787">
        <v>0</v>
      </c>
      <c r="J787">
        <v>0</v>
      </c>
      <c r="K787" t="s">
        <v>39</v>
      </c>
      <c r="L787" t="s">
        <v>40</v>
      </c>
      <c r="Q787" s="3"/>
      <c r="R787" s="3"/>
    </row>
    <row r="788" spans="1:18" customFormat="1" ht="14.25" customHeight="1" x14ac:dyDescent="0.25">
      <c r="A788" s="3">
        <f t="shared" si="12"/>
        <v>3</v>
      </c>
      <c r="B788" s="1">
        <v>41562</v>
      </c>
      <c r="C788" s="2">
        <v>0.58333333333333337</v>
      </c>
      <c r="E788" s="3"/>
      <c r="G788">
        <v>0</v>
      </c>
      <c r="H788">
        <v>0</v>
      </c>
      <c r="I788">
        <v>0</v>
      </c>
      <c r="J788">
        <v>0</v>
      </c>
      <c r="K788" t="s">
        <v>140</v>
      </c>
      <c r="L788" t="s">
        <v>141</v>
      </c>
      <c r="Q788" s="3"/>
      <c r="R788" s="3"/>
    </row>
    <row r="789" spans="1:18" customFormat="1" ht="14.25" customHeight="1" x14ac:dyDescent="0.25">
      <c r="A789" s="3">
        <f t="shared" si="12"/>
        <v>3</v>
      </c>
      <c r="B789" s="1">
        <v>41562</v>
      </c>
      <c r="C789" s="2">
        <v>0.58333333333333337</v>
      </c>
      <c r="E789" s="3"/>
      <c r="G789">
        <v>0</v>
      </c>
      <c r="H789">
        <v>0</v>
      </c>
      <c r="I789">
        <v>0</v>
      </c>
      <c r="J789">
        <v>0</v>
      </c>
      <c r="K789" t="s">
        <v>39</v>
      </c>
      <c r="L789" t="s">
        <v>40</v>
      </c>
      <c r="Q789" s="3"/>
      <c r="R789" s="3"/>
    </row>
    <row r="790" spans="1:18" customFormat="1" ht="14.25" customHeight="1" x14ac:dyDescent="0.25">
      <c r="A790" s="3">
        <f t="shared" si="12"/>
        <v>3</v>
      </c>
      <c r="B790" s="1">
        <v>41562</v>
      </c>
      <c r="C790" s="2">
        <v>0.58333333333333337</v>
      </c>
      <c r="D790" t="s">
        <v>249</v>
      </c>
      <c r="E790" s="3" t="s">
        <v>947</v>
      </c>
      <c r="F790" t="s">
        <v>948</v>
      </c>
      <c r="G790">
        <v>0</v>
      </c>
      <c r="H790">
        <v>1</v>
      </c>
      <c r="I790">
        <v>0</v>
      </c>
      <c r="J790">
        <v>0</v>
      </c>
      <c r="K790" t="s">
        <v>14</v>
      </c>
      <c r="L790" t="s">
        <v>15</v>
      </c>
      <c r="M790" t="s">
        <v>181</v>
      </c>
      <c r="N790" t="s">
        <v>182</v>
      </c>
      <c r="O790" t="s">
        <v>183</v>
      </c>
      <c r="P790" t="s">
        <v>29</v>
      </c>
      <c r="Q790" s="3"/>
    </row>
    <row r="791" spans="1:18" customFormat="1" ht="14.25" customHeight="1" x14ac:dyDescent="0.25">
      <c r="A791" s="3">
        <f t="shared" si="12"/>
        <v>3</v>
      </c>
      <c r="B791" s="1">
        <v>41562</v>
      </c>
      <c r="C791" s="2">
        <v>0.60416666666666663</v>
      </c>
      <c r="E791" s="3"/>
      <c r="G791">
        <v>0</v>
      </c>
      <c r="H791">
        <v>0</v>
      </c>
      <c r="I791">
        <v>0</v>
      </c>
      <c r="J791">
        <v>0</v>
      </c>
      <c r="K791" t="s">
        <v>140</v>
      </c>
      <c r="L791" t="s">
        <v>141</v>
      </c>
      <c r="Q791" s="3"/>
    </row>
    <row r="792" spans="1:18" customFormat="1" ht="14.25" customHeight="1" x14ac:dyDescent="0.25">
      <c r="A792" s="3">
        <f t="shared" si="12"/>
        <v>3</v>
      </c>
      <c r="B792" s="1">
        <v>41562</v>
      </c>
      <c r="C792" s="2">
        <v>0.60416666666666663</v>
      </c>
      <c r="E792" s="3"/>
      <c r="G792">
        <v>0</v>
      </c>
      <c r="H792">
        <v>0</v>
      </c>
      <c r="I792">
        <v>0</v>
      </c>
      <c r="J792">
        <v>0</v>
      </c>
      <c r="K792" t="s">
        <v>39</v>
      </c>
      <c r="L792" t="s">
        <v>40</v>
      </c>
      <c r="Q792" s="3"/>
      <c r="R792" s="3"/>
    </row>
    <row r="793" spans="1:18" customFormat="1" ht="14.25" customHeight="1" x14ac:dyDescent="0.25">
      <c r="A793" s="3">
        <f t="shared" si="12"/>
        <v>3</v>
      </c>
      <c r="B793" s="1">
        <v>41562</v>
      </c>
      <c r="C793" s="2">
        <v>0.60416666666666663</v>
      </c>
      <c r="D793" t="s">
        <v>249</v>
      </c>
      <c r="E793" s="3" t="s">
        <v>947</v>
      </c>
      <c r="G793">
        <v>0</v>
      </c>
      <c r="H793">
        <v>1</v>
      </c>
      <c r="I793">
        <v>0</v>
      </c>
      <c r="J793">
        <v>0</v>
      </c>
      <c r="K793" t="s">
        <v>14</v>
      </c>
      <c r="L793" t="s">
        <v>15</v>
      </c>
      <c r="M793" t="s">
        <v>181</v>
      </c>
      <c r="N793" t="s">
        <v>182</v>
      </c>
      <c r="O793" t="s">
        <v>183</v>
      </c>
      <c r="P793" t="s">
        <v>29</v>
      </c>
      <c r="Q793" s="3"/>
    </row>
    <row r="794" spans="1:18" customFormat="1" ht="14.25" customHeight="1" x14ac:dyDescent="0.25">
      <c r="A794" s="3">
        <f t="shared" si="12"/>
        <v>3</v>
      </c>
      <c r="B794" s="1">
        <v>41562</v>
      </c>
      <c r="C794" s="2">
        <v>0.60416666666666663</v>
      </c>
      <c r="D794" t="s">
        <v>317</v>
      </c>
      <c r="E794" s="3" t="s">
        <v>952</v>
      </c>
      <c r="F794" t="s">
        <v>953</v>
      </c>
      <c r="G794">
        <v>0</v>
      </c>
      <c r="H794">
        <v>1</v>
      </c>
      <c r="I794">
        <v>0</v>
      </c>
      <c r="J794">
        <v>0</v>
      </c>
      <c r="K794" t="s">
        <v>135</v>
      </c>
      <c r="L794" t="s">
        <v>136</v>
      </c>
      <c r="M794" t="s">
        <v>162</v>
      </c>
      <c r="N794" t="s">
        <v>163</v>
      </c>
      <c r="O794" t="s">
        <v>164</v>
      </c>
      <c r="P794" t="s">
        <v>25</v>
      </c>
      <c r="Q794" s="3"/>
    </row>
    <row r="795" spans="1:18" customFormat="1" ht="14.25" customHeight="1" x14ac:dyDescent="0.25">
      <c r="A795" s="3">
        <f t="shared" si="12"/>
        <v>3</v>
      </c>
      <c r="B795" s="1">
        <v>41562</v>
      </c>
      <c r="C795" s="2">
        <v>0.625</v>
      </c>
      <c r="D795" t="s">
        <v>299</v>
      </c>
      <c r="E795" s="3" t="s">
        <v>960</v>
      </c>
      <c r="G795">
        <v>0</v>
      </c>
      <c r="H795">
        <v>1</v>
      </c>
      <c r="I795">
        <v>0</v>
      </c>
      <c r="J795">
        <v>1</v>
      </c>
      <c r="K795" t="s">
        <v>140</v>
      </c>
      <c r="L795" t="s">
        <v>141</v>
      </c>
      <c r="M795" t="s">
        <v>961</v>
      </c>
      <c r="N795" t="s">
        <v>962</v>
      </c>
      <c r="O795" t="s">
        <v>963</v>
      </c>
      <c r="P795" t="s">
        <v>21</v>
      </c>
      <c r="Q795" s="3"/>
    </row>
    <row r="796" spans="1:18" customFormat="1" ht="14.25" customHeight="1" x14ac:dyDescent="0.25">
      <c r="A796" s="3">
        <f t="shared" si="12"/>
        <v>3</v>
      </c>
      <c r="B796" s="1">
        <v>41562</v>
      </c>
      <c r="C796" s="2">
        <v>0.625</v>
      </c>
      <c r="D796" t="s">
        <v>273</v>
      </c>
      <c r="E796" s="3" t="s">
        <v>951</v>
      </c>
      <c r="G796">
        <v>0</v>
      </c>
      <c r="H796">
        <v>1</v>
      </c>
      <c r="I796">
        <v>0</v>
      </c>
      <c r="J796">
        <v>0</v>
      </c>
      <c r="K796" t="s">
        <v>39</v>
      </c>
      <c r="L796" t="s">
        <v>40</v>
      </c>
      <c r="M796" t="s">
        <v>118</v>
      </c>
      <c r="N796" t="s">
        <v>119</v>
      </c>
      <c r="O796" t="s">
        <v>120</v>
      </c>
      <c r="P796" t="s">
        <v>55</v>
      </c>
      <c r="Q796" s="3"/>
      <c r="R796" s="3"/>
    </row>
    <row r="797" spans="1:18" customFormat="1" ht="14.25" customHeight="1" x14ac:dyDescent="0.25">
      <c r="A797" s="3">
        <f t="shared" si="12"/>
        <v>3</v>
      </c>
      <c r="B797" s="1">
        <v>41562</v>
      </c>
      <c r="C797" s="2">
        <v>0.625</v>
      </c>
      <c r="E797" s="3"/>
      <c r="G797">
        <v>0</v>
      </c>
      <c r="H797">
        <v>0</v>
      </c>
      <c r="I797">
        <v>0</v>
      </c>
      <c r="J797">
        <v>0</v>
      </c>
      <c r="K797" t="s">
        <v>14</v>
      </c>
      <c r="L797" t="s">
        <v>15</v>
      </c>
      <c r="Q797" s="3"/>
    </row>
    <row r="798" spans="1:18" customFormat="1" ht="14.25" customHeight="1" x14ac:dyDescent="0.25">
      <c r="A798" s="3">
        <f t="shared" si="12"/>
        <v>3</v>
      </c>
      <c r="B798" s="1">
        <v>41562</v>
      </c>
      <c r="C798" s="2">
        <v>0.625</v>
      </c>
      <c r="D798" t="s">
        <v>475</v>
      </c>
      <c r="E798" s="3" t="s">
        <v>954</v>
      </c>
      <c r="G798">
        <v>0</v>
      </c>
      <c r="H798">
        <v>1</v>
      </c>
      <c r="I798">
        <v>0</v>
      </c>
      <c r="J798">
        <v>0</v>
      </c>
      <c r="K798" t="s">
        <v>135</v>
      </c>
      <c r="L798" t="s">
        <v>136</v>
      </c>
      <c r="M798" t="s">
        <v>603</v>
      </c>
      <c r="N798" t="s">
        <v>604</v>
      </c>
      <c r="O798" t="s">
        <v>605</v>
      </c>
      <c r="P798" t="s">
        <v>51</v>
      </c>
      <c r="Q798" s="3"/>
      <c r="R798" s="3"/>
    </row>
    <row r="799" spans="1:18" customFormat="1" ht="14.25" customHeight="1" x14ac:dyDescent="0.25">
      <c r="A799" s="3">
        <f t="shared" si="12"/>
        <v>3</v>
      </c>
      <c r="B799" s="1">
        <v>41562</v>
      </c>
      <c r="C799" s="2">
        <v>0.64583333333333337</v>
      </c>
      <c r="D799" t="s">
        <v>299</v>
      </c>
      <c r="E799" s="3" t="s">
        <v>971</v>
      </c>
      <c r="G799">
        <v>0</v>
      </c>
      <c r="H799">
        <v>1</v>
      </c>
      <c r="I799">
        <v>0</v>
      </c>
      <c r="J799">
        <v>0</v>
      </c>
      <c r="K799" t="s">
        <v>140</v>
      </c>
      <c r="L799" t="s">
        <v>141</v>
      </c>
      <c r="M799" t="s">
        <v>868</v>
      </c>
      <c r="N799" t="s">
        <v>869</v>
      </c>
      <c r="O799" t="s">
        <v>870</v>
      </c>
      <c r="P799" t="s">
        <v>25</v>
      </c>
      <c r="Q799" s="3"/>
      <c r="R799" s="3"/>
    </row>
    <row r="800" spans="1:18" customFormat="1" ht="14.25" customHeight="1" x14ac:dyDescent="0.25">
      <c r="A800" s="3">
        <f t="shared" si="12"/>
        <v>3</v>
      </c>
      <c r="B800" s="1">
        <v>41562</v>
      </c>
      <c r="C800" s="2">
        <v>0.64583333333333337</v>
      </c>
      <c r="D800" t="s">
        <v>273</v>
      </c>
      <c r="E800" s="3" t="s">
        <v>951</v>
      </c>
      <c r="G800">
        <v>0</v>
      </c>
      <c r="H800">
        <v>1</v>
      </c>
      <c r="I800">
        <v>0</v>
      </c>
      <c r="J800">
        <v>0</v>
      </c>
      <c r="K800" t="s">
        <v>39</v>
      </c>
      <c r="L800" t="s">
        <v>40</v>
      </c>
      <c r="M800" t="s">
        <v>118</v>
      </c>
      <c r="N800" t="s">
        <v>119</v>
      </c>
      <c r="O800" t="s">
        <v>120</v>
      </c>
      <c r="P800" t="s">
        <v>55</v>
      </c>
      <c r="Q800" s="3"/>
      <c r="R800" s="3"/>
    </row>
    <row r="801" spans="1:18" customFormat="1" ht="14.25" customHeight="1" x14ac:dyDescent="0.25">
      <c r="A801" s="3">
        <f t="shared" si="12"/>
        <v>3</v>
      </c>
      <c r="B801" s="1">
        <v>41562</v>
      </c>
      <c r="C801" s="2">
        <v>0.64583333333333337</v>
      </c>
      <c r="E801" s="3"/>
      <c r="G801">
        <v>0</v>
      </c>
      <c r="H801">
        <v>0</v>
      </c>
      <c r="I801">
        <v>0</v>
      </c>
      <c r="J801">
        <v>0</v>
      </c>
      <c r="K801" t="s">
        <v>14</v>
      </c>
      <c r="L801" t="s">
        <v>15</v>
      </c>
      <c r="Q801" s="3"/>
      <c r="R801" s="3"/>
    </row>
    <row r="802" spans="1:18" customFormat="1" ht="14.25" customHeight="1" x14ac:dyDescent="0.25">
      <c r="A802" s="3">
        <f t="shared" si="12"/>
        <v>3</v>
      </c>
      <c r="B802" s="1">
        <v>41562</v>
      </c>
      <c r="C802" s="2">
        <v>0.64583333333333337</v>
      </c>
      <c r="D802" t="s">
        <v>335</v>
      </c>
      <c r="E802" s="3" t="s">
        <v>955</v>
      </c>
      <c r="F802" t="s">
        <v>956</v>
      </c>
      <c r="G802">
        <v>1</v>
      </c>
      <c r="H802">
        <v>0</v>
      </c>
      <c r="I802">
        <v>0</v>
      </c>
      <c r="J802">
        <v>0</v>
      </c>
      <c r="K802" t="s">
        <v>135</v>
      </c>
      <c r="L802" t="s">
        <v>136</v>
      </c>
      <c r="M802" t="s">
        <v>957</v>
      </c>
      <c r="N802" t="s">
        <v>958</v>
      </c>
      <c r="O802" t="s">
        <v>959</v>
      </c>
      <c r="P802" t="s">
        <v>25</v>
      </c>
      <c r="Q802" s="3"/>
      <c r="R802" s="3"/>
    </row>
    <row r="803" spans="1:18" customFormat="1" ht="14.25" customHeight="1" x14ac:dyDescent="0.25">
      <c r="A803" s="3">
        <f t="shared" si="12"/>
        <v>3</v>
      </c>
      <c r="B803" s="1">
        <v>41562</v>
      </c>
      <c r="C803" s="2">
        <v>0.66666666666666663</v>
      </c>
      <c r="D803" t="s">
        <v>245</v>
      </c>
      <c r="E803" s="3" t="s">
        <v>438</v>
      </c>
      <c r="G803">
        <v>0</v>
      </c>
      <c r="H803">
        <v>1</v>
      </c>
      <c r="I803">
        <v>0</v>
      </c>
      <c r="J803">
        <v>0</v>
      </c>
      <c r="K803" t="s">
        <v>39</v>
      </c>
      <c r="L803" t="s">
        <v>40</v>
      </c>
      <c r="M803" t="s">
        <v>41</v>
      </c>
      <c r="N803" t="s">
        <v>42</v>
      </c>
      <c r="O803" t="s">
        <v>43</v>
      </c>
      <c r="P803" t="s">
        <v>25</v>
      </c>
      <c r="Q803" s="3"/>
      <c r="R803" s="3"/>
    </row>
    <row r="804" spans="1:18" customFormat="1" ht="14.25" customHeight="1" x14ac:dyDescent="0.25">
      <c r="A804" s="3">
        <f t="shared" si="12"/>
        <v>3</v>
      </c>
      <c r="B804" s="1">
        <v>41562</v>
      </c>
      <c r="C804" s="2">
        <v>0.66666666666666663</v>
      </c>
      <c r="E804" s="3"/>
      <c r="G804">
        <v>0</v>
      </c>
      <c r="H804">
        <v>0</v>
      </c>
      <c r="I804">
        <v>0</v>
      </c>
      <c r="J804">
        <v>0</v>
      </c>
      <c r="K804" t="s">
        <v>14</v>
      </c>
      <c r="L804" t="s">
        <v>15</v>
      </c>
      <c r="Q804" s="3"/>
      <c r="R804" s="3"/>
    </row>
    <row r="805" spans="1:18" customFormat="1" ht="14.25" customHeight="1" x14ac:dyDescent="0.25">
      <c r="A805" s="3">
        <f t="shared" si="12"/>
        <v>3</v>
      </c>
      <c r="B805" s="1">
        <v>41562</v>
      </c>
      <c r="C805" s="2">
        <v>0.66666666666666663</v>
      </c>
      <c r="E805" s="3"/>
      <c r="G805">
        <v>0</v>
      </c>
      <c r="H805">
        <v>0</v>
      </c>
      <c r="I805">
        <v>0</v>
      </c>
      <c r="J805">
        <v>0</v>
      </c>
      <c r="K805" t="s">
        <v>135</v>
      </c>
      <c r="L805" t="s">
        <v>136</v>
      </c>
      <c r="Q805" s="3"/>
      <c r="R805" s="3"/>
    </row>
    <row r="806" spans="1:18" customFormat="1" ht="14.25" customHeight="1" x14ac:dyDescent="0.25">
      <c r="A806" s="3">
        <f t="shared" si="12"/>
        <v>3</v>
      </c>
      <c r="B806" s="1">
        <v>41562</v>
      </c>
      <c r="C806" s="2">
        <v>0.6875</v>
      </c>
      <c r="D806" t="s">
        <v>245</v>
      </c>
      <c r="E806" s="3" t="s">
        <v>438</v>
      </c>
      <c r="G806">
        <v>0</v>
      </c>
      <c r="H806">
        <v>1</v>
      </c>
      <c r="I806">
        <v>0</v>
      </c>
      <c r="J806">
        <v>0</v>
      </c>
      <c r="K806" t="s">
        <v>39</v>
      </c>
      <c r="L806" t="s">
        <v>40</v>
      </c>
      <c r="M806" t="s">
        <v>41</v>
      </c>
      <c r="N806" t="s">
        <v>42</v>
      </c>
      <c r="O806" t="s">
        <v>43</v>
      </c>
      <c r="P806" t="s">
        <v>25</v>
      </c>
      <c r="Q806" s="3"/>
      <c r="R806" s="3"/>
    </row>
    <row r="807" spans="1:18" customFormat="1" ht="14.25" customHeight="1" x14ac:dyDescent="0.25">
      <c r="A807" s="3">
        <f t="shared" si="12"/>
        <v>3</v>
      </c>
      <c r="B807" s="1">
        <v>41562</v>
      </c>
      <c r="C807" s="2">
        <v>0.6875</v>
      </c>
      <c r="E807" s="3"/>
      <c r="G807">
        <v>0</v>
      </c>
      <c r="H807">
        <v>0</v>
      </c>
      <c r="I807">
        <v>0</v>
      </c>
      <c r="J807">
        <v>0</v>
      </c>
      <c r="K807" t="s">
        <v>14</v>
      </c>
      <c r="L807" t="s">
        <v>15</v>
      </c>
      <c r="Q807" s="3"/>
    </row>
    <row r="808" spans="1:18" customFormat="1" ht="14.25" customHeight="1" x14ac:dyDescent="0.25">
      <c r="A808" s="3">
        <f t="shared" si="12"/>
        <v>3</v>
      </c>
      <c r="B808" s="1">
        <v>41562</v>
      </c>
      <c r="C808" s="2">
        <v>0.70833333333333337</v>
      </c>
      <c r="E808" s="3"/>
      <c r="G808">
        <v>0</v>
      </c>
      <c r="H808">
        <v>0</v>
      </c>
      <c r="I808">
        <v>0</v>
      </c>
      <c r="J808">
        <v>0</v>
      </c>
      <c r="K808" t="s">
        <v>39</v>
      </c>
      <c r="L808" t="s">
        <v>40</v>
      </c>
      <c r="Q808" s="3"/>
      <c r="R808" s="3"/>
    </row>
    <row r="809" spans="1:18" customFormat="1" ht="14.25" customHeight="1" x14ac:dyDescent="0.25">
      <c r="A809" s="3">
        <f t="shared" si="12"/>
        <v>3</v>
      </c>
      <c r="B809" s="1">
        <v>41562</v>
      </c>
      <c r="C809" s="2">
        <v>0.72916666666666663</v>
      </c>
      <c r="E809" s="3"/>
      <c r="G809">
        <v>0</v>
      </c>
      <c r="H809">
        <v>0</v>
      </c>
      <c r="I809">
        <v>0</v>
      </c>
      <c r="J809">
        <v>0</v>
      </c>
      <c r="K809" t="s">
        <v>39</v>
      </c>
      <c r="L809" t="s">
        <v>40</v>
      </c>
      <c r="Q809" s="3"/>
      <c r="R809" s="3"/>
    </row>
    <row r="810" spans="1:18" customFormat="1" ht="14.25" customHeight="1" x14ac:dyDescent="0.25">
      <c r="A810" s="3">
        <f t="shared" si="12"/>
        <v>3</v>
      </c>
      <c r="B810" s="1">
        <v>41562</v>
      </c>
      <c r="C810" s="2">
        <v>0.75</v>
      </c>
      <c r="E810" s="3"/>
      <c r="G810">
        <v>0</v>
      </c>
      <c r="H810">
        <v>0</v>
      </c>
      <c r="I810">
        <v>0</v>
      </c>
      <c r="J810">
        <v>0</v>
      </c>
      <c r="K810" t="s">
        <v>39</v>
      </c>
      <c r="L810" t="s">
        <v>40</v>
      </c>
      <c r="Q810" s="3"/>
      <c r="R810" s="3"/>
    </row>
    <row r="811" spans="1:18" customFormat="1" ht="14.25" customHeight="1" x14ac:dyDescent="0.25">
      <c r="A811" s="3">
        <f t="shared" si="12"/>
        <v>3</v>
      </c>
      <c r="B811" s="1">
        <v>41562</v>
      </c>
      <c r="C811" s="2">
        <v>0.75</v>
      </c>
      <c r="D811" t="s">
        <v>436</v>
      </c>
      <c r="E811" s="3" t="s">
        <v>964</v>
      </c>
      <c r="G811">
        <v>0</v>
      </c>
      <c r="H811">
        <v>1</v>
      </c>
      <c r="I811">
        <v>0</v>
      </c>
      <c r="J811">
        <v>1</v>
      </c>
      <c r="K811" t="s">
        <v>69</v>
      </c>
      <c r="L811" t="s">
        <v>70</v>
      </c>
      <c r="M811" t="s">
        <v>965</v>
      </c>
      <c r="N811" t="s">
        <v>966</v>
      </c>
      <c r="O811" t="s">
        <v>967</v>
      </c>
      <c r="P811" t="s">
        <v>21</v>
      </c>
      <c r="Q811" s="3"/>
      <c r="R811" s="3"/>
    </row>
    <row r="812" spans="1:18" customFormat="1" ht="14.25" customHeight="1" x14ac:dyDescent="0.25">
      <c r="A812" s="3">
        <f t="shared" si="12"/>
        <v>3</v>
      </c>
      <c r="B812" s="1">
        <v>41562</v>
      </c>
      <c r="C812" s="2">
        <v>0.77083333333333337</v>
      </c>
      <c r="E812" s="3"/>
      <c r="G812">
        <v>0</v>
      </c>
      <c r="H812">
        <v>0</v>
      </c>
      <c r="I812">
        <v>0</v>
      </c>
      <c r="J812">
        <v>0</v>
      </c>
      <c r="K812" t="s">
        <v>39</v>
      </c>
      <c r="L812" t="s">
        <v>40</v>
      </c>
      <c r="Q812" s="3"/>
      <c r="R812" s="3"/>
    </row>
    <row r="813" spans="1:18" customFormat="1" ht="14.25" customHeight="1" x14ac:dyDescent="0.25">
      <c r="A813" s="3">
        <f t="shared" si="12"/>
        <v>3</v>
      </c>
      <c r="B813" s="1">
        <v>41562</v>
      </c>
      <c r="C813" s="2">
        <v>0.77083333333333337</v>
      </c>
      <c r="D813" t="s">
        <v>436</v>
      </c>
      <c r="E813" s="3" t="s">
        <v>964</v>
      </c>
      <c r="G813">
        <v>0</v>
      </c>
      <c r="H813">
        <v>1</v>
      </c>
      <c r="I813">
        <v>0</v>
      </c>
      <c r="J813">
        <v>1</v>
      </c>
      <c r="K813" t="s">
        <v>69</v>
      </c>
      <c r="L813" t="s">
        <v>70</v>
      </c>
      <c r="M813" t="s">
        <v>965</v>
      </c>
      <c r="N813" t="s">
        <v>966</v>
      </c>
      <c r="O813" t="s">
        <v>967</v>
      </c>
      <c r="P813" t="s">
        <v>21</v>
      </c>
      <c r="Q813" s="3"/>
    </row>
    <row r="814" spans="1:18" customFormat="1" ht="14.25" customHeight="1" x14ac:dyDescent="0.25">
      <c r="A814" s="3">
        <f t="shared" si="12"/>
        <v>3</v>
      </c>
      <c r="B814" s="1">
        <v>41562</v>
      </c>
      <c r="C814" s="2">
        <v>0.79166666666666663</v>
      </c>
      <c r="D814" t="s">
        <v>448</v>
      </c>
      <c r="E814" s="3" t="s">
        <v>968</v>
      </c>
      <c r="G814">
        <v>0</v>
      </c>
      <c r="H814">
        <v>1</v>
      </c>
      <c r="I814">
        <v>0</v>
      </c>
      <c r="J814">
        <v>1</v>
      </c>
      <c r="K814" t="s">
        <v>69</v>
      </c>
      <c r="L814" t="s">
        <v>70</v>
      </c>
      <c r="M814" t="s">
        <v>220</v>
      </c>
      <c r="N814" t="s">
        <v>969</v>
      </c>
      <c r="O814" t="s">
        <v>970</v>
      </c>
      <c r="P814" t="s">
        <v>25</v>
      </c>
      <c r="Q814" s="3"/>
      <c r="R814" s="3"/>
    </row>
    <row r="815" spans="1:18" customFormat="1" ht="14.25" customHeight="1" x14ac:dyDescent="0.25">
      <c r="A815" s="3">
        <f t="shared" si="12"/>
        <v>3</v>
      </c>
      <c r="B815" s="1">
        <v>41562</v>
      </c>
      <c r="C815" s="2">
        <v>0.8125</v>
      </c>
      <c r="D815" t="s">
        <v>448</v>
      </c>
      <c r="E815" s="3" t="s">
        <v>968</v>
      </c>
      <c r="G815">
        <v>0</v>
      </c>
      <c r="H815">
        <v>1</v>
      </c>
      <c r="I815">
        <v>0</v>
      </c>
      <c r="J815">
        <v>1</v>
      </c>
      <c r="K815" t="s">
        <v>69</v>
      </c>
      <c r="L815" t="s">
        <v>70</v>
      </c>
      <c r="M815" t="s">
        <v>220</v>
      </c>
      <c r="N815" t="s">
        <v>969</v>
      </c>
      <c r="O815" t="s">
        <v>970</v>
      </c>
      <c r="P815" t="s">
        <v>25</v>
      </c>
      <c r="Q815" s="3"/>
    </row>
    <row r="816" spans="1:18" customFormat="1" ht="14.25" customHeight="1" x14ac:dyDescent="0.25">
      <c r="A816" s="3">
        <f t="shared" si="12"/>
        <v>4</v>
      </c>
      <c r="B816" s="1">
        <v>41563</v>
      </c>
      <c r="C816" s="2">
        <v>0.375</v>
      </c>
      <c r="E816" s="3"/>
      <c r="G816">
        <v>0</v>
      </c>
      <c r="H816">
        <v>0</v>
      </c>
      <c r="I816">
        <v>0</v>
      </c>
      <c r="J816">
        <v>0</v>
      </c>
      <c r="K816" t="s">
        <v>16</v>
      </c>
      <c r="L816" t="s">
        <v>17</v>
      </c>
      <c r="Q816" s="3"/>
      <c r="R816" s="3"/>
    </row>
    <row r="817" spans="1:18" customFormat="1" ht="14.25" customHeight="1" x14ac:dyDescent="0.25">
      <c r="A817" s="3">
        <f t="shared" si="12"/>
        <v>4</v>
      </c>
      <c r="B817" s="1">
        <v>41563</v>
      </c>
      <c r="C817" s="2">
        <v>0.39583333333333331</v>
      </c>
      <c r="E817" s="3"/>
      <c r="G817">
        <v>0</v>
      </c>
      <c r="H817">
        <v>0</v>
      </c>
      <c r="I817">
        <v>0</v>
      </c>
      <c r="J817">
        <v>0</v>
      </c>
      <c r="K817" t="s">
        <v>16</v>
      </c>
      <c r="L817" t="s">
        <v>17</v>
      </c>
      <c r="Q817" s="3"/>
      <c r="R817" s="3"/>
    </row>
    <row r="818" spans="1:18" customFormat="1" ht="14.25" customHeight="1" x14ac:dyDescent="0.25">
      <c r="A818" s="3">
        <f t="shared" si="12"/>
        <v>4</v>
      </c>
      <c r="B818" s="1">
        <v>41563</v>
      </c>
      <c r="C818" s="2">
        <v>0.41666666666666669</v>
      </c>
      <c r="E818" s="3"/>
      <c r="G818">
        <v>0</v>
      </c>
      <c r="H818">
        <v>0</v>
      </c>
      <c r="I818">
        <v>0</v>
      </c>
      <c r="J818">
        <v>0</v>
      </c>
      <c r="K818" t="s">
        <v>16</v>
      </c>
      <c r="L818" t="s">
        <v>17</v>
      </c>
      <c r="Q818" s="3"/>
    </row>
    <row r="819" spans="1:18" customFormat="1" ht="14.25" customHeight="1" x14ac:dyDescent="0.25">
      <c r="A819" s="3">
        <f t="shared" si="12"/>
        <v>4</v>
      </c>
      <c r="B819" s="1">
        <v>41563</v>
      </c>
      <c r="C819" s="2">
        <v>0.4375</v>
      </c>
      <c r="E819" s="3"/>
      <c r="G819">
        <v>0</v>
      </c>
      <c r="H819">
        <v>0</v>
      </c>
      <c r="I819">
        <v>0</v>
      </c>
      <c r="J819">
        <v>0</v>
      </c>
      <c r="K819" t="s">
        <v>16</v>
      </c>
      <c r="L819" t="s">
        <v>17</v>
      </c>
      <c r="Q819" s="3"/>
    </row>
    <row r="820" spans="1:18" customFormat="1" ht="14.25" customHeight="1" x14ac:dyDescent="0.25">
      <c r="A820" s="3">
        <f t="shared" si="12"/>
        <v>4</v>
      </c>
      <c r="B820" s="1">
        <v>41563</v>
      </c>
      <c r="C820" s="2">
        <v>0.45833333333333331</v>
      </c>
      <c r="E820" s="3"/>
      <c r="G820">
        <v>0</v>
      </c>
      <c r="H820">
        <v>0</v>
      </c>
      <c r="I820">
        <v>0</v>
      </c>
      <c r="J820">
        <v>0</v>
      </c>
      <c r="K820" t="s">
        <v>16</v>
      </c>
      <c r="L820" t="s">
        <v>17</v>
      </c>
      <c r="Q820" s="3"/>
      <c r="R820" s="3"/>
    </row>
    <row r="821" spans="1:18" customFormat="1" ht="14.25" customHeight="1" x14ac:dyDescent="0.25">
      <c r="A821" s="3">
        <f t="shared" si="12"/>
        <v>4</v>
      </c>
      <c r="B821" s="1">
        <v>41563</v>
      </c>
      <c r="C821" s="2">
        <v>0.5</v>
      </c>
      <c r="D821" t="s">
        <v>299</v>
      </c>
      <c r="E821" s="3" t="s">
        <v>851</v>
      </c>
      <c r="G821">
        <v>0</v>
      </c>
      <c r="H821">
        <v>1</v>
      </c>
      <c r="I821">
        <v>0</v>
      </c>
      <c r="J821">
        <v>0</v>
      </c>
      <c r="K821" t="s">
        <v>140</v>
      </c>
      <c r="L821" t="s">
        <v>141</v>
      </c>
      <c r="M821" t="s">
        <v>165</v>
      </c>
      <c r="N821" t="s">
        <v>564</v>
      </c>
      <c r="O821" t="s">
        <v>565</v>
      </c>
      <c r="P821" t="s">
        <v>21</v>
      </c>
      <c r="Q821" s="3"/>
    </row>
    <row r="822" spans="1:18" customFormat="1" ht="14.25" customHeight="1" x14ac:dyDescent="0.25">
      <c r="A822" s="3">
        <f t="shared" si="12"/>
        <v>4</v>
      </c>
      <c r="B822" s="1">
        <v>41563</v>
      </c>
      <c r="C822" s="2">
        <v>0.5</v>
      </c>
      <c r="D822" t="s">
        <v>475</v>
      </c>
      <c r="E822" s="3" t="s">
        <v>943</v>
      </c>
      <c r="G822">
        <v>0</v>
      </c>
      <c r="H822">
        <v>1</v>
      </c>
      <c r="I822">
        <v>0</v>
      </c>
      <c r="J822">
        <v>1</v>
      </c>
      <c r="K822" t="s">
        <v>846</v>
      </c>
      <c r="L822" t="s">
        <v>847</v>
      </c>
      <c r="M822" t="s">
        <v>944</v>
      </c>
      <c r="N822" t="s">
        <v>945</v>
      </c>
      <c r="O822" t="s">
        <v>946</v>
      </c>
      <c r="P822" t="s">
        <v>21</v>
      </c>
      <c r="Q822" s="3"/>
    </row>
    <row r="823" spans="1:18" customFormat="1" ht="14.25" customHeight="1" x14ac:dyDescent="0.25">
      <c r="A823" s="3">
        <f t="shared" si="12"/>
        <v>4</v>
      </c>
      <c r="B823" s="1">
        <v>41563</v>
      </c>
      <c r="C823" s="2">
        <v>0.52083333333333337</v>
      </c>
      <c r="D823" t="s">
        <v>299</v>
      </c>
      <c r="E823" s="3" t="s">
        <v>851</v>
      </c>
      <c r="G823">
        <v>0</v>
      </c>
      <c r="H823">
        <v>1</v>
      </c>
      <c r="I823">
        <v>0</v>
      </c>
      <c r="J823">
        <v>0</v>
      </c>
      <c r="K823" t="s">
        <v>140</v>
      </c>
      <c r="L823" t="s">
        <v>141</v>
      </c>
      <c r="M823" t="s">
        <v>165</v>
      </c>
      <c r="N823" t="s">
        <v>564</v>
      </c>
      <c r="O823" t="s">
        <v>565</v>
      </c>
      <c r="P823" t="s">
        <v>21</v>
      </c>
      <c r="Q823" s="3"/>
    </row>
    <row r="824" spans="1:18" customFormat="1" ht="14.25" customHeight="1" x14ac:dyDescent="0.25">
      <c r="A824" s="3">
        <f t="shared" si="12"/>
        <v>4</v>
      </c>
      <c r="B824" s="1">
        <v>41563</v>
      </c>
      <c r="C824" s="2">
        <v>0.52083333333333337</v>
      </c>
      <c r="E824" s="3"/>
      <c r="G824">
        <v>0</v>
      </c>
      <c r="H824">
        <v>0</v>
      </c>
      <c r="I824">
        <v>0</v>
      </c>
      <c r="J824">
        <v>0</v>
      </c>
      <c r="K824" t="s">
        <v>846</v>
      </c>
      <c r="L824" t="s">
        <v>847</v>
      </c>
      <c r="Q824" s="3"/>
      <c r="R824" s="3"/>
    </row>
    <row r="825" spans="1:18" customFormat="1" ht="14.25" customHeight="1" x14ac:dyDescent="0.25">
      <c r="A825" s="3">
        <f t="shared" si="12"/>
        <v>4</v>
      </c>
      <c r="B825" s="1">
        <v>41563</v>
      </c>
      <c r="C825" s="2">
        <v>0.54166666666666663</v>
      </c>
      <c r="D825" t="s">
        <v>286</v>
      </c>
      <c r="E825" s="3" t="s">
        <v>915</v>
      </c>
      <c r="G825">
        <v>0</v>
      </c>
      <c r="H825">
        <v>1</v>
      </c>
      <c r="I825">
        <v>0</v>
      </c>
      <c r="J825">
        <v>0</v>
      </c>
      <c r="K825" t="s">
        <v>140</v>
      </c>
      <c r="L825" t="s">
        <v>141</v>
      </c>
      <c r="M825" t="s">
        <v>171</v>
      </c>
      <c r="N825" t="s">
        <v>172</v>
      </c>
      <c r="O825" t="s">
        <v>173</v>
      </c>
      <c r="P825" t="s">
        <v>25</v>
      </c>
      <c r="Q825" s="3"/>
    </row>
    <row r="826" spans="1:18" customFormat="1" ht="14.25" customHeight="1" x14ac:dyDescent="0.25">
      <c r="A826" s="3">
        <f t="shared" si="12"/>
        <v>4</v>
      </c>
      <c r="B826" s="1">
        <v>41563</v>
      </c>
      <c r="C826" s="2">
        <v>0.5625</v>
      </c>
      <c r="D826" t="s">
        <v>938</v>
      </c>
      <c r="E826" s="3" t="s">
        <v>939</v>
      </c>
      <c r="G826">
        <v>1</v>
      </c>
      <c r="H826">
        <v>0</v>
      </c>
      <c r="I826">
        <v>0</v>
      </c>
      <c r="J826">
        <v>1</v>
      </c>
      <c r="K826" t="s">
        <v>140</v>
      </c>
      <c r="L826" t="s">
        <v>141</v>
      </c>
      <c r="M826" t="s">
        <v>940</v>
      </c>
      <c r="N826" t="s">
        <v>941</v>
      </c>
      <c r="O826" t="s">
        <v>942</v>
      </c>
      <c r="P826" t="s">
        <v>25</v>
      </c>
      <c r="Q826" s="3"/>
      <c r="R826" s="3"/>
    </row>
    <row r="827" spans="1:18" customFormat="1" ht="14.25" customHeight="1" x14ac:dyDescent="0.25">
      <c r="A827" s="3">
        <f t="shared" si="12"/>
        <v>4</v>
      </c>
      <c r="B827" s="1">
        <v>41563</v>
      </c>
      <c r="C827" s="2">
        <v>0.5625</v>
      </c>
      <c r="D827" t="s">
        <v>704</v>
      </c>
      <c r="E827" s="3" t="s">
        <v>914</v>
      </c>
      <c r="G827">
        <v>0</v>
      </c>
      <c r="H827">
        <v>1</v>
      </c>
      <c r="I827">
        <v>0</v>
      </c>
      <c r="J827">
        <v>0</v>
      </c>
      <c r="K827" t="s">
        <v>30</v>
      </c>
      <c r="L827" t="s">
        <v>31</v>
      </c>
      <c r="M827" t="s">
        <v>156</v>
      </c>
      <c r="N827" t="s">
        <v>157</v>
      </c>
      <c r="O827" t="s">
        <v>158</v>
      </c>
      <c r="P827" t="s">
        <v>25</v>
      </c>
      <c r="Q827" s="3"/>
      <c r="R827" s="3"/>
    </row>
    <row r="828" spans="1:18" customFormat="1" ht="14.25" customHeight="1" x14ac:dyDescent="0.25">
      <c r="A828" s="3">
        <f t="shared" si="12"/>
        <v>4</v>
      </c>
      <c r="B828" s="1">
        <v>41563</v>
      </c>
      <c r="C828" s="2">
        <v>0.58333333333333337</v>
      </c>
      <c r="D828" t="s">
        <v>299</v>
      </c>
      <c r="E828" s="3" t="s">
        <v>920</v>
      </c>
      <c r="G828">
        <v>0</v>
      </c>
      <c r="H828">
        <v>1</v>
      </c>
      <c r="I828">
        <v>0</v>
      </c>
      <c r="J828">
        <v>0</v>
      </c>
      <c r="K828" t="s">
        <v>140</v>
      </c>
      <c r="L828" t="s">
        <v>141</v>
      </c>
      <c r="M828" t="s">
        <v>95</v>
      </c>
      <c r="N828" t="s">
        <v>406</v>
      </c>
      <c r="O828" t="s">
        <v>407</v>
      </c>
      <c r="P828" t="s">
        <v>21</v>
      </c>
      <c r="Q828" s="3"/>
    </row>
    <row r="829" spans="1:18" customFormat="1" ht="14.25" customHeight="1" x14ac:dyDescent="0.25">
      <c r="A829" s="3">
        <f t="shared" si="12"/>
        <v>4</v>
      </c>
      <c r="B829" s="1">
        <v>41563</v>
      </c>
      <c r="C829" s="2">
        <v>0.58333333333333337</v>
      </c>
      <c r="D829" t="s">
        <v>268</v>
      </c>
      <c r="E829" s="3" t="s">
        <v>916</v>
      </c>
      <c r="G829">
        <v>0</v>
      </c>
      <c r="H829">
        <v>1</v>
      </c>
      <c r="I829">
        <v>0</v>
      </c>
      <c r="J829">
        <v>1</v>
      </c>
      <c r="K829" t="s">
        <v>30</v>
      </c>
      <c r="L829" t="s">
        <v>31</v>
      </c>
      <c r="M829" t="s">
        <v>486</v>
      </c>
      <c r="N829" t="s">
        <v>917</v>
      </c>
      <c r="O829" t="s">
        <v>918</v>
      </c>
      <c r="P829" t="s">
        <v>29</v>
      </c>
      <c r="Q829" s="3"/>
      <c r="R829" s="3"/>
    </row>
    <row r="830" spans="1:18" customFormat="1" ht="14.25" customHeight="1" x14ac:dyDescent="0.25">
      <c r="A830" s="3">
        <f t="shared" si="12"/>
        <v>4</v>
      </c>
      <c r="B830" s="1">
        <v>41563</v>
      </c>
      <c r="C830" s="2">
        <v>0.60416666666666663</v>
      </c>
      <c r="D830" t="s">
        <v>299</v>
      </c>
      <c r="E830" s="3" t="s">
        <v>920</v>
      </c>
      <c r="G830">
        <v>0</v>
      </c>
      <c r="H830">
        <v>1</v>
      </c>
      <c r="I830">
        <v>0</v>
      </c>
      <c r="J830">
        <v>0</v>
      </c>
      <c r="K830" t="s">
        <v>140</v>
      </c>
      <c r="L830" t="s">
        <v>141</v>
      </c>
      <c r="M830" t="s">
        <v>95</v>
      </c>
      <c r="N830" t="s">
        <v>406</v>
      </c>
      <c r="O830" t="s">
        <v>407</v>
      </c>
      <c r="P830" t="s">
        <v>21</v>
      </c>
      <c r="Q830" s="3"/>
    </row>
    <row r="831" spans="1:18" customFormat="1" ht="14.25" customHeight="1" x14ac:dyDescent="0.25">
      <c r="A831" s="3">
        <f t="shared" si="12"/>
        <v>4</v>
      </c>
      <c r="B831" s="1">
        <v>41563</v>
      </c>
      <c r="C831" s="2">
        <v>0.60416666666666663</v>
      </c>
      <c r="D831" t="s">
        <v>704</v>
      </c>
      <c r="E831" s="3" t="s">
        <v>919</v>
      </c>
      <c r="G831">
        <v>0</v>
      </c>
      <c r="H831">
        <v>1</v>
      </c>
      <c r="I831">
        <v>0</v>
      </c>
      <c r="J831">
        <v>0</v>
      </c>
      <c r="K831" t="s">
        <v>30</v>
      </c>
      <c r="L831" t="s">
        <v>31</v>
      </c>
      <c r="M831" t="s">
        <v>156</v>
      </c>
      <c r="N831" t="s">
        <v>157</v>
      </c>
      <c r="O831" t="s">
        <v>158</v>
      </c>
      <c r="P831" t="s">
        <v>25</v>
      </c>
      <c r="Q831" s="3"/>
    </row>
    <row r="832" spans="1:18" customFormat="1" ht="14.25" customHeight="1" x14ac:dyDescent="0.25">
      <c r="A832" s="3">
        <f t="shared" si="12"/>
        <v>4</v>
      </c>
      <c r="B832" s="1">
        <v>41563</v>
      </c>
      <c r="C832" s="2">
        <v>0.625</v>
      </c>
      <c r="D832" t="s">
        <v>299</v>
      </c>
      <c r="E832" s="3" t="s">
        <v>921</v>
      </c>
      <c r="G832">
        <v>1</v>
      </c>
      <c r="H832">
        <v>0</v>
      </c>
      <c r="I832">
        <v>0</v>
      </c>
      <c r="J832">
        <v>1</v>
      </c>
      <c r="K832" t="s">
        <v>30</v>
      </c>
      <c r="L832" t="s">
        <v>31</v>
      </c>
      <c r="M832" t="s">
        <v>922</v>
      </c>
      <c r="N832" t="s">
        <v>923</v>
      </c>
      <c r="O832" t="s">
        <v>924</v>
      </c>
      <c r="P832" t="s">
        <v>21</v>
      </c>
      <c r="Q832" s="3"/>
    </row>
    <row r="833" spans="1:18" customFormat="1" ht="14.25" customHeight="1" x14ac:dyDescent="0.25">
      <c r="A833" s="3">
        <f t="shared" si="12"/>
        <v>4</v>
      </c>
      <c r="B833" s="1">
        <v>41563</v>
      </c>
      <c r="C833" s="2">
        <v>0.64583333333333337</v>
      </c>
      <c r="D833" t="s">
        <v>299</v>
      </c>
      <c r="E833" s="3" t="s">
        <v>851</v>
      </c>
      <c r="G833">
        <v>0</v>
      </c>
      <c r="H833">
        <v>1</v>
      </c>
      <c r="I833">
        <v>0</v>
      </c>
      <c r="J833">
        <v>0</v>
      </c>
      <c r="K833" t="s">
        <v>30</v>
      </c>
      <c r="L833" t="s">
        <v>31</v>
      </c>
      <c r="M833" t="s">
        <v>165</v>
      </c>
      <c r="N833" t="s">
        <v>564</v>
      </c>
      <c r="O833" t="s">
        <v>565</v>
      </c>
      <c r="P833" t="s">
        <v>21</v>
      </c>
      <c r="Q833" s="3"/>
      <c r="R833" s="3"/>
    </row>
    <row r="834" spans="1:18" customFormat="1" ht="14.25" customHeight="1" x14ac:dyDescent="0.25">
      <c r="A834" s="3">
        <f t="shared" si="12"/>
        <v>4</v>
      </c>
      <c r="B834" s="1">
        <v>41563</v>
      </c>
      <c r="C834" s="2">
        <v>0.66666666666666663</v>
      </c>
      <c r="D834" t="s">
        <v>299</v>
      </c>
      <c r="E834" s="3" t="s">
        <v>851</v>
      </c>
      <c r="G834">
        <v>0</v>
      </c>
      <c r="H834">
        <v>1</v>
      </c>
      <c r="I834">
        <v>0</v>
      </c>
      <c r="J834">
        <v>0</v>
      </c>
      <c r="K834" t="s">
        <v>30</v>
      </c>
      <c r="L834" t="s">
        <v>31</v>
      </c>
      <c r="M834" t="s">
        <v>165</v>
      </c>
      <c r="N834" t="s">
        <v>564</v>
      </c>
      <c r="O834" t="s">
        <v>565</v>
      </c>
      <c r="P834" t="s">
        <v>21</v>
      </c>
      <c r="Q834" s="3"/>
    </row>
    <row r="835" spans="1:18" customFormat="1" ht="14.25" customHeight="1" x14ac:dyDescent="0.25">
      <c r="A835" s="3">
        <f t="shared" ref="A835:A898" si="13">WEEKDAY(B835,1)</f>
        <v>4</v>
      </c>
      <c r="B835" s="1">
        <v>41563</v>
      </c>
      <c r="C835" s="2">
        <v>0.66666666666666663</v>
      </c>
      <c r="D835" t="s">
        <v>284</v>
      </c>
      <c r="E835" s="3" t="s">
        <v>930</v>
      </c>
      <c r="F835" t="s">
        <v>931</v>
      </c>
      <c r="G835">
        <v>0</v>
      </c>
      <c r="H835">
        <v>1</v>
      </c>
      <c r="I835">
        <v>0</v>
      </c>
      <c r="J835">
        <v>0</v>
      </c>
      <c r="K835" t="s">
        <v>135</v>
      </c>
      <c r="L835" t="s">
        <v>136</v>
      </c>
      <c r="M835" t="s">
        <v>932</v>
      </c>
      <c r="N835" t="s">
        <v>234</v>
      </c>
      <c r="O835" t="s">
        <v>933</v>
      </c>
      <c r="P835" t="s">
        <v>55</v>
      </c>
      <c r="Q835" s="3"/>
    </row>
    <row r="836" spans="1:18" customFormat="1" ht="14.25" customHeight="1" x14ac:dyDescent="0.25">
      <c r="A836" s="3">
        <f t="shared" si="13"/>
        <v>4</v>
      </c>
      <c r="B836" s="1">
        <v>41563</v>
      </c>
      <c r="C836" s="2">
        <v>0.6875</v>
      </c>
      <c r="D836" t="s">
        <v>284</v>
      </c>
      <c r="E836" s="3" t="s">
        <v>930</v>
      </c>
      <c r="G836">
        <v>0</v>
      </c>
      <c r="H836">
        <v>1</v>
      </c>
      <c r="I836">
        <v>0</v>
      </c>
      <c r="J836">
        <v>0</v>
      </c>
      <c r="K836" t="s">
        <v>135</v>
      </c>
      <c r="L836" t="s">
        <v>136</v>
      </c>
      <c r="M836" t="s">
        <v>932</v>
      </c>
      <c r="N836" t="s">
        <v>234</v>
      </c>
      <c r="O836" t="s">
        <v>933</v>
      </c>
      <c r="P836" t="s">
        <v>55</v>
      </c>
      <c r="Q836" s="3"/>
    </row>
    <row r="837" spans="1:18" customFormat="1" ht="14.25" customHeight="1" x14ac:dyDescent="0.25">
      <c r="A837" s="3">
        <f t="shared" si="13"/>
        <v>4</v>
      </c>
      <c r="B837" s="1">
        <v>41563</v>
      </c>
      <c r="C837" s="2">
        <v>0.6875</v>
      </c>
      <c r="D837" t="s">
        <v>326</v>
      </c>
      <c r="E837" s="3" t="s">
        <v>937</v>
      </c>
      <c r="G837">
        <v>0</v>
      </c>
      <c r="H837">
        <v>1</v>
      </c>
      <c r="I837">
        <v>0</v>
      </c>
      <c r="J837">
        <v>0</v>
      </c>
      <c r="K837" t="s">
        <v>95</v>
      </c>
      <c r="L837" t="s">
        <v>96</v>
      </c>
      <c r="M837" t="s">
        <v>644</v>
      </c>
      <c r="N837" t="s">
        <v>645</v>
      </c>
      <c r="O837" t="s">
        <v>646</v>
      </c>
      <c r="P837" t="s">
        <v>21</v>
      </c>
      <c r="Q837" s="3"/>
    </row>
    <row r="838" spans="1:18" customFormat="1" ht="14.25" customHeight="1" x14ac:dyDescent="0.25">
      <c r="A838" s="3">
        <f t="shared" si="13"/>
        <v>4</v>
      </c>
      <c r="B838" s="1">
        <v>41563</v>
      </c>
      <c r="C838" s="2">
        <v>0.70833333333333337</v>
      </c>
      <c r="D838" t="s">
        <v>255</v>
      </c>
      <c r="E838" s="3" t="s">
        <v>824</v>
      </c>
      <c r="G838">
        <v>0</v>
      </c>
      <c r="H838">
        <v>1</v>
      </c>
      <c r="I838">
        <v>0</v>
      </c>
      <c r="J838">
        <v>0</v>
      </c>
      <c r="K838" t="s">
        <v>135</v>
      </c>
      <c r="L838" t="s">
        <v>136</v>
      </c>
      <c r="M838" t="s">
        <v>369</v>
      </c>
      <c r="N838" t="s">
        <v>370</v>
      </c>
      <c r="O838" t="s">
        <v>371</v>
      </c>
      <c r="P838" t="s">
        <v>21</v>
      </c>
      <c r="Q838" s="3"/>
    </row>
    <row r="839" spans="1:18" customFormat="1" ht="14.25" customHeight="1" x14ac:dyDescent="0.25">
      <c r="A839" s="3">
        <f t="shared" si="13"/>
        <v>4</v>
      </c>
      <c r="B839" s="1">
        <v>41563</v>
      </c>
      <c r="C839" s="2">
        <v>0.72916666666666663</v>
      </c>
      <c r="D839" t="s">
        <v>268</v>
      </c>
      <c r="E839" s="3" t="s">
        <v>925</v>
      </c>
      <c r="G839">
        <v>0</v>
      </c>
      <c r="H839">
        <v>1</v>
      </c>
      <c r="I839">
        <v>0</v>
      </c>
      <c r="J839">
        <v>0</v>
      </c>
      <c r="K839" t="s">
        <v>57</v>
      </c>
      <c r="L839" t="s">
        <v>58</v>
      </c>
      <c r="M839" t="s">
        <v>95</v>
      </c>
      <c r="N839" t="s">
        <v>926</v>
      </c>
      <c r="O839" t="s">
        <v>927</v>
      </c>
      <c r="P839" t="s">
        <v>29</v>
      </c>
      <c r="Q839" s="3"/>
      <c r="R839" s="3"/>
    </row>
    <row r="840" spans="1:18" customFormat="1" ht="14.25" customHeight="1" x14ac:dyDescent="0.25">
      <c r="A840" s="3">
        <f t="shared" si="13"/>
        <v>4</v>
      </c>
      <c r="B840" s="1">
        <v>41563</v>
      </c>
      <c r="C840" s="2">
        <v>0.72916666666666663</v>
      </c>
      <c r="D840" t="s">
        <v>284</v>
      </c>
      <c r="E840" s="3" t="s">
        <v>912</v>
      </c>
      <c r="G840">
        <v>0</v>
      </c>
      <c r="H840">
        <v>1</v>
      </c>
      <c r="I840">
        <v>0</v>
      </c>
      <c r="J840">
        <v>0</v>
      </c>
      <c r="K840" t="s">
        <v>135</v>
      </c>
      <c r="L840" t="s">
        <v>136</v>
      </c>
      <c r="M840" t="s">
        <v>137</v>
      </c>
      <c r="N840" t="s">
        <v>138</v>
      </c>
      <c r="O840" t="s">
        <v>139</v>
      </c>
      <c r="P840" t="s">
        <v>21</v>
      </c>
      <c r="Q840" s="3"/>
      <c r="R840" s="3"/>
    </row>
    <row r="841" spans="1:18" customFormat="1" ht="14.25" customHeight="1" x14ac:dyDescent="0.25">
      <c r="A841" s="3">
        <f t="shared" si="13"/>
        <v>4</v>
      </c>
      <c r="B841" s="1">
        <v>41563</v>
      </c>
      <c r="C841" s="2">
        <v>0.75</v>
      </c>
      <c r="D841" t="s">
        <v>276</v>
      </c>
      <c r="E841" s="3" t="s">
        <v>928</v>
      </c>
      <c r="G841">
        <v>0</v>
      </c>
      <c r="H841">
        <v>1</v>
      </c>
      <c r="I841">
        <v>0</v>
      </c>
      <c r="J841">
        <v>0</v>
      </c>
      <c r="K841" t="s">
        <v>57</v>
      </c>
      <c r="L841" t="s">
        <v>58</v>
      </c>
      <c r="M841" t="s">
        <v>41</v>
      </c>
      <c r="N841" t="s">
        <v>42</v>
      </c>
      <c r="O841" t="s">
        <v>43</v>
      </c>
      <c r="P841" t="s">
        <v>25</v>
      </c>
      <c r="Q841" s="3"/>
      <c r="R841" s="3"/>
    </row>
    <row r="842" spans="1:18" customFormat="1" ht="14.25" customHeight="1" x14ac:dyDescent="0.25">
      <c r="A842" s="3">
        <f t="shared" si="13"/>
        <v>4</v>
      </c>
      <c r="B842" s="1">
        <v>41563</v>
      </c>
      <c r="C842" s="2">
        <v>0.77083333333333337</v>
      </c>
      <c r="D842" t="s">
        <v>276</v>
      </c>
      <c r="E842" s="3" t="s">
        <v>928</v>
      </c>
      <c r="G842">
        <v>0</v>
      </c>
      <c r="H842">
        <v>1</v>
      </c>
      <c r="I842">
        <v>0</v>
      </c>
      <c r="J842">
        <v>0</v>
      </c>
      <c r="K842" t="s">
        <v>57</v>
      </c>
      <c r="L842" t="s">
        <v>58</v>
      </c>
      <c r="M842" t="s">
        <v>41</v>
      </c>
      <c r="N842" t="s">
        <v>42</v>
      </c>
      <c r="O842" t="s">
        <v>43</v>
      </c>
      <c r="P842" t="s">
        <v>25</v>
      </c>
      <c r="Q842" s="3"/>
    </row>
    <row r="843" spans="1:18" customFormat="1" ht="14.25" customHeight="1" x14ac:dyDescent="0.25">
      <c r="A843" s="3">
        <f t="shared" si="13"/>
        <v>4</v>
      </c>
      <c r="B843" s="1">
        <v>41563</v>
      </c>
      <c r="C843" s="2">
        <v>0.79166666666666663</v>
      </c>
      <c r="D843" t="s">
        <v>268</v>
      </c>
      <c r="E843" s="3" t="s">
        <v>934</v>
      </c>
      <c r="G843">
        <v>0</v>
      </c>
      <c r="H843">
        <v>1</v>
      </c>
      <c r="I843">
        <v>0</v>
      </c>
      <c r="J843">
        <v>1</v>
      </c>
      <c r="K843" t="s">
        <v>57</v>
      </c>
      <c r="L843" t="s">
        <v>58</v>
      </c>
      <c r="M843" t="s">
        <v>935</v>
      </c>
      <c r="N843" t="s">
        <v>860</v>
      </c>
      <c r="O843" t="s">
        <v>936</v>
      </c>
      <c r="P843" t="s">
        <v>29</v>
      </c>
      <c r="Q843" s="3"/>
      <c r="R843" s="3"/>
    </row>
    <row r="844" spans="1:18" customFormat="1" ht="14.25" customHeight="1" x14ac:dyDescent="0.25">
      <c r="A844" s="3">
        <f t="shared" si="13"/>
        <v>4</v>
      </c>
      <c r="B844" s="1">
        <v>41563</v>
      </c>
      <c r="C844" s="2">
        <v>0.79166666666666663</v>
      </c>
      <c r="E844" s="3"/>
      <c r="G844">
        <v>0</v>
      </c>
      <c r="H844">
        <v>0</v>
      </c>
      <c r="I844">
        <v>0</v>
      </c>
      <c r="J844">
        <v>0</v>
      </c>
      <c r="K844" t="s">
        <v>57</v>
      </c>
      <c r="L844" t="s">
        <v>58</v>
      </c>
      <c r="Q844" s="3"/>
      <c r="R844" s="3"/>
    </row>
    <row r="845" spans="1:18" customFormat="1" ht="14.25" customHeight="1" x14ac:dyDescent="0.25">
      <c r="A845" s="3">
        <f t="shared" si="13"/>
        <v>4</v>
      </c>
      <c r="B845" s="1">
        <v>41563</v>
      </c>
      <c r="C845" s="2">
        <v>0.8125</v>
      </c>
      <c r="D845" t="s">
        <v>255</v>
      </c>
      <c r="E845" s="3" t="s">
        <v>913</v>
      </c>
      <c r="G845">
        <v>0</v>
      </c>
      <c r="H845">
        <v>1</v>
      </c>
      <c r="I845">
        <v>0</v>
      </c>
      <c r="J845">
        <v>0</v>
      </c>
      <c r="K845" t="s">
        <v>57</v>
      </c>
      <c r="L845" t="s">
        <v>58</v>
      </c>
      <c r="M845" t="s">
        <v>77</v>
      </c>
      <c r="N845" t="s">
        <v>78</v>
      </c>
      <c r="O845" t="s">
        <v>79</v>
      </c>
      <c r="P845" t="s">
        <v>29</v>
      </c>
      <c r="Q845" s="3"/>
    </row>
    <row r="846" spans="1:18" customFormat="1" ht="14.25" customHeight="1" x14ac:dyDescent="0.25">
      <c r="A846" s="3">
        <f t="shared" si="13"/>
        <v>4</v>
      </c>
      <c r="B846" s="1">
        <v>41563</v>
      </c>
      <c r="C846" s="2">
        <v>0.83333333333333337</v>
      </c>
      <c r="D846" t="s">
        <v>268</v>
      </c>
      <c r="E846" s="3" t="s">
        <v>929</v>
      </c>
      <c r="G846">
        <v>0</v>
      </c>
      <c r="H846">
        <v>1</v>
      </c>
      <c r="I846">
        <v>0</v>
      </c>
      <c r="J846">
        <v>0</v>
      </c>
      <c r="K846" t="s">
        <v>57</v>
      </c>
      <c r="L846" t="s">
        <v>58</v>
      </c>
      <c r="M846" t="s">
        <v>95</v>
      </c>
      <c r="N846" t="s">
        <v>926</v>
      </c>
      <c r="O846" t="s">
        <v>927</v>
      </c>
      <c r="P846" t="s">
        <v>29</v>
      </c>
      <c r="Q846" s="3"/>
      <c r="R846" s="3"/>
    </row>
    <row r="847" spans="1:18" customFormat="1" ht="14.25" customHeight="1" x14ac:dyDescent="0.25">
      <c r="A847" s="3">
        <f t="shared" si="13"/>
        <v>5</v>
      </c>
      <c r="B847" s="1">
        <v>41564</v>
      </c>
      <c r="C847" s="2">
        <v>0.5</v>
      </c>
      <c r="E847" s="3"/>
      <c r="G847">
        <v>0</v>
      </c>
      <c r="H847">
        <v>0</v>
      </c>
      <c r="I847">
        <v>0</v>
      </c>
      <c r="J847">
        <v>0</v>
      </c>
      <c r="K847" t="s">
        <v>14</v>
      </c>
      <c r="L847" t="s">
        <v>15</v>
      </c>
      <c r="Q847" s="3"/>
      <c r="R847" s="3"/>
    </row>
    <row r="848" spans="1:18" customFormat="1" ht="14.25" customHeight="1" x14ac:dyDescent="0.25">
      <c r="A848" s="3">
        <f t="shared" si="13"/>
        <v>5</v>
      </c>
      <c r="B848" s="1">
        <v>41564</v>
      </c>
      <c r="C848" s="2">
        <v>0.5</v>
      </c>
      <c r="D848" t="s">
        <v>257</v>
      </c>
      <c r="E848" s="3" t="s">
        <v>907</v>
      </c>
      <c r="G848">
        <v>0</v>
      </c>
      <c r="H848">
        <v>1</v>
      </c>
      <c r="I848">
        <v>0</v>
      </c>
      <c r="J848">
        <v>1</v>
      </c>
      <c r="K848" t="s">
        <v>81</v>
      </c>
      <c r="L848" t="s">
        <v>82</v>
      </c>
      <c r="M848" t="s">
        <v>908</v>
      </c>
      <c r="N848" t="s">
        <v>909</v>
      </c>
      <c r="O848" t="s">
        <v>910</v>
      </c>
      <c r="P848" t="s">
        <v>29</v>
      </c>
      <c r="Q848" s="3"/>
      <c r="R848" s="3"/>
    </row>
    <row r="849" spans="1:18" customFormat="1" ht="14.25" customHeight="1" x14ac:dyDescent="0.25">
      <c r="A849" s="3">
        <f t="shared" si="13"/>
        <v>5</v>
      </c>
      <c r="B849" s="1">
        <v>41564</v>
      </c>
      <c r="C849" s="2">
        <v>0.52083333333333337</v>
      </c>
      <c r="E849" s="3"/>
      <c r="G849">
        <v>0</v>
      </c>
      <c r="H849">
        <v>0</v>
      </c>
      <c r="I849">
        <v>0</v>
      </c>
      <c r="J849">
        <v>0</v>
      </c>
      <c r="K849" t="s">
        <v>14</v>
      </c>
      <c r="L849" t="s">
        <v>15</v>
      </c>
      <c r="Q849" s="3"/>
    </row>
    <row r="850" spans="1:18" customFormat="1" ht="14.25" customHeight="1" x14ac:dyDescent="0.25">
      <c r="A850" s="3">
        <f t="shared" si="13"/>
        <v>5</v>
      </c>
      <c r="B850" s="1">
        <v>41564</v>
      </c>
      <c r="C850" s="2">
        <v>0.52083333333333337</v>
      </c>
      <c r="D850" t="s">
        <v>529</v>
      </c>
      <c r="E850" s="3" t="s">
        <v>911</v>
      </c>
      <c r="G850">
        <v>0</v>
      </c>
      <c r="H850">
        <v>1</v>
      </c>
      <c r="I850">
        <v>0</v>
      </c>
      <c r="J850">
        <v>0</v>
      </c>
      <c r="K850" t="s">
        <v>81</v>
      </c>
      <c r="L850" t="s">
        <v>82</v>
      </c>
      <c r="M850" t="s">
        <v>908</v>
      </c>
      <c r="N850" t="s">
        <v>909</v>
      </c>
      <c r="O850" t="s">
        <v>910</v>
      </c>
      <c r="P850" t="s">
        <v>29</v>
      </c>
      <c r="Q850" s="3"/>
      <c r="R850" s="3"/>
    </row>
    <row r="851" spans="1:18" customFormat="1" ht="14.25" customHeight="1" x14ac:dyDescent="0.25">
      <c r="A851" s="3">
        <f t="shared" si="13"/>
        <v>5</v>
      </c>
      <c r="B851" s="1">
        <v>41564</v>
      </c>
      <c r="C851" s="2">
        <v>0.54166666666666663</v>
      </c>
      <c r="E851" s="3"/>
      <c r="G851">
        <v>0</v>
      </c>
      <c r="H851">
        <v>0</v>
      </c>
      <c r="I851">
        <v>0</v>
      </c>
      <c r="J851">
        <v>0</v>
      </c>
      <c r="K851" t="s">
        <v>81</v>
      </c>
      <c r="L851" t="s">
        <v>82</v>
      </c>
      <c r="Q851" s="3"/>
      <c r="R851" s="3"/>
    </row>
    <row r="852" spans="1:18" customFormat="1" ht="14.25" customHeight="1" x14ac:dyDescent="0.25">
      <c r="A852" s="3">
        <f t="shared" si="13"/>
        <v>5</v>
      </c>
      <c r="B852" s="1">
        <v>41564</v>
      </c>
      <c r="C852" s="2">
        <v>0.58333333333333337</v>
      </c>
      <c r="D852" t="s">
        <v>270</v>
      </c>
      <c r="E852" s="3" t="s">
        <v>437</v>
      </c>
      <c r="G852">
        <v>1</v>
      </c>
      <c r="H852">
        <v>0</v>
      </c>
      <c r="I852">
        <v>0</v>
      </c>
      <c r="J852">
        <v>0</v>
      </c>
      <c r="K852" t="s">
        <v>39</v>
      </c>
      <c r="L852" t="s">
        <v>40</v>
      </c>
      <c r="M852" t="s">
        <v>885</v>
      </c>
      <c r="N852" t="s">
        <v>886</v>
      </c>
      <c r="O852" t="s">
        <v>887</v>
      </c>
      <c r="P852" t="s">
        <v>51</v>
      </c>
      <c r="Q852" s="3"/>
      <c r="R852" s="3"/>
    </row>
    <row r="853" spans="1:18" customFormat="1" ht="14.25" customHeight="1" x14ac:dyDescent="0.25">
      <c r="A853" s="3">
        <f t="shared" si="13"/>
        <v>5</v>
      </c>
      <c r="B853" s="1">
        <v>41564</v>
      </c>
      <c r="C853" s="2">
        <v>0.60416666666666663</v>
      </c>
      <c r="D853" t="s">
        <v>270</v>
      </c>
      <c r="E853" s="3" t="s">
        <v>888</v>
      </c>
      <c r="F853" t="s">
        <v>889</v>
      </c>
      <c r="G853">
        <v>1</v>
      </c>
      <c r="H853">
        <v>0</v>
      </c>
      <c r="I853">
        <v>0</v>
      </c>
      <c r="J853">
        <v>0</v>
      </c>
      <c r="K853" t="s">
        <v>39</v>
      </c>
      <c r="L853" t="s">
        <v>40</v>
      </c>
      <c r="M853" t="s">
        <v>885</v>
      </c>
      <c r="N853" t="s">
        <v>886</v>
      </c>
      <c r="O853" t="s">
        <v>887</v>
      </c>
      <c r="P853" t="s">
        <v>51</v>
      </c>
      <c r="Q853" s="3"/>
      <c r="R853" s="3"/>
    </row>
    <row r="854" spans="1:18" customFormat="1" ht="14.25" customHeight="1" x14ac:dyDescent="0.25">
      <c r="A854" s="3">
        <f t="shared" si="13"/>
        <v>5</v>
      </c>
      <c r="B854" s="1">
        <v>41564</v>
      </c>
      <c r="C854" s="2">
        <v>0.60416666666666663</v>
      </c>
      <c r="D854" t="s">
        <v>892</v>
      </c>
      <c r="E854" s="3" t="s">
        <v>893</v>
      </c>
      <c r="G854">
        <v>0</v>
      </c>
      <c r="H854">
        <v>1</v>
      </c>
      <c r="I854">
        <v>0</v>
      </c>
      <c r="J854">
        <v>1</v>
      </c>
      <c r="K854" t="s">
        <v>69</v>
      </c>
      <c r="L854" t="s">
        <v>70</v>
      </c>
      <c r="M854" t="s">
        <v>894</v>
      </c>
      <c r="N854" t="s">
        <v>895</v>
      </c>
      <c r="O854" t="s">
        <v>896</v>
      </c>
      <c r="P854" t="s">
        <v>25</v>
      </c>
      <c r="Q854" s="3"/>
      <c r="R854" s="3"/>
    </row>
    <row r="855" spans="1:18" customFormat="1" ht="14.25" customHeight="1" x14ac:dyDescent="0.25">
      <c r="A855" s="3">
        <f t="shared" si="13"/>
        <v>5</v>
      </c>
      <c r="B855" s="1">
        <v>41564</v>
      </c>
      <c r="C855" s="2">
        <v>0.625</v>
      </c>
      <c r="E855" s="3"/>
      <c r="G855">
        <v>0</v>
      </c>
      <c r="H855">
        <v>0</v>
      </c>
      <c r="I855">
        <v>0</v>
      </c>
      <c r="J855">
        <v>0</v>
      </c>
      <c r="K855" t="s">
        <v>39</v>
      </c>
      <c r="L855" t="s">
        <v>40</v>
      </c>
      <c r="Q855" s="3"/>
    </row>
    <row r="856" spans="1:18" customFormat="1" ht="14.25" customHeight="1" x14ac:dyDescent="0.25">
      <c r="A856" s="3">
        <f t="shared" si="13"/>
        <v>5</v>
      </c>
      <c r="B856" s="1">
        <v>41564</v>
      </c>
      <c r="C856" s="2">
        <v>0.625</v>
      </c>
      <c r="D856" t="s">
        <v>892</v>
      </c>
      <c r="E856" s="3" t="s">
        <v>893</v>
      </c>
      <c r="G856">
        <v>0</v>
      </c>
      <c r="H856">
        <v>1</v>
      </c>
      <c r="I856">
        <v>0</v>
      </c>
      <c r="J856">
        <v>1</v>
      </c>
      <c r="K856" t="s">
        <v>69</v>
      </c>
      <c r="L856" t="s">
        <v>70</v>
      </c>
      <c r="M856" t="s">
        <v>894</v>
      </c>
      <c r="N856" t="s">
        <v>895</v>
      </c>
      <c r="O856" t="s">
        <v>896</v>
      </c>
      <c r="P856" t="s">
        <v>25</v>
      </c>
      <c r="Q856" s="3"/>
      <c r="R856" s="3"/>
    </row>
    <row r="857" spans="1:18" customFormat="1" ht="14.25" customHeight="1" x14ac:dyDescent="0.25">
      <c r="A857" s="3">
        <f t="shared" si="13"/>
        <v>5</v>
      </c>
      <c r="B857" s="1">
        <v>41564</v>
      </c>
      <c r="C857" s="2">
        <v>0.64583333333333337</v>
      </c>
      <c r="E857" s="3"/>
      <c r="G857">
        <v>0</v>
      </c>
      <c r="H857">
        <v>0</v>
      </c>
      <c r="I857">
        <v>0</v>
      </c>
      <c r="J857">
        <v>0</v>
      </c>
      <c r="K857" t="s">
        <v>39</v>
      </c>
      <c r="L857" t="s">
        <v>40</v>
      </c>
      <c r="Q857" s="3"/>
      <c r="R857" s="3"/>
    </row>
    <row r="858" spans="1:18" customFormat="1" ht="14.25" customHeight="1" x14ac:dyDescent="0.25">
      <c r="A858" s="3">
        <f t="shared" si="13"/>
        <v>5</v>
      </c>
      <c r="B858" s="1">
        <v>41564</v>
      </c>
      <c r="C858" s="2">
        <v>0.64583333333333337</v>
      </c>
      <c r="D858" t="s">
        <v>250</v>
      </c>
      <c r="E858" s="3" t="s">
        <v>897</v>
      </c>
      <c r="G858">
        <v>1</v>
      </c>
      <c r="H858">
        <v>0</v>
      </c>
      <c r="I858">
        <v>0</v>
      </c>
      <c r="J858">
        <v>0</v>
      </c>
      <c r="K858" t="s">
        <v>95</v>
      </c>
      <c r="L858" t="s">
        <v>96</v>
      </c>
      <c r="M858" t="s">
        <v>32</v>
      </c>
      <c r="N858" t="s">
        <v>33</v>
      </c>
      <c r="O858" t="s">
        <v>34</v>
      </c>
      <c r="P858" t="s">
        <v>21</v>
      </c>
      <c r="Q858" s="3"/>
      <c r="R858" s="3"/>
    </row>
    <row r="859" spans="1:18" customFormat="1" ht="14.25" customHeight="1" x14ac:dyDescent="0.25">
      <c r="A859" s="3">
        <f t="shared" si="13"/>
        <v>5</v>
      </c>
      <c r="B859" s="1">
        <v>41564</v>
      </c>
      <c r="C859" s="2">
        <v>0.66666666666666663</v>
      </c>
      <c r="E859" s="3"/>
      <c r="G859">
        <v>0</v>
      </c>
      <c r="H859">
        <v>0</v>
      </c>
      <c r="I859">
        <v>0</v>
      </c>
      <c r="J859">
        <v>0</v>
      </c>
      <c r="K859" t="s">
        <v>39</v>
      </c>
      <c r="L859" t="s">
        <v>40</v>
      </c>
      <c r="Q859" s="3"/>
      <c r="R859" s="3"/>
    </row>
    <row r="860" spans="1:18" customFormat="1" ht="14.25" customHeight="1" x14ac:dyDescent="0.25">
      <c r="A860" s="3">
        <f t="shared" si="13"/>
        <v>5</v>
      </c>
      <c r="B860" s="1">
        <v>41564</v>
      </c>
      <c r="C860" s="2">
        <v>0.66666666666666663</v>
      </c>
      <c r="D860" t="s">
        <v>250</v>
      </c>
      <c r="E860" s="3" t="s">
        <v>825</v>
      </c>
      <c r="G860">
        <v>0</v>
      </c>
      <c r="H860">
        <v>1</v>
      </c>
      <c r="I860">
        <v>0</v>
      </c>
      <c r="J860">
        <v>0</v>
      </c>
      <c r="K860" t="s">
        <v>57</v>
      </c>
      <c r="L860" t="s">
        <v>58</v>
      </c>
      <c r="M860" t="s">
        <v>86</v>
      </c>
      <c r="N860" t="s">
        <v>87</v>
      </c>
      <c r="O860" t="s">
        <v>88</v>
      </c>
      <c r="P860" t="s">
        <v>21</v>
      </c>
      <c r="Q860" s="3"/>
      <c r="R860" s="3"/>
    </row>
    <row r="861" spans="1:18" customFormat="1" ht="14.25" customHeight="1" x14ac:dyDescent="0.25">
      <c r="A861" s="3">
        <f t="shared" si="13"/>
        <v>5</v>
      </c>
      <c r="B861" s="1">
        <v>41564</v>
      </c>
      <c r="C861" s="2">
        <v>0.66666666666666663</v>
      </c>
      <c r="D861" t="s">
        <v>250</v>
      </c>
      <c r="E861" s="3" t="s">
        <v>897</v>
      </c>
      <c r="G861">
        <v>1</v>
      </c>
      <c r="H861">
        <v>0</v>
      </c>
      <c r="I861">
        <v>0</v>
      </c>
      <c r="J861">
        <v>0</v>
      </c>
      <c r="K861" t="s">
        <v>95</v>
      </c>
      <c r="L861" t="s">
        <v>96</v>
      </c>
      <c r="M861" t="s">
        <v>32</v>
      </c>
      <c r="N861" t="s">
        <v>33</v>
      </c>
      <c r="O861" t="s">
        <v>34</v>
      </c>
      <c r="P861" t="s">
        <v>21</v>
      </c>
      <c r="Q861" s="3"/>
    </row>
    <row r="862" spans="1:18" customFormat="1" ht="14.25" customHeight="1" x14ac:dyDescent="0.25">
      <c r="A862" s="3">
        <f t="shared" si="13"/>
        <v>5</v>
      </c>
      <c r="B862" s="1">
        <v>41564</v>
      </c>
      <c r="C862" s="2">
        <v>0.6875</v>
      </c>
      <c r="D862" t="s">
        <v>270</v>
      </c>
      <c r="E862" s="3" t="s">
        <v>890</v>
      </c>
      <c r="G862">
        <v>0</v>
      </c>
      <c r="H862">
        <v>1</v>
      </c>
      <c r="I862">
        <v>0</v>
      </c>
      <c r="J862">
        <v>0</v>
      </c>
      <c r="K862" t="s">
        <v>39</v>
      </c>
      <c r="L862" t="s">
        <v>40</v>
      </c>
      <c r="M862" t="s">
        <v>77</v>
      </c>
      <c r="N862" t="s">
        <v>78</v>
      </c>
      <c r="O862" t="s">
        <v>79</v>
      </c>
      <c r="P862" t="s">
        <v>29</v>
      </c>
      <c r="Q862" s="3"/>
      <c r="R862" s="3"/>
    </row>
    <row r="863" spans="1:18" customFormat="1" ht="14.25" customHeight="1" x14ac:dyDescent="0.25">
      <c r="A863" s="3">
        <f t="shared" si="13"/>
        <v>5</v>
      </c>
      <c r="B863" s="1">
        <v>41564</v>
      </c>
      <c r="C863" s="2">
        <v>0.6875</v>
      </c>
      <c r="E863" s="3"/>
      <c r="G863">
        <v>0</v>
      </c>
      <c r="H863">
        <v>0</v>
      </c>
      <c r="I863">
        <v>0</v>
      </c>
      <c r="J863">
        <v>0</v>
      </c>
      <c r="K863" t="s">
        <v>81</v>
      </c>
      <c r="L863" t="s">
        <v>82</v>
      </c>
      <c r="Q863" s="3"/>
      <c r="R863" s="3"/>
    </row>
    <row r="864" spans="1:18" customFormat="1" ht="14.25" customHeight="1" x14ac:dyDescent="0.25">
      <c r="A864" s="3">
        <f t="shared" si="13"/>
        <v>5</v>
      </c>
      <c r="B864" s="1">
        <v>41564</v>
      </c>
      <c r="C864" s="2">
        <v>0.6875</v>
      </c>
      <c r="E864" s="3"/>
      <c r="G864">
        <v>0</v>
      </c>
      <c r="H864">
        <v>0</v>
      </c>
      <c r="I864">
        <v>0</v>
      </c>
      <c r="J864">
        <v>0</v>
      </c>
      <c r="K864" t="s">
        <v>57</v>
      </c>
      <c r="L864" t="s">
        <v>58</v>
      </c>
      <c r="Q864" s="3"/>
      <c r="R864" s="3"/>
    </row>
    <row r="865" spans="1:18" customFormat="1" ht="14.25" customHeight="1" x14ac:dyDescent="0.25">
      <c r="A865" s="3">
        <f t="shared" si="13"/>
        <v>5</v>
      </c>
      <c r="B865" s="1">
        <v>41564</v>
      </c>
      <c r="C865" s="2">
        <v>0.6875</v>
      </c>
      <c r="D865" t="s">
        <v>898</v>
      </c>
      <c r="E865" s="3" t="s">
        <v>899</v>
      </c>
      <c r="G865">
        <v>1</v>
      </c>
      <c r="H865">
        <v>0</v>
      </c>
      <c r="I865">
        <v>0</v>
      </c>
      <c r="J865">
        <v>0</v>
      </c>
      <c r="K865" t="s">
        <v>95</v>
      </c>
      <c r="L865" t="s">
        <v>96</v>
      </c>
      <c r="M865" t="s">
        <v>95</v>
      </c>
      <c r="N865" t="s">
        <v>431</v>
      </c>
      <c r="O865" t="s">
        <v>432</v>
      </c>
      <c r="P865" t="s">
        <v>25</v>
      </c>
      <c r="Q865" s="3"/>
      <c r="R865" s="3"/>
    </row>
    <row r="866" spans="1:18" customFormat="1" ht="14.25" customHeight="1" x14ac:dyDescent="0.25">
      <c r="A866" s="3">
        <f t="shared" si="13"/>
        <v>5</v>
      </c>
      <c r="B866" s="1">
        <v>41564</v>
      </c>
      <c r="C866" s="2">
        <v>0.70833333333333337</v>
      </c>
      <c r="D866" t="s">
        <v>270</v>
      </c>
      <c r="E866" s="3" t="s">
        <v>891</v>
      </c>
      <c r="G866">
        <v>0</v>
      </c>
      <c r="H866">
        <v>1</v>
      </c>
      <c r="I866">
        <v>0</v>
      </c>
      <c r="J866">
        <v>0</v>
      </c>
      <c r="K866" t="s">
        <v>39</v>
      </c>
      <c r="L866" t="s">
        <v>40</v>
      </c>
      <c r="M866" t="s">
        <v>366</v>
      </c>
      <c r="N866" t="s">
        <v>367</v>
      </c>
      <c r="O866" t="s">
        <v>368</v>
      </c>
      <c r="P866" t="s">
        <v>29</v>
      </c>
      <c r="Q866" s="3"/>
      <c r="R866" s="3"/>
    </row>
    <row r="867" spans="1:18" customFormat="1" ht="14.25" customHeight="1" x14ac:dyDescent="0.25">
      <c r="A867" s="3">
        <f t="shared" si="13"/>
        <v>5</v>
      </c>
      <c r="B867" s="1">
        <v>41564</v>
      </c>
      <c r="C867" s="2">
        <v>0.70833333333333337</v>
      </c>
      <c r="E867" s="3"/>
      <c r="G867">
        <v>0</v>
      </c>
      <c r="H867">
        <v>0</v>
      </c>
      <c r="I867">
        <v>0</v>
      </c>
      <c r="J867">
        <v>0</v>
      </c>
      <c r="K867" t="s">
        <v>14</v>
      </c>
      <c r="L867" t="s">
        <v>15</v>
      </c>
      <c r="Q867" s="3"/>
      <c r="R867" s="3"/>
    </row>
    <row r="868" spans="1:18" customFormat="1" ht="14.25" customHeight="1" x14ac:dyDescent="0.25">
      <c r="A868" s="3">
        <f t="shared" si="13"/>
        <v>5</v>
      </c>
      <c r="B868" s="1">
        <v>41564</v>
      </c>
      <c r="C868" s="2">
        <v>0.70833333333333337</v>
      </c>
      <c r="D868" t="s">
        <v>257</v>
      </c>
      <c r="E868" s="3" t="s">
        <v>827</v>
      </c>
      <c r="G868">
        <v>0</v>
      </c>
      <c r="H868">
        <v>1</v>
      </c>
      <c r="I868">
        <v>0</v>
      </c>
      <c r="J868">
        <v>0</v>
      </c>
      <c r="K868" t="s">
        <v>81</v>
      </c>
      <c r="L868" t="s">
        <v>82</v>
      </c>
      <c r="M868" t="s">
        <v>188</v>
      </c>
      <c r="N868" t="s">
        <v>589</v>
      </c>
      <c r="O868" t="s">
        <v>590</v>
      </c>
      <c r="P868" t="s">
        <v>29</v>
      </c>
      <c r="Q868" s="3"/>
      <c r="R868" s="3"/>
    </row>
    <row r="869" spans="1:18" customFormat="1" ht="14.25" customHeight="1" x14ac:dyDescent="0.25">
      <c r="A869" s="3">
        <f t="shared" si="13"/>
        <v>5</v>
      </c>
      <c r="B869" s="1">
        <v>41564</v>
      </c>
      <c r="C869" s="2">
        <v>0.70833333333333337</v>
      </c>
      <c r="E869" s="3"/>
      <c r="G869">
        <v>0</v>
      </c>
      <c r="H869">
        <v>0</v>
      </c>
      <c r="I869">
        <v>0</v>
      </c>
      <c r="J869">
        <v>0</v>
      </c>
      <c r="K869" t="s">
        <v>57</v>
      </c>
      <c r="L869" t="s">
        <v>58</v>
      </c>
      <c r="Q869" s="3"/>
      <c r="R869" s="3"/>
    </row>
    <row r="870" spans="1:18" customFormat="1" ht="14.25" customHeight="1" x14ac:dyDescent="0.25">
      <c r="A870" s="3">
        <f t="shared" si="13"/>
        <v>5</v>
      </c>
      <c r="B870" s="1">
        <v>41564</v>
      </c>
      <c r="C870" s="2">
        <v>0.70833333333333337</v>
      </c>
      <c r="E870" s="3"/>
      <c r="G870">
        <v>0</v>
      </c>
      <c r="H870">
        <v>0</v>
      </c>
      <c r="I870">
        <v>0</v>
      </c>
      <c r="J870">
        <v>0</v>
      </c>
      <c r="K870" t="s">
        <v>57</v>
      </c>
      <c r="L870" t="s">
        <v>58</v>
      </c>
      <c r="Q870" s="3"/>
      <c r="R870" s="3"/>
    </row>
    <row r="871" spans="1:18" customFormat="1" ht="14.25" customHeight="1" x14ac:dyDescent="0.25">
      <c r="A871" s="3">
        <f t="shared" si="13"/>
        <v>5</v>
      </c>
      <c r="B871" s="1">
        <v>41564</v>
      </c>
      <c r="C871" s="2">
        <v>0.72916666666666663</v>
      </c>
      <c r="E871" s="3"/>
      <c r="G871">
        <v>0</v>
      </c>
      <c r="H871">
        <v>0</v>
      </c>
      <c r="I871">
        <v>0</v>
      </c>
      <c r="J871">
        <v>0</v>
      </c>
      <c r="K871" t="s">
        <v>39</v>
      </c>
      <c r="L871" t="s">
        <v>40</v>
      </c>
      <c r="Q871" s="3"/>
      <c r="R871" s="3"/>
    </row>
    <row r="872" spans="1:18" customFormat="1" ht="14.25" customHeight="1" x14ac:dyDescent="0.25">
      <c r="A872" s="3">
        <f t="shared" si="13"/>
        <v>5</v>
      </c>
      <c r="B872" s="1">
        <v>41564</v>
      </c>
      <c r="C872" s="2">
        <v>0.72916666666666663</v>
      </c>
      <c r="E872" s="3"/>
      <c r="G872">
        <v>0</v>
      </c>
      <c r="H872">
        <v>0</v>
      </c>
      <c r="I872">
        <v>0</v>
      </c>
      <c r="J872">
        <v>0</v>
      </c>
      <c r="K872" t="s">
        <v>14</v>
      </c>
      <c r="L872" t="s">
        <v>15</v>
      </c>
      <c r="Q872" s="3"/>
      <c r="R872" s="3"/>
    </row>
    <row r="873" spans="1:18" customFormat="1" ht="14.25" customHeight="1" x14ac:dyDescent="0.25">
      <c r="A873" s="3">
        <f t="shared" si="13"/>
        <v>5</v>
      </c>
      <c r="B873" s="1">
        <v>41564</v>
      </c>
      <c r="C873" s="2">
        <v>0.72916666666666663</v>
      </c>
      <c r="E873" s="3"/>
      <c r="G873">
        <v>0</v>
      </c>
      <c r="H873">
        <v>0</v>
      </c>
      <c r="I873">
        <v>0</v>
      </c>
      <c r="J873">
        <v>0</v>
      </c>
      <c r="K873" t="s">
        <v>57</v>
      </c>
      <c r="L873" t="s">
        <v>58</v>
      </c>
      <c r="Q873" s="3"/>
      <c r="R873" s="3"/>
    </row>
    <row r="874" spans="1:18" customFormat="1" ht="14.25" customHeight="1" x14ac:dyDescent="0.25">
      <c r="A874" s="3">
        <f t="shared" si="13"/>
        <v>5</v>
      </c>
      <c r="B874" s="1">
        <v>41564</v>
      </c>
      <c r="C874" s="2">
        <v>0.75</v>
      </c>
      <c r="E874" s="3"/>
      <c r="G874">
        <v>0</v>
      </c>
      <c r="H874">
        <v>0</v>
      </c>
      <c r="I874">
        <v>0</v>
      </c>
      <c r="J874">
        <v>0</v>
      </c>
      <c r="K874" t="s">
        <v>39</v>
      </c>
      <c r="L874" t="s">
        <v>40</v>
      </c>
      <c r="Q874" s="3"/>
      <c r="R874" s="3"/>
    </row>
    <row r="875" spans="1:18" customFormat="1" ht="14.25" customHeight="1" x14ac:dyDescent="0.25">
      <c r="A875" s="3">
        <f t="shared" si="13"/>
        <v>5</v>
      </c>
      <c r="B875" s="1">
        <v>41564</v>
      </c>
      <c r="C875" s="2">
        <v>0.75</v>
      </c>
      <c r="E875" s="3"/>
      <c r="G875">
        <v>0</v>
      </c>
      <c r="H875">
        <v>0</v>
      </c>
      <c r="I875">
        <v>0</v>
      </c>
      <c r="J875">
        <v>0</v>
      </c>
      <c r="K875" t="s">
        <v>14</v>
      </c>
      <c r="L875" t="s">
        <v>15</v>
      </c>
      <c r="Q875" s="3"/>
      <c r="R875" s="3"/>
    </row>
    <row r="876" spans="1:18" customFormat="1" ht="14.25" customHeight="1" x14ac:dyDescent="0.25">
      <c r="A876" s="3">
        <f t="shared" si="13"/>
        <v>5</v>
      </c>
      <c r="B876" s="1">
        <v>41564</v>
      </c>
      <c r="C876" s="2">
        <v>0.75</v>
      </c>
      <c r="E876" s="3"/>
      <c r="G876">
        <v>1</v>
      </c>
      <c r="H876">
        <v>0</v>
      </c>
      <c r="I876">
        <v>0</v>
      </c>
      <c r="J876">
        <v>0</v>
      </c>
      <c r="K876" t="s">
        <v>57</v>
      </c>
      <c r="L876" t="s">
        <v>58</v>
      </c>
      <c r="M876" t="s">
        <v>41</v>
      </c>
      <c r="N876" t="s">
        <v>42</v>
      </c>
      <c r="O876" t="s">
        <v>43</v>
      </c>
      <c r="P876" t="s">
        <v>25</v>
      </c>
      <c r="Q876" s="3"/>
      <c r="R876" s="3"/>
    </row>
    <row r="877" spans="1:18" customFormat="1" ht="14.25" customHeight="1" x14ac:dyDescent="0.25">
      <c r="A877" s="3">
        <f t="shared" si="13"/>
        <v>5</v>
      </c>
      <c r="B877" s="1">
        <v>41564</v>
      </c>
      <c r="C877" s="2">
        <v>0.77083333333333337</v>
      </c>
      <c r="E877" s="3"/>
      <c r="G877">
        <v>0</v>
      </c>
      <c r="H877">
        <v>0</v>
      </c>
      <c r="I877">
        <v>0</v>
      </c>
      <c r="J877">
        <v>0</v>
      </c>
      <c r="K877" t="s">
        <v>39</v>
      </c>
      <c r="L877" t="s">
        <v>40</v>
      </c>
      <c r="Q877" s="3"/>
      <c r="R877" s="3"/>
    </row>
    <row r="878" spans="1:18" customFormat="1" ht="14.25" customHeight="1" x14ac:dyDescent="0.25">
      <c r="A878" s="3">
        <f t="shared" si="13"/>
        <v>5</v>
      </c>
      <c r="B878" s="1">
        <v>41564</v>
      </c>
      <c r="C878" s="2">
        <v>0.77083333333333337</v>
      </c>
      <c r="E878" s="3"/>
      <c r="G878">
        <v>0</v>
      </c>
      <c r="H878">
        <v>0</v>
      </c>
      <c r="I878">
        <v>0</v>
      </c>
      <c r="J878">
        <v>0</v>
      </c>
      <c r="K878" t="s">
        <v>14</v>
      </c>
      <c r="L878" t="s">
        <v>15</v>
      </c>
      <c r="Q878" s="3"/>
      <c r="R878" s="3"/>
    </row>
    <row r="879" spans="1:18" customFormat="1" ht="14.25" customHeight="1" x14ac:dyDescent="0.25">
      <c r="A879" s="3">
        <f t="shared" si="13"/>
        <v>5</v>
      </c>
      <c r="B879" s="1">
        <v>41564</v>
      </c>
      <c r="C879" s="2">
        <v>0.77083333333333337</v>
      </c>
      <c r="D879" t="s">
        <v>276</v>
      </c>
      <c r="E879" s="3" t="s">
        <v>462</v>
      </c>
      <c r="G879">
        <v>1</v>
      </c>
      <c r="H879">
        <v>0</v>
      </c>
      <c r="I879">
        <v>0</v>
      </c>
      <c r="J879">
        <v>0</v>
      </c>
      <c r="K879" t="s">
        <v>57</v>
      </c>
      <c r="L879" t="s">
        <v>58</v>
      </c>
      <c r="M879" t="s">
        <v>41</v>
      </c>
      <c r="N879" t="s">
        <v>42</v>
      </c>
      <c r="O879" t="s">
        <v>43</v>
      </c>
      <c r="P879" t="s">
        <v>25</v>
      </c>
      <c r="Q879" s="3"/>
      <c r="R879" s="3"/>
    </row>
    <row r="880" spans="1:18" customFormat="1" ht="14.25" customHeight="1" x14ac:dyDescent="0.25">
      <c r="A880" s="3">
        <f t="shared" si="13"/>
        <v>5</v>
      </c>
      <c r="B880" s="1">
        <v>41564</v>
      </c>
      <c r="C880" s="2">
        <v>0.79166666666666663</v>
      </c>
      <c r="E880" s="3"/>
      <c r="G880">
        <v>0</v>
      </c>
      <c r="H880">
        <v>0</v>
      </c>
      <c r="I880">
        <v>0</v>
      </c>
      <c r="J880">
        <v>0</v>
      </c>
      <c r="K880" t="s">
        <v>14</v>
      </c>
      <c r="L880" t="s">
        <v>15</v>
      </c>
      <c r="Q880" s="3"/>
      <c r="R880" s="3"/>
    </row>
    <row r="881" spans="1:18" customFormat="1" ht="14.25" customHeight="1" x14ac:dyDescent="0.25">
      <c r="A881" s="3">
        <f t="shared" si="13"/>
        <v>5</v>
      </c>
      <c r="B881" s="1">
        <v>41564</v>
      </c>
      <c r="C881" s="2">
        <v>0.79166666666666663</v>
      </c>
      <c r="E881" s="3"/>
      <c r="G881">
        <v>0</v>
      </c>
      <c r="H881">
        <v>0</v>
      </c>
      <c r="I881">
        <v>0</v>
      </c>
      <c r="J881">
        <v>0</v>
      </c>
      <c r="K881" t="s">
        <v>95</v>
      </c>
      <c r="L881" t="s">
        <v>96</v>
      </c>
      <c r="Q881" s="3"/>
      <c r="R881" s="3"/>
    </row>
    <row r="882" spans="1:18" customFormat="1" ht="14.25" customHeight="1" x14ac:dyDescent="0.25">
      <c r="A882" s="3">
        <f t="shared" si="13"/>
        <v>5</v>
      </c>
      <c r="B882" s="1">
        <v>41564</v>
      </c>
      <c r="C882" s="2">
        <v>0.8125</v>
      </c>
      <c r="E882" s="3"/>
      <c r="G882">
        <v>0</v>
      </c>
      <c r="H882">
        <v>0</v>
      </c>
      <c r="I882">
        <v>0</v>
      </c>
      <c r="J882">
        <v>0</v>
      </c>
      <c r="K882" t="s">
        <v>95</v>
      </c>
      <c r="L882" t="s">
        <v>96</v>
      </c>
      <c r="Q882" s="3"/>
      <c r="R882" s="3"/>
    </row>
    <row r="883" spans="1:18" customFormat="1" ht="14.25" customHeight="1" x14ac:dyDescent="0.25">
      <c r="A883" s="3">
        <f t="shared" si="13"/>
        <v>5</v>
      </c>
      <c r="B883" s="1">
        <v>41564</v>
      </c>
      <c r="C883" s="2">
        <v>0.83333333333333337</v>
      </c>
      <c r="D883" t="s">
        <v>299</v>
      </c>
      <c r="E883" s="3" t="s">
        <v>900</v>
      </c>
      <c r="G883">
        <v>1</v>
      </c>
      <c r="H883">
        <v>0</v>
      </c>
      <c r="I883">
        <v>0</v>
      </c>
      <c r="J883">
        <v>1</v>
      </c>
      <c r="K883" t="s">
        <v>95</v>
      </c>
      <c r="L883" t="s">
        <v>96</v>
      </c>
      <c r="M883" t="s">
        <v>901</v>
      </c>
      <c r="N883" t="s">
        <v>902</v>
      </c>
      <c r="O883" t="s">
        <v>903</v>
      </c>
      <c r="P883" t="s">
        <v>21</v>
      </c>
      <c r="Q883" s="3"/>
      <c r="R883" s="3"/>
    </row>
    <row r="884" spans="1:18" customFormat="1" ht="14.25" customHeight="1" x14ac:dyDescent="0.25">
      <c r="A884" s="3">
        <f t="shared" si="13"/>
        <v>5</v>
      </c>
      <c r="B884" s="1">
        <v>41564</v>
      </c>
      <c r="C884" s="2">
        <v>0.85416666666666663</v>
      </c>
      <c r="D884" t="s">
        <v>286</v>
      </c>
      <c r="E884" s="3" t="s">
        <v>904</v>
      </c>
      <c r="G884">
        <v>0</v>
      </c>
      <c r="H884">
        <v>1</v>
      </c>
      <c r="I884">
        <v>0</v>
      </c>
      <c r="J884">
        <v>1</v>
      </c>
      <c r="K884" t="s">
        <v>95</v>
      </c>
      <c r="L884" t="s">
        <v>96</v>
      </c>
      <c r="M884" t="s">
        <v>425</v>
      </c>
      <c r="N884" t="s">
        <v>905</v>
      </c>
      <c r="O884" t="s">
        <v>906</v>
      </c>
      <c r="P884" t="s">
        <v>25</v>
      </c>
      <c r="Q884" s="3"/>
      <c r="R884" s="3"/>
    </row>
    <row r="885" spans="1:18" customFormat="1" ht="14.25" customHeight="1" x14ac:dyDescent="0.25">
      <c r="A885" s="3">
        <f t="shared" si="13"/>
        <v>6</v>
      </c>
      <c r="B885" s="1">
        <v>41565</v>
      </c>
      <c r="C885" s="2">
        <v>0.375</v>
      </c>
      <c r="G885">
        <v>0</v>
      </c>
      <c r="H885">
        <v>0</v>
      </c>
      <c r="I885">
        <v>0</v>
      </c>
      <c r="J885">
        <v>0</v>
      </c>
      <c r="K885" t="s">
        <v>16</v>
      </c>
      <c r="L885" t="s">
        <v>17</v>
      </c>
      <c r="Q885" s="3"/>
      <c r="R885" s="3"/>
    </row>
    <row r="886" spans="1:18" customFormat="1" ht="14.25" customHeight="1" x14ac:dyDescent="0.25">
      <c r="A886" s="3">
        <f t="shared" si="13"/>
        <v>6</v>
      </c>
      <c r="B886" s="1">
        <v>41565</v>
      </c>
      <c r="C886" s="2">
        <v>0.39583333333333331</v>
      </c>
      <c r="G886">
        <v>0</v>
      </c>
      <c r="H886">
        <v>0</v>
      </c>
      <c r="I886">
        <v>0</v>
      </c>
      <c r="J886">
        <v>0</v>
      </c>
      <c r="K886" t="s">
        <v>16</v>
      </c>
      <c r="L886" t="s">
        <v>17</v>
      </c>
      <c r="Q886" s="3"/>
      <c r="R886" s="3"/>
    </row>
    <row r="887" spans="1:18" customFormat="1" ht="14.25" customHeight="1" x14ac:dyDescent="0.25">
      <c r="A887" s="3">
        <f t="shared" si="13"/>
        <v>6</v>
      </c>
      <c r="B887" s="1">
        <v>41565</v>
      </c>
      <c r="C887" s="2">
        <v>0.41666666666666669</v>
      </c>
      <c r="G887">
        <v>0</v>
      </c>
      <c r="H887">
        <v>0</v>
      </c>
      <c r="I887">
        <v>0</v>
      </c>
      <c r="J887">
        <v>0</v>
      </c>
      <c r="K887" t="s">
        <v>16</v>
      </c>
      <c r="L887" t="s">
        <v>17</v>
      </c>
      <c r="Q887" s="3"/>
      <c r="R887" s="3"/>
    </row>
    <row r="888" spans="1:18" customFormat="1" ht="14.25" customHeight="1" x14ac:dyDescent="0.25">
      <c r="A888" s="3">
        <f t="shared" si="13"/>
        <v>6</v>
      </c>
      <c r="B888" s="1">
        <v>41565</v>
      </c>
      <c r="C888" s="2">
        <v>0.5</v>
      </c>
      <c r="G888">
        <v>0</v>
      </c>
      <c r="H888">
        <v>0</v>
      </c>
      <c r="I888">
        <v>0</v>
      </c>
      <c r="J888">
        <v>0</v>
      </c>
      <c r="K888" t="s">
        <v>16</v>
      </c>
      <c r="L888" t="s">
        <v>17</v>
      </c>
      <c r="Q888" s="3"/>
      <c r="R888" s="3"/>
    </row>
    <row r="889" spans="1:18" customFormat="1" ht="14.25" customHeight="1" x14ac:dyDescent="0.25">
      <c r="A889" s="3">
        <f t="shared" si="13"/>
        <v>6</v>
      </c>
      <c r="B889" s="1">
        <v>41565</v>
      </c>
      <c r="C889" s="2">
        <v>0.52083333333333337</v>
      </c>
      <c r="G889">
        <v>0</v>
      </c>
      <c r="H889">
        <v>0</v>
      </c>
      <c r="I889">
        <v>0</v>
      </c>
      <c r="J889">
        <v>0</v>
      </c>
      <c r="K889" t="s">
        <v>16</v>
      </c>
      <c r="L889" t="s">
        <v>17</v>
      </c>
      <c r="Q889" s="3"/>
      <c r="R889" s="3"/>
    </row>
    <row r="890" spans="1:18" customFormat="1" ht="14.25" customHeight="1" x14ac:dyDescent="0.25">
      <c r="A890" s="3">
        <f t="shared" si="13"/>
        <v>6</v>
      </c>
      <c r="B890" s="1">
        <v>41565</v>
      </c>
      <c r="C890" s="2">
        <v>0.54166666666666663</v>
      </c>
      <c r="G890">
        <v>0</v>
      </c>
      <c r="H890">
        <v>0</v>
      </c>
      <c r="I890">
        <v>0</v>
      </c>
      <c r="J890">
        <v>0</v>
      </c>
      <c r="K890" t="s">
        <v>16</v>
      </c>
      <c r="L890" t="s">
        <v>17</v>
      </c>
      <c r="Q890" s="3"/>
      <c r="R890" s="3"/>
    </row>
    <row r="891" spans="1:18" customFormat="1" ht="14.25" customHeight="1" x14ac:dyDescent="0.25">
      <c r="A891" s="3">
        <f t="shared" si="13"/>
        <v>6</v>
      </c>
      <c r="B891" s="1">
        <v>41565</v>
      </c>
      <c r="C891" s="2">
        <v>0.5625</v>
      </c>
      <c r="G891">
        <v>0</v>
      </c>
      <c r="H891">
        <v>0</v>
      </c>
      <c r="I891">
        <v>0</v>
      </c>
      <c r="J891">
        <v>0</v>
      </c>
      <c r="K891" t="s">
        <v>16</v>
      </c>
      <c r="L891" t="s">
        <v>17</v>
      </c>
      <c r="Q891" s="3"/>
      <c r="R891" s="3"/>
    </row>
    <row r="892" spans="1:18" customFormat="1" ht="14.25" customHeight="1" x14ac:dyDescent="0.25">
      <c r="A892" s="3">
        <f t="shared" si="13"/>
        <v>6</v>
      </c>
      <c r="B892" s="1">
        <v>41565</v>
      </c>
      <c r="C892" s="2">
        <v>0.58333333333333337</v>
      </c>
      <c r="G892">
        <v>0</v>
      </c>
      <c r="H892">
        <v>0</v>
      </c>
      <c r="I892">
        <v>0</v>
      </c>
      <c r="J892">
        <v>0</v>
      </c>
      <c r="K892" t="s">
        <v>16</v>
      </c>
      <c r="L892" t="s">
        <v>17</v>
      </c>
      <c r="Q892" s="3"/>
      <c r="R892" s="3"/>
    </row>
    <row r="893" spans="1:18" customFormat="1" ht="14.25" customHeight="1" x14ac:dyDescent="0.25">
      <c r="A893" s="3">
        <f t="shared" si="13"/>
        <v>6</v>
      </c>
      <c r="B893" s="1">
        <v>41565</v>
      </c>
      <c r="C893" s="2">
        <v>0.60416666666666663</v>
      </c>
      <c r="G893">
        <v>0</v>
      </c>
      <c r="H893">
        <v>0</v>
      </c>
      <c r="I893">
        <v>0</v>
      </c>
      <c r="J893">
        <v>0</v>
      </c>
      <c r="K893" t="s">
        <v>14</v>
      </c>
      <c r="L893" t="s">
        <v>15</v>
      </c>
      <c r="Q893" s="3"/>
      <c r="R893" s="3"/>
    </row>
    <row r="894" spans="1:18" customFormat="1" ht="14.25" customHeight="1" x14ac:dyDescent="0.25">
      <c r="A894" s="3">
        <f t="shared" si="13"/>
        <v>6</v>
      </c>
      <c r="B894" s="1">
        <v>41565</v>
      </c>
      <c r="C894" s="2">
        <v>0.60416666666666663</v>
      </c>
      <c r="D894" t="s">
        <v>240</v>
      </c>
      <c r="E894" t="s">
        <v>1206</v>
      </c>
      <c r="G894">
        <v>0</v>
      </c>
      <c r="H894">
        <v>1</v>
      </c>
      <c r="I894">
        <v>0</v>
      </c>
      <c r="J894">
        <v>0</v>
      </c>
      <c r="K894" t="s">
        <v>16</v>
      </c>
      <c r="L894" t="s">
        <v>17</v>
      </c>
      <c r="M894" t="s">
        <v>492</v>
      </c>
      <c r="N894" t="s">
        <v>736</v>
      </c>
      <c r="O894" t="s">
        <v>737</v>
      </c>
      <c r="P894" t="s">
        <v>29</v>
      </c>
      <c r="Q894" s="3"/>
      <c r="R894" s="3"/>
    </row>
    <row r="895" spans="1:18" customFormat="1" ht="14.25" customHeight="1" x14ac:dyDescent="0.25">
      <c r="A895" s="3">
        <f t="shared" si="13"/>
        <v>6</v>
      </c>
      <c r="B895" s="1">
        <v>41565</v>
      </c>
      <c r="C895" s="2">
        <v>0.625</v>
      </c>
      <c r="G895">
        <v>0</v>
      </c>
      <c r="H895">
        <v>0</v>
      </c>
      <c r="I895">
        <v>0</v>
      </c>
      <c r="J895">
        <v>0</v>
      </c>
      <c r="K895" t="s">
        <v>14</v>
      </c>
      <c r="L895" t="s">
        <v>15</v>
      </c>
      <c r="Q895" s="3"/>
      <c r="R895" s="3"/>
    </row>
    <row r="896" spans="1:18" customFormat="1" ht="14.25" customHeight="1" x14ac:dyDescent="0.25">
      <c r="A896" s="3">
        <f t="shared" si="13"/>
        <v>6</v>
      </c>
      <c r="B896" s="1">
        <v>41565</v>
      </c>
      <c r="C896" s="2">
        <v>0.64583333333333337</v>
      </c>
      <c r="G896">
        <v>0</v>
      </c>
      <c r="H896">
        <v>0</v>
      </c>
      <c r="I896">
        <v>0</v>
      </c>
      <c r="J896">
        <v>0</v>
      </c>
      <c r="K896" t="s">
        <v>14</v>
      </c>
      <c r="L896" t="s">
        <v>15</v>
      </c>
      <c r="Q896" s="3"/>
      <c r="R896" s="3"/>
    </row>
    <row r="897" spans="1:18" customFormat="1" ht="14.25" customHeight="1" x14ac:dyDescent="0.25">
      <c r="A897" s="3">
        <f t="shared" si="13"/>
        <v>6</v>
      </c>
      <c r="B897" s="1">
        <v>41565</v>
      </c>
      <c r="C897" s="2">
        <v>0.66666666666666663</v>
      </c>
      <c r="G897">
        <v>0</v>
      </c>
      <c r="H897">
        <v>0</v>
      </c>
      <c r="I897">
        <v>0</v>
      </c>
      <c r="J897">
        <v>0</v>
      </c>
      <c r="K897" t="s">
        <v>39</v>
      </c>
      <c r="L897" t="s">
        <v>40</v>
      </c>
      <c r="Q897" s="3"/>
      <c r="R897" s="3"/>
    </row>
    <row r="898" spans="1:18" customFormat="1" ht="14.25" customHeight="1" x14ac:dyDescent="0.25">
      <c r="A898" s="3">
        <f t="shared" si="13"/>
        <v>6</v>
      </c>
      <c r="B898" s="1">
        <v>41565</v>
      </c>
      <c r="C898" s="2">
        <v>0.6875</v>
      </c>
      <c r="G898">
        <v>0</v>
      </c>
      <c r="H898">
        <v>0</v>
      </c>
      <c r="I898">
        <v>0</v>
      </c>
      <c r="J898">
        <v>0</v>
      </c>
      <c r="K898" t="s">
        <v>39</v>
      </c>
      <c r="L898" t="s">
        <v>40</v>
      </c>
      <c r="Q898" s="3"/>
      <c r="R898" s="3"/>
    </row>
    <row r="899" spans="1:18" ht="14.25" customHeight="1" x14ac:dyDescent="0.25">
      <c r="A899" s="3">
        <f t="shared" ref="A899:A962" si="14">WEEKDAY(B899,1)</f>
        <v>2</v>
      </c>
      <c r="B899" s="1">
        <v>41568</v>
      </c>
      <c r="C899" s="2">
        <v>0.41666666666666669</v>
      </c>
      <c r="D899" t="s">
        <v>299</v>
      </c>
      <c r="E899" t="s">
        <v>851</v>
      </c>
      <c r="F899"/>
      <c r="G899">
        <v>1</v>
      </c>
      <c r="H899">
        <v>0</v>
      </c>
      <c r="I899">
        <v>0</v>
      </c>
      <c r="J899">
        <v>0</v>
      </c>
      <c r="K899" t="s">
        <v>30</v>
      </c>
      <c r="L899" t="s">
        <v>31</v>
      </c>
      <c r="M899" t="s">
        <v>165</v>
      </c>
      <c r="N899" t="s">
        <v>564</v>
      </c>
      <c r="O899" t="s">
        <v>565</v>
      </c>
      <c r="P899" t="s">
        <v>21</v>
      </c>
    </row>
    <row r="900" spans="1:18" ht="14.25" customHeight="1" x14ac:dyDescent="0.25">
      <c r="A900" s="3">
        <f t="shared" si="14"/>
        <v>2</v>
      </c>
      <c r="B900" s="1">
        <v>41568</v>
      </c>
      <c r="C900" s="2">
        <v>0.4375</v>
      </c>
      <c r="D900" t="s">
        <v>299</v>
      </c>
      <c r="E900" t="s">
        <v>851</v>
      </c>
      <c r="F900"/>
      <c r="G900">
        <v>1</v>
      </c>
      <c r="H900">
        <v>0</v>
      </c>
      <c r="I900">
        <v>0</v>
      </c>
      <c r="J900">
        <v>0</v>
      </c>
      <c r="K900" t="s">
        <v>30</v>
      </c>
      <c r="L900" t="s">
        <v>31</v>
      </c>
      <c r="M900" t="s">
        <v>165</v>
      </c>
      <c r="N900" t="s">
        <v>564</v>
      </c>
      <c r="O900" t="s">
        <v>565</v>
      </c>
      <c r="P900" t="s">
        <v>21</v>
      </c>
    </row>
    <row r="901" spans="1:18" ht="14.25" customHeight="1" x14ac:dyDescent="0.25">
      <c r="A901" s="3">
        <f t="shared" si="14"/>
        <v>2</v>
      </c>
      <c r="B901" s="1">
        <v>41568</v>
      </c>
      <c r="C901" s="2">
        <v>0.4375</v>
      </c>
      <c r="D901" t="s">
        <v>241</v>
      </c>
      <c r="E901" t="s">
        <v>1282</v>
      </c>
      <c r="F901"/>
      <c r="G901">
        <v>0</v>
      </c>
      <c r="H901">
        <v>1</v>
      </c>
      <c r="I901">
        <v>0</v>
      </c>
      <c r="J901">
        <v>0</v>
      </c>
      <c r="K901" t="s">
        <v>57</v>
      </c>
      <c r="L901" t="s">
        <v>58</v>
      </c>
      <c r="M901" t="s">
        <v>137</v>
      </c>
      <c r="N901" t="s">
        <v>138</v>
      </c>
      <c r="O901" t="s">
        <v>139</v>
      </c>
      <c r="P901" t="s">
        <v>21</v>
      </c>
    </row>
    <row r="902" spans="1:18" ht="14.25" customHeight="1" x14ac:dyDescent="0.25">
      <c r="A902" s="3">
        <f t="shared" si="14"/>
        <v>2</v>
      </c>
      <c r="B902" s="1">
        <v>41568</v>
      </c>
      <c r="C902" s="2">
        <v>0.45833333333333331</v>
      </c>
      <c r="D902" t="s">
        <v>241</v>
      </c>
      <c r="E902" t="s">
        <v>1292</v>
      </c>
      <c r="F902"/>
      <c r="G902">
        <v>1</v>
      </c>
      <c r="H902">
        <v>0</v>
      </c>
      <c r="I902">
        <v>0</v>
      </c>
      <c r="J902">
        <v>0</v>
      </c>
      <c r="K902" t="s">
        <v>57</v>
      </c>
      <c r="L902" t="s">
        <v>58</v>
      </c>
      <c r="M902" t="s">
        <v>32</v>
      </c>
      <c r="N902" t="s">
        <v>33</v>
      </c>
      <c r="O902" t="s">
        <v>34</v>
      </c>
      <c r="P902" t="s">
        <v>21</v>
      </c>
    </row>
    <row r="903" spans="1:18" ht="14.25" customHeight="1" x14ac:dyDescent="0.25">
      <c r="A903" s="3">
        <f t="shared" si="14"/>
        <v>2</v>
      </c>
      <c r="B903" s="1">
        <v>41568</v>
      </c>
      <c r="C903" s="2">
        <v>0.47916666666666669</v>
      </c>
      <c r="D903" t="s">
        <v>241</v>
      </c>
      <c r="E903" t="s">
        <v>1292</v>
      </c>
      <c r="F903"/>
      <c r="G903">
        <v>1</v>
      </c>
      <c r="H903">
        <v>0</v>
      </c>
      <c r="I903">
        <v>0</v>
      </c>
      <c r="J903">
        <v>0</v>
      </c>
      <c r="K903" t="s">
        <v>57</v>
      </c>
      <c r="L903" t="s">
        <v>58</v>
      </c>
      <c r="M903" t="s">
        <v>32</v>
      </c>
      <c r="N903" t="s">
        <v>33</v>
      </c>
      <c r="O903" t="s">
        <v>34</v>
      </c>
      <c r="P903" t="s">
        <v>21</v>
      </c>
    </row>
    <row r="904" spans="1:18" ht="14.25" customHeight="1" x14ac:dyDescent="0.25">
      <c r="A904" s="3">
        <f t="shared" si="14"/>
        <v>2</v>
      </c>
      <c r="B904" s="1">
        <v>41568</v>
      </c>
      <c r="C904" s="2">
        <v>0.47916666666666669</v>
      </c>
      <c r="D904" t="s">
        <v>298</v>
      </c>
      <c r="E904" t="s">
        <v>1281</v>
      </c>
      <c r="F904" t="s">
        <v>1235</v>
      </c>
      <c r="G904">
        <v>0</v>
      </c>
      <c r="H904">
        <v>1</v>
      </c>
      <c r="I904">
        <v>0</v>
      </c>
      <c r="J904">
        <v>1</v>
      </c>
      <c r="K904" t="s">
        <v>135</v>
      </c>
      <c r="L904" t="s">
        <v>136</v>
      </c>
      <c r="M904" t="s">
        <v>1236</v>
      </c>
      <c r="N904" t="s">
        <v>1237</v>
      </c>
      <c r="O904" t="s">
        <v>1238</v>
      </c>
      <c r="P904" t="s">
        <v>29</v>
      </c>
    </row>
    <row r="905" spans="1:18" ht="14.25" customHeight="1" x14ac:dyDescent="0.25">
      <c r="A905" s="3">
        <f t="shared" si="14"/>
        <v>2</v>
      </c>
      <c r="B905" s="1">
        <v>41568</v>
      </c>
      <c r="C905" s="2">
        <v>0.5</v>
      </c>
      <c r="D905" t="s">
        <v>286</v>
      </c>
      <c r="E905" t="s">
        <v>1283</v>
      </c>
      <c r="F905"/>
      <c r="G905">
        <v>0</v>
      </c>
      <c r="H905">
        <v>1</v>
      </c>
      <c r="I905">
        <v>0</v>
      </c>
      <c r="J905">
        <v>0</v>
      </c>
      <c r="K905" t="s">
        <v>140</v>
      </c>
      <c r="L905" t="s">
        <v>141</v>
      </c>
      <c r="M905" t="s">
        <v>215</v>
      </c>
      <c r="N905" t="s">
        <v>216</v>
      </c>
      <c r="O905" t="s">
        <v>217</v>
      </c>
      <c r="P905" t="s">
        <v>25</v>
      </c>
    </row>
    <row r="906" spans="1:18" ht="14.25" customHeight="1" x14ac:dyDescent="0.25">
      <c r="A906" s="3">
        <f t="shared" si="14"/>
        <v>2</v>
      </c>
      <c r="B906" s="1">
        <v>41568</v>
      </c>
      <c r="C906" s="2">
        <v>0.5</v>
      </c>
      <c r="D906"/>
      <c r="E906"/>
      <c r="F906"/>
      <c r="G906">
        <v>0</v>
      </c>
      <c r="H906">
        <v>0</v>
      </c>
      <c r="I906">
        <v>0</v>
      </c>
      <c r="J906">
        <v>0</v>
      </c>
      <c r="K906" t="s">
        <v>846</v>
      </c>
      <c r="L906" t="s">
        <v>847</v>
      </c>
      <c r="M906"/>
      <c r="N906"/>
      <c r="O906"/>
      <c r="P906"/>
    </row>
    <row r="907" spans="1:18" ht="14.25" customHeight="1" x14ac:dyDescent="0.25">
      <c r="A907" s="3">
        <f t="shared" si="14"/>
        <v>2</v>
      </c>
      <c r="B907" s="1">
        <v>41568</v>
      </c>
      <c r="C907" s="2">
        <v>0.5</v>
      </c>
      <c r="D907" t="s">
        <v>898</v>
      </c>
      <c r="E907" t="s">
        <v>1279</v>
      </c>
      <c r="F907" t="s">
        <v>1232</v>
      </c>
      <c r="G907">
        <v>0</v>
      </c>
      <c r="H907">
        <v>1</v>
      </c>
      <c r="I907">
        <v>0</v>
      </c>
      <c r="J907">
        <v>0</v>
      </c>
      <c r="K907" t="s">
        <v>135</v>
      </c>
      <c r="L907" t="s">
        <v>136</v>
      </c>
      <c r="M907" t="s">
        <v>95</v>
      </c>
      <c r="N907" t="s">
        <v>431</v>
      </c>
      <c r="O907" t="s">
        <v>432</v>
      </c>
      <c r="P907" t="s">
        <v>25</v>
      </c>
    </row>
    <row r="908" spans="1:18" ht="14.25" customHeight="1" x14ac:dyDescent="0.25">
      <c r="A908" s="3">
        <f t="shared" si="14"/>
        <v>2</v>
      </c>
      <c r="B908" s="1">
        <v>41568</v>
      </c>
      <c r="C908" s="2">
        <v>0.52083333333333337</v>
      </c>
      <c r="D908" t="s">
        <v>287</v>
      </c>
      <c r="E908" t="s">
        <v>1284</v>
      </c>
      <c r="F908"/>
      <c r="G908">
        <v>1</v>
      </c>
      <c r="H908">
        <v>0</v>
      </c>
      <c r="I908">
        <v>0</v>
      </c>
      <c r="J908">
        <v>0</v>
      </c>
      <c r="K908" t="s">
        <v>140</v>
      </c>
      <c r="L908" t="s">
        <v>141</v>
      </c>
      <c r="M908" t="s">
        <v>517</v>
      </c>
      <c r="N908" t="s">
        <v>518</v>
      </c>
      <c r="O908" t="s">
        <v>519</v>
      </c>
      <c r="P908" t="s">
        <v>25</v>
      </c>
    </row>
    <row r="909" spans="1:18" ht="14.25" customHeight="1" x14ac:dyDescent="0.25">
      <c r="A909" s="3">
        <f t="shared" si="14"/>
        <v>2</v>
      </c>
      <c r="B909" s="1">
        <v>41568</v>
      </c>
      <c r="C909" s="2">
        <v>0.52083333333333337</v>
      </c>
      <c r="D909"/>
      <c r="E909"/>
      <c r="F909"/>
      <c r="G909">
        <v>0</v>
      </c>
      <c r="H909">
        <v>0</v>
      </c>
      <c r="I909">
        <v>0</v>
      </c>
      <c r="J909">
        <v>0</v>
      </c>
      <c r="K909" t="s">
        <v>846</v>
      </c>
      <c r="L909" t="s">
        <v>847</v>
      </c>
      <c r="M909"/>
      <c r="N909"/>
      <c r="O909"/>
      <c r="P909"/>
    </row>
    <row r="910" spans="1:18" ht="14.25" customHeight="1" x14ac:dyDescent="0.25">
      <c r="A910" s="3">
        <f t="shared" si="14"/>
        <v>2</v>
      </c>
      <c r="B910" s="1">
        <v>41568</v>
      </c>
      <c r="C910" s="2">
        <v>0.52083333333333337</v>
      </c>
      <c r="D910" t="s">
        <v>898</v>
      </c>
      <c r="E910" t="s">
        <v>1279</v>
      </c>
      <c r="F910"/>
      <c r="G910">
        <v>0</v>
      </c>
      <c r="H910">
        <v>1</v>
      </c>
      <c r="I910">
        <v>0</v>
      </c>
      <c r="J910">
        <v>0</v>
      </c>
      <c r="K910" t="s">
        <v>135</v>
      </c>
      <c r="L910" t="s">
        <v>136</v>
      </c>
      <c r="M910" t="s">
        <v>95</v>
      </c>
      <c r="N910" t="s">
        <v>431</v>
      </c>
      <c r="O910" t="s">
        <v>432</v>
      </c>
      <c r="P910" t="s">
        <v>25</v>
      </c>
    </row>
    <row r="911" spans="1:18" ht="14.25" customHeight="1" x14ac:dyDescent="0.25">
      <c r="A911" s="3">
        <f t="shared" si="14"/>
        <v>2</v>
      </c>
      <c r="B911" s="1">
        <v>41568</v>
      </c>
      <c r="C911" s="2">
        <v>0.54166666666666663</v>
      </c>
      <c r="D911" t="s">
        <v>433</v>
      </c>
      <c r="E911" t="s">
        <v>1285</v>
      </c>
      <c r="F911"/>
      <c r="G911">
        <v>0</v>
      </c>
      <c r="H911">
        <v>1</v>
      </c>
      <c r="I911">
        <v>0</v>
      </c>
      <c r="J911">
        <v>0</v>
      </c>
      <c r="K911" t="s">
        <v>140</v>
      </c>
      <c r="L911" t="s">
        <v>141</v>
      </c>
      <c r="M911" t="s">
        <v>517</v>
      </c>
      <c r="N911" t="s">
        <v>518</v>
      </c>
      <c r="O911" t="s">
        <v>519</v>
      </c>
      <c r="P911" t="s">
        <v>25</v>
      </c>
    </row>
    <row r="912" spans="1:18" ht="14.25" customHeight="1" x14ac:dyDescent="0.25">
      <c r="A912" s="3">
        <f t="shared" si="14"/>
        <v>2</v>
      </c>
      <c r="B912" s="1">
        <v>41568</v>
      </c>
      <c r="C912" s="2">
        <v>0.54166666666666663</v>
      </c>
      <c r="D912" t="s">
        <v>299</v>
      </c>
      <c r="E912" t="s">
        <v>1009</v>
      </c>
      <c r="F912"/>
      <c r="G912">
        <v>0</v>
      </c>
      <c r="H912">
        <v>1</v>
      </c>
      <c r="I912">
        <v>0</v>
      </c>
      <c r="J912">
        <v>0</v>
      </c>
      <c r="K912" t="s">
        <v>57</v>
      </c>
      <c r="L912" t="s">
        <v>58</v>
      </c>
      <c r="M912" t="s">
        <v>168</v>
      </c>
      <c r="N912" t="s">
        <v>169</v>
      </c>
      <c r="O912" t="s">
        <v>170</v>
      </c>
      <c r="P912" t="s">
        <v>21</v>
      </c>
    </row>
    <row r="913" spans="1:16" ht="14.25" customHeight="1" x14ac:dyDescent="0.25">
      <c r="A913" s="3">
        <f t="shared" si="14"/>
        <v>2</v>
      </c>
      <c r="B913" s="1">
        <v>41568</v>
      </c>
      <c r="C913" s="2">
        <v>0.54166666666666663</v>
      </c>
      <c r="D913" t="s">
        <v>335</v>
      </c>
      <c r="E913" t="s">
        <v>1226</v>
      </c>
      <c r="F913"/>
      <c r="G913">
        <v>1</v>
      </c>
      <c r="H913">
        <v>0</v>
      </c>
      <c r="I913">
        <v>0</v>
      </c>
      <c r="J913">
        <v>1</v>
      </c>
      <c r="K913" t="s">
        <v>135</v>
      </c>
      <c r="L913" t="s">
        <v>136</v>
      </c>
      <c r="M913" t="s">
        <v>77</v>
      </c>
      <c r="N913" t="s">
        <v>1212</v>
      </c>
      <c r="O913" t="s">
        <v>1213</v>
      </c>
      <c r="P913" t="s">
        <v>21</v>
      </c>
    </row>
    <row r="914" spans="1:16" ht="14.25" customHeight="1" x14ac:dyDescent="0.25">
      <c r="A914" s="3">
        <f t="shared" si="14"/>
        <v>2</v>
      </c>
      <c r="B914" s="1">
        <v>41568</v>
      </c>
      <c r="C914" s="2">
        <v>0.5625</v>
      </c>
      <c r="D914" t="s">
        <v>299</v>
      </c>
      <c r="E914" t="s">
        <v>1286</v>
      </c>
      <c r="F914"/>
      <c r="G914">
        <v>1</v>
      </c>
      <c r="H914">
        <v>0</v>
      </c>
      <c r="I914">
        <v>0</v>
      </c>
      <c r="J914">
        <v>0</v>
      </c>
      <c r="K914" t="s">
        <v>140</v>
      </c>
      <c r="L914" t="s">
        <v>141</v>
      </c>
      <c r="M914" t="s">
        <v>868</v>
      </c>
      <c r="N914" t="s">
        <v>869</v>
      </c>
      <c r="O914" t="s">
        <v>870</v>
      </c>
      <c r="P914" t="s">
        <v>25</v>
      </c>
    </row>
    <row r="915" spans="1:16" ht="14.25" customHeight="1" x14ac:dyDescent="0.25">
      <c r="A915" s="3">
        <f t="shared" si="14"/>
        <v>2</v>
      </c>
      <c r="B915" s="1">
        <v>41568</v>
      </c>
      <c r="C915" s="2">
        <v>0.5625</v>
      </c>
      <c r="D915" t="s">
        <v>268</v>
      </c>
      <c r="E915" t="s">
        <v>1287</v>
      </c>
      <c r="F915"/>
      <c r="G915">
        <v>0</v>
      </c>
      <c r="H915">
        <v>1</v>
      </c>
      <c r="I915">
        <v>0</v>
      </c>
      <c r="J915">
        <v>0</v>
      </c>
      <c r="K915" t="s">
        <v>30</v>
      </c>
      <c r="L915" t="s">
        <v>31</v>
      </c>
      <c r="M915" t="s">
        <v>502</v>
      </c>
      <c r="N915" t="s">
        <v>503</v>
      </c>
      <c r="O915" t="s">
        <v>504</v>
      </c>
      <c r="P915" t="s">
        <v>21</v>
      </c>
    </row>
    <row r="916" spans="1:16" ht="14.25" customHeight="1" x14ac:dyDescent="0.25">
      <c r="A916" s="3">
        <f t="shared" si="14"/>
        <v>2</v>
      </c>
      <c r="B916" s="1">
        <v>41568</v>
      </c>
      <c r="C916" s="2">
        <v>0.5625</v>
      </c>
      <c r="D916" t="s">
        <v>299</v>
      </c>
      <c r="E916" t="s">
        <v>1009</v>
      </c>
      <c r="F916"/>
      <c r="G916">
        <v>0</v>
      </c>
      <c r="H916">
        <v>1</v>
      </c>
      <c r="I916">
        <v>0</v>
      </c>
      <c r="J916">
        <v>0</v>
      </c>
      <c r="K916" t="s">
        <v>57</v>
      </c>
      <c r="L916" t="s">
        <v>58</v>
      </c>
      <c r="M916" t="s">
        <v>168</v>
      </c>
      <c r="N916" t="s">
        <v>169</v>
      </c>
      <c r="O916" t="s">
        <v>170</v>
      </c>
      <c r="P916" t="s">
        <v>21</v>
      </c>
    </row>
    <row r="917" spans="1:16" ht="14.25" customHeight="1" x14ac:dyDescent="0.25">
      <c r="A917" s="3">
        <f t="shared" si="14"/>
        <v>2</v>
      </c>
      <c r="B917" s="1">
        <v>41568</v>
      </c>
      <c r="C917" s="2">
        <v>0.58333333333333337</v>
      </c>
      <c r="D917" t="s">
        <v>299</v>
      </c>
      <c r="E917" t="s">
        <v>1286</v>
      </c>
      <c r="F917"/>
      <c r="G917">
        <v>1</v>
      </c>
      <c r="H917">
        <v>0</v>
      </c>
      <c r="I917">
        <v>0</v>
      </c>
      <c r="J917">
        <v>0</v>
      </c>
      <c r="K917" t="s">
        <v>140</v>
      </c>
      <c r="L917" t="s">
        <v>141</v>
      </c>
      <c r="M917" t="s">
        <v>868</v>
      </c>
      <c r="N917" t="s">
        <v>869</v>
      </c>
      <c r="O917" t="s">
        <v>870</v>
      </c>
      <c r="P917" t="s">
        <v>25</v>
      </c>
    </row>
    <row r="918" spans="1:16" ht="14.25" customHeight="1" x14ac:dyDescent="0.25">
      <c r="A918" s="3">
        <f t="shared" si="14"/>
        <v>2</v>
      </c>
      <c r="B918" s="1">
        <v>41568</v>
      </c>
      <c r="C918" s="2">
        <v>0.58333333333333337</v>
      </c>
      <c r="D918" t="s">
        <v>299</v>
      </c>
      <c r="E918" t="s">
        <v>823</v>
      </c>
      <c r="F918"/>
      <c r="G918">
        <v>0</v>
      </c>
      <c r="H918">
        <v>1</v>
      </c>
      <c r="I918">
        <v>0</v>
      </c>
      <c r="J918">
        <v>0</v>
      </c>
      <c r="K918" t="s">
        <v>30</v>
      </c>
      <c r="L918" t="s">
        <v>31</v>
      </c>
      <c r="M918" t="s">
        <v>77</v>
      </c>
      <c r="N918" t="s">
        <v>205</v>
      </c>
      <c r="O918" t="s">
        <v>206</v>
      </c>
      <c r="P918" t="s">
        <v>21</v>
      </c>
    </row>
    <row r="919" spans="1:16" ht="14.25" customHeight="1" x14ac:dyDescent="0.25">
      <c r="A919" s="3">
        <f t="shared" si="14"/>
        <v>2</v>
      </c>
      <c r="B919" s="1">
        <v>41568</v>
      </c>
      <c r="C919" s="2">
        <v>0.58333333333333337</v>
      </c>
      <c r="D919" t="s">
        <v>268</v>
      </c>
      <c r="E919" t="s">
        <v>1293</v>
      </c>
      <c r="F919"/>
      <c r="G919">
        <v>1</v>
      </c>
      <c r="H919">
        <v>0</v>
      </c>
      <c r="I919">
        <v>0</v>
      </c>
      <c r="J919">
        <v>0</v>
      </c>
      <c r="K919" t="s">
        <v>57</v>
      </c>
      <c r="L919" t="s">
        <v>58</v>
      </c>
      <c r="M919" t="s">
        <v>1113</v>
      </c>
      <c r="N919" t="s">
        <v>1114</v>
      </c>
      <c r="O919" t="s">
        <v>1115</v>
      </c>
      <c r="P919" t="s">
        <v>29</v>
      </c>
    </row>
    <row r="920" spans="1:16" ht="14.25" customHeight="1" x14ac:dyDescent="0.25">
      <c r="A920" s="3">
        <f t="shared" si="14"/>
        <v>2</v>
      </c>
      <c r="B920" s="1">
        <v>41568</v>
      </c>
      <c r="C920" s="2">
        <v>0.60416666666666663</v>
      </c>
      <c r="D920"/>
      <c r="E920"/>
      <c r="F920"/>
      <c r="G920">
        <v>0</v>
      </c>
      <c r="H920">
        <v>0</v>
      </c>
      <c r="I920">
        <v>0</v>
      </c>
      <c r="J920">
        <v>0</v>
      </c>
      <c r="K920" t="s">
        <v>140</v>
      </c>
      <c r="L920" t="s">
        <v>141</v>
      </c>
      <c r="M920"/>
      <c r="N920"/>
      <c r="O920"/>
      <c r="P920"/>
    </row>
    <row r="921" spans="1:16" ht="14.25" customHeight="1" x14ac:dyDescent="0.25">
      <c r="A921" s="3">
        <f t="shared" si="14"/>
        <v>2</v>
      </c>
      <c r="B921" s="1">
        <v>41568</v>
      </c>
      <c r="C921" s="2">
        <v>0.60416666666666663</v>
      </c>
      <c r="D921" t="s">
        <v>704</v>
      </c>
      <c r="E921" t="s">
        <v>914</v>
      </c>
      <c r="F921"/>
      <c r="G921">
        <v>0</v>
      </c>
      <c r="H921">
        <v>1</v>
      </c>
      <c r="I921">
        <v>0</v>
      </c>
      <c r="J921">
        <v>0</v>
      </c>
      <c r="K921" t="s">
        <v>30</v>
      </c>
      <c r="L921" t="s">
        <v>31</v>
      </c>
      <c r="M921" t="s">
        <v>156</v>
      </c>
      <c r="N921" t="s">
        <v>157</v>
      </c>
      <c r="O921" t="s">
        <v>158</v>
      </c>
      <c r="P921" t="s">
        <v>25</v>
      </c>
    </row>
    <row r="922" spans="1:16" ht="14.25" customHeight="1" x14ac:dyDescent="0.25">
      <c r="A922" s="3">
        <f t="shared" si="14"/>
        <v>2</v>
      </c>
      <c r="B922" s="1">
        <v>41568</v>
      </c>
      <c r="C922" s="2">
        <v>0.625</v>
      </c>
      <c r="D922" t="s">
        <v>704</v>
      </c>
      <c r="E922" t="s">
        <v>1280</v>
      </c>
      <c r="F922"/>
      <c r="G922">
        <v>1</v>
      </c>
      <c r="H922">
        <v>0</v>
      </c>
      <c r="I922">
        <v>0</v>
      </c>
      <c r="J922">
        <v>0</v>
      </c>
      <c r="K922" t="s">
        <v>30</v>
      </c>
      <c r="L922" t="s">
        <v>31</v>
      </c>
      <c r="M922" t="s">
        <v>486</v>
      </c>
      <c r="N922" t="s">
        <v>1233</v>
      </c>
      <c r="O922" t="s">
        <v>1234</v>
      </c>
      <c r="P922" t="s">
        <v>21</v>
      </c>
    </row>
    <row r="923" spans="1:16" ht="14.25" customHeight="1" x14ac:dyDescent="0.25">
      <c r="A923" s="3">
        <f t="shared" si="14"/>
        <v>2</v>
      </c>
      <c r="B923" s="1">
        <v>41568</v>
      </c>
      <c r="C923" s="2">
        <v>0.64583333333333337</v>
      </c>
      <c r="D923" t="s">
        <v>704</v>
      </c>
      <c r="E923" t="s">
        <v>985</v>
      </c>
      <c r="F923"/>
      <c r="G923">
        <v>0</v>
      </c>
      <c r="H923">
        <v>1</v>
      </c>
      <c r="I923">
        <v>0</v>
      </c>
      <c r="J923">
        <v>0</v>
      </c>
      <c r="K923" t="s">
        <v>30</v>
      </c>
      <c r="L923" t="s">
        <v>31</v>
      </c>
      <c r="M923" t="s">
        <v>41</v>
      </c>
      <c r="N923" t="s">
        <v>42</v>
      </c>
      <c r="O923" t="s">
        <v>43</v>
      </c>
      <c r="P923" t="s">
        <v>25</v>
      </c>
    </row>
    <row r="924" spans="1:16" ht="14.25" customHeight="1" x14ac:dyDescent="0.25">
      <c r="A924" s="3">
        <f t="shared" si="14"/>
        <v>2</v>
      </c>
      <c r="B924" s="1">
        <v>41568</v>
      </c>
      <c r="C924" s="2">
        <v>0.66666666666666663</v>
      </c>
      <c r="D924" t="s">
        <v>704</v>
      </c>
      <c r="E924" t="s">
        <v>985</v>
      </c>
      <c r="F924"/>
      <c r="G924">
        <v>0</v>
      </c>
      <c r="H924">
        <v>1</v>
      </c>
      <c r="I924">
        <v>0</v>
      </c>
      <c r="J924">
        <v>0</v>
      </c>
      <c r="K924" t="s">
        <v>30</v>
      </c>
      <c r="L924" t="s">
        <v>31</v>
      </c>
      <c r="M924" t="s">
        <v>41</v>
      </c>
      <c r="N924" t="s">
        <v>42</v>
      </c>
      <c r="O924" t="s">
        <v>43</v>
      </c>
      <c r="P924" t="s">
        <v>25</v>
      </c>
    </row>
    <row r="925" spans="1:16" ht="14.25" customHeight="1" x14ac:dyDescent="0.25">
      <c r="A925" s="3">
        <f t="shared" si="14"/>
        <v>2</v>
      </c>
      <c r="B925" s="1">
        <v>41568</v>
      </c>
      <c r="C925" s="2">
        <v>0.72916666666666663</v>
      </c>
      <c r="D925" t="s">
        <v>257</v>
      </c>
      <c r="E925" t="s">
        <v>1288</v>
      </c>
      <c r="F925"/>
      <c r="G925">
        <v>0</v>
      </c>
      <c r="H925">
        <v>1</v>
      </c>
      <c r="I925">
        <v>0</v>
      </c>
      <c r="J925">
        <v>0</v>
      </c>
      <c r="K925" t="s">
        <v>81</v>
      </c>
      <c r="L925" t="s">
        <v>82</v>
      </c>
      <c r="M925" t="s">
        <v>1207</v>
      </c>
      <c r="N925" t="s">
        <v>645</v>
      </c>
      <c r="O925" t="s">
        <v>1208</v>
      </c>
      <c r="P925" t="s">
        <v>29</v>
      </c>
    </row>
    <row r="926" spans="1:16" ht="14.25" customHeight="1" x14ac:dyDescent="0.25">
      <c r="A926" s="3">
        <f t="shared" si="14"/>
        <v>2</v>
      </c>
      <c r="B926" s="1">
        <v>41568</v>
      </c>
      <c r="C926" s="2">
        <v>0.75</v>
      </c>
      <c r="D926" t="s">
        <v>257</v>
      </c>
      <c r="E926" t="s">
        <v>1288</v>
      </c>
      <c r="F926"/>
      <c r="G926">
        <v>0</v>
      </c>
      <c r="H926">
        <v>1</v>
      </c>
      <c r="I926">
        <v>0</v>
      </c>
      <c r="J926">
        <v>0</v>
      </c>
      <c r="K926" t="s">
        <v>81</v>
      </c>
      <c r="L926" t="s">
        <v>82</v>
      </c>
      <c r="M926" t="s">
        <v>1207</v>
      </c>
      <c r="N926" t="s">
        <v>645</v>
      </c>
      <c r="O926" t="s">
        <v>1208</v>
      </c>
      <c r="P926" t="s">
        <v>29</v>
      </c>
    </row>
    <row r="927" spans="1:16" ht="14.25" customHeight="1" x14ac:dyDescent="0.25">
      <c r="A927" s="3">
        <f t="shared" si="14"/>
        <v>2</v>
      </c>
      <c r="B927" s="1">
        <v>41568</v>
      </c>
      <c r="C927" s="2">
        <v>0.77083333333333337</v>
      </c>
      <c r="D927"/>
      <c r="E927"/>
      <c r="F927"/>
      <c r="G927">
        <v>0</v>
      </c>
      <c r="H927">
        <v>0</v>
      </c>
      <c r="I927">
        <v>0</v>
      </c>
      <c r="J927">
        <v>0</v>
      </c>
      <c r="K927" t="s">
        <v>81</v>
      </c>
      <c r="L927" t="s">
        <v>82</v>
      </c>
      <c r="M927"/>
      <c r="N927"/>
      <c r="O927"/>
      <c r="P927"/>
    </row>
    <row r="928" spans="1:16" ht="14.25" customHeight="1" x14ac:dyDescent="0.25">
      <c r="A928" s="3">
        <f t="shared" si="14"/>
        <v>2</v>
      </c>
      <c r="B928" s="1">
        <v>41568</v>
      </c>
      <c r="C928" s="2">
        <v>0.79166666666666663</v>
      </c>
      <c r="D928" t="s">
        <v>255</v>
      </c>
      <c r="E928" t="s">
        <v>1294</v>
      </c>
      <c r="F928" t="s">
        <v>1239</v>
      </c>
      <c r="G928">
        <v>0</v>
      </c>
      <c r="H928">
        <v>1</v>
      </c>
      <c r="I928">
        <v>0</v>
      </c>
      <c r="J928">
        <v>0</v>
      </c>
      <c r="K928" t="s">
        <v>14</v>
      </c>
      <c r="L928" t="s">
        <v>15</v>
      </c>
      <c r="M928" t="s">
        <v>832</v>
      </c>
      <c r="N928" t="s">
        <v>833</v>
      </c>
      <c r="O928" t="s">
        <v>834</v>
      </c>
      <c r="P928" t="s">
        <v>29</v>
      </c>
    </row>
    <row r="929" spans="1:16" ht="14.25" customHeight="1" x14ac:dyDescent="0.25">
      <c r="A929" s="3">
        <f t="shared" si="14"/>
        <v>2</v>
      </c>
      <c r="B929" s="1">
        <v>41568</v>
      </c>
      <c r="C929" s="2">
        <v>0.79166666666666663</v>
      </c>
      <c r="D929"/>
      <c r="E929"/>
      <c r="F929"/>
      <c r="G929">
        <v>0</v>
      </c>
      <c r="H929">
        <v>0</v>
      </c>
      <c r="I929">
        <v>0</v>
      </c>
      <c r="J929">
        <v>0</v>
      </c>
      <c r="K929" t="s">
        <v>16</v>
      </c>
      <c r="L929" t="s">
        <v>17</v>
      </c>
      <c r="M929"/>
      <c r="N929"/>
      <c r="O929"/>
      <c r="P929"/>
    </row>
    <row r="930" spans="1:16" ht="14.25" customHeight="1" x14ac:dyDescent="0.25">
      <c r="A930" s="3">
        <f t="shared" si="14"/>
        <v>2</v>
      </c>
      <c r="B930" s="1">
        <v>41568</v>
      </c>
      <c r="C930" s="2">
        <v>0.79166666666666663</v>
      </c>
      <c r="D930"/>
      <c r="E930"/>
      <c r="F930"/>
      <c r="G930">
        <v>0</v>
      </c>
      <c r="H930">
        <v>0</v>
      </c>
      <c r="I930">
        <v>0</v>
      </c>
      <c r="J930">
        <v>0</v>
      </c>
      <c r="K930" t="s">
        <v>81</v>
      </c>
      <c r="L930" t="s">
        <v>82</v>
      </c>
      <c r="M930"/>
      <c r="N930"/>
      <c r="O930"/>
      <c r="P930"/>
    </row>
    <row r="931" spans="1:16" ht="14.25" customHeight="1" x14ac:dyDescent="0.25">
      <c r="A931" s="3">
        <f t="shared" si="14"/>
        <v>2</v>
      </c>
      <c r="B931" s="1">
        <v>41568</v>
      </c>
      <c r="C931" s="2">
        <v>0.8125</v>
      </c>
      <c r="D931" t="s">
        <v>255</v>
      </c>
      <c r="E931" t="s">
        <v>1294</v>
      </c>
      <c r="F931"/>
      <c r="G931">
        <v>0</v>
      </c>
      <c r="H931">
        <v>1</v>
      </c>
      <c r="I931">
        <v>0</v>
      </c>
      <c r="J931">
        <v>0</v>
      </c>
      <c r="K931" t="s">
        <v>14</v>
      </c>
      <c r="L931" t="s">
        <v>15</v>
      </c>
      <c r="M931" t="s">
        <v>832</v>
      </c>
      <c r="N931" t="s">
        <v>833</v>
      </c>
      <c r="O931" t="s">
        <v>834</v>
      </c>
      <c r="P931" t="s">
        <v>29</v>
      </c>
    </row>
    <row r="932" spans="1:16" ht="14.25" customHeight="1" x14ac:dyDescent="0.25">
      <c r="A932" s="3">
        <f t="shared" si="14"/>
        <v>2</v>
      </c>
      <c r="B932" s="1">
        <v>41568</v>
      </c>
      <c r="C932" s="2">
        <v>0.8125</v>
      </c>
      <c r="D932"/>
      <c r="E932"/>
      <c r="F932"/>
      <c r="G932">
        <v>0</v>
      </c>
      <c r="H932">
        <v>0</v>
      </c>
      <c r="I932">
        <v>0</v>
      </c>
      <c r="J932">
        <v>0</v>
      </c>
      <c r="K932" t="s">
        <v>16</v>
      </c>
      <c r="L932" t="s">
        <v>17</v>
      </c>
      <c r="M932"/>
      <c r="N932"/>
      <c r="O932"/>
      <c r="P932"/>
    </row>
    <row r="933" spans="1:16" ht="14.25" customHeight="1" x14ac:dyDescent="0.25">
      <c r="A933" s="3">
        <f t="shared" si="14"/>
        <v>2</v>
      </c>
      <c r="B933" s="1">
        <v>41568</v>
      </c>
      <c r="C933" s="2">
        <v>0.8125</v>
      </c>
      <c r="D933" t="s">
        <v>250</v>
      </c>
      <c r="E933" t="s">
        <v>1289</v>
      </c>
      <c r="F933"/>
      <c r="G933">
        <v>0</v>
      </c>
      <c r="H933">
        <v>1</v>
      </c>
      <c r="I933">
        <v>0</v>
      </c>
      <c r="J933">
        <v>0</v>
      </c>
      <c r="K933" t="s">
        <v>81</v>
      </c>
      <c r="L933" t="s">
        <v>82</v>
      </c>
      <c r="M933" t="s">
        <v>142</v>
      </c>
      <c r="N933" t="s">
        <v>143</v>
      </c>
      <c r="O933" t="s">
        <v>144</v>
      </c>
      <c r="P933" t="s">
        <v>29</v>
      </c>
    </row>
    <row r="934" spans="1:16" ht="14.25" customHeight="1" x14ac:dyDescent="0.25">
      <c r="A934" s="3">
        <f t="shared" si="14"/>
        <v>2</v>
      </c>
      <c r="B934" s="1">
        <v>41568</v>
      </c>
      <c r="C934" s="2">
        <v>0.83333333333333337</v>
      </c>
      <c r="D934" t="s">
        <v>255</v>
      </c>
      <c r="E934" t="s">
        <v>1294</v>
      </c>
      <c r="F934"/>
      <c r="G934">
        <v>0</v>
      </c>
      <c r="H934">
        <v>1</v>
      </c>
      <c r="I934">
        <v>0</v>
      </c>
      <c r="J934">
        <v>0</v>
      </c>
      <c r="K934" t="s">
        <v>14</v>
      </c>
      <c r="L934" t="s">
        <v>15</v>
      </c>
      <c r="M934" t="s">
        <v>832</v>
      </c>
      <c r="N934" t="s">
        <v>833</v>
      </c>
      <c r="O934" t="s">
        <v>834</v>
      </c>
      <c r="P934" t="s">
        <v>29</v>
      </c>
    </row>
    <row r="935" spans="1:16" ht="14.25" customHeight="1" x14ac:dyDescent="0.25">
      <c r="A935" s="3">
        <f t="shared" si="14"/>
        <v>2</v>
      </c>
      <c r="B935" s="1">
        <v>41568</v>
      </c>
      <c r="C935" s="2">
        <v>0.83333333333333337</v>
      </c>
      <c r="D935"/>
      <c r="E935"/>
      <c r="F935"/>
      <c r="G935">
        <v>0</v>
      </c>
      <c r="H935">
        <v>0</v>
      </c>
      <c r="I935">
        <v>0</v>
      </c>
      <c r="J935">
        <v>0</v>
      </c>
      <c r="K935" t="s">
        <v>16</v>
      </c>
      <c r="L935" t="s">
        <v>17</v>
      </c>
      <c r="M935"/>
      <c r="N935"/>
      <c r="O935"/>
      <c r="P935"/>
    </row>
    <row r="936" spans="1:16" ht="14.25" customHeight="1" x14ac:dyDescent="0.25">
      <c r="A936" s="3">
        <f t="shared" si="14"/>
        <v>2</v>
      </c>
      <c r="B936" s="1">
        <v>41568</v>
      </c>
      <c r="C936" s="2">
        <v>0.83333333333333337</v>
      </c>
      <c r="D936" t="s">
        <v>257</v>
      </c>
      <c r="E936" t="s">
        <v>1290</v>
      </c>
      <c r="F936"/>
      <c r="G936">
        <v>1</v>
      </c>
      <c r="H936">
        <v>0</v>
      </c>
      <c r="I936">
        <v>0</v>
      </c>
      <c r="J936">
        <v>0</v>
      </c>
      <c r="K936" t="s">
        <v>81</v>
      </c>
      <c r="L936" t="s">
        <v>82</v>
      </c>
      <c r="M936" t="s">
        <v>181</v>
      </c>
      <c r="N936" t="s">
        <v>807</v>
      </c>
      <c r="O936" t="s">
        <v>808</v>
      </c>
      <c r="P936" t="s">
        <v>21</v>
      </c>
    </row>
    <row r="937" spans="1:16" ht="14.25" customHeight="1" x14ac:dyDescent="0.25">
      <c r="A937" s="3">
        <f t="shared" si="14"/>
        <v>2</v>
      </c>
      <c r="B937" s="1">
        <v>41568</v>
      </c>
      <c r="C937" s="2">
        <v>0.85416666666666663</v>
      </c>
      <c r="D937"/>
      <c r="E937"/>
      <c r="F937"/>
      <c r="G937">
        <v>0</v>
      </c>
      <c r="H937">
        <v>0</v>
      </c>
      <c r="I937">
        <v>0</v>
      </c>
      <c r="J937">
        <v>0</v>
      </c>
      <c r="K937" t="s">
        <v>14</v>
      </c>
      <c r="L937" t="s">
        <v>15</v>
      </c>
      <c r="M937"/>
      <c r="N937"/>
      <c r="O937"/>
      <c r="P937"/>
    </row>
    <row r="938" spans="1:16" ht="14.25" customHeight="1" x14ac:dyDescent="0.25">
      <c r="A938" s="3">
        <f t="shared" si="14"/>
        <v>2</v>
      </c>
      <c r="B938" s="1">
        <v>41568</v>
      </c>
      <c r="C938" s="2">
        <v>0.85416666666666663</v>
      </c>
      <c r="D938"/>
      <c r="E938"/>
      <c r="F938"/>
      <c r="G938">
        <v>0</v>
      </c>
      <c r="H938">
        <v>0</v>
      </c>
      <c r="I938">
        <v>0</v>
      </c>
      <c r="J938">
        <v>0</v>
      </c>
      <c r="K938" t="s">
        <v>16</v>
      </c>
      <c r="L938" t="s">
        <v>17</v>
      </c>
      <c r="M938"/>
      <c r="N938"/>
      <c r="O938"/>
      <c r="P938"/>
    </row>
    <row r="939" spans="1:16" ht="14.25" customHeight="1" x14ac:dyDescent="0.25">
      <c r="A939" s="3">
        <f t="shared" si="14"/>
        <v>2</v>
      </c>
      <c r="B939" s="1">
        <v>41568</v>
      </c>
      <c r="C939" s="2">
        <v>0.85416666666666663</v>
      </c>
      <c r="D939" t="s">
        <v>250</v>
      </c>
      <c r="E939" t="s">
        <v>1291</v>
      </c>
      <c r="F939"/>
      <c r="G939">
        <v>0</v>
      </c>
      <c r="H939">
        <v>1</v>
      </c>
      <c r="I939">
        <v>0</v>
      </c>
      <c r="J939">
        <v>0</v>
      </c>
      <c r="K939" t="s">
        <v>81</v>
      </c>
      <c r="L939" t="s">
        <v>82</v>
      </c>
      <c r="M939" t="s">
        <v>95</v>
      </c>
      <c r="N939" t="s">
        <v>431</v>
      </c>
      <c r="O939" t="s">
        <v>432</v>
      </c>
      <c r="P939" t="s">
        <v>25</v>
      </c>
    </row>
    <row r="940" spans="1:16" ht="14.25" customHeight="1" x14ac:dyDescent="0.25">
      <c r="A940" s="3">
        <f t="shared" si="14"/>
        <v>3</v>
      </c>
      <c r="B940" s="1">
        <v>41569</v>
      </c>
      <c r="C940" s="2">
        <v>0.5</v>
      </c>
      <c r="D940"/>
      <c r="E940"/>
      <c r="F940"/>
      <c r="G940">
        <v>0</v>
      </c>
      <c r="H940">
        <v>0</v>
      </c>
      <c r="I940">
        <v>0</v>
      </c>
      <c r="J940">
        <v>0</v>
      </c>
      <c r="K940" t="s">
        <v>39</v>
      </c>
      <c r="L940" t="s">
        <v>40</v>
      </c>
      <c r="M940"/>
      <c r="N940"/>
      <c r="O940"/>
      <c r="P940"/>
    </row>
    <row r="941" spans="1:16" ht="14.25" customHeight="1" x14ac:dyDescent="0.25">
      <c r="A941" s="3">
        <f t="shared" si="14"/>
        <v>3</v>
      </c>
      <c r="B941" s="1">
        <v>41569</v>
      </c>
      <c r="C941" s="2">
        <v>0.52083333333333337</v>
      </c>
      <c r="D941"/>
      <c r="E941"/>
      <c r="F941"/>
      <c r="G941">
        <v>0</v>
      </c>
      <c r="H941">
        <v>0</v>
      </c>
      <c r="I941">
        <v>0</v>
      </c>
      <c r="J941">
        <v>0</v>
      </c>
      <c r="K941" t="s">
        <v>39</v>
      </c>
      <c r="L941" t="s">
        <v>40</v>
      </c>
      <c r="M941"/>
      <c r="N941"/>
      <c r="O941"/>
      <c r="P941"/>
    </row>
    <row r="942" spans="1:16" ht="14.25" customHeight="1" x14ac:dyDescent="0.25">
      <c r="A942" s="3">
        <f t="shared" si="14"/>
        <v>3</v>
      </c>
      <c r="B942" s="1">
        <v>41569</v>
      </c>
      <c r="C942" s="2">
        <v>0.54166666666666663</v>
      </c>
      <c r="D942"/>
      <c r="E942"/>
      <c r="F942"/>
      <c r="G942">
        <v>0</v>
      </c>
      <c r="H942">
        <v>0</v>
      </c>
      <c r="I942">
        <v>0</v>
      </c>
      <c r="J942">
        <v>0</v>
      </c>
      <c r="K942" t="s">
        <v>39</v>
      </c>
      <c r="L942" t="s">
        <v>40</v>
      </c>
      <c r="M942"/>
      <c r="N942"/>
      <c r="O942"/>
      <c r="P942"/>
    </row>
    <row r="943" spans="1:16" ht="14.25" customHeight="1" x14ac:dyDescent="0.25">
      <c r="A943" s="3">
        <f t="shared" si="14"/>
        <v>3</v>
      </c>
      <c r="B943" s="1">
        <v>41569</v>
      </c>
      <c r="C943" s="2">
        <v>0.54166666666666663</v>
      </c>
      <c r="D943"/>
      <c r="E943"/>
      <c r="F943"/>
      <c r="G943">
        <v>0</v>
      </c>
      <c r="H943">
        <v>0</v>
      </c>
      <c r="I943">
        <v>0</v>
      </c>
      <c r="J943">
        <v>0</v>
      </c>
      <c r="K943" t="s">
        <v>14</v>
      </c>
      <c r="L943" t="s">
        <v>15</v>
      </c>
      <c r="M943"/>
      <c r="N943"/>
      <c r="O943"/>
      <c r="P943"/>
    </row>
    <row r="944" spans="1:16" ht="14.25" customHeight="1" x14ac:dyDescent="0.25">
      <c r="A944" s="3">
        <f t="shared" si="14"/>
        <v>3</v>
      </c>
      <c r="B944" s="1">
        <v>41569</v>
      </c>
      <c r="C944" s="2">
        <v>0.5625</v>
      </c>
      <c r="D944" t="s">
        <v>270</v>
      </c>
      <c r="E944" t="s">
        <v>1299</v>
      </c>
      <c r="F944"/>
      <c r="G944">
        <v>0</v>
      </c>
      <c r="H944">
        <v>1</v>
      </c>
      <c r="I944">
        <v>0</v>
      </c>
      <c r="J944">
        <v>0</v>
      </c>
      <c r="K944" t="s">
        <v>39</v>
      </c>
      <c r="L944" t="s">
        <v>40</v>
      </c>
      <c r="M944" t="s">
        <v>121</v>
      </c>
      <c r="N944" t="s">
        <v>122</v>
      </c>
      <c r="O944" t="s">
        <v>123</v>
      </c>
      <c r="P944" t="s">
        <v>29</v>
      </c>
    </row>
    <row r="945" spans="1:16" ht="14.25" customHeight="1" x14ac:dyDescent="0.25">
      <c r="A945" s="3">
        <f t="shared" si="14"/>
        <v>3</v>
      </c>
      <c r="B945" s="1">
        <v>41569</v>
      </c>
      <c r="C945" s="2">
        <v>0.5625</v>
      </c>
      <c r="D945"/>
      <c r="E945"/>
      <c r="F945"/>
      <c r="G945">
        <v>0</v>
      </c>
      <c r="H945">
        <v>0</v>
      </c>
      <c r="I945">
        <v>0</v>
      </c>
      <c r="J945">
        <v>0</v>
      </c>
      <c r="K945" t="s">
        <v>14</v>
      </c>
      <c r="L945" t="s">
        <v>15</v>
      </c>
      <c r="M945"/>
      <c r="N945"/>
      <c r="O945"/>
      <c r="P945"/>
    </row>
    <row r="946" spans="1:16" ht="14.25" customHeight="1" x14ac:dyDescent="0.25">
      <c r="A946" s="3">
        <f t="shared" si="14"/>
        <v>3</v>
      </c>
      <c r="B946" s="1">
        <v>41569</v>
      </c>
      <c r="C946" s="2">
        <v>0.58333333333333337</v>
      </c>
      <c r="D946" t="s">
        <v>299</v>
      </c>
      <c r="E946" t="s">
        <v>1302</v>
      </c>
      <c r="F946"/>
      <c r="G946">
        <v>0</v>
      </c>
      <c r="H946">
        <v>1</v>
      </c>
      <c r="I946">
        <v>0</v>
      </c>
      <c r="J946">
        <v>0</v>
      </c>
      <c r="K946" t="s">
        <v>140</v>
      </c>
      <c r="L946" t="s">
        <v>141</v>
      </c>
      <c r="M946" t="s">
        <v>408</v>
      </c>
      <c r="N946" t="s">
        <v>409</v>
      </c>
      <c r="O946" t="s">
        <v>410</v>
      </c>
      <c r="P946" t="s">
        <v>25</v>
      </c>
    </row>
    <row r="947" spans="1:16" ht="14.25" customHeight="1" x14ac:dyDescent="0.25">
      <c r="A947" s="3">
        <f t="shared" si="14"/>
        <v>3</v>
      </c>
      <c r="B947" s="1">
        <v>41569</v>
      </c>
      <c r="C947" s="2">
        <v>0.58333333333333337</v>
      </c>
      <c r="D947" t="s">
        <v>270</v>
      </c>
      <c r="E947" t="s">
        <v>1300</v>
      </c>
      <c r="F947"/>
      <c r="G947">
        <v>0</v>
      </c>
      <c r="H947">
        <v>1</v>
      </c>
      <c r="I947">
        <v>0</v>
      </c>
      <c r="J947">
        <v>0</v>
      </c>
      <c r="K947" t="s">
        <v>39</v>
      </c>
      <c r="L947" t="s">
        <v>40</v>
      </c>
      <c r="M947" t="s">
        <v>1149</v>
      </c>
      <c r="N947" t="s">
        <v>860</v>
      </c>
      <c r="O947" t="s">
        <v>1150</v>
      </c>
      <c r="P947" t="s">
        <v>29</v>
      </c>
    </row>
    <row r="948" spans="1:16" ht="14.25" customHeight="1" x14ac:dyDescent="0.25">
      <c r="A948" s="3">
        <f t="shared" si="14"/>
        <v>3</v>
      </c>
      <c r="B948" s="1">
        <v>41569</v>
      </c>
      <c r="C948" s="2">
        <v>0.58333333333333337</v>
      </c>
      <c r="D948" t="s">
        <v>249</v>
      </c>
      <c r="E948" t="s">
        <v>1295</v>
      </c>
      <c r="F948" t="s">
        <v>1240</v>
      </c>
      <c r="G948">
        <v>0</v>
      </c>
      <c r="H948">
        <v>1</v>
      </c>
      <c r="I948">
        <v>0</v>
      </c>
      <c r="J948">
        <v>0</v>
      </c>
      <c r="K948" t="s">
        <v>14</v>
      </c>
      <c r="L948" t="s">
        <v>15</v>
      </c>
      <c r="M948" t="s">
        <v>181</v>
      </c>
      <c r="N948" t="s">
        <v>182</v>
      </c>
      <c r="O948" t="s">
        <v>183</v>
      </c>
      <c r="P948" t="s">
        <v>29</v>
      </c>
    </row>
    <row r="949" spans="1:16" ht="14.25" customHeight="1" x14ac:dyDescent="0.25">
      <c r="A949" s="3">
        <f t="shared" si="14"/>
        <v>3</v>
      </c>
      <c r="B949" s="1">
        <v>41569</v>
      </c>
      <c r="C949" s="2">
        <v>0.60416666666666663</v>
      </c>
      <c r="D949" t="s">
        <v>299</v>
      </c>
      <c r="E949" t="s">
        <v>1302</v>
      </c>
      <c r="F949"/>
      <c r="G949">
        <v>0</v>
      </c>
      <c r="H949">
        <v>1</v>
      </c>
      <c r="I949">
        <v>0</v>
      </c>
      <c r="J949">
        <v>0</v>
      </c>
      <c r="K949" t="s">
        <v>140</v>
      </c>
      <c r="L949" t="s">
        <v>141</v>
      </c>
      <c r="M949" t="s">
        <v>408</v>
      </c>
      <c r="N949" t="s">
        <v>409</v>
      </c>
      <c r="O949" t="s">
        <v>410</v>
      </c>
      <c r="P949" t="s">
        <v>25</v>
      </c>
    </row>
    <row r="950" spans="1:16" ht="14.25" customHeight="1" x14ac:dyDescent="0.25">
      <c r="A950" s="3">
        <f t="shared" si="14"/>
        <v>3</v>
      </c>
      <c r="B950" s="1">
        <v>41569</v>
      </c>
      <c r="C950" s="2">
        <v>0.60416666666666663</v>
      </c>
      <c r="D950" t="s">
        <v>249</v>
      </c>
      <c r="E950" t="s">
        <v>1296</v>
      </c>
      <c r="F950"/>
      <c r="G950">
        <v>0</v>
      </c>
      <c r="H950">
        <v>1</v>
      </c>
      <c r="I950">
        <v>0</v>
      </c>
      <c r="J950">
        <v>0</v>
      </c>
      <c r="K950" t="s">
        <v>14</v>
      </c>
      <c r="L950" t="s">
        <v>15</v>
      </c>
      <c r="M950" t="s">
        <v>181</v>
      </c>
      <c r="N950" t="s">
        <v>182</v>
      </c>
      <c r="O950" t="s">
        <v>183</v>
      </c>
      <c r="P950" t="s">
        <v>29</v>
      </c>
    </row>
    <row r="951" spans="1:16" ht="14.25" customHeight="1" x14ac:dyDescent="0.25">
      <c r="A951" s="3">
        <f t="shared" si="14"/>
        <v>3</v>
      </c>
      <c r="B951" s="1">
        <v>41569</v>
      </c>
      <c r="C951" s="2">
        <v>0.60416666666666663</v>
      </c>
      <c r="D951" t="s">
        <v>317</v>
      </c>
      <c r="E951" t="s">
        <v>1298</v>
      </c>
      <c r="F951"/>
      <c r="G951">
        <v>1</v>
      </c>
      <c r="H951">
        <v>0</v>
      </c>
      <c r="I951">
        <v>0</v>
      </c>
      <c r="J951">
        <v>1</v>
      </c>
      <c r="K951" t="s">
        <v>135</v>
      </c>
      <c r="L951" t="s">
        <v>136</v>
      </c>
      <c r="M951" t="s">
        <v>1242</v>
      </c>
      <c r="N951" t="s">
        <v>1243</v>
      </c>
      <c r="O951" t="s">
        <v>1244</v>
      </c>
      <c r="P951" t="s">
        <v>51</v>
      </c>
    </row>
    <row r="952" spans="1:16" ht="14.25" customHeight="1" x14ac:dyDescent="0.25">
      <c r="A952" s="3">
        <f t="shared" si="14"/>
        <v>3</v>
      </c>
      <c r="B952" s="1">
        <v>41569</v>
      </c>
      <c r="C952" s="2">
        <v>0.625</v>
      </c>
      <c r="D952" t="s">
        <v>255</v>
      </c>
      <c r="E952" t="s">
        <v>1297</v>
      </c>
      <c r="F952" t="s">
        <v>1241</v>
      </c>
      <c r="G952">
        <v>0</v>
      </c>
      <c r="H952">
        <v>1</v>
      </c>
      <c r="I952">
        <v>0</v>
      </c>
      <c r="J952">
        <v>0</v>
      </c>
      <c r="K952" t="s">
        <v>14</v>
      </c>
      <c r="L952" t="s">
        <v>15</v>
      </c>
      <c r="M952" t="s">
        <v>832</v>
      </c>
      <c r="N952" t="s">
        <v>833</v>
      </c>
      <c r="O952" t="s">
        <v>834</v>
      </c>
      <c r="P952" t="s">
        <v>29</v>
      </c>
    </row>
    <row r="953" spans="1:16" ht="14.25" customHeight="1" x14ac:dyDescent="0.25">
      <c r="A953" s="3">
        <f t="shared" si="14"/>
        <v>3</v>
      </c>
      <c r="B953" s="1">
        <v>41569</v>
      </c>
      <c r="C953" s="2">
        <v>0.625</v>
      </c>
      <c r="D953"/>
      <c r="E953"/>
      <c r="F953"/>
      <c r="G953">
        <v>0</v>
      </c>
      <c r="H953">
        <v>0</v>
      </c>
      <c r="I953">
        <v>0</v>
      </c>
      <c r="J953">
        <v>0</v>
      </c>
      <c r="K953" t="s">
        <v>135</v>
      </c>
      <c r="L953" t="s">
        <v>136</v>
      </c>
      <c r="M953"/>
      <c r="N953"/>
      <c r="O953"/>
      <c r="P953"/>
    </row>
    <row r="954" spans="1:16" ht="14.25" customHeight="1" x14ac:dyDescent="0.25">
      <c r="A954" s="3">
        <f t="shared" si="14"/>
        <v>3</v>
      </c>
      <c r="B954" s="1">
        <v>41569</v>
      </c>
      <c r="C954" s="2">
        <v>0.64583333333333337</v>
      </c>
      <c r="D954" t="s">
        <v>245</v>
      </c>
      <c r="E954" t="s">
        <v>438</v>
      </c>
      <c r="F954"/>
      <c r="G954">
        <v>0</v>
      </c>
      <c r="H954">
        <v>1</v>
      </c>
      <c r="I954">
        <v>0</v>
      </c>
      <c r="J954">
        <v>0</v>
      </c>
      <c r="K954" t="s">
        <v>39</v>
      </c>
      <c r="L954" t="s">
        <v>40</v>
      </c>
      <c r="M954" t="s">
        <v>41</v>
      </c>
      <c r="N954" t="s">
        <v>42</v>
      </c>
      <c r="O954" t="s">
        <v>43</v>
      </c>
      <c r="P954" t="s">
        <v>25</v>
      </c>
    </row>
    <row r="955" spans="1:16" ht="14.25" customHeight="1" x14ac:dyDescent="0.25">
      <c r="A955" s="3">
        <f t="shared" si="14"/>
        <v>3</v>
      </c>
      <c r="B955" s="1">
        <v>41569</v>
      </c>
      <c r="C955" s="2">
        <v>0.64583333333333337</v>
      </c>
      <c r="D955" t="s">
        <v>255</v>
      </c>
      <c r="E955" t="s">
        <v>1297</v>
      </c>
      <c r="F955"/>
      <c r="G955">
        <v>0</v>
      </c>
      <c r="H955">
        <v>1</v>
      </c>
      <c r="I955">
        <v>0</v>
      </c>
      <c r="J955">
        <v>0</v>
      </c>
      <c r="K955" t="s">
        <v>14</v>
      </c>
      <c r="L955" t="s">
        <v>15</v>
      </c>
      <c r="M955" t="s">
        <v>832</v>
      </c>
      <c r="N955" t="s">
        <v>833</v>
      </c>
      <c r="O955" t="s">
        <v>834</v>
      </c>
      <c r="P955" t="s">
        <v>29</v>
      </c>
    </row>
    <row r="956" spans="1:16" ht="14.25" customHeight="1" x14ac:dyDescent="0.25">
      <c r="A956" s="3">
        <f t="shared" si="14"/>
        <v>3</v>
      </c>
      <c r="B956" s="1">
        <v>41569</v>
      </c>
      <c r="C956" s="2">
        <v>0.64583333333333337</v>
      </c>
      <c r="D956"/>
      <c r="E956"/>
      <c r="F956"/>
      <c r="G956">
        <v>0</v>
      </c>
      <c r="H956">
        <v>0</v>
      </c>
      <c r="I956">
        <v>0</v>
      </c>
      <c r="J956">
        <v>0</v>
      </c>
      <c r="K956" t="s">
        <v>135</v>
      </c>
      <c r="L956" t="s">
        <v>136</v>
      </c>
      <c r="M956"/>
      <c r="N956"/>
      <c r="O956"/>
      <c r="P956"/>
    </row>
    <row r="957" spans="1:16" ht="14.25" customHeight="1" x14ac:dyDescent="0.25">
      <c r="A957" s="3">
        <f t="shared" si="14"/>
        <v>3</v>
      </c>
      <c r="B957" s="1">
        <v>41569</v>
      </c>
      <c r="C957" s="2">
        <v>0.66666666666666663</v>
      </c>
      <c r="D957" t="s">
        <v>245</v>
      </c>
      <c r="E957" t="s">
        <v>438</v>
      </c>
      <c r="F957"/>
      <c r="G957">
        <v>0</v>
      </c>
      <c r="H957">
        <v>1</v>
      </c>
      <c r="I957">
        <v>0</v>
      </c>
      <c r="J957">
        <v>0</v>
      </c>
      <c r="K957" t="s">
        <v>39</v>
      </c>
      <c r="L957" t="s">
        <v>40</v>
      </c>
      <c r="M957" t="s">
        <v>41</v>
      </c>
      <c r="N957" t="s">
        <v>42</v>
      </c>
      <c r="O957" t="s">
        <v>43</v>
      </c>
      <c r="P957" t="s">
        <v>25</v>
      </c>
    </row>
    <row r="958" spans="1:16" ht="14.25" customHeight="1" x14ac:dyDescent="0.25">
      <c r="A958" s="3">
        <f t="shared" si="14"/>
        <v>3</v>
      </c>
      <c r="B958" s="1">
        <v>41569</v>
      </c>
      <c r="C958" s="2">
        <v>0.66666666666666663</v>
      </c>
      <c r="D958" t="s">
        <v>335</v>
      </c>
      <c r="E958" t="s">
        <v>1225</v>
      </c>
      <c r="F958"/>
      <c r="G958">
        <v>0</v>
      </c>
      <c r="H958">
        <v>1</v>
      </c>
      <c r="I958">
        <v>0</v>
      </c>
      <c r="J958">
        <v>1</v>
      </c>
      <c r="K958" t="s">
        <v>135</v>
      </c>
      <c r="L958" t="s">
        <v>136</v>
      </c>
      <c r="M958" t="s">
        <v>1209</v>
      </c>
      <c r="N958" t="s">
        <v>1210</v>
      </c>
      <c r="O958" t="s">
        <v>1211</v>
      </c>
      <c r="P958" t="s">
        <v>21</v>
      </c>
    </row>
    <row r="959" spans="1:16" ht="14.25" customHeight="1" x14ac:dyDescent="0.25">
      <c r="A959" s="3">
        <f t="shared" si="14"/>
        <v>3</v>
      </c>
      <c r="B959" s="1">
        <v>41569</v>
      </c>
      <c r="C959" s="2">
        <v>0.6875</v>
      </c>
      <c r="D959" t="s">
        <v>273</v>
      </c>
      <c r="E959" t="s">
        <v>1301</v>
      </c>
      <c r="F959"/>
      <c r="G959">
        <v>0</v>
      </c>
      <c r="H959">
        <v>1</v>
      </c>
      <c r="I959">
        <v>0</v>
      </c>
      <c r="J959">
        <v>0</v>
      </c>
      <c r="K959" t="s">
        <v>39</v>
      </c>
      <c r="L959" t="s">
        <v>40</v>
      </c>
      <c r="M959" t="s">
        <v>18</v>
      </c>
      <c r="N959" t="s">
        <v>19</v>
      </c>
      <c r="O959" t="s">
        <v>20</v>
      </c>
      <c r="P959" t="s">
        <v>21</v>
      </c>
    </row>
    <row r="960" spans="1:16" ht="14.25" customHeight="1" x14ac:dyDescent="0.25">
      <c r="A960" s="3">
        <f t="shared" si="14"/>
        <v>4</v>
      </c>
      <c r="B960" s="1">
        <v>41570</v>
      </c>
      <c r="C960" s="2">
        <v>0.375</v>
      </c>
      <c r="D960" t="s">
        <v>443</v>
      </c>
      <c r="E960" t="s">
        <v>1310</v>
      </c>
      <c r="F960"/>
      <c r="G960">
        <v>0</v>
      </c>
      <c r="H960">
        <v>1</v>
      </c>
      <c r="I960">
        <v>0</v>
      </c>
      <c r="J960">
        <v>0</v>
      </c>
      <c r="K960" t="s">
        <v>16</v>
      </c>
      <c r="L960" t="s">
        <v>17</v>
      </c>
      <c r="M960" t="s">
        <v>425</v>
      </c>
      <c r="N960" t="s">
        <v>905</v>
      </c>
      <c r="O960" t="s">
        <v>906</v>
      </c>
      <c r="P960" t="s">
        <v>25</v>
      </c>
    </row>
    <row r="961" spans="1:16" ht="14.25" customHeight="1" x14ac:dyDescent="0.25">
      <c r="A961" s="3">
        <f t="shared" si="14"/>
        <v>4</v>
      </c>
      <c r="B961" s="1">
        <v>41570</v>
      </c>
      <c r="C961" s="2">
        <v>0.39583333333333331</v>
      </c>
      <c r="D961" t="s">
        <v>443</v>
      </c>
      <c r="E961" t="s">
        <v>1310</v>
      </c>
      <c r="F961"/>
      <c r="G961">
        <v>0</v>
      </c>
      <c r="H961">
        <v>1</v>
      </c>
      <c r="I961">
        <v>0</v>
      </c>
      <c r="J961">
        <v>0</v>
      </c>
      <c r="K961" t="s">
        <v>16</v>
      </c>
      <c r="L961" t="s">
        <v>17</v>
      </c>
      <c r="M961" t="s">
        <v>425</v>
      </c>
      <c r="N961" t="s">
        <v>905</v>
      </c>
      <c r="O961" t="s">
        <v>906</v>
      </c>
      <c r="P961" t="s">
        <v>25</v>
      </c>
    </row>
    <row r="962" spans="1:16" ht="14.25" customHeight="1" x14ac:dyDescent="0.25">
      <c r="A962" s="3">
        <f t="shared" si="14"/>
        <v>4</v>
      </c>
      <c r="B962" s="1">
        <v>41570</v>
      </c>
      <c r="C962" s="2">
        <v>0.41666666666666669</v>
      </c>
      <c r="D962"/>
      <c r="E962"/>
      <c r="F962"/>
      <c r="G962">
        <v>0</v>
      </c>
      <c r="H962">
        <v>0</v>
      </c>
      <c r="I962">
        <v>0</v>
      </c>
      <c r="J962">
        <v>0</v>
      </c>
      <c r="K962" t="s">
        <v>16</v>
      </c>
      <c r="L962" t="s">
        <v>17</v>
      </c>
      <c r="M962"/>
      <c r="N962"/>
      <c r="O962"/>
      <c r="P962"/>
    </row>
    <row r="963" spans="1:16" ht="14.25" customHeight="1" x14ac:dyDescent="0.25">
      <c r="A963" s="3">
        <f t="shared" ref="A963:A1026" si="15">WEEKDAY(B963,1)</f>
        <v>4</v>
      </c>
      <c r="B963" s="1">
        <v>41570</v>
      </c>
      <c r="C963" s="2">
        <v>0.4375</v>
      </c>
      <c r="D963"/>
      <c r="E963"/>
      <c r="F963"/>
      <c r="G963">
        <v>0</v>
      </c>
      <c r="H963">
        <v>0</v>
      </c>
      <c r="I963">
        <v>0</v>
      </c>
      <c r="J963">
        <v>0</v>
      </c>
      <c r="K963" t="s">
        <v>16</v>
      </c>
      <c r="L963" t="s">
        <v>17</v>
      </c>
      <c r="M963"/>
      <c r="N963"/>
      <c r="O963"/>
      <c r="P963"/>
    </row>
    <row r="964" spans="1:16" ht="14.25" customHeight="1" x14ac:dyDescent="0.25">
      <c r="A964" s="3">
        <f t="shared" si="15"/>
        <v>4</v>
      </c>
      <c r="B964" s="1">
        <v>41570</v>
      </c>
      <c r="C964" s="2">
        <v>0.45833333333333331</v>
      </c>
      <c r="D964"/>
      <c r="E964"/>
      <c r="F964"/>
      <c r="G964">
        <v>0</v>
      </c>
      <c r="H964">
        <v>0</v>
      </c>
      <c r="I964">
        <v>0</v>
      </c>
      <c r="J964">
        <v>0</v>
      </c>
      <c r="K964" t="s">
        <v>16</v>
      </c>
      <c r="L964" t="s">
        <v>17</v>
      </c>
      <c r="M964"/>
      <c r="N964"/>
      <c r="O964"/>
      <c r="P964"/>
    </row>
    <row r="965" spans="1:16" ht="14.25" customHeight="1" x14ac:dyDescent="0.25">
      <c r="A965" s="3">
        <f t="shared" si="15"/>
        <v>4</v>
      </c>
      <c r="B965" s="1">
        <v>41570</v>
      </c>
      <c r="C965" s="2">
        <v>0.5</v>
      </c>
      <c r="D965" t="s">
        <v>299</v>
      </c>
      <c r="E965" t="s">
        <v>1314</v>
      </c>
      <c r="F965"/>
      <c r="G965">
        <v>0</v>
      </c>
      <c r="H965">
        <v>1</v>
      </c>
      <c r="I965">
        <v>0</v>
      </c>
      <c r="J965">
        <v>1</v>
      </c>
      <c r="K965" t="s">
        <v>140</v>
      </c>
      <c r="L965" t="s">
        <v>141</v>
      </c>
      <c r="M965" t="s">
        <v>1248</v>
      </c>
      <c r="N965" t="s">
        <v>1249</v>
      </c>
      <c r="O965" t="s">
        <v>1250</v>
      </c>
      <c r="P965" t="s">
        <v>21</v>
      </c>
    </row>
    <row r="966" spans="1:16" ht="14.25" customHeight="1" x14ac:dyDescent="0.25">
      <c r="A966" s="3">
        <f t="shared" si="15"/>
        <v>4</v>
      </c>
      <c r="B966" s="1">
        <v>41570</v>
      </c>
      <c r="C966" s="2">
        <v>0.5</v>
      </c>
      <c r="D966"/>
      <c r="E966"/>
      <c r="F966"/>
      <c r="G966">
        <v>0</v>
      </c>
      <c r="H966">
        <v>0</v>
      </c>
      <c r="I966">
        <v>0</v>
      </c>
      <c r="J966">
        <v>0</v>
      </c>
      <c r="K966" t="s">
        <v>39</v>
      </c>
      <c r="L966" t="s">
        <v>40</v>
      </c>
      <c r="M966"/>
      <c r="N966"/>
      <c r="O966"/>
      <c r="P966"/>
    </row>
    <row r="967" spans="1:16" ht="14.25" customHeight="1" x14ac:dyDescent="0.25">
      <c r="A967" s="3">
        <f t="shared" si="15"/>
        <v>4</v>
      </c>
      <c r="B967" s="1">
        <v>41570</v>
      </c>
      <c r="C967" s="2">
        <v>0.5</v>
      </c>
      <c r="D967"/>
      <c r="E967"/>
      <c r="F967"/>
      <c r="G967">
        <v>0</v>
      </c>
      <c r="H967">
        <v>0</v>
      </c>
      <c r="I967">
        <v>0</v>
      </c>
      <c r="J967">
        <v>0</v>
      </c>
      <c r="K967" t="s">
        <v>846</v>
      </c>
      <c r="L967" t="s">
        <v>847</v>
      </c>
      <c r="M967"/>
      <c r="N967"/>
      <c r="O967"/>
      <c r="P967"/>
    </row>
    <row r="968" spans="1:16" ht="14.25" customHeight="1" x14ac:dyDescent="0.25">
      <c r="A968" s="3">
        <f t="shared" si="15"/>
        <v>4</v>
      </c>
      <c r="B968" s="1">
        <v>41570</v>
      </c>
      <c r="C968" s="2">
        <v>0.52083333333333337</v>
      </c>
      <c r="D968" t="s">
        <v>299</v>
      </c>
      <c r="E968" t="s">
        <v>1314</v>
      </c>
      <c r="F968"/>
      <c r="G968">
        <v>0</v>
      </c>
      <c r="H968">
        <v>1</v>
      </c>
      <c r="I968">
        <v>0</v>
      </c>
      <c r="J968">
        <v>0</v>
      </c>
      <c r="K968" t="s">
        <v>140</v>
      </c>
      <c r="L968" t="s">
        <v>141</v>
      </c>
      <c r="M968" t="s">
        <v>1248</v>
      </c>
      <c r="N968" t="s">
        <v>1249</v>
      </c>
      <c r="O968" t="s">
        <v>1250</v>
      </c>
      <c r="P968" t="s">
        <v>21</v>
      </c>
    </row>
    <row r="969" spans="1:16" ht="14.25" customHeight="1" x14ac:dyDescent="0.25">
      <c r="A969" s="3">
        <f t="shared" si="15"/>
        <v>4</v>
      </c>
      <c r="B969" s="1">
        <v>41570</v>
      </c>
      <c r="C969" s="2">
        <v>0.52083333333333337</v>
      </c>
      <c r="D969"/>
      <c r="E969"/>
      <c r="F969"/>
      <c r="G969">
        <v>0</v>
      </c>
      <c r="H969">
        <v>0</v>
      </c>
      <c r="I969">
        <v>0</v>
      </c>
      <c r="J969">
        <v>0</v>
      </c>
      <c r="K969" t="s">
        <v>39</v>
      </c>
      <c r="L969" t="s">
        <v>40</v>
      </c>
      <c r="M969"/>
      <c r="N969"/>
      <c r="O969"/>
      <c r="P969"/>
    </row>
    <row r="970" spans="1:16" ht="14.25" customHeight="1" x14ac:dyDescent="0.25">
      <c r="A970" s="3">
        <f t="shared" si="15"/>
        <v>4</v>
      </c>
      <c r="B970" s="1">
        <v>41570</v>
      </c>
      <c r="C970" s="2">
        <v>0.52083333333333337</v>
      </c>
      <c r="D970"/>
      <c r="E970"/>
      <c r="F970"/>
      <c r="G970">
        <v>0</v>
      </c>
      <c r="H970">
        <v>0</v>
      </c>
      <c r="I970">
        <v>0</v>
      </c>
      <c r="J970">
        <v>0</v>
      </c>
      <c r="K970" t="s">
        <v>846</v>
      </c>
      <c r="L970" t="s">
        <v>847</v>
      </c>
      <c r="M970"/>
      <c r="N970"/>
      <c r="O970"/>
      <c r="P970"/>
    </row>
    <row r="971" spans="1:16" ht="14.25" customHeight="1" x14ac:dyDescent="0.25">
      <c r="A971" s="3">
        <f t="shared" si="15"/>
        <v>4</v>
      </c>
      <c r="B971" s="1">
        <v>41570</v>
      </c>
      <c r="C971" s="2">
        <v>0.54166666666666663</v>
      </c>
      <c r="D971" t="s">
        <v>433</v>
      </c>
      <c r="E971" t="s">
        <v>1009</v>
      </c>
      <c r="F971"/>
      <c r="G971">
        <v>1</v>
      </c>
      <c r="H971">
        <v>0</v>
      </c>
      <c r="I971">
        <v>0</v>
      </c>
      <c r="J971">
        <v>0</v>
      </c>
      <c r="K971" t="s">
        <v>140</v>
      </c>
      <c r="L971" t="s">
        <v>141</v>
      </c>
      <c r="M971" t="s">
        <v>517</v>
      </c>
      <c r="N971" t="s">
        <v>518</v>
      </c>
      <c r="O971" t="s">
        <v>519</v>
      </c>
      <c r="P971" t="s">
        <v>25</v>
      </c>
    </row>
    <row r="972" spans="1:16" ht="14.25" customHeight="1" x14ac:dyDescent="0.25">
      <c r="A972" s="3">
        <f t="shared" si="15"/>
        <v>4</v>
      </c>
      <c r="B972" s="1">
        <v>41570</v>
      </c>
      <c r="C972" s="2">
        <v>0.54166666666666663</v>
      </c>
      <c r="D972" t="s">
        <v>247</v>
      </c>
      <c r="E972" t="s">
        <v>1303</v>
      </c>
      <c r="F972"/>
      <c r="G972">
        <v>1</v>
      </c>
      <c r="H972">
        <v>0</v>
      </c>
      <c r="I972">
        <v>0</v>
      </c>
      <c r="J972">
        <v>0</v>
      </c>
      <c r="K972" t="s">
        <v>39</v>
      </c>
      <c r="L972" t="s">
        <v>40</v>
      </c>
      <c r="M972" t="s">
        <v>1203</v>
      </c>
      <c r="N972" t="s">
        <v>1204</v>
      </c>
      <c r="O972" t="s">
        <v>1205</v>
      </c>
      <c r="P972" t="s">
        <v>51</v>
      </c>
    </row>
    <row r="973" spans="1:16" ht="14.25" customHeight="1" x14ac:dyDescent="0.25">
      <c r="A973" s="3">
        <f t="shared" si="15"/>
        <v>4</v>
      </c>
      <c r="B973" s="1">
        <v>41570</v>
      </c>
      <c r="C973" s="2">
        <v>0.5625</v>
      </c>
      <c r="D973" t="s">
        <v>433</v>
      </c>
      <c r="E973" t="s">
        <v>1315</v>
      </c>
      <c r="F973"/>
      <c r="G973">
        <v>0</v>
      </c>
      <c r="H973">
        <v>1</v>
      </c>
      <c r="I973">
        <v>0</v>
      </c>
      <c r="J973">
        <v>0</v>
      </c>
      <c r="K973" t="s">
        <v>140</v>
      </c>
      <c r="L973" t="s">
        <v>141</v>
      </c>
      <c r="M973" t="s">
        <v>348</v>
      </c>
      <c r="N973" t="s">
        <v>349</v>
      </c>
      <c r="O973" t="s">
        <v>350</v>
      </c>
      <c r="P973" t="s">
        <v>51</v>
      </c>
    </row>
    <row r="974" spans="1:16" ht="14.25" customHeight="1" x14ac:dyDescent="0.25">
      <c r="A974" s="3">
        <f t="shared" si="15"/>
        <v>4</v>
      </c>
      <c r="B974" s="1">
        <v>41570</v>
      </c>
      <c r="C974" s="2">
        <v>0.5625</v>
      </c>
      <c r="D974" t="s">
        <v>247</v>
      </c>
      <c r="E974" t="s">
        <v>1303</v>
      </c>
      <c r="F974"/>
      <c r="G974">
        <v>1</v>
      </c>
      <c r="H974">
        <v>0</v>
      </c>
      <c r="I974">
        <v>0</v>
      </c>
      <c r="J974">
        <v>0</v>
      </c>
      <c r="K974" t="s">
        <v>39</v>
      </c>
      <c r="L974" t="s">
        <v>40</v>
      </c>
      <c r="M974" t="s">
        <v>1203</v>
      </c>
      <c r="N974" t="s">
        <v>1204</v>
      </c>
      <c r="O974" t="s">
        <v>1205</v>
      </c>
      <c r="P974" t="s">
        <v>51</v>
      </c>
    </row>
    <row r="975" spans="1:16" ht="14.25" customHeight="1" x14ac:dyDescent="0.25">
      <c r="A975" s="3">
        <f t="shared" si="15"/>
        <v>4</v>
      </c>
      <c r="B975" s="1">
        <v>41570</v>
      </c>
      <c r="C975" s="2">
        <v>0.5625</v>
      </c>
      <c r="D975"/>
      <c r="E975"/>
      <c r="F975"/>
      <c r="G975">
        <v>0</v>
      </c>
      <c r="H975">
        <v>0</v>
      </c>
      <c r="I975">
        <v>0</v>
      </c>
      <c r="J975">
        <v>0</v>
      </c>
      <c r="K975" t="s">
        <v>30</v>
      </c>
      <c r="L975" t="s">
        <v>31</v>
      </c>
      <c r="M975"/>
      <c r="N975"/>
      <c r="O975"/>
      <c r="P975"/>
    </row>
    <row r="976" spans="1:16" ht="14.25" customHeight="1" x14ac:dyDescent="0.25">
      <c r="A976" s="3">
        <f t="shared" si="15"/>
        <v>4</v>
      </c>
      <c r="B976" s="1">
        <v>41570</v>
      </c>
      <c r="C976" s="2">
        <v>0.58333333333333337</v>
      </c>
      <c r="D976" t="s">
        <v>286</v>
      </c>
      <c r="E976" t="s">
        <v>1316</v>
      </c>
      <c r="F976"/>
      <c r="G976">
        <v>1</v>
      </c>
      <c r="H976">
        <v>0</v>
      </c>
      <c r="I976">
        <v>0</v>
      </c>
      <c r="J976">
        <v>1</v>
      </c>
      <c r="K976" t="s">
        <v>140</v>
      </c>
      <c r="L976" t="s">
        <v>141</v>
      </c>
      <c r="M976" t="s">
        <v>383</v>
      </c>
      <c r="N976" t="s">
        <v>1251</v>
      </c>
      <c r="O976" t="s">
        <v>1252</v>
      </c>
      <c r="P976" t="s">
        <v>25</v>
      </c>
    </row>
    <row r="977" spans="1:16" ht="14.25" customHeight="1" x14ac:dyDescent="0.25">
      <c r="A977" s="3">
        <f t="shared" si="15"/>
        <v>4</v>
      </c>
      <c r="B977" s="1">
        <v>41570</v>
      </c>
      <c r="C977" s="2">
        <v>0.58333333333333337</v>
      </c>
      <c r="D977" t="s">
        <v>270</v>
      </c>
      <c r="E977" t="s">
        <v>1304</v>
      </c>
      <c r="F977"/>
      <c r="G977">
        <v>0</v>
      </c>
      <c r="H977">
        <v>1</v>
      </c>
      <c r="I977">
        <v>0</v>
      </c>
      <c r="J977">
        <v>0</v>
      </c>
      <c r="K977" t="s">
        <v>39</v>
      </c>
      <c r="L977" t="s">
        <v>40</v>
      </c>
      <c r="M977" t="s">
        <v>522</v>
      </c>
      <c r="N977" t="s">
        <v>27</v>
      </c>
      <c r="O977" t="s">
        <v>523</v>
      </c>
      <c r="P977" t="s">
        <v>29</v>
      </c>
    </row>
    <row r="978" spans="1:16" ht="14.25" customHeight="1" x14ac:dyDescent="0.25">
      <c r="A978" s="3">
        <f t="shared" si="15"/>
        <v>4</v>
      </c>
      <c r="B978" s="1">
        <v>41570</v>
      </c>
      <c r="C978" s="2">
        <v>0.58333333333333337</v>
      </c>
      <c r="D978"/>
      <c r="E978"/>
      <c r="F978"/>
      <c r="G978">
        <v>0</v>
      </c>
      <c r="H978">
        <v>0</v>
      </c>
      <c r="I978">
        <v>0</v>
      </c>
      <c r="J978">
        <v>0</v>
      </c>
      <c r="K978" t="s">
        <v>30</v>
      </c>
      <c r="L978" t="s">
        <v>31</v>
      </c>
      <c r="M978"/>
      <c r="N978"/>
      <c r="O978"/>
      <c r="P978"/>
    </row>
    <row r="979" spans="1:16" ht="14.25" customHeight="1" x14ac:dyDescent="0.25">
      <c r="A979" s="3">
        <f t="shared" si="15"/>
        <v>4</v>
      </c>
      <c r="B979" s="1">
        <v>41570</v>
      </c>
      <c r="C979" s="2">
        <v>0.60416666666666663</v>
      </c>
      <c r="D979" t="s">
        <v>252</v>
      </c>
      <c r="E979" t="s">
        <v>1317</v>
      </c>
      <c r="F979"/>
      <c r="G979">
        <v>0</v>
      </c>
      <c r="H979">
        <v>1</v>
      </c>
      <c r="I979">
        <v>0</v>
      </c>
      <c r="J979">
        <v>0</v>
      </c>
      <c r="K979" t="s">
        <v>140</v>
      </c>
      <c r="L979" t="s">
        <v>141</v>
      </c>
      <c r="M979" t="s">
        <v>1006</v>
      </c>
      <c r="N979" t="s">
        <v>1007</v>
      </c>
      <c r="O979" t="s">
        <v>1008</v>
      </c>
      <c r="P979" t="s">
        <v>21</v>
      </c>
    </row>
    <row r="980" spans="1:16" ht="14.25" customHeight="1" x14ac:dyDescent="0.25">
      <c r="A980" s="3">
        <f t="shared" si="15"/>
        <v>4</v>
      </c>
      <c r="B980" s="1">
        <v>41570</v>
      </c>
      <c r="C980" s="2">
        <v>0.60416666666666663</v>
      </c>
      <c r="D980" t="s">
        <v>270</v>
      </c>
      <c r="E980" t="s">
        <v>1305</v>
      </c>
      <c r="F980"/>
      <c r="G980">
        <v>0</v>
      </c>
      <c r="H980">
        <v>1</v>
      </c>
      <c r="I980">
        <v>0</v>
      </c>
      <c r="J980">
        <v>0</v>
      </c>
      <c r="K980" t="s">
        <v>39</v>
      </c>
      <c r="L980" t="s">
        <v>40</v>
      </c>
      <c r="M980" t="s">
        <v>865</v>
      </c>
      <c r="N980" t="s">
        <v>866</v>
      </c>
      <c r="O980" t="s">
        <v>867</v>
      </c>
      <c r="P980" t="s">
        <v>29</v>
      </c>
    </row>
    <row r="981" spans="1:16" ht="14.25" customHeight="1" x14ac:dyDescent="0.25">
      <c r="A981" s="3">
        <f t="shared" si="15"/>
        <v>4</v>
      </c>
      <c r="B981" s="1">
        <v>41570</v>
      </c>
      <c r="C981" s="2">
        <v>0.60416666666666663</v>
      </c>
      <c r="D981" t="s">
        <v>704</v>
      </c>
      <c r="E981" t="s">
        <v>1318</v>
      </c>
      <c r="F981"/>
      <c r="G981">
        <v>0</v>
      </c>
      <c r="H981">
        <v>1</v>
      </c>
      <c r="I981">
        <v>0</v>
      </c>
      <c r="J981">
        <v>0</v>
      </c>
      <c r="K981" t="s">
        <v>30</v>
      </c>
      <c r="L981" t="s">
        <v>31</v>
      </c>
      <c r="M981" t="s">
        <v>156</v>
      </c>
      <c r="N981" t="s">
        <v>157</v>
      </c>
      <c r="O981" t="s">
        <v>158</v>
      </c>
      <c r="P981" t="s">
        <v>25</v>
      </c>
    </row>
    <row r="982" spans="1:16" ht="14.25" customHeight="1" x14ac:dyDescent="0.25">
      <c r="A982" s="3">
        <f t="shared" si="15"/>
        <v>4</v>
      </c>
      <c r="B982" s="1">
        <v>41570</v>
      </c>
      <c r="C982" s="2">
        <v>0.60416666666666663</v>
      </c>
      <c r="D982" t="s">
        <v>249</v>
      </c>
      <c r="E982" t="s">
        <v>1320</v>
      </c>
      <c r="F982"/>
      <c r="G982">
        <v>0</v>
      </c>
      <c r="H982">
        <v>1</v>
      </c>
      <c r="I982">
        <v>0</v>
      </c>
      <c r="J982">
        <v>0</v>
      </c>
      <c r="K982" t="s">
        <v>81</v>
      </c>
      <c r="L982" t="s">
        <v>82</v>
      </c>
      <c r="M982" t="s">
        <v>486</v>
      </c>
      <c r="N982" t="s">
        <v>917</v>
      </c>
      <c r="O982" t="s">
        <v>918</v>
      </c>
      <c r="P982" t="s">
        <v>29</v>
      </c>
    </row>
    <row r="983" spans="1:16" ht="14.25" customHeight="1" x14ac:dyDescent="0.25">
      <c r="A983" s="3">
        <f t="shared" si="15"/>
        <v>4</v>
      </c>
      <c r="B983" s="1">
        <v>41570</v>
      </c>
      <c r="C983" s="2">
        <v>0.625</v>
      </c>
      <c r="D983" t="s">
        <v>270</v>
      </c>
      <c r="E983" t="s">
        <v>1306</v>
      </c>
      <c r="F983"/>
      <c r="G983">
        <v>0</v>
      </c>
      <c r="H983">
        <v>1</v>
      </c>
      <c r="I983">
        <v>0</v>
      </c>
      <c r="J983">
        <v>0</v>
      </c>
      <c r="K983" t="s">
        <v>39</v>
      </c>
      <c r="L983" t="s">
        <v>40</v>
      </c>
      <c r="M983" t="s">
        <v>1149</v>
      </c>
      <c r="N983" t="s">
        <v>860</v>
      </c>
      <c r="O983" t="s">
        <v>1150</v>
      </c>
      <c r="P983" t="s">
        <v>29</v>
      </c>
    </row>
    <row r="984" spans="1:16" ht="14.25" customHeight="1" x14ac:dyDescent="0.25">
      <c r="A984" s="3">
        <f t="shared" si="15"/>
        <v>4</v>
      </c>
      <c r="B984" s="1">
        <v>41570</v>
      </c>
      <c r="C984" s="2">
        <v>0.625</v>
      </c>
      <c r="D984" t="s">
        <v>268</v>
      </c>
      <c r="E984" t="s">
        <v>1319</v>
      </c>
      <c r="F984"/>
      <c r="G984">
        <v>0</v>
      </c>
      <c r="H984">
        <v>1</v>
      </c>
      <c r="I984">
        <v>0</v>
      </c>
      <c r="J984">
        <v>0</v>
      </c>
      <c r="K984" t="s">
        <v>30</v>
      </c>
      <c r="L984" t="s">
        <v>31</v>
      </c>
      <c r="M984" t="s">
        <v>95</v>
      </c>
      <c r="N984" t="s">
        <v>926</v>
      </c>
      <c r="O984" t="s">
        <v>927</v>
      </c>
      <c r="P984" t="s">
        <v>29</v>
      </c>
    </row>
    <row r="985" spans="1:16" ht="14.25" customHeight="1" x14ac:dyDescent="0.25">
      <c r="A985" s="3">
        <f t="shared" si="15"/>
        <v>4</v>
      </c>
      <c r="B985" s="1">
        <v>41570</v>
      </c>
      <c r="C985" s="2">
        <v>0.625</v>
      </c>
      <c r="D985" t="s">
        <v>257</v>
      </c>
      <c r="E985" t="s">
        <v>1321</v>
      </c>
      <c r="F985"/>
      <c r="G985">
        <v>0</v>
      </c>
      <c r="H985">
        <v>1</v>
      </c>
      <c r="I985">
        <v>0</v>
      </c>
      <c r="J985">
        <v>0</v>
      </c>
      <c r="K985" t="s">
        <v>81</v>
      </c>
      <c r="L985" t="s">
        <v>82</v>
      </c>
      <c r="M985" t="s">
        <v>1207</v>
      </c>
      <c r="N985" t="s">
        <v>645</v>
      </c>
      <c r="O985" t="s">
        <v>1208</v>
      </c>
      <c r="P985" t="s">
        <v>29</v>
      </c>
    </row>
    <row r="986" spans="1:16" ht="14.25" customHeight="1" x14ac:dyDescent="0.25">
      <c r="A986" s="3">
        <f t="shared" si="15"/>
        <v>4</v>
      </c>
      <c r="B986" s="1">
        <v>41570</v>
      </c>
      <c r="C986" s="2">
        <v>0.64583333333333337</v>
      </c>
      <c r="D986" t="s">
        <v>270</v>
      </c>
      <c r="E986" t="s">
        <v>1309</v>
      </c>
      <c r="F986"/>
      <c r="G986">
        <v>0</v>
      </c>
      <c r="H986">
        <v>1</v>
      </c>
      <c r="I986">
        <v>0</v>
      </c>
      <c r="J986">
        <v>0</v>
      </c>
      <c r="K986" t="s">
        <v>39</v>
      </c>
      <c r="L986" t="s">
        <v>40</v>
      </c>
      <c r="M986" t="s">
        <v>1137</v>
      </c>
      <c r="N986" t="s">
        <v>1138</v>
      </c>
      <c r="O986" t="s">
        <v>1139</v>
      </c>
      <c r="P986" t="s">
        <v>29</v>
      </c>
    </row>
    <row r="987" spans="1:16" ht="14.25" customHeight="1" x14ac:dyDescent="0.25">
      <c r="A987" s="3">
        <f t="shared" si="15"/>
        <v>4</v>
      </c>
      <c r="B987" s="1">
        <v>41570</v>
      </c>
      <c r="C987" s="2">
        <v>0.64583333333333337</v>
      </c>
      <c r="D987" t="s">
        <v>268</v>
      </c>
      <c r="E987" t="s">
        <v>1319</v>
      </c>
      <c r="F987"/>
      <c r="G987">
        <v>0</v>
      </c>
      <c r="H987">
        <v>1</v>
      </c>
      <c r="I987">
        <v>0</v>
      </c>
      <c r="J987">
        <v>0</v>
      </c>
      <c r="K987" t="s">
        <v>30</v>
      </c>
      <c r="L987" t="s">
        <v>31</v>
      </c>
      <c r="M987" t="s">
        <v>95</v>
      </c>
      <c r="N987" t="s">
        <v>926</v>
      </c>
      <c r="O987" t="s">
        <v>927</v>
      </c>
      <c r="P987" t="s">
        <v>29</v>
      </c>
    </row>
    <row r="988" spans="1:16" ht="14.25" customHeight="1" x14ac:dyDescent="0.25">
      <c r="A988" s="3">
        <f t="shared" si="15"/>
        <v>4</v>
      </c>
      <c r="B988" s="1">
        <v>41570</v>
      </c>
      <c r="C988" s="2">
        <v>0.64583333333333337</v>
      </c>
      <c r="D988" t="s">
        <v>257</v>
      </c>
      <c r="E988" t="s">
        <v>1321</v>
      </c>
      <c r="F988"/>
      <c r="G988">
        <v>0</v>
      </c>
      <c r="H988">
        <v>1</v>
      </c>
      <c r="I988">
        <v>0</v>
      </c>
      <c r="J988">
        <v>0</v>
      </c>
      <c r="K988" t="s">
        <v>81</v>
      </c>
      <c r="L988" t="s">
        <v>82</v>
      </c>
      <c r="M988" t="s">
        <v>1207</v>
      </c>
      <c r="N988" t="s">
        <v>645</v>
      </c>
      <c r="O988" t="s">
        <v>1208</v>
      </c>
      <c r="P988" t="s">
        <v>29</v>
      </c>
    </row>
    <row r="989" spans="1:16" ht="14.25" customHeight="1" x14ac:dyDescent="0.25">
      <c r="A989" s="3">
        <f t="shared" si="15"/>
        <v>4</v>
      </c>
      <c r="B989" s="1">
        <v>41570</v>
      </c>
      <c r="C989" s="2">
        <v>0.66666666666666663</v>
      </c>
      <c r="D989"/>
      <c r="E989"/>
      <c r="F989"/>
      <c r="G989">
        <v>0</v>
      </c>
      <c r="H989">
        <v>0</v>
      </c>
      <c r="I989">
        <v>0</v>
      </c>
      <c r="J989">
        <v>0</v>
      </c>
      <c r="K989" t="s">
        <v>39</v>
      </c>
      <c r="L989" t="s">
        <v>40</v>
      </c>
      <c r="M989"/>
      <c r="N989"/>
      <c r="O989"/>
      <c r="P989"/>
    </row>
    <row r="990" spans="1:16" ht="14.25" customHeight="1" x14ac:dyDescent="0.25">
      <c r="A990" s="3">
        <f t="shared" si="15"/>
        <v>4</v>
      </c>
      <c r="B990" s="1">
        <v>41570</v>
      </c>
      <c r="C990" s="2">
        <v>0.66666666666666663</v>
      </c>
      <c r="D990" t="s">
        <v>299</v>
      </c>
      <c r="E990" t="s">
        <v>851</v>
      </c>
      <c r="F990"/>
      <c r="G990">
        <v>0</v>
      </c>
      <c r="H990">
        <v>1</v>
      </c>
      <c r="I990">
        <v>0</v>
      </c>
      <c r="J990">
        <v>0</v>
      </c>
      <c r="K990" t="s">
        <v>30</v>
      </c>
      <c r="L990" t="s">
        <v>31</v>
      </c>
      <c r="M990" t="s">
        <v>165</v>
      </c>
      <c r="N990" t="s">
        <v>564</v>
      </c>
      <c r="O990" t="s">
        <v>565</v>
      </c>
      <c r="P990" t="s">
        <v>21</v>
      </c>
    </row>
    <row r="991" spans="1:16" ht="14.25" customHeight="1" x14ac:dyDescent="0.25">
      <c r="A991" s="3">
        <f t="shared" si="15"/>
        <v>4</v>
      </c>
      <c r="B991" s="1">
        <v>41570</v>
      </c>
      <c r="C991" s="2">
        <v>0.66666666666666663</v>
      </c>
      <c r="D991" t="s">
        <v>255</v>
      </c>
      <c r="E991" t="s">
        <v>1308</v>
      </c>
      <c r="F991"/>
      <c r="G991">
        <v>0</v>
      </c>
      <c r="H991">
        <v>1</v>
      </c>
      <c r="I991">
        <v>0</v>
      </c>
      <c r="J991">
        <v>1</v>
      </c>
      <c r="K991" t="s">
        <v>81</v>
      </c>
      <c r="L991" t="s">
        <v>82</v>
      </c>
      <c r="M991" t="s">
        <v>1245</v>
      </c>
      <c r="N991" t="s">
        <v>1246</v>
      </c>
      <c r="O991" t="s">
        <v>1247</v>
      </c>
      <c r="P991" t="s">
        <v>29</v>
      </c>
    </row>
    <row r="992" spans="1:16" ht="14.25" customHeight="1" x14ac:dyDescent="0.25">
      <c r="A992" s="3">
        <f t="shared" si="15"/>
        <v>4</v>
      </c>
      <c r="B992" s="1">
        <v>41570</v>
      </c>
      <c r="C992" s="2">
        <v>0.66666666666666663</v>
      </c>
      <c r="D992"/>
      <c r="E992"/>
      <c r="F992"/>
      <c r="G992">
        <v>0</v>
      </c>
      <c r="H992">
        <v>0</v>
      </c>
      <c r="I992">
        <v>0</v>
      </c>
      <c r="J992">
        <v>0</v>
      </c>
      <c r="K992" t="s">
        <v>135</v>
      </c>
      <c r="L992" t="s">
        <v>136</v>
      </c>
      <c r="M992"/>
      <c r="N992"/>
      <c r="O992"/>
      <c r="P992"/>
    </row>
    <row r="993" spans="1:16" ht="14.25" customHeight="1" x14ac:dyDescent="0.25">
      <c r="A993" s="3">
        <f t="shared" si="15"/>
        <v>4</v>
      </c>
      <c r="B993" s="1">
        <v>41570</v>
      </c>
      <c r="C993" s="2">
        <v>0.6875</v>
      </c>
      <c r="D993" t="s">
        <v>270</v>
      </c>
      <c r="E993" t="s">
        <v>1307</v>
      </c>
      <c r="F993"/>
      <c r="G993">
        <v>0</v>
      </c>
      <c r="H993">
        <v>1</v>
      </c>
      <c r="I993">
        <v>0</v>
      </c>
      <c r="J993">
        <v>0</v>
      </c>
      <c r="K993" t="s">
        <v>39</v>
      </c>
      <c r="L993" t="s">
        <v>40</v>
      </c>
      <c r="M993" t="s">
        <v>366</v>
      </c>
      <c r="N993" t="s">
        <v>367</v>
      </c>
      <c r="O993" t="s">
        <v>368</v>
      </c>
      <c r="P993" t="s">
        <v>29</v>
      </c>
    </row>
    <row r="994" spans="1:16" ht="14.25" customHeight="1" x14ac:dyDescent="0.25">
      <c r="A994" s="3">
        <f t="shared" si="15"/>
        <v>4</v>
      </c>
      <c r="B994" s="1">
        <v>41570</v>
      </c>
      <c r="C994" s="2">
        <v>0.6875</v>
      </c>
      <c r="D994" t="s">
        <v>255</v>
      </c>
      <c r="E994" t="s">
        <v>1308</v>
      </c>
      <c r="F994"/>
      <c r="G994">
        <v>0</v>
      </c>
      <c r="H994">
        <v>1</v>
      </c>
      <c r="I994">
        <v>0</v>
      </c>
      <c r="J994">
        <v>1</v>
      </c>
      <c r="K994" t="s">
        <v>81</v>
      </c>
      <c r="L994" t="s">
        <v>82</v>
      </c>
      <c r="M994" t="s">
        <v>1245</v>
      </c>
      <c r="N994" t="s">
        <v>1246</v>
      </c>
      <c r="O994" t="s">
        <v>1247</v>
      </c>
      <c r="P994" t="s">
        <v>29</v>
      </c>
    </row>
    <row r="995" spans="1:16" ht="14.25" customHeight="1" x14ac:dyDescent="0.25">
      <c r="A995" s="3">
        <f t="shared" si="15"/>
        <v>4</v>
      </c>
      <c r="B995" s="1">
        <v>41570</v>
      </c>
      <c r="C995" s="2">
        <v>0.6875</v>
      </c>
      <c r="D995" t="s">
        <v>484</v>
      </c>
      <c r="E995" t="s">
        <v>1311</v>
      </c>
      <c r="F995"/>
      <c r="G995">
        <v>1</v>
      </c>
      <c r="H995">
        <v>0</v>
      </c>
      <c r="I995">
        <v>0</v>
      </c>
      <c r="J995">
        <v>0</v>
      </c>
      <c r="K995" t="s">
        <v>135</v>
      </c>
      <c r="L995" t="s">
        <v>136</v>
      </c>
      <c r="M995" t="s">
        <v>957</v>
      </c>
      <c r="N995" t="s">
        <v>958</v>
      </c>
      <c r="O995" t="s">
        <v>959</v>
      </c>
      <c r="P995" t="s">
        <v>25</v>
      </c>
    </row>
    <row r="996" spans="1:16" ht="14.25" customHeight="1" x14ac:dyDescent="0.25">
      <c r="A996" s="3">
        <f t="shared" si="15"/>
        <v>4</v>
      </c>
      <c r="B996" s="1">
        <v>41570</v>
      </c>
      <c r="C996" s="2">
        <v>0.6875</v>
      </c>
      <c r="D996" t="s">
        <v>299</v>
      </c>
      <c r="E996" t="s">
        <v>1313</v>
      </c>
      <c r="F996"/>
      <c r="G996">
        <v>0</v>
      </c>
      <c r="H996">
        <v>1</v>
      </c>
      <c r="I996">
        <v>0</v>
      </c>
      <c r="J996">
        <v>0</v>
      </c>
      <c r="K996" t="s">
        <v>95</v>
      </c>
      <c r="L996" t="s">
        <v>96</v>
      </c>
      <c r="M996" t="s">
        <v>1037</v>
      </c>
      <c r="N996" t="s">
        <v>1038</v>
      </c>
      <c r="O996" t="s">
        <v>1039</v>
      </c>
      <c r="P996" t="s">
        <v>21</v>
      </c>
    </row>
    <row r="997" spans="1:16" ht="14.25" customHeight="1" x14ac:dyDescent="0.25">
      <c r="A997" s="3">
        <f t="shared" si="15"/>
        <v>4</v>
      </c>
      <c r="B997" s="1">
        <v>41570</v>
      </c>
      <c r="C997" s="2">
        <v>0.70833333333333337</v>
      </c>
      <c r="D997" t="s">
        <v>250</v>
      </c>
      <c r="E997" t="s">
        <v>1227</v>
      </c>
      <c r="F997"/>
      <c r="G997">
        <v>0</v>
      </c>
      <c r="H997">
        <v>1</v>
      </c>
      <c r="I997">
        <v>0</v>
      </c>
      <c r="J997">
        <v>0</v>
      </c>
      <c r="K997" t="s">
        <v>81</v>
      </c>
      <c r="L997" t="s">
        <v>82</v>
      </c>
      <c r="M997" t="s">
        <v>400</v>
      </c>
      <c r="N997" t="s">
        <v>401</v>
      </c>
      <c r="O997" t="s">
        <v>402</v>
      </c>
      <c r="P997" t="s">
        <v>21</v>
      </c>
    </row>
    <row r="998" spans="1:16" ht="14.25" customHeight="1" x14ac:dyDescent="0.25">
      <c r="A998" s="3">
        <f t="shared" si="15"/>
        <v>4</v>
      </c>
      <c r="B998" s="1">
        <v>41570</v>
      </c>
      <c r="C998" s="2">
        <v>0.70833333333333337</v>
      </c>
      <c r="D998"/>
      <c r="E998"/>
      <c r="F998"/>
      <c r="G998">
        <v>0</v>
      </c>
      <c r="H998">
        <v>0</v>
      </c>
      <c r="I998">
        <v>0</v>
      </c>
      <c r="J998">
        <v>0</v>
      </c>
      <c r="K998" t="s">
        <v>135</v>
      </c>
      <c r="L998" t="s">
        <v>136</v>
      </c>
      <c r="M998"/>
      <c r="N998"/>
      <c r="O998"/>
      <c r="P998"/>
    </row>
    <row r="999" spans="1:16" ht="14.25" customHeight="1" x14ac:dyDescent="0.25">
      <c r="A999" s="3">
        <f t="shared" si="15"/>
        <v>4</v>
      </c>
      <c r="B999" s="1">
        <v>41570</v>
      </c>
      <c r="C999" s="2">
        <v>0.72916666666666663</v>
      </c>
      <c r="D999" t="s">
        <v>268</v>
      </c>
      <c r="E999" t="s">
        <v>1322</v>
      </c>
      <c r="F999"/>
      <c r="G999">
        <v>1</v>
      </c>
      <c r="H999">
        <v>0</v>
      </c>
      <c r="I999">
        <v>0</v>
      </c>
      <c r="J999">
        <v>0</v>
      </c>
      <c r="K999" t="s">
        <v>57</v>
      </c>
      <c r="L999" t="s">
        <v>58</v>
      </c>
      <c r="M999" t="s">
        <v>1113</v>
      </c>
      <c r="N999" t="s">
        <v>1114</v>
      </c>
      <c r="O999" t="s">
        <v>1115</v>
      </c>
      <c r="P999" t="s">
        <v>29</v>
      </c>
    </row>
    <row r="1000" spans="1:16" ht="14.25" customHeight="1" x14ac:dyDescent="0.25">
      <c r="A1000" s="3">
        <f t="shared" si="15"/>
        <v>4</v>
      </c>
      <c r="B1000" s="1">
        <v>41570</v>
      </c>
      <c r="C1000" s="2">
        <v>0.72916666666666663</v>
      </c>
      <c r="D1000" t="s">
        <v>284</v>
      </c>
      <c r="E1000" t="s">
        <v>1312</v>
      </c>
      <c r="F1000"/>
      <c r="G1000">
        <v>0</v>
      </c>
      <c r="H1000">
        <v>1</v>
      </c>
      <c r="I1000">
        <v>0</v>
      </c>
      <c r="J1000">
        <v>0</v>
      </c>
      <c r="K1000" t="s">
        <v>135</v>
      </c>
      <c r="L1000" t="s">
        <v>136</v>
      </c>
      <c r="M1000" t="s">
        <v>137</v>
      </c>
      <c r="N1000" t="s">
        <v>138</v>
      </c>
      <c r="O1000" t="s">
        <v>139</v>
      </c>
      <c r="P1000" t="s">
        <v>21</v>
      </c>
    </row>
    <row r="1001" spans="1:16" ht="14.25" customHeight="1" x14ac:dyDescent="0.25">
      <c r="A1001" s="3">
        <f t="shared" si="15"/>
        <v>4</v>
      </c>
      <c r="B1001" s="1">
        <v>41570</v>
      </c>
      <c r="C1001" s="2">
        <v>0.75</v>
      </c>
      <c r="D1001" t="s">
        <v>276</v>
      </c>
      <c r="E1001" t="s">
        <v>534</v>
      </c>
      <c r="F1001"/>
      <c r="G1001">
        <v>0</v>
      </c>
      <c r="H1001">
        <v>1</v>
      </c>
      <c r="I1001">
        <v>0</v>
      </c>
      <c r="J1001">
        <v>0</v>
      </c>
      <c r="K1001" t="s">
        <v>57</v>
      </c>
      <c r="L1001" t="s">
        <v>58</v>
      </c>
      <c r="M1001" t="s">
        <v>41</v>
      </c>
      <c r="N1001" t="s">
        <v>42</v>
      </c>
      <c r="O1001" t="s">
        <v>43</v>
      </c>
      <c r="P1001" t="s">
        <v>25</v>
      </c>
    </row>
    <row r="1002" spans="1:16" ht="14.25" customHeight="1" x14ac:dyDescent="0.25">
      <c r="A1002" s="3">
        <f t="shared" si="15"/>
        <v>4</v>
      </c>
      <c r="B1002" s="1">
        <v>41570</v>
      </c>
      <c r="C1002" s="2">
        <v>0.77083333333333337</v>
      </c>
      <c r="D1002" t="s">
        <v>276</v>
      </c>
      <c r="E1002" t="s">
        <v>534</v>
      </c>
      <c r="F1002"/>
      <c r="G1002">
        <v>0</v>
      </c>
      <c r="H1002">
        <v>1</v>
      </c>
      <c r="I1002">
        <v>0</v>
      </c>
      <c r="J1002">
        <v>0</v>
      </c>
      <c r="K1002" t="s">
        <v>57</v>
      </c>
      <c r="L1002" t="s">
        <v>58</v>
      </c>
      <c r="M1002" t="s">
        <v>41</v>
      </c>
      <c r="N1002" t="s">
        <v>42</v>
      </c>
      <c r="O1002" t="s">
        <v>43</v>
      </c>
      <c r="P1002" t="s">
        <v>25</v>
      </c>
    </row>
    <row r="1003" spans="1:16" ht="14.25" customHeight="1" x14ac:dyDescent="0.25">
      <c r="A1003" s="3">
        <f t="shared" si="15"/>
        <v>4</v>
      </c>
      <c r="B1003" s="1">
        <v>41570</v>
      </c>
      <c r="C1003" s="2">
        <v>0.79166666666666663</v>
      </c>
      <c r="D1003" t="s">
        <v>241</v>
      </c>
      <c r="E1003" t="s">
        <v>1323</v>
      </c>
      <c r="F1003"/>
      <c r="G1003">
        <v>0</v>
      </c>
      <c r="H1003">
        <v>1</v>
      </c>
      <c r="I1003">
        <v>0</v>
      </c>
      <c r="J1003">
        <v>0</v>
      </c>
      <c r="K1003" t="s">
        <v>57</v>
      </c>
      <c r="L1003" t="s">
        <v>58</v>
      </c>
      <c r="M1003" t="s">
        <v>156</v>
      </c>
      <c r="N1003" t="s">
        <v>157</v>
      </c>
      <c r="O1003" t="s">
        <v>158</v>
      </c>
      <c r="P1003" t="s">
        <v>25</v>
      </c>
    </row>
    <row r="1004" spans="1:16" ht="14.25" customHeight="1" x14ac:dyDescent="0.25">
      <c r="A1004" s="3">
        <f t="shared" si="15"/>
        <v>4</v>
      </c>
      <c r="B1004" s="1">
        <v>41570</v>
      </c>
      <c r="C1004" s="2">
        <v>0.8125</v>
      </c>
      <c r="D1004" t="s">
        <v>241</v>
      </c>
      <c r="E1004" t="s">
        <v>1324</v>
      </c>
      <c r="F1004"/>
      <c r="G1004">
        <v>0</v>
      </c>
      <c r="H1004">
        <v>1</v>
      </c>
      <c r="I1004">
        <v>0</v>
      </c>
      <c r="J1004">
        <v>0</v>
      </c>
      <c r="K1004" t="s">
        <v>57</v>
      </c>
      <c r="L1004" t="s">
        <v>58</v>
      </c>
      <c r="M1004" t="s">
        <v>156</v>
      </c>
      <c r="N1004" t="s">
        <v>157</v>
      </c>
      <c r="O1004" t="s">
        <v>158</v>
      </c>
      <c r="P1004" t="s">
        <v>25</v>
      </c>
    </row>
    <row r="1005" spans="1:16" ht="14.25" customHeight="1" x14ac:dyDescent="0.25">
      <c r="A1005" s="3">
        <f t="shared" si="15"/>
        <v>4</v>
      </c>
      <c r="B1005" s="1">
        <v>41570</v>
      </c>
      <c r="C1005" s="2">
        <v>0.83333333333333337</v>
      </c>
      <c r="D1005" t="s">
        <v>299</v>
      </c>
      <c r="E1005" t="s">
        <v>1325</v>
      </c>
      <c r="F1005"/>
      <c r="G1005">
        <v>0</v>
      </c>
      <c r="H1005">
        <v>1</v>
      </c>
      <c r="I1005">
        <v>0</v>
      </c>
      <c r="J1005">
        <v>0</v>
      </c>
      <c r="K1005" t="s">
        <v>57</v>
      </c>
      <c r="L1005" t="s">
        <v>58</v>
      </c>
      <c r="M1005" t="s">
        <v>901</v>
      </c>
      <c r="N1005" t="s">
        <v>902</v>
      </c>
      <c r="O1005" t="s">
        <v>903</v>
      </c>
      <c r="P1005" t="s">
        <v>21</v>
      </c>
    </row>
    <row r="1006" spans="1:16" ht="14.25" customHeight="1" x14ac:dyDescent="0.25">
      <c r="A1006" s="3">
        <f t="shared" si="15"/>
        <v>5</v>
      </c>
      <c r="B1006" s="1">
        <v>41571</v>
      </c>
      <c r="C1006" s="2">
        <v>0.5</v>
      </c>
      <c r="D1006" t="s">
        <v>255</v>
      </c>
      <c r="E1006" t="s">
        <v>1329</v>
      </c>
      <c r="F1006"/>
      <c r="G1006">
        <v>0</v>
      </c>
      <c r="H1006">
        <v>1</v>
      </c>
      <c r="I1006">
        <v>0</v>
      </c>
      <c r="J1006">
        <v>0</v>
      </c>
      <c r="K1006" t="s">
        <v>14</v>
      </c>
      <c r="L1006" t="s">
        <v>15</v>
      </c>
      <c r="M1006" t="s">
        <v>560</v>
      </c>
      <c r="N1006" t="s">
        <v>561</v>
      </c>
      <c r="O1006" t="s">
        <v>562</v>
      </c>
      <c r="P1006" t="s">
        <v>29</v>
      </c>
    </row>
    <row r="1007" spans="1:16" ht="14.25" customHeight="1" x14ac:dyDescent="0.25">
      <c r="A1007" s="3">
        <f t="shared" si="15"/>
        <v>5</v>
      </c>
      <c r="B1007" s="1">
        <v>41571</v>
      </c>
      <c r="C1007" s="2">
        <v>0.5</v>
      </c>
      <c r="D1007"/>
      <c r="E1007"/>
      <c r="F1007"/>
      <c r="G1007">
        <v>0</v>
      </c>
      <c r="H1007">
        <v>0</v>
      </c>
      <c r="I1007">
        <v>0</v>
      </c>
      <c r="J1007">
        <v>0</v>
      </c>
      <c r="K1007" t="s">
        <v>81</v>
      </c>
      <c r="L1007" t="s">
        <v>82</v>
      </c>
      <c r="M1007"/>
      <c r="N1007"/>
      <c r="O1007"/>
      <c r="P1007"/>
    </row>
    <row r="1008" spans="1:16" ht="14.25" customHeight="1" x14ac:dyDescent="0.25">
      <c r="A1008" s="3">
        <f t="shared" si="15"/>
        <v>5</v>
      </c>
      <c r="B1008" s="1">
        <v>41571</v>
      </c>
      <c r="C1008" s="2">
        <v>0.52083333333333337</v>
      </c>
      <c r="D1008" t="s">
        <v>255</v>
      </c>
      <c r="E1008" t="s">
        <v>1330</v>
      </c>
      <c r="F1008"/>
      <c r="G1008">
        <v>0</v>
      </c>
      <c r="H1008">
        <v>1</v>
      </c>
      <c r="I1008">
        <v>0</v>
      </c>
      <c r="J1008">
        <v>0</v>
      </c>
      <c r="K1008" t="s">
        <v>14</v>
      </c>
      <c r="L1008" t="s">
        <v>15</v>
      </c>
      <c r="M1008" t="s">
        <v>560</v>
      </c>
      <c r="N1008" t="s">
        <v>561</v>
      </c>
      <c r="O1008" t="s">
        <v>562</v>
      </c>
      <c r="P1008" t="s">
        <v>29</v>
      </c>
    </row>
    <row r="1009" spans="1:16" ht="14.25" customHeight="1" x14ac:dyDescent="0.25">
      <c r="A1009" s="3">
        <f t="shared" si="15"/>
        <v>5</v>
      </c>
      <c r="B1009" s="1">
        <v>41571</v>
      </c>
      <c r="C1009" s="2">
        <v>0.52083333333333337</v>
      </c>
      <c r="D1009" t="s">
        <v>257</v>
      </c>
      <c r="E1009" t="s">
        <v>1339</v>
      </c>
      <c r="F1009"/>
      <c r="G1009">
        <v>1</v>
      </c>
      <c r="H1009">
        <v>0</v>
      </c>
      <c r="I1009">
        <v>0</v>
      </c>
      <c r="J1009">
        <v>1</v>
      </c>
      <c r="K1009" t="s">
        <v>81</v>
      </c>
      <c r="L1009" t="s">
        <v>82</v>
      </c>
      <c r="M1009" t="s">
        <v>177</v>
      </c>
      <c r="N1009" t="s">
        <v>1253</v>
      </c>
      <c r="O1009" t="s">
        <v>1254</v>
      </c>
      <c r="P1009" t="s">
        <v>29</v>
      </c>
    </row>
    <row r="1010" spans="1:16" ht="14.25" customHeight="1" x14ac:dyDescent="0.25">
      <c r="A1010" s="3">
        <f t="shared" si="15"/>
        <v>5</v>
      </c>
      <c r="B1010" s="1">
        <v>41571</v>
      </c>
      <c r="C1010" s="2">
        <v>0.54166666666666663</v>
      </c>
      <c r="D1010"/>
      <c r="E1010"/>
      <c r="F1010"/>
      <c r="G1010">
        <v>0</v>
      </c>
      <c r="H1010">
        <v>0</v>
      </c>
      <c r="I1010">
        <v>0</v>
      </c>
      <c r="J1010">
        <v>0</v>
      </c>
      <c r="K1010" t="s">
        <v>81</v>
      </c>
      <c r="L1010" t="s">
        <v>82</v>
      </c>
      <c r="M1010"/>
      <c r="N1010"/>
      <c r="O1010"/>
      <c r="P1010"/>
    </row>
    <row r="1011" spans="1:16" ht="14.25" customHeight="1" x14ac:dyDescent="0.25">
      <c r="A1011" s="3">
        <f t="shared" si="15"/>
        <v>5</v>
      </c>
      <c r="B1011" s="1">
        <v>41571</v>
      </c>
      <c r="C1011" s="2">
        <v>0.58333333333333337</v>
      </c>
      <c r="D1011"/>
      <c r="E1011"/>
      <c r="F1011"/>
      <c r="G1011">
        <v>0</v>
      </c>
      <c r="H1011">
        <v>0</v>
      </c>
      <c r="I1011">
        <v>0</v>
      </c>
      <c r="J1011">
        <v>0</v>
      </c>
      <c r="K1011" t="s">
        <v>39</v>
      </c>
      <c r="L1011" t="s">
        <v>40</v>
      </c>
      <c r="M1011"/>
      <c r="N1011"/>
      <c r="O1011"/>
      <c r="P1011"/>
    </row>
    <row r="1012" spans="1:16" ht="14.25" customHeight="1" x14ac:dyDescent="0.25">
      <c r="A1012" s="3">
        <f t="shared" si="15"/>
        <v>5</v>
      </c>
      <c r="B1012" s="1">
        <v>41571</v>
      </c>
      <c r="C1012" s="2">
        <v>0.60416666666666663</v>
      </c>
      <c r="D1012"/>
      <c r="E1012"/>
      <c r="F1012"/>
      <c r="G1012">
        <v>0</v>
      </c>
      <c r="H1012">
        <v>0</v>
      </c>
      <c r="I1012">
        <v>0</v>
      </c>
      <c r="J1012">
        <v>0</v>
      </c>
      <c r="K1012" t="s">
        <v>39</v>
      </c>
      <c r="L1012" t="s">
        <v>40</v>
      </c>
      <c r="M1012"/>
      <c r="N1012"/>
      <c r="O1012"/>
      <c r="P1012"/>
    </row>
    <row r="1013" spans="1:16" ht="14.25" customHeight="1" x14ac:dyDescent="0.25">
      <c r="A1013" s="3">
        <f t="shared" si="15"/>
        <v>5</v>
      </c>
      <c r="B1013" s="1">
        <v>41571</v>
      </c>
      <c r="C1013" s="2">
        <v>0.60416666666666663</v>
      </c>
      <c r="D1013" t="s">
        <v>252</v>
      </c>
      <c r="E1013" t="s">
        <v>1328</v>
      </c>
      <c r="F1013"/>
      <c r="G1013">
        <v>1</v>
      </c>
      <c r="H1013">
        <v>0</v>
      </c>
      <c r="I1013">
        <v>0</v>
      </c>
      <c r="J1013">
        <v>0</v>
      </c>
      <c r="K1013" t="s">
        <v>69</v>
      </c>
      <c r="L1013" t="s">
        <v>70</v>
      </c>
      <c r="M1013" t="s">
        <v>1006</v>
      </c>
      <c r="N1013" t="s">
        <v>1007</v>
      </c>
      <c r="O1013" t="s">
        <v>1008</v>
      </c>
      <c r="P1013" t="s">
        <v>21</v>
      </c>
    </row>
    <row r="1014" spans="1:16" ht="14.25" customHeight="1" x14ac:dyDescent="0.25">
      <c r="A1014" s="3">
        <f t="shared" si="15"/>
        <v>5</v>
      </c>
      <c r="B1014" s="1">
        <v>41571</v>
      </c>
      <c r="C1014" s="2">
        <v>0.625</v>
      </c>
      <c r="D1014" t="s">
        <v>270</v>
      </c>
      <c r="E1014" t="s">
        <v>1334</v>
      </c>
      <c r="F1014"/>
      <c r="G1014">
        <v>0</v>
      </c>
      <c r="H1014">
        <v>1</v>
      </c>
      <c r="I1014">
        <v>0</v>
      </c>
      <c r="J1014">
        <v>0</v>
      </c>
      <c r="K1014" t="s">
        <v>39</v>
      </c>
      <c r="L1014" t="s">
        <v>40</v>
      </c>
      <c r="M1014" t="s">
        <v>522</v>
      </c>
      <c r="N1014" t="s">
        <v>27</v>
      </c>
      <c r="O1014" t="s">
        <v>523</v>
      </c>
      <c r="P1014" t="s">
        <v>29</v>
      </c>
    </row>
    <row r="1015" spans="1:16" ht="14.25" customHeight="1" x14ac:dyDescent="0.25">
      <c r="A1015" s="3">
        <f t="shared" si="15"/>
        <v>5</v>
      </c>
      <c r="B1015" s="1">
        <v>41571</v>
      </c>
      <c r="C1015" s="2">
        <v>0.625</v>
      </c>
      <c r="D1015" t="s">
        <v>252</v>
      </c>
      <c r="E1015" t="s">
        <v>1328</v>
      </c>
      <c r="F1015"/>
      <c r="G1015">
        <v>0</v>
      </c>
      <c r="H1015">
        <v>1</v>
      </c>
      <c r="I1015">
        <v>0</v>
      </c>
      <c r="J1015">
        <v>0</v>
      </c>
      <c r="K1015" t="s">
        <v>69</v>
      </c>
      <c r="L1015" t="s">
        <v>70</v>
      </c>
      <c r="M1015" t="s">
        <v>1006</v>
      </c>
      <c r="N1015" t="s">
        <v>1007</v>
      </c>
      <c r="O1015" t="s">
        <v>1008</v>
      </c>
      <c r="P1015" t="s">
        <v>21</v>
      </c>
    </row>
    <row r="1016" spans="1:16" ht="14.25" customHeight="1" x14ac:dyDescent="0.25">
      <c r="A1016" s="3">
        <f t="shared" si="15"/>
        <v>5</v>
      </c>
      <c r="B1016" s="1">
        <v>41571</v>
      </c>
      <c r="C1016" s="2">
        <v>0.64583333333333337</v>
      </c>
      <c r="D1016" t="s">
        <v>270</v>
      </c>
      <c r="E1016" t="s">
        <v>1335</v>
      </c>
      <c r="F1016"/>
      <c r="G1016">
        <v>0</v>
      </c>
      <c r="H1016">
        <v>1</v>
      </c>
      <c r="I1016">
        <v>0</v>
      </c>
      <c r="J1016">
        <v>0</v>
      </c>
      <c r="K1016" t="s">
        <v>39</v>
      </c>
      <c r="L1016" t="s">
        <v>40</v>
      </c>
      <c r="M1016" t="s">
        <v>522</v>
      </c>
      <c r="N1016" t="s">
        <v>27</v>
      </c>
      <c r="O1016" t="s">
        <v>523</v>
      </c>
      <c r="P1016" t="s">
        <v>29</v>
      </c>
    </row>
    <row r="1017" spans="1:16" ht="14.25" customHeight="1" x14ac:dyDescent="0.25">
      <c r="A1017" s="3">
        <f t="shared" si="15"/>
        <v>5</v>
      </c>
      <c r="B1017" s="1">
        <v>41571</v>
      </c>
      <c r="C1017" s="2">
        <v>0.64583333333333337</v>
      </c>
      <c r="D1017" t="s">
        <v>264</v>
      </c>
      <c r="E1017" t="s">
        <v>1327</v>
      </c>
      <c r="F1017"/>
      <c r="G1017">
        <v>0</v>
      </c>
      <c r="H1017">
        <v>1</v>
      </c>
      <c r="I1017">
        <v>0</v>
      </c>
      <c r="J1017">
        <v>0</v>
      </c>
      <c r="K1017" t="s">
        <v>95</v>
      </c>
      <c r="L1017" t="s">
        <v>96</v>
      </c>
      <c r="M1017" t="s">
        <v>944</v>
      </c>
      <c r="N1017" t="s">
        <v>945</v>
      </c>
      <c r="O1017" t="s">
        <v>946</v>
      </c>
      <c r="P1017" t="s">
        <v>21</v>
      </c>
    </row>
    <row r="1018" spans="1:16" ht="14.25" customHeight="1" x14ac:dyDescent="0.25">
      <c r="A1018" s="3">
        <f t="shared" si="15"/>
        <v>5</v>
      </c>
      <c r="B1018" s="1">
        <v>41571</v>
      </c>
      <c r="C1018" s="2">
        <v>0.66666666666666663</v>
      </c>
      <c r="D1018"/>
      <c r="E1018"/>
      <c r="F1018"/>
      <c r="G1018">
        <v>0</v>
      </c>
      <c r="H1018">
        <v>0</v>
      </c>
      <c r="I1018">
        <v>0</v>
      </c>
      <c r="J1018">
        <v>0</v>
      </c>
      <c r="K1018" t="s">
        <v>39</v>
      </c>
      <c r="L1018" t="s">
        <v>40</v>
      </c>
      <c r="M1018"/>
      <c r="N1018"/>
      <c r="O1018"/>
      <c r="P1018"/>
    </row>
    <row r="1019" spans="1:16" ht="14.25" customHeight="1" x14ac:dyDescent="0.25">
      <c r="A1019" s="3">
        <f t="shared" si="15"/>
        <v>5</v>
      </c>
      <c r="B1019" s="1">
        <v>41571</v>
      </c>
      <c r="C1019" s="2">
        <v>0.66666666666666663</v>
      </c>
      <c r="D1019" t="s">
        <v>268</v>
      </c>
      <c r="E1019" t="s">
        <v>1340</v>
      </c>
      <c r="F1019"/>
      <c r="G1019">
        <v>1</v>
      </c>
      <c r="H1019">
        <v>0</v>
      </c>
      <c r="I1019">
        <v>0</v>
      </c>
      <c r="J1019">
        <v>0</v>
      </c>
      <c r="K1019" t="s">
        <v>57</v>
      </c>
      <c r="L1019" t="s">
        <v>58</v>
      </c>
      <c r="M1019" t="s">
        <v>95</v>
      </c>
      <c r="N1019" t="s">
        <v>926</v>
      </c>
      <c r="O1019" t="s">
        <v>927</v>
      </c>
      <c r="P1019" t="s">
        <v>29</v>
      </c>
    </row>
    <row r="1020" spans="1:16" ht="14.25" customHeight="1" x14ac:dyDescent="0.25">
      <c r="A1020" s="3">
        <f t="shared" si="15"/>
        <v>5</v>
      </c>
      <c r="B1020" s="1">
        <v>41571</v>
      </c>
      <c r="C1020" s="2">
        <v>0.66666666666666663</v>
      </c>
      <c r="D1020" t="s">
        <v>264</v>
      </c>
      <c r="E1020" t="s">
        <v>1327</v>
      </c>
      <c r="F1020"/>
      <c r="G1020">
        <v>0</v>
      </c>
      <c r="H1020">
        <v>1</v>
      </c>
      <c r="I1020">
        <v>0</v>
      </c>
      <c r="J1020">
        <v>0</v>
      </c>
      <c r="K1020" t="s">
        <v>95</v>
      </c>
      <c r="L1020" t="s">
        <v>96</v>
      </c>
      <c r="M1020" t="s">
        <v>944</v>
      </c>
      <c r="N1020" t="s">
        <v>945</v>
      </c>
      <c r="O1020" t="s">
        <v>946</v>
      </c>
      <c r="P1020" t="s">
        <v>21</v>
      </c>
    </row>
    <row r="1021" spans="1:16" ht="14.25" customHeight="1" x14ac:dyDescent="0.25">
      <c r="A1021" s="3">
        <f t="shared" si="15"/>
        <v>5</v>
      </c>
      <c r="B1021" s="1">
        <v>41571</v>
      </c>
      <c r="C1021" s="2">
        <v>0.6875</v>
      </c>
      <c r="D1021"/>
      <c r="E1021"/>
      <c r="F1021"/>
      <c r="G1021">
        <v>0</v>
      </c>
      <c r="H1021">
        <v>0</v>
      </c>
      <c r="I1021">
        <v>0</v>
      </c>
      <c r="J1021">
        <v>0</v>
      </c>
      <c r="K1021" t="s">
        <v>39</v>
      </c>
      <c r="L1021" t="s">
        <v>40</v>
      </c>
      <c r="M1021"/>
      <c r="N1021"/>
      <c r="O1021"/>
      <c r="P1021"/>
    </row>
    <row r="1022" spans="1:16" ht="14.25" customHeight="1" x14ac:dyDescent="0.25">
      <c r="A1022" s="3">
        <f t="shared" si="15"/>
        <v>5</v>
      </c>
      <c r="B1022" s="1">
        <v>41571</v>
      </c>
      <c r="C1022" s="2">
        <v>0.6875</v>
      </c>
      <c r="D1022"/>
      <c r="E1022"/>
      <c r="F1022"/>
      <c r="G1022">
        <v>0</v>
      </c>
      <c r="H1022">
        <v>0</v>
      </c>
      <c r="I1022">
        <v>0</v>
      </c>
      <c r="J1022">
        <v>0</v>
      </c>
      <c r="K1022" t="s">
        <v>81</v>
      </c>
      <c r="L1022" t="s">
        <v>82</v>
      </c>
      <c r="M1022"/>
      <c r="N1022"/>
      <c r="O1022"/>
      <c r="P1022"/>
    </row>
    <row r="1023" spans="1:16" ht="14.25" customHeight="1" x14ac:dyDescent="0.25">
      <c r="A1023" s="3">
        <f t="shared" si="15"/>
        <v>5</v>
      </c>
      <c r="B1023" s="1">
        <v>41571</v>
      </c>
      <c r="C1023" s="2">
        <v>0.6875</v>
      </c>
      <c r="D1023" t="s">
        <v>268</v>
      </c>
      <c r="E1023" t="s">
        <v>1340</v>
      </c>
      <c r="F1023"/>
      <c r="G1023">
        <v>1</v>
      </c>
      <c r="H1023">
        <v>0</v>
      </c>
      <c r="I1023">
        <v>0</v>
      </c>
      <c r="J1023">
        <v>0</v>
      </c>
      <c r="K1023" t="s">
        <v>57</v>
      </c>
      <c r="L1023" t="s">
        <v>58</v>
      </c>
      <c r="M1023" t="s">
        <v>95</v>
      </c>
      <c r="N1023" t="s">
        <v>926</v>
      </c>
      <c r="O1023" t="s">
        <v>927</v>
      </c>
      <c r="P1023" t="s">
        <v>29</v>
      </c>
    </row>
    <row r="1024" spans="1:16" ht="14.25" customHeight="1" x14ac:dyDescent="0.25">
      <c r="A1024" s="3">
        <f t="shared" si="15"/>
        <v>5</v>
      </c>
      <c r="B1024" s="1">
        <v>41571</v>
      </c>
      <c r="C1024" s="2">
        <v>0.6875</v>
      </c>
      <c r="D1024"/>
      <c r="E1024"/>
      <c r="F1024"/>
      <c r="G1024">
        <v>0</v>
      </c>
      <c r="H1024">
        <v>0</v>
      </c>
      <c r="I1024">
        <v>0</v>
      </c>
      <c r="J1024">
        <v>0</v>
      </c>
      <c r="K1024" t="s">
        <v>95</v>
      </c>
      <c r="L1024" t="s">
        <v>96</v>
      </c>
      <c r="M1024"/>
      <c r="N1024"/>
      <c r="O1024"/>
      <c r="P1024"/>
    </row>
    <row r="1025" spans="1:17" ht="14.25" customHeight="1" x14ac:dyDescent="0.25">
      <c r="A1025" s="3">
        <f t="shared" si="15"/>
        <v>5</v>
      </c>
      <c r="B1025" s="1">
        <v>41571</v>
      </c>
      <c r="C1025" s="2">
        <v>0.70833333333333337</v>
      </c>
      <c r="D1025" t="s">
        <v>270</v>
      </c>
      <c r="E1025" t="s">
        <v>1336</v>
      </c>
      <c r="F1025"/>
      <c r="G1025">
        <v>0</v>
      </c>
      <c r="H1025">
        <v>1</v>
      </c>
      <c r="I1025">
        <v>0</v>
      </c>
      <c r="J1025">
        <v>0</v>
      </c>
      <c r="K1025" t="s">
        <v>39</v>
      </c>
      <c r="L1025" t="s">
        <v>40</v>
      </c>
      <c r="M1025" t="s">
        <v>1141</v>
      </c>
      <c r="N1025" t="s">
        <v>1142</v>
      </c>
      <c r="O1025" t="s">
        <v>1143</v>
      </c>
      <c r="P1025" t="s">
        <v>29</v>
      </c>
    </row>
    <row r="1026" spans="1:17" ht="14.25" customHeight="1" x14ac:dyDescent="0.25">
      <c r="A1026" s="3">
        <f t="shared" si="15"/>
        <v>5</v>
      </c>
      <c r="B1026" s="1">
        <v>41571</v>
      </c>
      <c r="C1026" s="2">
        <v>0.70833333333333337</v>
      </c>
      <c r="D1026" t="s">
        <v>250</v>
      </c>
      <c r="E1026" t="s">
        <v>826</v>
      </c>
      <c r="F1026"/>
      <c r="G1026">
        <v>1</v>
      </c>
      <c r="H1026">
        <v>0</v>
      </c>
      <c r="I1026">
        <v>0</v>
      </c>
      <c r="J1026">
        <v>0</v>
      </c>
      <c r="K1026" t="s">
        <v>81</v>
      </c>
      <c r="L1026" t="s">
        <v>82</v>
      </c>
      <c r="M1026" t="s">
        <v>363</v>
      </c>
      <c r="N1026" t="s">
        <v>364</v>
      </c>
      <c r="O1026" t="s">
        <v>365</v>
      </c>
      <c r="P1026" t="s">
        <v>21</v>
      </c>
    </row>
    <row r="1027" spans="1:17" ht="14.25" customHeight="1" x14ac:dyDescent="0.25">
      <c r="A1027" s="3">
        <f t="shared" ref="A1027:A1090" si="16">WEEKDAY(B1027,1)</f>
        <v>5</v>
      </c>
      <c r="B1027" s="1">
        <v>41571</v>
      </c>
      <c r="C1027" s="2">
        <v>0.70833333333333337</v>
      </c>
      <c r="D1027"/>
      <c r="E1027"/>
      <c r="F1027"/>
      <c r="G1027">
        <v>0</v>
      </c>
      <c r="H1027">
        <v>0</v>
      </c>
      <c r="I1027">
        <v>0</v>
      </c>
      <c r="J1027">
        <v>0</v>
      </c>
      <c r="K1027" t="s">
        <v>57</v>
      </c>
      <c r="L1027" t="s">
        <v>58</v>
      </c>
      <c r="M1027"/>
      <c r="N1027"/>
      <c r="O1027"/>
      <c r="P1027"/>
      <c r="Q1027" s="3" t="s">
        <v>1856</v>
      </c>
    </row>
    <row r="1028" spans="1:17" ht="14.25" customHeight="1" x14ac:dyDescent="0.25">
      <c r="A1028" s="3">
        <f t="shared" si="16"/>
        <v>5</v>
      </c>
      <c r="B1028" s="1">
        <v>41571</v>
      </c>
      <c r="C1028" s="2">
        <v>0.72916666666666663</v>
      </c>
      <c r="D1028" t="s">
        <v>270</v>
      </c>
      <c r="E1028" t="s">
        <v>1337</v>
      </c>
      <c r="F1028"/>
      <c r="G1028">
        <v>0</v>
      </c>
      <c r="H1028">
        <v>1</v>
      </c>
      <c r="I1028">
        <v>0</v>
      </c>
      <c r="J1028">
        <v>0</v>
      </c>
      <c r="K1028" t="s">
        <v>39</v>
      </c>
      <c r="L1028" t="s">
        <v>40</v>
      </c>
      <c r="M1028" t="s">
        <v>1141</v>
      </c>
      <c r="N1028" t="s">
        <v>1142</v>
      </c>
      <c r="O1028" t="s">
        <v>1143</v>
      </c>
      <c r="P1028" t="s">
        <v>29</v>
      </c>
    </row>
    <row r="1029" spans="1:17" ht="14.25" customHeight="1" x14ac:dyDescent="0.25">
      <c r="A1029" s="3">
        <f t="shared" si="16"/>
        <v>5</v>
      </c>
      <c r="B1029" s="1">
        <v>41571</v>
      </c>
      <c r="C1029" s="2">
        <v>0.72916666666666663</v>
      </c>
      <c r="D1029" t="s">
        <v>255</v>
      </c>
      <c r="E1029" t="s">
        <v>1331</v>
      </c>
      <c r="F1029"/>
      <c r="G1029">
        <v>0</v>
      </c>
      <c r="H1029">
        <v>1</v>
      </c>
      <c r="I1029">
        <v>0</v>
      </c>
      <c r="J1029">
        <v>0</v>
      </c>
      <c r="K1029" t="s">
        <v>14</v>
      </c>
      <c r="L1029" t="s">
        <v>15</v>
      </c>
      <c r="M1029" t="s">
        <v>77</v>
      </c>
      <c r="N1029" t="s">
        <v>78</v>
      </c>
      <c r="O1029" t="s">
        <v>79</v>
      </c>
      <c r="P1029" t="s">
        <v>29</v>
      </c>
    </row>
    <row r="1030" spans="1:17" ht="14.25" customHeight="1" x14ac:dyDescent="0.25">
      <c r="A1030" s="3">
        <f t="shared" si="16"/>
        <v>5</v>
      </c>
      <c r="B1030" s="1">
        <v>41571</v>
      </c>
      <c r="C1030" s="2">
        <v>0.72916666666666663</v>
      </c>
      <c r="D1030"/>
      <c r="E1030"/>
      <c r="F1030"/>
      <c r="G1030">
        <v>0</v>
      </c>
      <c r="H1030">
        <v>0</v>
      </c>
      <c r="I1030">
        <v>0</v>
      </c>
      <c r="J1030">
        <v>0</v>
      </c>
      <c r="K1030" t="s">
        <v>57</v>
      </c>
      <c r="L1030" t="s">
        <v>58</v>
      </c>
      <c r="M1030"/>
      <c r="N1030"/>
      <c r="O1030"/>
      <c r="P1030"/>
    </row>
    <row r="1031" spans="1:17" ht="14.25" customHeight="1" x14ac:dyDescent="0.25">
      <c r="A1031" s="3">
        <f t="shared" si="16"/>
        <v>5</v>
      </c>
      <c r="B1031" s="1">
        <v>41571</v>
      </c>
      <c r="C1031" s="2">
        <v>0.75</v>
      </c>
      <c r="D1031"/>
      <c r="E1031"/>
      <c r="F1031"/>
      <c r="G1031">
        <v>0</v>
      </c>
      <c r="H1031">
        <v>0</v>
      </c>
      <c r="I1031">
        <v>0</v>
      </c>
      <c r="J1031">
        <v>0</v>
      </c>
      <c r="K1031" t="s">
        <v>39</v>
      </c>
      <c r="L1031" t="s">
        <v>40</v>
      </c>
      <c r="M1031"/>
      <c r="N1031"/>
      <c r="O1031"/>
      <c r="P1031"/>
    </row>
    <row r="1032" spans="1:17" ht="14.25" customHeight="1" x14ac:dyDescent="0.25">
      <c r="A1032" s="3">
        <f t="shared" si="16"/>
        <v>5</v>
      </c>
      <c r="B1032" s="1">
        <v>41571</v>
      </c>
      <c r="C1032" s="2">
        <v>0.75</v>
      </c>
      <c r="D1032" t="s">
        <v>236</v>
      </c>
      <c r="E1032" t="s">
        <v>1332</v>
      </c>
      <c r="F1032"/>
      <c r="G1032">
        <v>0</v>
      </c>
      <c r="H1032">
        <v>1</v>
      </c>
      <c r="I1032">
        <v>0</v>
      </c>
      <c r="J1032">
        <v>1</v>
      </c>
      <c r="K1032" t="s">
        <v>14</v>
      </c>
      <c r="L1032" t="s">
        <v>15</v>
      </c>
      <c r="M1032" t="s">
        <v>1214</v>
      </c>
      <c r="N1032" t="s">
        <v>1215</v>
      </c>
      <c r="O1032" t="s">
        <v>1216</v>
      </c>
      <c r="P1032" t="s">
        <v>29</v>
      </c>
    </row>
    <row r="1033" spans="1:17" ht="14.25" customHeight="1" x14ac:dyDescent="0.25">
      <c r="A1033" s="3">
        <f t="shared" si="16"/>
        <v>5</v>
      </c>
      <c r="B1033" s="1">
        <v>41571</v>
      </c>
      <c r="C1033" s="2">
        <v>0.75</v>
      </c>
      <c r="D1033" t="s">
        <v>241</v>
      </c>
      <c r="E1033" t="s">
        <v>990</v>
      </c>
      <c r="F1033"/>
      <c r="G1033">
        <v>0</v>
      </c>
      <c r="H1033">
        <v>1</v>
      </c>
      <c r="I1033">
        <v>0</v>
      </c>
      <c r="J1033">
        <v>0</v>
      </c>
      <c r="K1033" t="s">
        <v>57</v>
      </c>
      <c r="L1033" t="s">
        <v>58</v>
      </c>
      <c r="M1033" t="s">
        <v>156</v>
      </c>
      <c r="N1033" t="s">
        <v>157</v>
      </c>
      <c r="O1033" t="s">
        <v>158</v>
      </c>
      <c r="P1033" t="s">
        <v>25</v>
      </c>
    </row>
    <row r="1034" spans="1:17" ht="14.25" customHeight="1" x14ac:dyDescent="0.25">
      <c r="A1034" s="3">
        <f t="shared" si="16"/>
        <v>5</v>
      </c>
      <c r="B1034" s="1">
        <v>41571</v>
      </c>
      <c r="C1034" s="2">
        <v>0.77083333333333337</v>
      </c>
      <c r="D1034" t="s">
        <v>270</v>
      </c>
      <c r="E1034" t="s">
        <v>1338</v>
      </c>
      <c r="F1034"/>
      <c r="G1034">
        <v>0</v>
      </c>
      <c r="H1034">
        <v>1</v>
      </c>
      <c r="I1034">
        <v>0</v>
      </c>
      <c r="J1034">
        <v>0</v>
      </c>
      <c r="K1034" t="s">
        <v>39</v>
      </c>
      <c r="L1034" t="s">
        <v>40</v>
      </c>
      <c r="M1034" t="s">
        <v>1149</v>
      </c>
      <c r="N1034" t="s">
        <v>860</v>
      </c>
      <c r="O1034" t="s">
        <v>1150</v>
      </c>
      <c r="P1034" t="s">
        <v>29</v>
      </c>
    </row>
    <row r="1035" spans="1:17" ht="14.25" customHeight="1" x14ac:dyDescent="0.25">
      <c r="A1035" s="3">
        <f t="shared" si="16"/>
        <v>5</v>
      </c>
      <c r="B1035" s="1">
        <v>41571</v>
      </c>
      <c r="C1035" s="2">
        <v>0.77083333333333337</v>
      </c>
      <c r="D1035" t="s">
        <v>236</v>
      </c>
      <c r="E1035" t="s">
        <v>1333</v>
      </c>
      <c r="F1035"/>
      <c r="G1035">
        <v>0</v>
      </c>
      <c r="H1035">
        <v>1</v>
      </c>
      <c r="I1035">
        <v>0</v>
      </c>
      <c r="J1035">
        <v>0</v>
      </c>
      <c r="K1035" t="s">
        <v>14</v>
      </c>
      <c r="L1035" t="s">
        <v>15</v>
      </c>
      <c r="M1035" t="s">
        <v>1214</v>
      </c>
      <c r="N1035" t="s">
        <v>1215</v>
      </c>
      <c r="O1035" t="s">
        <v>1216</v>
      </c>
      <c r="P1035" t="s">
        <v>29</v>
      </c>
    </row>
    <row r="1036" spans="1:17" ht="14.25" customHeight="1" x14ac:dyDescent="0.25">
      <c r="A1036" s="3">
        <f t="shared" si="16"/>
        <v>5</v>
      </c>
      <c r="B1036" s="1">
        <v>41571</v>
      </c>
      <c r="C1036" s="2">
        <v>0.77083333333333337</v>
      </c>
      <c r="D1036" t="s">
        <v>241</v>
      </c>
      <c r="E1036" t="s">
        <v>1326</v>
      </c>
      <c r="F1036"/>
      <c r="G1036">
        <v>0</v>
      </c>
      <c r="H1036">
        <v>1</v>
      </c>
      <c r="I1036">
        <v>0</v>
      </c>
      <c r="J1036">
        <v>0</v>
      </c>
      <c r="K1036" t="s">
        <v>57</v>
      </c>
      <c r="L1036" t="s">
        <v>58</v>
      </c>
      <c r="M1036" t="s">
        <v>156</v>
      </c>
      <c r="N1036" t="s">
        <v>157</v>
      </c>
      <c r="O1036" t="s">
        <v>158</v>
      </c>
      <c r="P1036" t="s">
        <v>25</v>
      </c>
    </row>
    <row r="1037" spans="1:17" ht="14.25" customHeight="1" x14ac:dyDescent="0.25">
      <c r="A1037" s="3">
        <f t="shared" si="16"/>
        <v>5</v>
      </c>
      <c r="B1037" s="1">
        <v>41571</v>
      </c>
      <c r="C1037" s="2">
        <v>0.79166666666666663</v>
      </c>
      <c r="D1037"/>
      <c r="E1037"/>
      <c r="F1037"/>
      <c r="G1037">
        <v>0</v>
      </c>
      <c r="H1037">
        <v>0</v>
      </c>
      <c r="I1037">
        <v>0</v>
      </c>
      <c r="J1037">
        <v>0</v>
      </c>
      <c r="K1037" t="s">
        <v>14</v>
      </c>
      <c r="L1037" t="s">
        <v>15</v>
      </c>
      <c r="M1037"/>
      <c r="N1037"/>
      <c r="O1037"/>
      <c r="P1037"/>
    </row>
    <row r="1038" spans="1:17" ht="14.25" customHeight="1" x14ac:dyDescent="0.25">
      <c r="A1038" s="3">
        <f t="shared" si="16"/>
        <v>6</v>
      </c>
      <c r="B1038" s="1">
        <v>41572</v>
      </c>
      <c r="C1038" s="2">
        <v>0.54166666666666663</v>
      </c>
      <c r="D1038" t="s">
        <v>704</v>
      </c>
      <c r="E1038" t="s">
        <v>1342</v>
      </c>
      <c r="F1038"/>
      <c r="G1038">
        <v>1</v>
      </c>
      <c r="H1038">
        <v>0</v>
      </c>
      <c r="I1038">
        <v>0</v>
      </c>
      <c r="J1038">
        <v>0</v>
      </c>
      <c r="K1038" t="s">
        <v>30</v>
      </c>
      <c r="L1038" t="s">
        <v>31</v>
      </c>
      <c r="M1038" t="s">
        <v>486</v>
      </c>
      <c r="N1038" t="s">
        <v>1233</v>
      </c>
      <c r="O1038" t="s">
        <v>1234</v>
      </c>
      <c r="P1038" t="s">
        <v>21</v>
      </c>
    </row>
    <row r="1039" spans="1:17" ht="14.25" customHeight="1" x14ac:dyDescent="0.25">
      <c r="A1039" s="3">
        <f t="shared" si="16"/>
        <v>6</v>
      </c>
      <c r="B1039" s="1">
        <v>41572</v>
      </c>
      <c r="C1039" s="2">
        <v>0.5625</v>
      </c>
      <c r="D1039" t="s">
        <v>268</v>
      </c>
      <c r="E1039" t="s">
        <v>1343</v>
      </c>
      <c r="F1039"/>
      <c r="G1039">
        <v>0</v>
      </c>
      <c r="H1039">
        <v>1</v>
      </c>
      <c r="I1039">
        <v>0</v>
      </c>
      <c r="J1039">
        <v>0</v>
      </c>
      <c r="K1039" t="s">
        <v>30</v>
      </c>
      <c r="L1039" t="s">
        <v>31</v>
      </c>
      <c r="M1039" t="s">
        <v>95</v>
      </c>
      <c r="N1039" t="s">
        <v>926</v>
      </c>
      <c r="O1039" t="s">
        <v>927</v>
      </c>
      <c r="P1039" t="s">
        <v>29</v>
      </c>
    </row>
    <row r="1040" spans="1:17" ht="14.25" customHeight="1" x14ac:dyDescent="0.25">
      <c r="A1040" s="3">
        <f t="shared" si="16"/>
        <v>6</v>
      </c>
      <c r="B1040" s="1">
        <v>41572</v>
      </c>
      <c r="C1040" s="2">
        <v>0.58333333333333337</v>
      </c>
      <c r="D1040" t="s">
        <v>268</v>
      </c>
      <c r="E1040" t="s">
        <v>1343</v>
      </c>
      <c r="F1040"/>
      <c r="G1040">
        <v>0</v>
      </c>
      <c r="H1040">
        <v>1</v>
      </c>
      <c r="I1040">
        <v>0</v>
      </c>
      <c r="J1040">
        <v>0</v>
      </c>
      <c r="K1040" t="s">
        <v>30</v>
      </c>
      <c r="L1040" t="s">
        <v>31</v>
      </c>
      <c r="M1040" t="s">
        <v>95</v>
      </c>
      <c r="N1040" t="s">
        <v>926</v>
      </c>
      <c r="O1040" t="s">
        <v>927</v>
      </c>
      <c r="P1040" t="s">
        <v>29</v>
      </c>
    </row>
    <row r="1041" spans="1:16" ht="14.25" customHeight="1" x14ac:dyDescent="0.25">
      <c r="A1041" s="3">
        <f t="shared" si="16"/>
        <v>6</v>
      </c>
      <c r="B1041" s="1">
        <v>41572</v>
      </c>
      <c r="C1041" s="2">
        <v>0.60416666666666663</v>
      </c>
      <c r="D1041"/>
      <c r="E1041"/>
      <c r="F1041"/>
      <c r="G1041">
        <v>0</v>
      </c>
      <c r="H1041">
        <v>0</v>
      </c>
      <c r="I1041">
        <v>0</v>
      </c>
      <c r="J1041">
        <v>0</v>
      </c>
      <c r="K1041" t="s">
        <v>14</v>
      </c>
      <c r="L1041" t="s">
        <v>15</v>
      </c>
      <c r="M1041"/>
      <c r="N1041"/>
      <c r="O1041"/>
      <c r="P1041"/>
    </row>
    <row r="1042" spans="1:16" ht="14.25" customHeight="1" x14ac:dyDescent="0.25">
      <c r="A1042" s="3">
        <f t="shared" si="16"/>
        <v>6</v>
      </c>
      <c r="B1042" s="1">
        <v>41572</v>
      </c>
      <c r="C1042" s="2">
        <v>0.60416666666666663</v>
      </c>
      <c r="D1042" t="s">
        <v>302</v>
      </c>
      <c r="E1042" t="s">
        <v>1341</v>
      </c>
      <c r="F1042"/>
      <c r="G1042">
        <v>0</v>
      </c>
      <c r="H1042">
        <v>1</v>
      </c>
      <c r="I1042">
        <v>0</v>
      </c>
      <c r="J1042">
        <v>0</v>
      </c>
      <c r="K1042" t="s">
        <v>30</v>
      </c>
      <c r="L1042" t="s">
        <v>31</v>
      </c>
      <c r="M1042" t="s">
        <v>137</v>
      </c>
      <c r="N1042" t="s">
        <v>138</v>
      </c>
      <c r="O1042" t="s">
        <v>139</v>
      </c>
      <c r="P1042" t="s">
        <v>21</v>
      </c>
    </row>
    <row r="1043" spans="1:16" ht="14.25" customHeight="1" x14ac:dyDescent="0.25">
      <c r="A1043" s="3">
        <f t="shared" si="16"/>
        <v>6</v>
      </c>
      <c r="B1043" s="1">
        <v>41572</v>
      </c>
      <c r="C1043" s="2">
        <v>0.625</v>
      </c>
      <c r="D1043"/>
      <c r="E1043"/>
      <c r="F1043"/>
      <c r="G1043">
        <v>0</v>
      </c>
      <c r="H1043">
        <v>0</v>
      </c>
      <c r="I1043">
        <v>0</v>
      </c>
      <c r="J1043">
        <v>0</v>
      </c>
      <c r="K1043" t="s">
        <v>14</v>
      </c>
      <c r="L1043" t="s">
        <v>15</v>
      </c>
      <c r="M1043"/>
      <c r="N1043"/>
      <c r="O1043"/>
      <c r="P1043"/>
    </row>
    <row r="1044" spans="1:16" ht="14.25" customHeight="1" x14ac:dyDescent="0.25">
      <c r="A1044" s="3">
        <f t="shared" si="16"/>
        <v>6</v>
      </c>
      <c r="B1044" s="1">
        <v>41572</v>
      </c>
      <c r="C1044" s="2">
        <v>0.64583333333333337</v>
      </c>
      <c r="D1044"/>
      <c r="E1044"/>
      <c r="F1044"/>
      <c r="G1044">
        <v>0</v>
      </c>
      <c r="H1044">
        <v>0</v>
      </c>
      <c r="I1044">
        <v>0</v>
      </c>
      <c r="J1044">
        <v>0</v>
      </c>
      <c r="K1044" t="s">
        <v>14</v>
      </c>
      <c r="L1044" t="s">
        <v>15</v>
      </c>
      <c r="M1044"/>
      <c r="N1044"/>
      <c r="O1044"/>
      <c r="P1044"/>
    </row>
    <row r="1045" spans="1:16" ht="14.25" customHeight="1" x14ac:dyDescent="0.25">
      <c r="A1045" s="3">
        <f t="shared" si="16"/>
        <v>2</v>
      </c>
      <c r="B1045" s="1">
        <v>41575</v>
      </c>
      <c r="C1045" s="2">
        <v>0.4375</v>
      </c>
      <c r="D1045" t="s">
        <v>241</v>
      </c>
      <c r="E1045" t="s">
        <v>1360</v>
      </c>
      <c r="F1045"/>
      <c r="G1045">
        <v>0</v>
      </c>
      <c r="H1045">
        <v>1</v>
      </c>
      <c r="I1045">
        <v>0</v>
      </c>
      <c r="J1045">
        <v>0</v>
      </c>
      <c r="K1045" t="s">
        <v>57</v>
      </c>
      <c r="L1045" t="s">
        <v>58</v>
      </c>
      <c r="M1045" t="s">
        <v>137</v>
      </c>
      <c r="N1045" t="s">
        <v>138</v>
      </c>
      <c r="O1045" t="s">
        <v>139</v>
      </c>
      <c r="P1045" t="s">
        <v>21</v>
      </c>
    </row>
    <row r="1046" spans="1:16" ht="14.25" customHeight="1" x14ac:dyDescent="0.25">
      <c r="A1046" s="3">
        <f t="shared" si="16"/>
        <v>2</v>
      </c>
      <c r="B1046" s="1">
        <v>41575</v>
      </c>
      <c r="C1046" s="2">
        <v>0.45833333333333331</v>
      </c>
      <c r="D1046"/>
      <c r="E1046"/>
      <c r="F1046"/>
      <c r="G1046">
        <v>0</v>
      </c>
      <c r="H1046">
        <v>0</v>
      </c>
      <c r="I1046">
        <v>0</v>
      </c>
      <c r="J1046">
        <v>0</v>
      </c>
      <c r="K1046" t="s">
        <v>57</v>
      </c>
      <c r="L1046" t="s">
        <v>58</v>
      </c>
      <c r="M1046"/>
      <c r="N1046"/>
      <c r="O1046"/>
      <c r="P1046"/>
    </row>
    <row r="1047" spans="1:16" ht="14.25" customHeight="1" x14ac:dyDescent="0.25">
      <c r="A1047" s="3">
        <f t="shared" si="16"/>
        <v>2</v>
      </c>
      <c r="B1047" s="1">
        <v>41575</v>
      </c>
      <c r="C1047" s="2">
        <v>0.47916666666666669</v>
      </c>
      <c r="D1047"/>
      <c r="E1047"/>
      <c r="F1047"/>
      <c r="G1047">
        <v>0</v>
      </c>
      <c r="H1047">
        <v>0</v>
      </c>
      <c r="I1047">
        <v>0</v>
      </c>
      <c r="J1047">
        <v>0</v>
      </c>
      <c r="K1047" t="s">
        <v>57</v>
      </c>
      <c r="L1047" t="s">
        <v>58</v>
      </c>
      <c r="M1047"/>
      <c r="N1047"/>
      <c r="O1047"/>
      <c r="P1047"/>
    </row>
    <row r="1048" spans="1:16" ht="14.25" customHeight="1" x14ac:dyDescent="0.25">
      <c r="A1048" s="3">
        <f t="shared" si="16"/>
        <v>2</v>
      </c>
      <c r="B1048" s="1">
        <v>41575</v>
      </c>
      <c r="C1048" s="2">
        <v>0.47916666666666669</v>
      </c>
      <c r="D1048" t="s">
        <v>284</v>
      </c>
      <c r="E1048" t="s">
        <v>1347</v>
      </c>
      <c r="F1048"/>
      <c r="G1048">
        <v>1</v>
      </c>
      <c r="H1048">
        <v>0</v>
      </c>
      <c r="I1048">
        <v>0</v>
      </c>
      <c r="J1048">
        <v>0</v>
      </c>
      <c r="K1048" t="s">
        <v>135</v>
      </c>
      <c r="L1048" t="s">
        <v>136</v>
      </c>
      <c r="M1048" t="s">
        <v>522</v>
      </c>
      <c r="N1048" t="s">
        <v>27</v>
      </c>
      <c r="O1048" t="s">
        <v>523</v>
      </c>
      <c r="P1048" t="s">
        <v>29</v>
      </c>
    </row>
    <row r="1049" spans="1:16" ht="14.25" customHeight="1" x14ac:dyDescent="0.25">
      <c r="A1049" s="3">
        <f t="shared" si="16"/>
        <v>2</v>
      </c>
      <c r="B1049" s="1">
        <v>41575</v>
      </c>
      <c r="C1049" s="2">
        <v>0.5</v>
      </c>
      <c r="D1049" t="s">
        <v>299</v>
      </c>
      <c r="E1049" t="s">
        <v>1357</v>
      </c>
      <c r="F1049"/>
      <c r="G1049">
        <v>0</v>
      </c>
      <c r="H1049">
        <v>1</v>
      </c>
      <c r="I1049">
        <v>0</v>
      </c>
      <c r="J1049">
        <v>0</v>
      </c>
      <c r="K1049" t="s">
        <v>140</v>
      </c>
      <c r="L1049" t="s">
        <v>141</v>
      </c>
      <c r="M1049" t="s">
        <v>165</v>
      </c>
      <c r="N1049" t="s">
        <v>564</v>
      </c>
      <c r="O1049" t="s">
        <v>565</v>
      </c>
      <c r="P1049" t="s">
        <v>21</v>
      </c>
    </row>
    <row r="1050" spans="1:16" ht="14.25" customHeight="1" x14ac:dyDescent="0.25">
      <c r="A1050" s="3">
        <f t="shared" si="16"/>
        <v>2</v>
      </c>
      <c r="B1050" s="1">
        <v>41575</v>
      </c>
      <c r="C1050" s="2">
        <v>0.5</v>
      </c>
      <c r="D1050"/>
      <c r="E1050"/>
      <c r="F1050"/>
      <c r="G1050">
        <v>0</v>
      </c>
      <c r="H1050">
        <v>0</v>
      </c>
      <c r="I1050">
        <v>0</v>
      </c>
      <c r="J1050">
        <v>0</v>
      </c>
      <c r="K1050" t="s">
        <v>846</v>
      </c>
      <c r="L1050" t="s">
        <v>847</v>
      </c>
      <c r="M1050"/>
      <c r="N1050"/>
      <c r="O1050"/>
      <c r="P1050"/>
    </row>
    <row r="1051" spans="1:16" ht="14.25" customHeight="1" x14ac:dyDescent="0.25">
      <c r="A1051" s="3">
        <f t="shared" si="16"/>
        <v>2</v>
      </c>
      <c r="B1051" s="1">
        <v>41575</v>
      </c>
      <c r="C1051" s="2">
        <v>0.5</v>
      </c>
      <c r="D1051" t="s">
        <v>484</v>
      </c>
      <c r="E1051" t="s">
        <v>1348</v>
      </c>
      <c r="F1051"/>
      <c r="G1051">
        <v>1</v>
      </c>
      <c r="H1051">
        <v>0</v>
      </c>
      <c r="I1051">
        <v>0</v>
      </c>
      <c r="J1051">
        <v>0</v>
      </c>
      <c r="K1051" t="s">
        <v>135</v>
      </c>
      <c r="L1051" t="s">
        <v>136</v>
      </c>
      <c r="M1051" t="s">
        <v>957</v>
      </c>
      <c r="N1051" t="s">
        <v>958</v>
      </c>
      <c r="O1051" t="s">
        <v>959</v>
      </c>
      <c r="P1051" t="s">
        <v>25</v>
      </c>
    </row>
    <row r="1052" spans="1:16" ht="14.25" customHeight="1" x14ac:dyDescent="0.25">
      <c r="A1052" s="3">
        <f t="shared" si="16"/>
        <v>2</v>
      </c>
      <c r="B1052" s="1">
        <v>41575</v>
      </c>
      <c r="C1052" s="2">
        <v>0.52083333333333337</v>
      </c>
      <c r="D1052" t="s">
        <v>299</v>
      </c>
      <c r="E1052" t="s">
        <v>1357</v>
      </c>
      <c r="F1052"/>
      <c r="G1052">
        <v>0</v>
      </c>
      <c r="H1052">
        <v>1</v>
      </c>
      <c r="I1052">
        <v>0</v>
      </c>
      <c r="J1052">
        <v>0</v>
      </c>
      <c r="K1052" t="s">
        <v>140</v>
      </c>
      <c r="L1052" t="s">
        <v>141</v>
      </c>
      <c r="M1052" t="s">
        <v>165</v>
      </c>
      <c r="N1052" t="s">
        <v>564</v>
      </c>
      <c r="O1052" t="s">
        <v>565</v>
      </c>
      <c r="P1052" t="s">
        <v>21</v>
      </c>
    </row>
    <row r="1053" spans="1:16" ht="14.25" customHeight="1" x14ac:dyDescent="0.25">
      <c r="A1053" s="3">
        <f t="shared" si="16"/>
        <v>2</v>
      </c>
      <c r="B1053" s="1">
        <v>41575</v>
      </c>
      <c r="C1053" s="2">
        <v>0.52083333333333337</v>
      </c>
      <c r="D1053"/>
      <c r="E1053"/>
      <c r="F1053"/>
      <c r="G1053">
        <v>0</v>
      </c>
      <c r="H1053">
        <v>0</v>
      </c>
      <c r="I1053">
        <v>0</v>
      </c>
      <c r="J1053">
        <v>0</v>
      </c>
      <c r="K1053" t="s">
        <v>846</v>
      </c>
      <c r="L1053" t="s">
        <v>847</v>
      </c>
      <c r="M1053"/>
      <c r="N1053"/>
      <c r="O1053"/>
      <c r="P1053"/>
    </row>
    <row r="1054" spans="1:16" ht="14.25" customHeight="1" x14ac:dyDescent="0.25">
      <c r="A1054" s="3">
        <f t="shared" si="16"/>
        <v>2</v>
      </c>
      <c r="B1054" s="1">
        <v>41575</v>
      </c>
      <c r="C1054" s="2">
        <v>0.52083333333333337</v>
      </c>
      <c r="D1054" t="s">
        <v>484</v>
      </c>
      <c r="E1054" t="s">
        <v>1349</v>
      </c>
      <c r="F1054"/>
      <c r="G1054">
        <v>1</v>
      </c>
      <c r="H1054">
        <v>0</v>
      </c>
      <c r="I1054">
        <v>0</v>
      </c>
      <c r="J1054">
        <v>0</v>
      </c>
      <c r="K1054" t="s">
        <v>135</v>
      </c>
      <c r="L1054" t="s">
        <v>136</v>
      </c>
      <c r="M1054" t="s">
        <v>957</v>
      </c>
      <c r="N1054" t="s">
        <v>958</v>
      </c>
      <c r="O1054" t="s">
        <v>959</v>
      </c>
      <c r="P1054" t="s">
        <v>25</v>
      </c>
    </row>
    <row r="1055" spans="1:16" ht="14.25" customHeight="1" x14ac:dyDescent="0.25">
      <c r="A1055" s="3">
        <f t="shared" si="16"/>
        <v>2</v>
      </c>
      <c r="B1055" s="1">
        <v>41575</v>
      </c>
      <c r="C1055" s="2">
        <v>0.54166666666666663</v>
      </c>
      <c r="D1055" t="s">
        <v>433</v>
      </c>
      <c r="E1055" t="s">
        <v>1358</v>
      </c>
      <c r="F1055"/>
      <c r="G1055">
        <v>0</v>
      </c>
      <c r="H1055">
        <v>1</v>
      </c>
      <c r="I1055">
        <v>0</v>
      </c>
      <c r="J1055">
        <v>0</v>
      </c>
      <c r="K1055" t="s">
        <v>140</v>
      </c>
      <c r="L1055" t="s">
        <v>141</v>
      </c>
      <c r="M1055" t="s">
        <v>517</v>
      </c>
      <c r="N1055" t="s">
        <v>518</v>
      </c>
      <c r="O1055" t="s">
        <v>519</v>
      </c>
      <c r="P1055" t="s">
        <v>25</v>
      </c>
    </row>
    <row r="1056" spans="1:16" ht="14.25" customHeight="1" x14ac:dyDescent="0.25">
      <c r="A1056" s="3">
        <f t="shared" si="16"/>
        <v>2</v>
      </c>
      <c r="B1056" s="1">
        <v>41575</v>
      </c>
      <c r="C1056" s="2">
        <v>0.54166666666666663</v>
      </c>
      <c r="D1056" t="s">
        <v>241</v>
      </c>
      <c r="E1056" t="s">
        <v>1361</v>
      </c>
      <c r="F1056"/>
      <c r="G1056">
        <v>0</v>
      </c>
      <c r="H1056">
        <v>1</v>
      </c>
      <c r="I1056">
        <v>0</v>
      </c>
      <c r="J1056">
        <v>0</v>
      </c>
      <c r="K1056" t="s">
        <v>57</v>
      </c>
      <c r="L1056" t="s">
        <v>58</v>
      </c>
      <c r="M1056" t="s">
        <v>156</v>
      </c>
      <c r="N1056" t="s">
        <v>157</v>
      </c>
      <c r="O1056" t="s">
        <v>158</v>
      </c>
      <c r="P1056" t="s">
        <v>25</v>
      </c>
    </row>
    <row r="1057" spans="1:16" ht="14.25" customHeight="1" x14ac:dyDescent="0.25">
      <c r="A1057" s="3">
        <f t="shared" si="16"/>
        <v>2</v>
      </c>
      <c r="B1057" s="1">
        <v>41575</v>
      </c>
      <c r="C1057" s="2">
        <v>0.54166666666666663</v>
      </c>
      <c r="D1057" t="s">
        <v>317</v>
      </c>
      <c r="E1057" t="s">
        <v>1356</v>
      </c>
      <c r="F1057"/>
      <c r="G1057">
        <v>0</v>
      </c>
      <c r="H1057">
        <v>1</v>
      </c>
      <c r="I1057">
        <v>0</v>
      </c>
      <c r="J1057">
        <v>0</v>
      </c>
      <c r="K1057" t="s">
        <v>135</v>
      </c>
      <c r="L1057" t="s">
        <v>136</v>
      </c>
      <c r="M1057" t="s">
        <v>162</v>
      </c>
      <c r="N1057" t="s">
        <v>163</v>
      </c>
      <c r="O1057" t="s">
        <v>164</v>
      </c>
      <c r="P1057" t="s">
        <v>25</v>
      </c>
    </row>
    <row r="1058" spans="1:16" ht="14.25" customHeight="1" x14ac:dyDescent="0.25">
      <c r="A1058" s="3">
        <f t="shared" si="16"/>
        <v>2</v>
      </c>
      <c r="B1058" s="1">
        <v>41575</v>
      </c>
      <c r="C1058" s="2">
        <v>0.5625</v>
      </c>
      <c r="D1058" t="s">
        <v>433</v>
      </c>
      <c r="E1058" t="s">
        <v>300</v>
      </c>
      <c r="F1058"/>
      <c r="G1058">
        <v>0</v>
      </c>
      <c r="H1058">
        <v>1</v>
      </c>
      <c r="I1058">
        <v>0</v>
      </c>
      <c r="J1058">
        <v>0</v>
      </c>
      <c r="K1058" t="s">
        <v>140</v>
      </c>
      <c r="L1058" t="s">
        <v>141</v>
      </c>
      <c r="M1058" t="s">
        <v>348</v>
      </c>
      <c r="N1058" t="s">
        <v>349</v>
      </c>
      <c r="O1058" t="s">
        <v>350</v>
      </c>
      <c r="P1058" t="s">
        <v>51</v>
      </c>
    </row>
    <row r="1059" spans="1:16" ht="14.25" customHeight="1" x14ac:dyDescent="0.25">
      <c r="A1059" s="3">
        <f t="shared" si="16"/>
        <v>2</v>
      </c>
      <c r="B1059" s="1">
        <v>41575</v>
      </c>
      <c r="C1059" s="2">
        <v>0.5625</v>
      </c>
      <c r="D1059" t="s">
        <v>241</v>
      </c>
      <c r="E1059" t="s">
        <v>990</v>
      </c>
      <c r="F1059"/>
      <c r="G1059">
        <v>0</v>
      </c>
      <c r="H1059">
        <v>1</v>
      </c>
      <c r="I1059">
        <v>0</v>
      </c>
      <c r="J1059">
        <v>0</v>
      </c>
      <c r="K1059" t="s">
        <v>57</v>
      </c>
      <c r="L1059" t="s">
        <v>58</v>
      </c>
      <c r="M1059" t="s">
        <v>156</v>
      </c>
      <c r="N1059" t="s">
        <v>157</v>
      </c>
      <c r="O1059" t="s">
        <v>158</v>
      </c>
      <c r="P1059" t="s">
        <v>25</v>
      </c>
    </row>
    <row r="1060" spans="1:16" ht="14.25" customHeight="1" x14ac:dyDescent="0.25">
      <c r="A1060" s="3">
        <f t="shared" si="16"/>
        <v>2</v>
      </c>
      <c r="B1060" s="1">
        <v>41575</v>
      </c>
      <c r="C1060" s="2">
        <v>0.58333333333333337</v>
      </c>
      <c r="D1060" t="s">
        <v>299</v>
      </c>
      <c r="E1060" t="s">
        <v>439</v>
      </c>
      <c r="F1060"/>
      <c r="G1060">
        <v>0</v>
      </c>
      <c r="H1060">
        <v>1</v>
      </c>
      <c r="I1060">
        <v>0</v>
      </c>
      <c r="J1060">
        <v>0</v>
      </c>
      <c r="K1060" t="s">
        <v>140</v>
      </c>
      <c r="L1060" t="s">
        <v>141</v>
      </c>
      <c r="M1060" t="s">
        <v>77</v>
      </c>
      <c r="N1060" t="s">
        <v>205</v>
      </c>
      <c r="O1060" t="s">
        <v>206</v>
      </c>
      <c r="P1060" t="s">
        <v>21</v>
      </c>
    </row>
    <row r="1061" spans="1:16" ht="14.25" customHeight="1" x14ac:dyDescent="0.25">
      <c r="A1061" s="3">
        <f t="shared" si="16"/>
        <v>2</v>
      </c>
      <c r="B1061" s="1">
        <v>41575</v>
      </c>
      <c r="C1061" s="2">
        <v>0.58333333333333337</v>
      </c>
      <c r="D1061"/>
      <c r="E1061"/>
      <c r="F1061"/>
      <c r="G1061">
        <v>0</v>
      </c>
      <c r="H1061">
        <v>0</v>
      </c>
      <c r="I1061">
        <v>0</v>
      </c>
      <c r="J1061">
        <v>0</v>
      </c>
      <c r="K1061" t="s">
        <v>57</v>
      </c>
      <c r="L1061" t="s">
        <v>58</v>
      </c>
      <c r="M1061"/>
      <c r="N1061"/>
      <c r="O1061"/>
      <c r="P1061"/>
    </row>
    <row r="1062" spans="1:16" ht="14.25" customHeight="1" x14ac:dyDescent="0.25">
      <c r="A1062" s="3">
        <f t="shared" si="16"/>
        <v>2</v>
      </c>
      <c r="B1062" s="1">
        <v>41575</v>
      </c>
      <c r="C1062" s="2">
        <v>0.60416666666666663</v>
      </c>
      <c r="D1062" t="s">
        <v>299</v>
      </c>
      <c r="E1062" t="s">
        <v>1359</v>
      </c>
      <c r="F1062"/>
      <c r="G1062">
        <v>0</v>
      </c>
      <c r="H1062">
        <v>1</v>
      </c>
      <c r="I1062">
        <v>0</v>
      </c>
      <c r="J1062">
        <v>0</v>
      </c>
      <c r="K1062" t="s">
        <v>140</v>
      </c>
      <c r="L1062" t="s">
        <v>141</v>
      </c>
      <c r="M1062" t="s">
        <v>137</v>
      </c>
      <c r="N1062" t="s">
        <v>138</v>
      </c>
      <c r="O1062" t="s">
        <v>139</v>
      </c>
      <c r="P1062" t="s">
        <v>21</v>
      </c>
    </row>
    <row r="1063" spans="1:16" ht="14.25" customHeight="1" x14ac:dyDescent="0.25">
      <c r="A1063" s="3">
        <f t="shared" si="16"/>
        <v>2</v>
      </c>
      <c r="B1063" s="1">
        <v>41575</v>
      </c>
      <c r="C1063" s="2">
        <v>0.60416666666666663</v>
      </c>
      <c r="D1063" t="s">
        <v>1350</v>
      </c>
      <c r="E1063" t="s">
        <v>1351</v>
      </c>
      <c r="F1063"/>
      <c r="G1063">
        <v>0</v>
      </c>
      <c r="H1063">
        <v>1</v>
      </c>
      <c r="I1063">
        <v>0</v>
      </c>
      <c r="J1063">
        <v>0</v>
      </c>
      <c r="K1063" t="s">
        <v>30</v>
      </c>
      <c r="L1063" t="s">
        <v>31</v>
      </c>
      <c r="M1063" t="s">
        <v>486</v>
      </c>
      <c r="N1063" t="s">
        <v>1233</v>
      </c>
      <c r="O1063" t="s">
        <v>1234</v>
      </c>
      <c r="P1063" t="s">
        <v>21</v>
      </c>
    </row>
    <row r="1064" spans="1:16" ht="14.25" customHeight="1" x14ac:dyDescent="0.25">
      <c r="A1064" s="3">
        <f t="shared" si="16"/>
        <v>2</v>
      </c>
      <c r="B1064" s="1">
        <v>41575</v>
      </c>
      <c r="C1064" s="2">
        <v>0.625</v>
      </c>
      <c r="D1064" t="s">
        <v>1350</v>
      </c>
      <c r="E1064" t="s">
        <v>1352</v>
      </c>
      <c r="F1064"/>
      <c r="G1064">
        <v>0</v>
      </c>
      <c r="H1064">
        <v>1</v>
      </c>
      <c r="I1064">
        <v>0</v>
      </c>
      <c r="J1064">
        <v>0</v>
      </c>
      <c r="K1064" t="s">
        <v>30</v>
      </c>
      <c r="L1064" t="s">
        <v>31</v>
      </c>
      <c r="M1064" t="s">
        <v>486</v>
      </c>
      <c r="N1064" t="s">
        <v>1233</v>
      </c>
      <c r="O1064" t="s">
        <v>1234</v>
      </c>
      <c r="P1064" t="s">
        <v>21</v>
      </c>
    </row>
    <row r="1065" spans="1:16" ht="14.25" customHeight="1" x14ac:dyDescent="0.25">
      <c r="A1065" s="3">
        <f t="shared" si="16"/>
        <v>2</v>
      </c>
      <c r="B1065" s="1">
        <v>41575</v>
      </c>
      <c r="C1065" s="2">
        <v>0.64583333333333337</v>
      </c>
      <c r="D1065" t="s">
        <v>268</v>
      </c>
      <c r="E1065" t="s">
        <v>1353</v>
      </c>
      <c r="F1065"/>
      <c r="G1065">
        <v>0</v>
      </c>
      <c r="H1065">
        <v>1</v>
      </c>
      <c r="I1065">
        <v>0</v>
      </c>
      <c r="J1065">
        <v>0</v>
      </c>
      <c r="K1065" t="s">
        <v>30</v>
      </c>
      <c r="L1065" t="s">
        <v>31</v>
      </c>
      <c r="M1065" t="s">
        <v>95</v>
      </c>
      <c r="N1065" t="s">
        <v>926</v>
      </c>
      <c r="O1065" t="s">
        <v>927</v>
      </c>
      <c r="P1065" t="s">
        <v>29</v>
      </c>
    </row>
    <row r="1066" spans="1:16" ht="14.25" customHeight="1" x14ac:dyDescent="0.25">
      <c r="A1066" s="3">
        <f t="shared" si="16"/>
        <v>2</v>
      </c>
      <c r="B1066" s="1">
        <v>41575</v>
      </c>
      <c r="C1066" s="2">
        <v>0.66666666666666663</v>
      </c>
      <c r="D1066" t="s">
        <v>268</v>
      </c>
      <c r="E1066" t="s">
        <v>1353</v>
      </c>
      <c r="F1066"/>
      <c r="G1066">
        <v>0</v>
      </c>
      <c r="H1066">
        <v>1</v>
      </c>
      <c r="I1066">
        <v>0</v>
      </c>
      <c r="J1066">
        <v>0</v>
      </c>
      <c r="K1066" t="s">
        <v>30</v>
      </c>
      <c r="L1066" t="s">
        <v>31</v>
      </c>
      <c r="M1066" t="s">
        <v>95</v>
      </c>
      <c r="N1066" t="s">
        <v>926</v>
      </c>
      <c r="O1066" t="s">
        <v>927</v>
      </c>
      <c r="P1066" t="s">
        <v>29</v>
      </c>
    </row>
    <row r="1067" spans="1:16" ht="14.25" customHeight="1" x14ac:dyDescent="0.25">
      <c r="A1067" s="3">
        <f t="shared" si="16"/>
        <v>2</v>
      </c>
      <c r="B1067" s="1">
        <v>41575</v>
      </c>
      <c r="C1067" s="2">
        <v>0.72916666666666663</v>
      </c>
      <c r="D1067" t="s">
        <v>240</v>
      </c>
      <c r="E1067" t="s">
        <v>1354</v>
      </c>
      <c r="F1067"/>
      <c r="G1067">
        <v>0</v>
      </c>
      <c r="H1067">
        <v>1</v>
      </c>
      <c r="I1067">
        <v>0</v>
      </c>
      <c r="J1067">
        <v>1</v>
      </c>
      <c r="K1067" t="s">
        <v>69</v>
      </c>
      <c r="L1067" t="s">
        <v>70</v>
      </c>
      <c r="M1067" t="s">
        <v>95</v>
      </c>
      <c r="N1067" t="s">
        <v>1258</v>
      </c>
      <c r="O1067" t="s">
        <v>1259</v>
      </c>
      <c r="P1067" t="s">
        <v>25</v>
      </c>
    </row>
    <row r="1068" spans="1:16" ht="14.25" customHeight="1" x14ac:dyDescent="0.25">
      <c r="A1068" s="3">
        <f t="shared" si="16"/>
        <v>2</v>
      </c>
      <c r="B1068" s="1">
        <v>41575</v>
      </c>
      <c r="C1068" s="2">
        <v>0.72916666666666663</v>
      </c>
      <c r="D1068" t="s">
        <v>257</v>
      </c>
      <c r="E1068" t="s">
        <v>1362</v>
      </c>
      <c r="F1068"/>
      <c r="G1068">
        <v>1</v>
      </c>
      <c r="H1068">
        <v>0</v>
      </c>
      <c r="I1068">
        <v>0</v>
      </c>
      <c r="J1068">
        <v>0</v>
      </c>
      <c r="K1068" t="s">
        <v>81</v>
      </c>
      <c r="L1068" t="s">
        <v>82</v>
      </c>
      <c r="M1068" t="s">
        <v>1207</v>
      </c>
      <c r="N1068" t="s">
        <v>645</v>
      </c>
      <c r="O1068" t="s">
        <v>1208</v>
      </c>
      <c r="P1068" t="s">
        <v>29</v>
      </c>
    </row>
    <row r="1069" spans="1:16" ht="14.25" customHeight="1" x14ac:dyDescent="0.25">
      <c r="A1069" s="3">
        <f t="shared" si="16"/>
        <v>2</v>
      </c>
      <c r="B1069" s="1">
        <v>41575</v>
      </c>
      <c r="C1069" s="2">
        <v>0.75</v>
      </c>
      <c r="D1069" t="s">
        <v>240</v>
      </c>
      <c r="E1069" t="s">
        <v>1354</v>
      </c>
      <c r="F1069"/>
      <c r="G1069">
        <v>0</v>
      </c>
      <c r="H1069">
        <v>1</v>
      </c>
      <c r="I1069">
        <v>0</v>
      </c>
      <c r="J1069">
        <v>1</v>
      </c>
      <c r="K1069" t="s">
        <v>69</v>
      </c>
      <c r="L1069" t="s">
        <v>70</v>
      </c>
      <c r="M1069" t="s">
        <v>95</v>
      </c>
      <c r="N1069" t="s">
        <v>1258</v>
      </c>
      <c r="O1069" t="s">
        <v>1259</v>
      </c>
      <c r="P1069" t="s">
        <v>25</v>
      </c>
    </row>
    <row r="1070" spans="1:16" ht="14.25" customHeight="1" x14ac:dyDescent="0.25">
      <c r="A1070" s="3">
        <f t="shared" si="16"/>
        <v>2</v>
      </c>
      <c r="B1070" s="1">
        <v>41575</v>
      </c>
      <c r="C1070" s="2">
        <v>0.75</v>
      </c>
      <c r="D1070" t="s">
        <v>257</v>
      </c>
      <c r="E1070" t="s">
        <v>1362</v>
      </c>
      <c r="F1070"/>
      <c r="G1070">
        <v>1</v>
      </c>
      <c r="H1070">
        <v>0</v>
      </c>
      <c r="I1070">
        <v>0</v>
      </c>
      <c r="J1070">
        <v>0</v>
      </c>
      <c r="K1070" t="s">
        <v>81</v>
      </c>
      <c r="L1070" t="s">
        <v>82</v>
      </c>
      <c r="M1070" t="s">
        <v>1207</v>
      </c>
      <c r="N1070" t="s">
        <v>645</v>
      </c>
      <c r="O1070" t="s">
        <v>1208</v>
      </c>
      <c r="P1070" t="s">
        <v>29</v>
      </c>
    </row>
    <row r="1071" spans="1:16" ht="14.25" customHeight="1" x14ac:dyDescent="0.25">
      <c r="A1071" s="3">
        <f t="shared" si="16"/>
        <v>2</v>
      </c>
      <c r="B1071" s="1">
        <v>41575</v>
      </c>
      <c r="C1071" s="2">
        <v>0.77083333333333337</v>
      </c>
      <c r="D1071" t="s">
        <v>238</v>
      </c>
      <c r="E1071" t="s">
        <v>1355</v>
      </c>
      <c r="F1071"/>
      <c r="G1071">
        <v>0</v>
      </c>
      <c r="H1071">
        <v>1</v>
      </c>
      <c r="I1071">
        <v>0</v>
      </c>
      <c r="J1071">
        <v>1</v>
      </c>
      <c r="K1071" t="s">
        <v>69</v>
      </c>
      <c r="L1071" t="s">
        <v>70</v>
      </c>
      <c r="M1071" t="s">
        <v>220</v>
      </c>
      <c r="N1071" t="s">
        <v>1260</v>
      </c>
      <c r="O1071" t="s">
        <v>1261</v>
      </c>
      <c r="P1071" t="s">
        <v>25</v>
      </c>
    </row>
    <row r="1072" spans="1:16" ht="14.25" customHeight="1" x14ac:dyDescent="0.25">
      <c r="A1072" s="3">
        <f t="shared" si="16"/>
        <v>2</v>
      </c>
      <c r="B1072" s="1">
        <v>41575</v>
      </c>
      <c r="C1072" s="2">
        <v>0.77083333333333337</v>
      </c>
      <c r="D1072" t="s">
        <v>257</v>
      </c>
      <c r="E1072" t="s">
        <v>1228</v>
      </c>
      <c r="F1072"/>
      <c r="G1072">
        <v>0</v>
      </c>
      <c r="H1072">
        <v>1</v>
      </c>
      <c r="I1072">
        <v>0</v>
      </c>
      <c r="J1072">
        <v>0</v>
      </c>
      <c r="K1072" t="s">
        <v>81</v>
      </c>
      <c r="L1072" t="s">
        <v>82</v>
      </c>
      <c r="M1072" t="s">
        <v>545</v>
      </c>
      <c r="N1072" t="s">
        <v>546</v>
      </c>
      <c r="O1072" t="s">
        <v>547</v>
      </c>
      <c r="P1072" t="s">
        <v>21</v>
      </c>
    </row>
    <row r="1073" spans="1:16" ht="14.25" customHeight="1" x14ac:dyDescent="0.25">
      <c r="A1073" s="3">
        <f t="shared" si="16"/>
        <v>2</v>
      </c>
      <c r="B1073" s="1">
        <v>41575</v>
      </c>
      <c r="C1073" s="2">
        <v>0.79166666666666663</v>
      </c>
      <c r="D1073" t="s">
        <v>249</v>
      </c>
      <c r="E1073" t="s">
        <v>1364</v>
      </c>
      <c r="F1073" t="s">
        <v>1262</v>
      </c>
      <c r="G1073">
        <v>0</v>
      </c>
      <c r="H1073">
        <v>1</v>
      </c>
      <c r="I1073">
        <v>0</v>
      </c>
      <c r="J1073">
        <v>0</v>
      </c>
      <c r="K1073" t="s">
        <v>14</v>
      </c>
      <c r="L1073" t="s">
        <v>15</v>
      </c>
      <c r="M1073" t="s">
        <v>177</v>
      </c>
      <c r="N1073" t="s">
        <v>178</v>
      </c>
      <c r="O1073" t="s">
        <v>179</v>
      </c>
      <c r="P1073" t="s">
        <v>29</v>
      </c>
    </row>
    <row r="1074" spans="1:16" ht="14.25" customHeight="1" x14ac:dyDescent="0.25">
      <c r="A1074" s="3">
        <f t="shared" si="16"/>
        <v>2</v>
      </c>
      <c r="B1074" s="1">
        <v>41575</v>
      </c>
      <c r="C1074" s="2">
        <v>0.79166666666666663</v>
      </c>
      <c r="D1074"/>
      <c r="E1074"/>
      <c r="F1074"/>
      <c r="G1074">
        <v>0</v>
      </c>
      <c r="H1074">
        <v>0</v>
      </c>
      <c r="I1074">
        <v>0</v>
      </c>
      <c r="J1074">
        <v>0</v>
      </c>
      <c r="K1074" t="s">
        <v>69</v>
      </c>
      <c r="L1074" t="s">
        <v>70</v>
      </c>
      <c r="M1074"/>
      <c r="N1074"/>
      <c r="O1074"/>
      <c r="P1074"/>
    </row>
    <row r="1075" spans="1:16" ht="14.25" customHeight="1" x14ac:dyDescent="0.25">
      <c r="A1075" s="3">
        <f t="shared" si="16"/>
        <v>2</v>
      </c>
      <c r="B1075" s="1">
        <v>41575</v>
      </c>
      <c r="C1075" s="2">
        <v>0.79166666666666663</v>
      </c>
      <c r="D1075"/>
      <c r="E1075"/>
      <c r="F1075"/>
      <c r="G1075">
        <v>0</v>
      </c>
      <c r="H1075">
        <v>0</v>
      </c>
      <c r="I1075">
        <v>0</v>
      </c>
      <c r="J1075">
        <v>0</v>
      </c>
      <c r="K1075" t="s">
        <v>16</v>
      </c>
      <c r="L1075" t="s">
        <v>17</v>
      </c>
      <c r="M1075"/>
      <c r="N1075"/>
      <c r="O1075"/>
      <c r="P1075"/>
    </row>
    <row r="1076" spans="1:16" ht="14.25" customHeight="1" x14ac:dyDescent="0.25">
      <c r="A1076" s="3">
        <f t="shared" si="16"/>
        <v>2</v>
      </c>
      <c r="B1076" s="1">
        <v>41575</v>
      </c>
      <c r="C1076" s="2">
        <v>0.79166666666666663</v>
      </c>
      <c r="D1076"/>
      <c r="E1076"/>
      <c r="F1076"/>
      <c r="G1076">
        <v>0</v>
      </c>
      <c r="H1076">
        <v>0</v>
      </c>
      <c r="I1076">
        <v>0</v>
      </c>
      <c r="J1076">
        <v>0</v>
      </c>
      <c r="K1076" t="s">
        <v>81</v>
      </c>
      <c r="L1076" t="s">
        <v>82</v>
      </c>
      <c r="M1076"/>
      <c r="N1076"/>
      <c r="O1076"/>
      <c r="P1076"/>
    </row>
    <row r="1077" spans="1:16" ht="14.25" customHeight="1" x14ac:dyDescent="0.25">
      <c r="A1077" s="3">
        <f t="shared" si="16"/>
        <v>2</v>
      </c>
      <c r="B1077" s="1">
        <v>41575</v>
      </c>
      <c r="C1077" s="2">
        <v>0.8125</v>
      </c>
      <c r="D1077" t="s">
        <v>255</v>
      </c>
      <c r="E1077" t="s">
        <v>1344</v>
      </c>
      <c r="F1077"/>
      <c r="G1077">
        <v>0</v>
      </c>
      <c r="H1077">
        <v>1</v>
      </c>
      <c r="I1077">
        <v>0</v>
      </c>
      <c r="J1077">
        <v>1</v>
      </c>
      <c r="K1077" t="s">
        <v>14</v>
      </c>
      <c r="L1077" t="s">
        <v>15</v>
      </c>
      <c r="M1077" t="s">
        <v>1255</v>
      </c>
      <c r="N1077" t="s">
        <v>1256</v>
      </c>
      <c r="O1077" t="s">
        <v>1257</v>
      </c>
      <c r="P1077" t="s">
        <v>29</v>
      </c>
    </row>
    <row r="1078" spans="1:16" ht="14.25" customHeight="1" x14ac:dyDescent="0.25">
      <c r="A1078" s="3">
        <f t="shared" si="16"/>
        <v>2</v>
      </c>
      <c r="B1078" s="1">
        <v>41575</v>
      </c>
      <c r="C1078" s="2">
        <v>0.8125</v>
      </c>
      <c r="D1078"/>
      <c r="E1078"/>
      <c r="F1078"/>
      <c r="G1078">
        <v>0</v>
      </c>
      <c r="H1078">
        <v>0</v>
      </c>
      <c r="I1078">
        <v>0</v>
      </c>
      <c r="J1078">
        <v>0</v>
      </c>
      <c r="K1078" t="s">
        <v>16</v>
      </c>
      <c r="L1078" t="s">
        <v>17</v>
      </c>
      <c r="M1078"/>
      <c r="N1078"/>
      <c r="O1078"/>
      <c r="P1078"/>
    </row>
    <row r="1079" spans="1:16" ht="14.25" customHeight="1" x14ac:dyDescent="0.25">
      <c r="A1079" s="3">
        <f t="shared" si="16"/>
        <v>2</v>
      </c>
      <c r="B1079" s="1">
        <v>41575</v>
      </c>
      <c r="C1079" s="2">
        <v>0.8125</v>
      </c>
      <c r="D1079" t="s">
        <v>250</v>
      </c>
      <c r="E1079" t="s">
        <v>1363</v>
      </c>
      <c r="F1079"/>
      <c r="G1079">
        <v>0</v>
      </c>
      <c r="H1079">
        <v>1</v>
      </c>
      <c r="I1079">
        <v>0</v>
      </c>
      <c r="J1079">
        <v>0</v>
      </c>
      <c r="K1079" t="s">
        <v>81</v>
      </c>
      <c r="L1079" t="s">
        <v>82</v>
      </c>
      <c r="M1079" t="s">
        <v>837</v>
      </c>
      <c r="N1079" t="s">
        <v>838</v>
      </c>
      <c r="O1079" t="s">
        <v>839</v>
      </c>
      <c r="P1079" t="s">
        <v>21</v>
      </c>
    </row>
    <row r="1080" spans="1:16" ht="14.25" customHeight="1" x14ac:dyDescent="0.25">
      <c r="A1080" s="3">
        <f t="shared" si="16"/>
        <v>2</v>
      </c>
      <c r="B1080" s="1">
        <v>41575</v>
      </c>
      <c r="C1080" s="2">
        <v>0.83333333333333337</v>
      </c>
      <c r="D1080" t="s">
        <v>255</v>
      </c>
      <c r="E1080" t="s">
        <v>1345</v>
      </c>
      <c r="F1080"/>
      <c r="G1080">
        <v>0</v>
      </c>
      <c r="H1080">
        <v>1</v>
      </c>
      <c r="I1080">
        <v>0</v>
      </c>
      <c r="J1080">
        <v>0</v>
      </c>
      <c r="K1080" t="s">
        <v>14</v>
      </c>
      <c r="L1080" t="s">
        <v>15</v>
      </c>
      <c r="M1080" t="s">
        <v>832</v>
      </c>
      <c r="N1080" t="s">
        <v>833</v>
      </c>
      <c r="O1080" t="s">
        <v>834</v>
      </c>
      <c r="P1080" t="s">
        <v>29</v>
      </c>
    </row>
    <row r="1081" spans="1:16" ht="14.25" customHeight="1" x14ac:dyDescent="0.25">
      <c r="A1081" s="3">
        <f t="shared" si="16"/>
        <v>2</v>
      </c>
      <c r="B1081" s="1">
        <v>41575</v>
      </c>
      <c r="C1081" s="2">
        <v>0.83333333333333337</v>
      </c>
      <c r="D1081" t="s">
        <v>238</v>
      </c>
      <c r="E1081" t="s">
        <v>1346</v>
      </c>
      <c r="F1081"/>
      <c r="G1081">
        <v>0</v>
      </c>
      <c r="H1081">
        <v>1</v>
      </c>
      <c r="I1081">
        <v>0</v>
      </c>
      <c r="J1081">
        <v>0</v>
      </c>
      <c r="K1081" t="s">
        <v>16</v>
      </c>
      <c r="L1081" t="s">
        <v>17</v>
      </c>
      <c r="M1081" t="s">
        <v>360</v>
      </c>
      <c r="N1081" t="s">
        <v>361</v>
      </c>
      <c r="O1081" t="s">
        <v>362</v>
      </c>
      <c r="P1081" t="s">
        <v>51</v>
      </c>
    </row>
    <row r="1082" spans="1:16" ht="14.25" customHeight="1" x14ac:dyDescent="0.25">
      <c r="A1082" s="3">
        <f t="shared" si="16"/>
        <v>2</v>
      </c>
      <c r="B1082" s="1">
        <v>41575</v>
      </c>
      <c r="C1082" s="2">
        <v>0.83333333333333337</v>
      </c>
      <c r="D1082" t="s">
        <v>250</v>
      </c>
      <c r="E1082" t="s">
        <v>826</v>
      </c>
      <c r="F1082"/>
      <c r="G1082">
        <v>1</v>
      </c>
      <c r="H1082">
        <v>0</v>
      </c>
      <c r="I1082">
        <v>0</v>
      </c>
      <c r="J1082">
        <v>0</v>
      </c>
      <c r="K1082" t="s">
        <v>81</v>
      </c>
      <c r="L1082" t="s">
        <v>82</v>
      </c>
      <c r="M1082" t="s">
        <v>363</v>
      </c>
      <c r="N1082" t="s">
        <v>364</v>
      </c>
      <c r="O1082" t="s">
        <v>365</v>
      </c>
      <c r="P1082" t="s">
        <v>21</v>
      </c>
    </row>
    <row r="1083" spans="1:16" ht="14.25" customHeight="1" x14ac:dyDescent="0.25">
      <c r="A1083" s="3">
        <f t="shared" si="16"/>
        <v>2</v>
      </c>
      <c r="B1083" s="1">
        <v>41575</v>
      </c>
      <c r="C1083" s="2">
        <v>0.85416666666666663</v>
      </c>
      <c r="D1083" t="s">
        <v>255</v>
      </c>
      <c r="E1083" t="s">
        <v>1345</v>
      </c>
      <c r="F1083"/>
      <c r="G1083">
        <v>0</v>
      </c>
      <c r="H1083">
        <v>1</v>
      </c>
      <c r="I1083">
        <v>0</v>
      </c>
      <c r="J1083">
        <v>0</v>
      </c>
      <c r="K1083" t="s">
        <v>14</v>
      </c>
      <c r="L1083" t="s">
        <v>15</v>
      </c>
      <c r="M1083" t="s">
        <v>832</v>
      </c>
      <c r="N1083" t="s">
        <v>833</v>
      </c>
      <c r="O1083" t="s">
        <v>834</v>
      </c>
      <c r="P1083" t="s">
        <v>29</v>
      </c>
    </row>
    <row r="1084" spans="1:16" ht="14.25" customHeight="1" x14ac:dyDescent="0.25">
      <c r="A1084" s="3">
        <f t="shared" si="16"/>
        <v>2</v>
      </c>
      <c r="B1084" s="1">
        <v>41575</v>
      </c>
      <c r="C1084" s="2">
        <v>0.85416666666666663</v>
      </c>
      <c r="D1084" t="s">
        <v>238</v>
      </c>
      <c r="E1084" t="s">
        <v>1346</v>
      </c>
      <c r="F1084"/>
      <c r="G1084">
        <v>0</v>
      </c>
      <c r="H1084">
        <v>1</v>
      </c>
      <c r="I1084">
        <v>0</v>
      </c>
      <c r="J1084">
        <v>0</v>
      </c>
      <c r="K1084" t="s">
        <v>16</v>
      </c>
      <c r="L1084" t="s">
        <v>17</v>
      </c>
      <c r="M1084" t="s">
        <v>360</v>
      </c>
      <c r="N1084" t="s">
        <v>361</v>
      </c>
      <c r="O1084" t="s">
        <v>362</v>
      </c>
      <c r="P1084" t="s">
        <v>51</v>
      </c>
    </row>
    <row r="1085" spans="1:16" ht="14.25" customHeight="1" x14ac:dyDescent="0.25">
      <c r="A1085" s="3">
        <f t="shared" si="16"/>
        <v>2</v>
      </c>
      <c r="B1085" s="1">
        <v>41575</v>
      </c>
      <c r="C1085" s="2">
        <v>0.85416666666666663</v>
      </c>
      <c r="D1085" t="s">
        <v>250</v>
      </c>
      <c r="E1085" t="s">
        <v>826</v>
      </c>
      <c r="F1085"/>
      <c r="G1085">
        <v>1</v>
      </c>
      <c r="H1085">
        <v>0</v>
      </c>
      <c r="I1085">
        <v>0</v>
      </c>
      <c r="J1085">
        <v>0</v>
      </c>
      <c r="K1085" t="s">
        <v>81</v>
      </c>
      <c r="L1085" t="s">
        <v>82</v>
      </c>
      <c r="M1085" t="s">
        <v>363</v>
      </c>
      <c r="N1085" t="s">
        <v>364</v>
      </c>
      <c r="O1085" t="s">
        <v>365</v>
      </c>
      <c r="P1085" t="s">
        <v>21</v>
      </c>
    </row>
    <row r="1086" spans="1:16" ht="14.25" customHeight="1" x14ac:dyDescent="0.25">
      <c r="A1086" s="3">
        <f t="shared" si="16"/>
        <v>3</v>
      </c>
      <c r="B1086" s="1">
        <v>41576</v>
      </c>
      <c r="C1086" s="2">
        <v>0.54166666666666663</v>
      </c>
      <c r="D1086" t="s">
        <v>255</v>
      </c>
      <c r="E1086" t="s">
        <v>1365</v>
      </c>
      <c r="F1086" t="s">
        <v>1263</v>
      </c>
      <c r="G1086">
        <v>0</v>
      </c>
      <c r="H1086">
        <v>1</v>
      </c>
      <c r="I1086">
        <v>0</v>
      </c>
      <c r="J1086">
        <v>0</v>
      </c>
      <c r="K1086" t="s">
        <v>14</v>
      </c>
      <c r="L1086" t="s">
        <v>15</v>
      </c>
      <c r="M1086" t="s">
        <v>220</v>
      </c>
      <c r="N1086" t="s">
        <v>221</v>
      </c>
      <c r="O1086" t="s">
        <v>222</v>
      </c>
      <c r="P1086" t="s">
        <v>29</v>
      </c>
    </row>
    <row r="1087" spans="1:16" ht="14.25" customHeight="1" x14ac:dyDescent="0.25">
      <c r="A1087" s="3">
        <f t="shared" si="16"/>
        <v>3</v>
      </c>
      <c r="B1087" s="1">
        <v>41576</v>
      </c>
      <c r="C1087" s="2">
        <v>0.5625</v>
      </c>
      <c r="D1087" t="s">
        <v>255</v>
      </c>
      <c r="E1087" t="s">
        <v>1365</v>
      </c>
      <c r="F1087"/>
      <c r="G1087">
        <v>0</v>
      </c>
      <c r="H1087">
        <v>1</v>
      </c>
      <c r="I1087">
        <v>0</v>
      </c>
      <c r="J1087">
        <v>0</v>
      </c>
      <c r="K1087" t="s">
        <v>14</v>
      </c>
      <c r="L1087" t="s">
        <v>15</v>
      </c>
      <c r="M1087" t="s">
        <v>220</v>
      </c>
      <c r="N1087" t="s">
        <v>221</v>
      </c>
      <c r="O1087" t="s">
        <v>222</v>
      </c>
      <c r="P1087" t="s">
        <v>29</v>
      </c>
    </row>
    <row r="1088" spans="1:16" ht="14.25" customHeight="1" x14ac:dyDescent="0.25">
      <c r="A1088" s="3">
        <f t="shared" si="16"/>
        <v>3</v>
      </c>
      <c r="B1088" s="1">
        <v>41576</v>
      </c>
      <c r="C1088" s="2">
        <v>0.58333333333333337</v>
      </c>
      <c r="D1088" t="s">
        <v>249</v>
      </c>
      <c r="E1088" t="s">
        <v>1366</v>
      </c>
      <c r="F1088"/>
      <c r="G1088">
        <v>1</v>
      </c>
      <c r="H1088">
        <v>0</v>
      </c>
      <c r="I1088">
        <v>0</v>
      </c>
      <c r="J1088">
        <v>0</v>
      </c>
      <c r="K1088" t="s">
        <v>14</v>
      </c>
      <c r="L1088" t="s">
        <v>15</v>
      </c>
      <c r="M1088" t="s">
        <v>486</v>
      </c>
      <c r="N1088" t="s">
        <v>917</v>
      </c>
      <c r="O1088" t="s">
        <v>918</v>
      </c>
      <c r="P1088" t="s">
        <v>29</v>
      </c>
    </row>
    <row r="1089" spans="1:16" ht="14.25" customHeight="1" x14ac:dyDescent="0.25">
      <c r="A1089" s="3">
        <f t="shared" si="16"/>
        <v>3</v>
      </c>
      <c r="B1089" s="1">
        <v>41576</v>
      </c>
      <c r="C1089" s="2">
        <v>0.60416666666666663</v>
      </c>
      <c r="D1089"/>
      <c r="E1089"/>
      <c r="F1089"/>
      <c r="G1089">
        <v>0</v>
      </c>
      <c r="H1089">
        <v>0</v>
      </c>
      <c r="I1089">
        <v>0</v>
      </c>
      <c r="J1089">
        <v>0</v>
      </c>
      <c r="K1089" t="s">
        <v>14</v>
      </c>
      <c r="L1089" t="s">
        <v>15</v>
      </c>
      <c r="M1089"/>
      <c r="N1089"/>
      <c r="O1089"/>
      <c r="P1089"/>
    </row>
    <row r="1090" spans="1:16" ht="14.25" customHeight="1" x14ac:dyDescent="0.25">
      <c r="A1090" s="3">
        <f t="shared" si="16"/>
        <v>3</v>
      </c>
      <c r="B1090" s="1">
        <v>41576</v>
      </c>
      <c r="C1090" s="2">
        <v>0.60416666666666663</v>
      </c>
      <c r="D1090" t="s">
        <v>484</v>
      </c>
      <c r="E1090" t="s">
        <v>1368</v>
      </c>
      <c r="F1090"/>
      <c r="G1090">
        <v>1</v>
      </c>
      <c r="H1090">
        <v>0</v>
      </c>
      <c r="I1090">
        <v>0</v>
      </c>
      <c r="J1090">
        <v>0</v>
      </c>
      <c r="K1090" t="s">
        <v>135</v>
      </c>
      <c r="L1090" t="s">
        <v>136</v>
      </c>
      <c r="M1090" t="s">
        <v>957</v>
      </c>
      <c r="N1090" t="s">
        <v>958</v>
      </c>
      <c r="O1090" t="s">
        <v>959</v>
      </c>
      <c r="P1090" t="s">
        <v>25</v>
      </c>
    </row>
    <row r="1091" spans="1:16" ht="14.25" customHeight="1" x14ac:dyDescent="0.25">
      <c r="A1091" s="3">
        <f t="shared" ref="A1091:A1154" si="17">WEEKDAY(B1091,1)</f>
        <v>3</v>
      </c>
      <c r="B1091" s="1">
        <v>41576</v>
      </c>
      <c r="C1091" s="2">
        <v>0.625</v>
      </c>
      <c r="D1091" t="s">
        <v>249</v>
      </c>
      <c r="E1091" t="s">
        <v>1367</v>
      </c>
      <c r="F1091"/>
      <c r="G1091">
        <v>0</v>
      </c>
      <c r="H1091">
        <v>1</v>
      </c>
      <c r="I1091">
        <v>0</v>
      </c>
      <c r="J1091">
        <v>0</v>
      </c>
      <c r="K1091" t="s">
        <v>14</v>
      </c>
      <c r="L1091" t="s">
        <v>15</v>
      </c>
      <c r="M1091" t="s">
        <v>639</v>
      </c>
      <c r="N1091" t="s">
        <v>640</v>
      </c>
      <c r="O1091" t="s">
        <v>641</v>
      </c>
      <c r="P1091" t="s">
        <v>29</v>
      </c>
    </row>
    <row r="1092" spans="1:16" ht="14.25" customHeight="1" x14ac:dyDescent="0.25">
      <c r="A1092" s="3">
        <f t="shared" si="17"/>
        <v>3</v>
      </c>
      <c r="B1092" s="1">
        <v>41576</v>
      </c>
      <c r="C1092" s="2">
        <v>0.625</v>
      </c>
      <c r="D1092" t="s">
        <v>257</v>
      </c>
      <c r="E1092" t="s">
        <v>1369</v>
      </c>
      <c r="F1092" t="s">
        <v>1264</v>
      </c>
      <c r="G1092">
        <v>0</v>
      </c>
      <c r="H1092">
        <v>1</v>
      </c>
      <c r="I1092">
        <v>0</v>
      </c>
      <c r="J1092">
        <v>0</v>
      </c>
      <c r="K1092" t="s">
        <v>135</v>
      </c>
      <c r="L1092" t="s">
        <v>136</v>
      </c>
      <c r="M1092" t="s">
        <v>998</v>
      </c>
      <c r="N1092" t="s">
        <v>96</v>
      </c>
      <c r="O1092" t="s">
        <v>999</v>
      </c>
      <c r="P1092" t="s">
        <v>29</v>
      </c>
    </row>
    <row r="1093" spans="1:16" ht="14.25" customHeight="1" x14ac:dyDescent="0.25">
      <c r="A1093" s="3">
        <f t="shared" si="17"/>
        <v>3</v>
      </c>
      <c r="B1093" s="1">
        <v>41576</v>
      </c>
      <c r="C1093" s="2">
        <v>0.64583333333333337</v>
      </c>
      <c r="D1093" t="s">
        <v>249</v>
      </c>
      <c r="E1093" t="s">
        <v>1367</v>
      </c>
      <c r="F1093"/>
      <c r="G1093">
        <v>0</v>
      </c>
      <c r="H1093">
        <v>1</v>
      </c>
      <c r="I1093">
        <v>0</v>
      </c>
      <c r="J1093">
        <v>0</v>
      </c>
      <c r="K1093" t="s">
        <v>14</v>
      </c>
      <c r="L1093" t="s">
        <v>15</v>
      </c>
      <c r="M1093" t="s">
        <v>639</v>
      </c>
      <c r="N1093" t="s">
        <v>640</v>
      </c>
      <c r="O1093" t="s">
        <v>641</v>
      </c>
      <c r="P1093" t="s">
        <v>29</v>
      </c>
    </row>
    <row r="1094" spans="1:16" ht="14.25" customHeight="1" x14ac:dyDescent="0.25">
      <c r="A1094" s="3">
        <f t="shared" si="17"/>
        <v>3</v>
      </c>
      <c r="B1094" s="1">
        <v>41576</v>
      </c>
      <c r="C1094" s="2">
        <v>0.64583333333333337</v>
      </c>
      <c r="D1094" t="s">
        <v>898</v>
      </c>
      <c r="E1094" t="s">
        <v>1370</v>
      </c>
      <c r="F1094"/>
      <c r="G1094">
        <v>1</v>
      </c>
      <c r="H1094">
        <v>0</v>
      </c>
      <c r="I1094">
        <v>0</v>
      </c>
      <c r="J1094">
        <v>0</v>
      </c>
      <c r="K1094" t="s">
        <v>135</v>
      </c>
      <c r="L1094" t="s">
        <v>136</v>
      </c>
      <c r="M1094" t="s">
        <v>174</v>
      </c>
      <c r="N1094" t="s">
        <v>175</v>
      </c>
      <c r="O1094" t="s">
        <v>176</v>
      </c>
      <c r="P1094" t="s">
        <v>29</v>
      </c>
    </row>
    <row r="1095" spans="1:16" ht="14.25" customHeight="1" x14ac:dyDescent="0.25">
      <c r="A1095" s="3">
        <f t="shared" si="17"/>
        <v>3</v>
      </c>
      <c r="B1095" s="1">
        <v>41576</v>
      </c>
      <c r="C1095" s="2">
        <v>0.66666666666666663</v>
      </c>
      <c r="D1095" t="s">
        <v>284</v>
      </c>
      <c r="E1095" t="s">
        <v>1371</v>
      </c>
      <c r="F1095"/>
      <c r="G1095">
        <v>0</v>
      </c>
      <c r="H1095">
        <v>1</v>
      </c>
      <c r="I1095">
        <v>0</v>
      </c>
      <c r="J1095">
        <v>0</v>
      </c>
      <c r="K1095" t="s">
        <v>135</v>
      </c>
      <c r="L1095" t="s">
        <v>136</v>
      </c>
      <c r="M1095" t="s">
        <v>973</v>
      </c>
      <c r="N1095" t="s">
        <v>974</v>
      </c>
      <c r="O1095" t="s">
        <v>975</v>
      </c>
      <c r="P1095" t="s">
        <v>21</v>
      </c>
    </row>
    <row r="1096" spans="1:16" ht="14.25" customHeight="1" x14ac:dyDescent="0.25">
      <c r="A1096" s="3">
        <f t="shared" si="17"/>
        <v>3</v>
      </c>
      <c r="B1096" s="1">
        <v>41576</v>
      </c>
      <c r="C1096" s="2">
        <v>0.6875</v>
      </c>
      <c r="D1096"/>
      <c r="E1096"/>
      <c r="F1096"/>
      <c r="G1096">
        <v>0</v>
      </c>
      <c r="H1096">
        <v>0</v>
      </c>
      <c r="I1096">
        <v>0</v>
      </c>
      <c r="J1096">
        <v>0</v>
      </c>
      <c r="K1096" t="s">
        <v>39</v>
      </c>
      <c r="L1096" t="s">
        <v>40</v>
      </c>
      <c r="M1096"/>
      <c r="N1096"/>
      <c r="O1096"/>
      <c r="P1096"/>
    </row>
    <row r="1097" spans="1:16" ht="14.25" customHeight="1" x14ac:dyDescent="0.25">
      <c r="A1097" s="3">
        <f t="shared" si="17"/>
        <v>3</v>
      </c>
      <c r="B1097" s="1">
        <v>41576</v>
      </c>
      <c r="C1097" s="2">
        <v>0.70833333333333337</v>
      </c>
      <c r="D1097"/>
      <c r="E1097"/>
      <c r="F1097"/>
      <c r="G1097">
        <v>0</v>
      </c>
      <c r="H1097">
        <v>0</v>
      </c>
      <c r="I1097">
        <v>0</v>
      </c>
      <c r="J1097">
        <v>0</v>
      </c>
      <c r="K1097" t="s">
        <v>39</v>
      </c>
      <c r="L1097" t="s">
        <v>40</v>
      </c>
      <c r="M1097"/>
      <c r="N1097"/>
      <c r="O1097"/>
      <c r="P1097"/>
    </row>
    <row r="1098" spans="1:16" ht="14.25" customHeight="1" x14ac:dyDescent="0.25">
      <c r="A1098" s="3">
        <f t="shared" si="17"/>
        <v>3</v>
      </c>
      <c r="B1098" s="1">
        <v>41576</v>
      </c>
      <c r="C1098" s="2">
        <v>0.72916666666666663</v>
      </c>
      <c r="D1098"/>
      <c r="E1098"/>
      <c r="F1098"/>
      <c r="G1098">
        <v>0</v>
      </c>
      <c r="H1098">
        <v>0</v>
      </c>
      <c r="I1098">
        <v>0</v>
      </c>
      <c r="J1098">
        <v>0</v>
      </c>
      <c r="K1098" t="s">
        <v>39</v>
      </c>
      <c r="L1098" t="s">
        <v>40</v>
      </c>
      <c r="M1098"/>
      <c r="N1098"/>
      <c r="O1098"/>
      <c r="P1098"/>
    </row>
    <row r="1099" spans="1:16" ht="14.25" customHeight="1" x14ac:dyDescent="0.25">
      <c r="A1099" s="3">
        <f t="shared" si="17"/>
        <v>3</v>
      </c>
      <c r="B1099" s="1">
        <v>41576</v>
      </c>
      <c r="C1099" s="2">
        <v>0.75</v>
      </c>
      <c r="D1099"/>
      <c r="E1099"/>
      <c r="F1099"/>
      <c r="G1099">
        <v>0</v>
      </c>
      <c r="H1099">
        <v>0</v>
      </c>
      <c r="I1099">
        <v>0</v>
      </c>
      <c r="J1099">
        <v>0</v>
      </c>
      <c r="K1099" t="s">
        <v>39</v>
      </c>
      <c r="L1099" t="s">
        <v>40</v>
      </c>
      <c r="M1099"/>
      <c r="N1099"/>
      <c r="O1099"/>
      <c r="P1099"/>
    </row>
    <row r="1100" spans="1:16" ht="14.25" customHeight="1" x14ac:dyDescent="0.25">
      <c r="A1100" s="3">
        <f t="shared" si="17"/>
        <v>3</v>
      </c>
      <c r="B1100" s="1">
        <v>41576</v>
      </c>
      <c r="C1100" s="2">
        <v>0.75</v>
      </c>
      <c r="D1100"/>
      <c r="E1100"/>
      <c r="F1100"/>
      <c r="G1100">
        <v>0</v>
      </c>
      <c r="H1100">
        <v>0</v>
      </c>
      <c r="I1100">
        <v>0</v>
      </c>
      <c r="J1100">
        <v>0</v>
      </c>
      <c r="K1100" t="s">
        <v>69</v>
      </c>
      <c r="L1100" t="s">
        <v>70</v>
      </c>
      <c r="M1100"/>
      <c r="N1100"/>
      <c r="O1100"/>
      <c r="P1100"/>
    </row>
    <row r="1101" spans="1:16" ht="14.25" customHeight="1" x14ac:dyDescent="0.25">
      <c r="A1101" s="3">
        <f t="shared" si="17"/>
        <v>3</v>
      </c>
      <c r="B1101" s="1">
        <v>41576</v>
      </c>
      <c r="C1101" s="2">
        <v>0.77083333333333337</v>
      </c>
      <c r="D1101"/>
      <c r="E1101"/>
      <c r="F1101"/>
      <c r="G1101">
        <v>0</v>
      </c>
      <c r="H1101">
        <v>0</v>
      </c>
      <c r="I1101">
        <v>0</v>
      </c>
      <c r="J1101">
        <v>0</v>
      </c>
      <c r="K1101" t="s">
        <v>39</v>
      </c>
      <c r="L1101" t="s">
        <v>40</v>
      </c>
      <c r="M1101"/>
      <c r="N1101"/>
      <c r="O1101"/>
      <c r="P1101"/>
    </row>
    <row r="1102" spans="1:16" ht="14.25" customHeight="1" x14ac:dyDescent="0.25">
      <c r="A1102" s="3">
        <f t="shared" si="17"/>
        <v>3</v>
      </c>
      <c r="B1102" s="1">
        <v>41576</v>
      </c>
      <c r="C1102" s="2">
        <v>0.77083333333333337</v>
      </c>
      <c r="D1102"/>
      <c r="E1102"/>
      <c r="F1102"/>
      <c r="G1102">
        <v>0</v>
      </c>
      <c r="H1102">
        <v>0</v>
      </c>
      <c r="I1102">
        <v>0</v>
      </c>
      <c r="J1102">
        <v>0</v>
      </c>
      <c r="K1102" t="s">
        <v>39</v>
      </c>
      <c r="L1102" t="s">
        <v>40</v>
      </c>
      <c r="M1102"/>
      <c r="N1102"/>
      <c r="O1102"/>
      <c r="P1102"/>
    </row>
    <row r="1103" spans="1:16" ht="14.25" customHeight="1" x14ac:dyDescent="0.25">
      <c r="A1103" s="3">
        <f t="shared" si="17"/>
        <v>3</v>
      </c>
      <c r="B1103" s="1">
        <v>41576</v>
      </c>
      <c r="C1103" s="2">
        <v>0.77083333333333337</v>
      </c>
      <c r="D1103"/>
      <c r="E1103"/>
      <c r="F1103"/>
      <c r="G1103">
        <v>0</v>
      </c>
      <c r="H1103">
        <v>0</v>
      </c>
      <c r="I1103">
        <v>0</v>
      </c>
      <c r="J1103">
        <v>0</v>
      </c>
      <c r="K1103" t="s">
        <v>69</v>
      </c>
      <c r="L1103" t="s">
        <v>70</v>
      </c>
      <c r="M1103"/>
      <c r="N1103"/>
      <c r="O1103"/>
      <c r="P1103"/>
    </row>
    <row r="1104" spans="1:16" ht="14.25" customHeight="1" x14ac:dyDescent="0.25">
      <c r="A1104" s="3">
        <f t="shared" si="17"/>
        <v>3</v>
      </c>
      <c r="B1104" s="1">
        <v>41576</v>
      </c>
      <c r="C1104" s="2">
        <v>0.79166666666666663</v>
      </c>
      <c r="D1104"/>
      <c r="E1104"/>
      <c r="F1104"/>
      <c r="G1104">
        <v>0</v>
      </c>
      <c r="H1104">
        <v>0</v>
      </c>
      <c r="I1104">
        <v>0</v>
      </c>
      <c r="J1104">
        <v>0</v>
      </c>
      <c r="K1104" t="s">
        <v>69</v>
      </c>
      <c r="L1104" t="s">
        <v>70</v>
      </c>
      <c r="M1104"/>
      <c r="N1104"/>
      <c r="O1104"/>
      <c r="P1104"/>
    </row>
    <row r="1105" spans="1:16" ht="14.25" customHeight="1" x14ac:dyDescent="0.25">
      <c r="A1105" s="3">
        <f t="shared" si="17"/>
        <v>3</v>
      </c>
      <c r="B1105" s="1">
        <v>41576</v>
      </c>
      <c r="C1105" s="2">
        <v>0.8125</v>
      </c>
      <c r="D1105" t="s">
        <v>238</v>
      </c>
      <c r="E1105" t="s">
        <v>1372</v>
      </c>
      <c r="F1105"/>
      <c r="G1105">
        <v>0</v>
      </c>
      <c r="H1105">
        <v>1</v>
      </c>
      <c r="I1105">
        <v>0</v>
      </c>
      <c r="J1105">
        <v>1</v>
      </c>
      <c r="K1105" t="s">
        <v>69</v>
      </c>
      <c r="L1105" t="s">
        <v>70</v>
      </c>
      <c r="M1105" t="s">
        <v>522</v>
      </c>
      <c r="N1105" t="s">
        <v>1265</v>
      </c>
      <c r="O1105" t="s">
        <v>1266</v>
      </c>
      <c r="P1105" t="s">
        <v>21</v>
      </c>
    </row>
    <row r="1106" spans="1:16" ht="14.25" customHeight="1" x14ac:dyDescent="0.25">
      <c r="A1106" s="3">
        <f t="shared" si="17"/>
        <v>4</v>
      </c>
      <c r="B1106" s="1">
        <v>41577</v>
      </c>
      <c r="C1106" s="2">
        <v>0.375</v>
      </c>
      <c r="D1106" t="s">
        <v>443</v>
      </c>
      <c r="E1106" t="s">
        <v>1376</v>
      </c>
      <c r="F1106"/>
      <c r="G1106">
        <v>0</v>
      </c>
      <c r="H1106">
        <v>1</v>
      </c>
      <c r="I1106">
        <v>0</v>
      </c>
      <c r="J1106">
        <v>1</v>
      </c>
      <c r="K1106" t="s">
        <v>16</v>
      </c>
      <c r="L1106" t="s">
        <v>17</v>
      </c>
      <c r="M1106" t="s">
        <v>998</v>
      </c>
      <c r="N1106" t="s">
        <v>1267</v>
      </c>
      <c r="O1106" t="s">
        <v>1268</v>
      </c>
      <c r="P1106" t="s">
        <v>21</v>
      </c>
    </row>
    <row r="1107" spans="1:16" ht="14.25" customHeight="1" x14ac:dyDescent="0.25">
      <c r="A1107" s="3">
        <f t="shared" si="17"/>
        <v>4</v>
      </c>
      <c r="B1107" s="1">
        <v>41577</v>
      </c>
      <c r="C1107" s="2">
        <v>0.39583333333333331</v>
      </c>
      <c r="D1107" t="s">
        <v>443</v>
      </c>
      <c r="E1107" t="s">
        <v>1376</v>
      </c>
      <c r="F1107"/>
      <c r="G1107">
        <v>0</v>
      </c>
      <c r="H1107">
        <v>1</v>
      </c>
      <c r="I1107">
        <v>0</v>
      </c>
      <c r="J1107">
        <v>1</v>
      </c>
      <c r="K1107" t="s">
        <v>16</v>
      </c>
      <c r="L1107" t="s">
        <v>17</v>
      </c>
      <c r="M1107" t="s">
        <v>998</v>
      </c>
      <c r="N1107" t="s">
        <v>1267</v>
      </c>
      <c r="O1107" t="s">
        <v>1268</v>
      </c>
      <c r="P1107" t="s">
        <v>21</v>
      </c>
    </row>
    <row r="1108" spans="1:16" ht="14.25" customHeight="1" x14ac:dyDescent="0.25">
      <c r="A1108" s="3">
        <f t="shared" si="17"/>
        <v>4</v>
      </c>
      <c r="B1108" s="1">
        <v>41577</v>
      </c>
      <c r="C1108" s="2">
        <v>0.41666666666666669</v>
      </c>
      <c r="D1108"/>
      <c r="E1108"/>
      <c r="F1108"/>
      <c r="G1108">
        <v>0</v>
      </c>
      <c r="H1108">
        <v>0</v>
      </c>
      <c r="I1108">
        <v>0</v>
      </c>
      <c r="J1108">
        <v>0</v>
      </c>
      <c r="K1108" t="s">
        <v>16</v>
      </c>
      <c r="L1108" t="s">
        <v>17</v>
      </c>
      <c r="M1108"/>
      <c r="N1108"/>
      <c r="O1108"/>
      <c r="P1108"/>
    </row>
    <row r="1109" spans="1:16" ht="14.25" customHeight="1" x14ac:dyDescent="0.25">
      <c r="A1109" s="3">
        <f t="shared" si="17"/>
        <v>4</v>
      </c>
      <c r="B1109" s="1">
        <v>41577</v>
      </c>
      <c r="C1109" s="2">
        <v>0.4375</v>
      </c>
      <c r="D1109"/>
      <c r="E1109"/>
      <c r="F1109"/>
      <c r="G1109">
        <v>0</v>
      </c>
      <c r="H1109">
        <v>0</v>
      </c>
      <c r="I1109">
        <v>0</v>
      </c>
      <c r="J1109">
        <v>0</v>
      </c>
      <c r="K1109" t="s">
        <v>16</v>
      </c>
      <c r="L1109" t="s">
        <v>17</v>
      </c>
      <c r="M1109"/>
      <c r="N1109"/>
      <c r="O1109"/>
      <c r="P1109"/>
    </row>
    <row r="1110" spans="1:16" ht="14.25" customHeight="1" x14ac:dyDescent="0.25">
      <c r="A1110" s="3">
        <f t="shared" si="17"/>
        <v>4</v>
      </c>
      <c r="B1110" s="1">
        <v>41577</v>
      </c>
      <c r="C1110" s="2">
        <v>0.45833333333333331</v>
      </c>
      <c r="D1110"/>
      <c r="E1110"/>
      <c r="F1110"/>
      <c r="G1110">
        <v>0</v>
      </c>
      <c r="H1110">
        <v>0</v>
      </c>
      <c r="I1110">
        <v>0</v>
      </c>
      <c r="J1110">
        <v>0</v>
      </c>
      <c r="K1110" t="s">
        <v>16</v>
      </c>
      <c r="L1110" t="s">
        <v>17</v>
      </c>
      <c r="M1110"/>
      <c r="N1110"/>
      <c r="O1110"/>
      <c r="P1110"/>
    </row>
    <row r="1111" spans="1:16" ht="14.25" customHeight="1" x14ac:dyDescent="0.25">
      <c r="A1111" s="3">
        <f t="shared" si="17"/>
        <v>4</v>
      </c>
      <c r="B1111" s="1">
        <v>41577</v>
      </c>
      <c r="C1111" s="2">
        <v>0.5</v>
      </c>
      <c r="D1111" t="s">
        <v>299</v>
      </c>
      <c r="E1111" t="s">
        <v>1387</v>
      </c>
      <c r="F1111"/>
      <c r="G1111">
        <v>0</v>
      </c>
      <c r="H1111">
        <v>1</v>
      </c>
      <c r="I1111">
        <v>0</v>
      </c>
      <c r="J1111">
        <v>0</v>
      </c>
      <c r="K1111" t="s">
        <v>140</v>
      </c>
      <c r="L1111" t="s">
        <v>141</v>
      </c>
      <c r="M1111" t="s">
        <v>165</v>
      </c>
      <c r="N1111" t="s">
        <v>564</v>
      </c>
      <c r="O1111" t="s">
        <v>565</v>
      </c>
      <c r="P1111" t="s">
        <v>21</v>
      </c>
    </row>
    <row r="1112" spans="1:16" ht="14.25" customHeight="1" x14ac:dyDescent="0.25">
      <c r="A1112" s="3">
        <f t="shared" si="17"/>
        <v>4</v>
      </c>
      <c r="B1112" s="1">
        <v>41577</v>
      </c>
      <c r="C1112" s="2">
        <v>0.5</v>
      </c>
      <c r="D1112"/>
      <c r="E1112"/>
      <c r="F1112"/>
      <c r="G1112">
        <v>0</v>
      </c>
      <c r="H1112">
        <v>0</v>
      </c>
      <c r="I1112">
        <v>0</v>
      </c>
      <c r="J1112">
        <v>0</v>
      </c>
      <c r="K1112" t="s">
        <v>846</v>
      </c>
      <c r="L1112" t="s">
        <v>847</v>
      </c>
      <c r="M1112"/>
      <c r="N1112"/>
      <c r="O1112"/>
      <c r="P1112"/>
    </row>
    <row r="1113" spans="1:16" ht="14.25" customHeight="1" x14ac:dyDescent="0.25">
      <c r="A1113" s="3">
        <f t="shared" si="17"/>
        <v>4</v>
      </c>
      <c r="B1113" s="1">
        <v>41577</v>
      </c>
      <c r="C1113" s="2">
        <v>0.52083333333333337</v>
      </c>
      <c r="D1113" t="s">
        <v>299</v>
      </c>
      <c r="E1113" t="s">
        <v>1387</v>
      </c>
      <c r="F1113"/>
      <c r="G1113">
        <v>0</v>
      </c>
      <c r="H1113">
        <v>1</v>
      </c>
      <c r="I1113">
        <v>0</v>
      </c>
      <c r="J1113">
        <v>0</v>
      </c>
      <c r="K1113" t="s">
        <v>140</v>
      </c>
      <c r="L1113" t="s">
        <v>141</v>
      </c>
      <c r="M1113" t="s">
        <v>165</v>
      </c>
      <c r="N1113" t="s">
        <v>564</v>
      </c>
      <c r="O1113" t="s">
        <v>565</v>
      </c>
      <c r="P1113" t="s">
        <v>21</v>
      </c>
    </row>
    <row r="1114" spans="1:16" ht="14.25" customHeight="1" x14ac:dyDescent="0.25">
      <c r="A1114" s="3">
        <f t="shared" si="17"/>
        <v>4</v>
      </c>
      <c r="B1114" s="1">
        <v>41577</v>
      </c>
      <c r="C1114" s="2">
        <v>0.52083333333333337</v>
      </c>
      <c r="D1114"/>
      <c r="E1114"/>
      <c r="F1114"/>
      <c r="G1114">
        <v>0</v>
      </c>
      <c r="H1114">
        <v>0</v>
      </c>
      <c r="I1114">
        <v>0</v>
      </c>
      <c r="J1114">
        <v>0</v>
      </c>
      <c r="K1114" t="s">
        <v>846</v>
      </c>
      <c r="L1114" t="s">
        <v>847</v>
      </c>
      <c r="M1114"/>
      <c r="N1114"/>
      <c r="O1114"/>
      <c r="P1114"/>
    </row>
    <row r="1115" spans="1:16" ht="14.25" customHeight="1" x14ac:dyDescent="0.25">
      <c r="A1115" s="3">
        <f t="shared" si="17"/>
        <v>4</v>
      </c>
      <c r="B1115" s="1">
        <v>41577</v>
      </c>
      <c r="C1115" s="2">
        <v>0.54166666666666663</v>
      </c>
      <c r="D1115" t="s">
        <v>433</v>
      </c>
      <c r="E1115" t="s">
        <v>1009</v>
      </c>
      <c r="F1115"/>
      <c r="G1115">
        <v>0</v>
      </c>
      <c r="H1115">
        <v>1</v>
      </c>
      <c r="I1115">
        <v>0</v>
      </c>
      <c r="J1115">
        <v>0</v>
      </c>
      <c r="K1115" t="s">
        <v>140</v>
      </c>
      <c r="L1115" t="s">
        <v>141</v>
      </c>
      <c r="M1115" t="s">
        <v>517</v>
      </c>
      <c r="N1115" t="s">
        <v>518</v>
      </c>
      <c r="O1115" t="s">
        <v>519</v>
      </c>
      <c r="P1115" t="s">
        <v>25</v>
      </c>
    </row>
    <row r="1116" spans="1:16" ht="14.25" customHeight="1" x14ac:dyDescent="0.25">
      <c r="A1116" s="3">
        <f t="shared" si="17"/>
        <v>4</v>
      </c>
      <c r="B1116" s="1">
        <v>41577</v>
      </c>
      <c r="C1116" s="2">
        <v>0.5625</v>
      </c>
      <c r="D1116" t="s">
        <v>433</v>
      </c>
      <c r="E1116" t="s">
        <v>1009</v>
      </c>
      <c r="F1116"/>
      <c r="G1116">
        <v>0</v>
      </c>
      <c r="H1116">
        <v>1</v>
      </c>
      <c r="I1116">
        <v>0</v>
      </c>
      <c r="J1116">
        <v>0</v>
      </c>
      <c r="K1116" t="s">
        <v>140</v>
      </c>
      <c r="L1116" t="s">
        <v>141</v>
      </c>
      <c r="M1116" t="s">
        <v>517</v>
      </c>
      <c r="N1116" t="s">
        <v>518</v>
      </c>
      <c r="O1116" t="s">
        <v>519</v>
      </c>
      <c r="P1116" t="s">
        <v>25</v>
      </c>
    </row>
    <row r="1117" spans="1:16" ht="14.25" customHeight="1" x14ac:dyDescent="0.25">
      <c r="A1117" s="3">
        <f t="shared" si="17"/>
        <v>4</v>
      </c>
      <c r="B1117" s="1">
        <v>41577</v>
      </c>
      <c r="C1117" s="2">
        <v>0.5625</v>
      </c>
      <c r="D1117" t="s">
        <v>299</v>
      </c>
      <c r="E1117" t="s">
        <v>1379</v>
      </c>
      <c r="F1117"/>
      <c r="G1117">
        <v>1</v>
      </c>
      <c r="H1117">
        <v>0</v>
      </c>
      <c r="I1117">
        <v>0</v>
      </c>
      <c r="J1117">
        <v>0</v>
      </c>
      <c r="K1117" t="s">
        <v>30</v>
      </c>
      <c r="L1117" t="s">
        <v>31</v>
      </c>
      <c r="M1117" t="s">
        <v>922</v>
      </c>
      <c r="N1117" t="s">
        <v>923</v>
      </c>
      <c r="O1117" t="s">
        <v>924</v>
      </c>
      <c r="P1117" t="s">
        <v>21</v>
      </c>
    </row>
    <row r="1118" spans="1:16" ht="14.25" customHeight="1" x14ac:dyDescent="0.25">
      <c r="A1118" s="3">
        <f t="shared" si="17"/>
        <v>4</v>
      </c>
      <c r="B1118" s="1">
        <v>41577</v>
      </c>
      <c r="C1118" s="2">
        <v>0.58333333333333337</v>
      </c>
      <c r="D1118" t="s">
        <v>299</v>
      </c>
      <c r="E1118" t="s">
        <v>1388</v>
      </c>
      <c r="F1118"/>
      <c r="G1118">
        <v>1</v>
      </c>
      <c r="H1118">
        <v>0</v>
      </c>
      <c r="I1118">
        <v>0</v>
      </c>
      <c r="J1118">
        <v>0</v>
      </c>
      <c r="K1118" t="s">
        <v>140</v>
      </c>
      <c r="L1118" t="s">
        <v>141</v>
      </c>
      <c r="M1118" t="s">
        <v>957</v>
      </c>
      <c r="N1118" t="s">
        <v>958</v>
      </c>
      <c r="O1118" t="s">
        <v>959</v>
      </c>
      <c r="P1118" t="s">
        <v>25</v>
      </c>
    </row>
    <row r="1119" spans="1:16" ht="14.25" customHeight="1" x14ac:dyDescent="0.25">
      <c r="A1119" s="3">
        <f t="shared" si="17"/>
        <v>4</v>
      </c>
      <c r="B1119" s="1">
        <v>41577</v>
      </c>
      <c r="C1119" s="2">
        <v>0.58333333333333337</v>
      </c>
      <c r="D1119" t="s">
        <v>704</v>
      </c>
      <c r="E1119" t="s">
        <v>1380</v>
      </c>
      <c r="F1119"/>
      <c r="G1119">
        <v>0</v>
      </c>
      <c r="H1119">
        <v>1</v>
      </c>
      <c r="I1119">
        <v>0</v>
      </c>
      <c r="J1119">
        <v>0</v>
      </c>
      <c r="K1119" t="s">
        <v>30</v>
      </c>
      <c r="L1119" t="s">
        <v>31</v>
      </c>
      <c r="M1119" t="s">
        <v>156</v>
      </c>
      <c r="N1119" t="s">
        <v>157</v>
      </c>
      <c r="O1119" t="s">
        <v>158</v>
      </c>
      <c r="P1119" t="s">
        <v>25</v>
      </c>
    </row>
    <row r="1120" spans="1:16" ht="14.25" customHeight="1" x14ac:dyDescent="0.25">
      <c r="A1120" s="3">
        <f t="shared" si="17"/>
        <v>4</v>
      </c>
      <c r="B1120" s="1">
        <v>41577</v>
      </c>
      <c r="C1120" s="2">
        <v>0.60416666666666663</v>
      </c>
      <c r="D1120" t="s">
        <v>299</v>
      </c>
      <c r="E1120" t="s">
        <v>1389</v>
      </c>
      <c r="F1120"/>
      <c r="G1120">
        <v>1</v>
      </c>
      <c r="H1120">
        <v>0</v>
      </c>
      <c r="I1120">
        <v>0</v>
      </c>
      <c r="J1120">
        <v>0</v>
      </c>
      <c r="K1120" t="s">
        <v>140</v>
      </c>
      <c r="L1120" t="s">
        <v>141</v>
      </c>
      <c r="M1120" t="s">
        <v>957</v>
      </c>
      <c r="N1120" t="s">
        <v>958</v>
      </c>
      <c r="O1120" t="s">
        <v>959</v>
      </c>
      <c r="P1120" t="s">
        <v>25</v>
      </c>
    </row>
    <row r="1121" spans="1:16" ht="14.25" customHeight="1" x14ac:dyDescent="0.25">
      <c r="A1121" s="3">
        <f t="shared" si="17"/>
        <v>4</v>
      </c>
      <c r="B1121" s="1">
        <v>41577</v>
      </c>
      <c r="C1121" s="2">
        <v>0.60416666666666663</v>
      </c>
      <c r="D1121" t="s">
        <v>704</v>
      </c>
      <c r="E1121" t="s">
        <v>1381</v>
      </c>
      <c r="F1121"/>
      <c r="G1121">
        <v>0</v>
      </c>
      <c r="H1121">
        <v>1</v>
      </c>
      <c r="I1121">
        <v>0</v>
      </c>
      <c r="J1121">
        <v>0</v>
      </c>
      <c r="K1121" t="s">
        <v>30</v>
      </c>
      <c r="L1121" t="s">
        <v>31</v>
      </c>
      <c r="M1121" t="s">
        <v>156</v>
      </c>
      <c r="N1121" t="s">
        <v>157</v>
      </c>
      <c r="O1121" t="s">
        <v>158</v>
      </c>
      <c r="P1121" t="s">
        <v>25</v>
      </c>
    </row>
    <row r="1122" spans="1:16" ht="14.25" customHeight="1" x14ac:dyDescent="0.25">
      <c r="A1122" s="3">
        <f t="shared" si="17"/>
        <v>4</v>
      </c>
      <c r="B1122" s="1">
        <v>41577</v>
      </c>
      <c r="C1122" s="2">
        <v>0.60416666666666663</v>
      </c>
      <c r="D1122" t="s">
        <v>250</v>
      </c>
      <c r="E1122" t="s">
        <v>1373</v>
      </c>
      <c r="F1122"/>
      <c r="G1122">
        <v>0</v>
      </c>
      <c r="H1122">
        <v>1</v>
      </c>
      <c r="I1122">
        <v>0</v>
      </c>
      <c r="J1122">
        <v>0</v>
      </c>
      <c r="K1122" t="s">
        <v>81</v>
      </c>
      <c r="L1122" t="s">
        <v>82</v>
      </c>
      <c r="M1122" t="s">
        <v>882</v>
      </c>
      <c r="N1122" t="s">
        <v>883</v>
      </c>
      <c r="O1122" t="s">
        <v>884</v>
      </c>
      <c r="P1122" t="s">
        <v>21</v>
      </c>
    </row>
    <row r="1123" spans="1:16" ht="14.25" customHeight="1" x14ac:dyDescent="0.25">
      <c r="A1123" s="3">
        <f t="shared" si="17"/>
        <v>4</v>
      </c>
      <c r="B1123" s="1">
        <v>41577</v>
      </c>
      <c r="C1123" s="2">
        <v>0.625</v>
      </c>
      <c r="D1123" t="s">
        <v>299</v>
      </c>
      <c r="E1123" t="s">
        <v>1382</v>
      </c>
      <c r="F1123"/>
      <c r="G1123">
        <v>0</v>
      </c>
      <c r="H1123">
        <v>1</v>
      </c>
      <c r="I1123">
        <v>0</v>
      </c>
      <c r="J1123">
        <v>0</v>
      </c>
      <c r="K1123" t="s">
        <v>30</v>
      </c>
      <c r="L1123" t="s">
        <v>31</v>
      </c>
      <c r="M1123" t="s">
        <v>1041</v>
      </c>
      <c r="N1123" t="s">
        <v>1042</v>
      </c>
      <c r="O1123" t="s">
        <v>1043</v>
      </c>
      <c r="P1123" t="s">
        <v>25</v>
      </c>
    </row>
    <row r="1124" spans="1:16" ht="14.25" customHeight="1" x14ac:dyDescent="0.25">
      <c r="A1124" s="3">
        <f t="shared" si="17"/>
        <v>4</v>
      </c>
      <c r="B1124" s="1">
        <v>41577</v>
      </c>
      <c r="C1124" s="2">
        <v>0.625</v>
      </c>
      <c r="D1124"/>
      <c r="E1124"/>
      <c r="F1124"/>
      <c r="G1124">
        <v>0</v>
      </c>
      <c r="H1124">
        <v>0</v>
      </c>
      <c r="I1124">
        <v>0</v>
      </c>
      <c r="J1124">
        <v>0</v>
      </c>
      <c r="K1124" t="s">
        <v>81</v>
      </c>
      <c r="L1124" t="s">
        <v>82</v>
      </c>
      <c r="M1124"/>
      <c r="N1124"/>
      <c r="O1124"/>
      <c r="P1124"/>
    </row>
    <row r="1125" spans="1:16" ht="14.25" customHeight="1" x14ac:dyDescent="0.25">
      <c r="A1125" s="3">
        <f t="shared" si="17"/>
        <v>4</v>
      </c>
      <c r="B1125" s="1">
        <v>41577</v>
      </c>
      <c r="C1125" s="2">
        <v>0.64583333333333337</v>
      </c>
      <c r="D1125" t="s">
        <v>704</v>
      </c>
      <c r="E1125" t="s">
        <v>534</v>
      </c>
      <c r="F1125"/>
      <c r="G1125">
        <v>0</v>
      </c>
      <c r="H1125">
        <v>1</v>
      </c>
      <c r="I1125">
        <v>0</v>
      </c>
      <c r="J1125">
        <v>0</v>
      </c>
      <c r="K1125" t="s">
        <v>30</v>
      </c>
      <c r="L1125" t="s">
        <v>31</v>
      </c>
      <c r="M1125" t="s">
        <v>41</v>
      </c>
      <c r="N1125" t="s">
        <v>42</v>
      </c>
      <c r="O1125" t="s">
        <v>43</v>
      </c>
      <c r="P1125" t="s">
        <v>25</v>
      </c>
    </row>
    <row r="1126" spans="1:16" ht="14.25" customHeight="1" x14ac:dyDescent="0.25">
      <c r="A1126" s="3">
        <f t="shared" si="17"/>
        <v>4</v>
      </c>
      <c r="B1126" s="1">
        <v>41577</v>
      </c>
      <c r="C1126" s="2">
        <v>0.64583333333333337</v>
      </c>
      <c r="D1126" t="s">
        <v>1269</v>
      </c>
      <c r="E1126"/>
      <c r="F1126"/>
      <c r="G1126">
        <v>0</v>
      </c>
      <c r="H1126">
        <v>1</v>
      </c>
      <c r="I1126">
        <v>0</v>
      </c>
      <c r="J1126">
        <v>0</v>
      </c>
      <c r="K1126" t="s">
        <v>81</v>
      </c>
      <c r="L1126" t="s">
        <v>82</v>
      </c>
      <c r="M1126" t="s">
        <v>1270</v>
      </c>
      <c r="N1126" t="s">
        <v>1271</v>
      </c>
      <c r="O1126" t="s">
        <v>1272</v>
      </c>
      <c r="P1126" t="s">
        <v>29</v>
      </c>
    </row>
    <row r="1127" spans="1:16" ht="14.25" customHeight="1" x14ac:dyDescent="0.25">
      <c r="A1127" s="3">
        <f t="shared" si="17"/>
        <v>4</v>
      </c>
      <c r="B1127" s="1">
        <v>41577</v>
      </c>
      <c r="C1127" s="2">
        <v>0.66666666666666663</v>
      </c>
      <c r="D1127" t="s">
        <v>704</v>
      </c>
      <c r="E1127" t="s">
        <v>534</v>
      </c>
      <c r="F1127"/>
      <c r="G1127">
        <v>0</v>
      </c>
      <c r="H1127">
        <v>1</v>
      </c>
      <c r="I1127">
        <v>0</v>
      </c>
      <c r="J1127">
        <v>0</v>
      </c>
      <c r="K1127" t="s">
        <v>30</v>
      </c>
      <c r="L1127" t="s">
        <v>31</v>
      </c>
      <c r="M1127" t="s">
        <v>41</v>
      </c>
      <c r="N1127" t="s">
        <v>42</v>
      </c>
      <c r="O1127" t="s">
        <v>43</v>
      </c>
      <c r="P1127" t="s">
        <v>25</v>
      </c>
    </row>
    <row r="1128" spans="1:16" ht="14.25" customHeight="1" x14ac:dyDescent="0.25">
      <c r="A1128" s="3">
        <f t="shared" si="17"/>
        <v>4</v>
      </c>
      <c r="B1128" s="1">
        <v>41577</v>
      </c>
      <c r="C1128" s="2">
        <v>0.66666666666666663</v>
      </c>
      <c r="D1128" t="s">
        <v>257</v>
      </c>
      <c r="E1128" t="s">
        <v>1374</v>
      </c>
      <c r="F1128"/>
      <c r="G1128">
        <v>0</v>
      </c>
      <c r="H1128">
        <v>1</v>
      </c>
      <c r="I1128">
        <v>0</v>
      </c>
      <c r="J1128">
        <v>0</v>
      </c>
      <c r="K1128" t="s">
        <v>81</v>
      </c>
      <c r="L1128" t="s">
        <v>82</v>
      </c>
      <c r="M1128" t="s">
        <v>177</v>
      </c>
      <c r="N1128" t="s">
        <v>1253</v>
      </c>
      <c r="O1128" t="s">
        <v>1254</v>
      </c>
      <c r="P1128" t="s">
        <v>29</v>
      </c>
    </row>
    <row r="1129" spans="1:16" ht="14.25" customHeight="1" x14ac:dyDescent="0.25">
      <c r="A1129" s="3">
        <f t="shared" si="17"/>
        <v>4</v>
      </c>
      <c r="B1129" s="1">
        <v>41577</v>
      </c>
      <c r="C1129" s="2">
        <v>0.66666666666666663</v>
      </c>
      <c r="D1129" t="s">
        <v>284</v>
      </c>
      <c r="E1129" t="s">
        <v>1377</v>
      </c>
      <c r="F1129"/>
      <c r="G1129">
        <v>0</v>
      </c>
      <c r="H1129">
        <v>1</v>
      </c>
      <c r="I1129">
        <v>0</v>
      </c>
      <c r="J1129">
        <v>0</v>
      </c>
      <c r="K1129" t="s">
        <v>135</v>
      </c>
      <c r="L1129" t="s">
        <v>136</v>
      </c>
      <c r="M1129" t="s">
        <v>973</v>
      </c>
      <c r="N1129" t="s">
        <v>974</v>
      </c>
      <c r="O1129" t="s">
        <v>975</v>
      </c>
      <c r="P1129" t="s">
        <v>21</v>
      </c>
    </row>
    <row r="1130" spans="1:16" ht="14.25" customHeight="1" x14ac:dyDescent="0.25">
      <c r="A1130" s="3">
        <f t="shared" si="17"/>
        <v>4</v>
      </c>
      <c r="B1130" s="1">
        <v>41577</v>
      </c>
      <c r="C1130" s="2">
        <v>0.6875</v>
      </c>
      <c r="D1130" t="s">
        <v>250</v>
      </c>
      <c r="E1130" t="s">
        <v>1375</v>
      </c>
      <c r="F1130"/>
      <c r="G1130">
        <v>0</v>
      </c>
      <c r="H1130">
        <v>1</v>
      </c>
      <c r="I1130">
        <v>0</v>
      </c>
      <c r="J1130">
        <v>0</v>
      </c>
      <c r="K1130" t="s">
        <v>81</v>
      </c>
      <c r="L1130" t="s">
        <v>82</v>
      </c>
      <c r="M1130" t="s">
        <v>191</v>
      </c>
      <c r="N1130" t="s">
        <v>381</v>
      </c>
      <c r="O1130" t="s">
        <v>382</v>
      </c>
      <c r="P1130" t="s">
        <v>21</v>
      </c>
    </row>
    <row r="1131" spans="1:16" ht="14.25" customHeight="1" x14ac:dyDescent="0.25">
      <c r="A1131" s="3">
        <f t="shared" si="17"/>
        <v>4</v>
      </c>
      <c r="B1131" s="1">
        <v>41577</v>
      </c>
      <c r="C1131" s="2">
        <v>0.6875</v>
      </c>
      <c r="D1131" t="s">
        <v>257</v>
      </c>
      <c r="E1131" t="s">
        <v>1378</v>
      </c>
      <c r="F1131"/>
      <c r="G1131">
        <v>0</v>
      </c>
      <c r="H1131">
        <v>1</v>
      </c>
      <c r="I1131">
        <v>0</v>
      </c>
      <c r="J1131">
        <v>0</v>
      </c>
      <c r="K1131" t="s">
        <v>135</v>
      </c>
      <c r="L1131" t="s">
        <v>136</v>
      </c>
      <c r="M1131" t="s">
        <v>1207</v>
      </c>
      <c r="N1131" t="s">
        <v>645</v>
      </c>
      <c r="O1131" t="s">
        <v>1208</v>
      </c>
      <c r="P1131" t="s">
        <v>29</v>
      </c>
    </row>
    <row r="1132" spans="1:16" ht="14.25" customHeight="1" x14ac:dyDescent="0.25">
      <c r="A1132" s="3">
        <f t="shared" si="17"/>
        <v>4</v>
      </c>
      <c r="B1132" s="1">
        <v>41577</v>
      </c>
      <c r="C1132" s="2">
        <v>0.6875</v>
      </c>
      <c r="D1132" t="s">
        <v>299</v>
      </c>
      <c r="E1132" t="s">
        <v>1384</v>
      </c>
      <c r="F1132"/>
      <c r="G1132">
        <v>1</v>
      </c>
      <c r="H1132">
        <v>0</v>
      </c>
      <c r="I1132">
        <v>0</v>
      </c>
      <c r="J1132">
        <v>0</v>
      </c>
      <c r="K1132" t="s">
        <v>95</v>
      </c>
      <c r="L1132" t="s">
        <v>96</v>
      </c>
      <c r="M1132" t="s">
        <v>868</v>
      </c>
      <c r="N1132" t="s">
        <v>869</v>
      </c>
      <c r="O1132" t="s">
        <v>870</v>
      </c>
      <c r="P1132" t="s">
        <v>25</v>
      </c>
    </row>
    <row r="1133" spans="1:16" ht="14.25" customHeight="1" x14ac:dyDescent="0.25">
      <c r="A1133" s="3">
        <f t="shared" si="17"/>
        <v>4</v>
      </c>
      <c r="B1133" s="1">
        <v>41577</v>
      </c>
      <c r="C1133" s="2">
        <v>0.70833333333333337</v>
      </c>
      <c r="D1133" t="s">
        <v>250</v>
      </c>
      <c r="E1133" t="s">
        <v>1375</v>
      </c>
      <c r="F1133"/>
      <c r="G1133">
        <v>0</v>
      </c>
      <c r="H1133">
        <v>1</v>
      </c>
      <c r="I1133">
        <v>0</v>
      </c>
      <c r="J1133">
        <v>0</v>
      </c>
      <c r="K1133" t="s">
        <v>81</v>
      </c>
      <c r="L1133" t="s">
        <v>82</v>
      </c>
      <c r="M1133" t="s">
        <v>191</v>
      </c>
      <c r="N1133" t="s">
        <v>381</v>
      </c>
      <c r="O1133" t="s">
        <v>382</v>
      </c>
      <c r="P1133" t="s">
        <v>21</v>
      </c>
    </row>
    <row r="1134" spans="1:16" ht="14.25" customHeight="1" x14ac:dyDescent="0.25">
      <c r="A1134" s="3">
        <f t="shared" si="17"/>
        <v>4</v>
      </c>
      <c r="B1134" s="1">
        <v>41577</v>
      </c>
      <c r="C1134" s="2">
        <v>0.70833333333333337</v>
      </c>
      <c r="D1134" t="s">
        <v>257</v>
      </c>
      <c r="E1134" t="s">
        <v>1378</v>
      </c>
      <c r="F1134"/>
      <c r="G1134">
        <v>0</v>
      </c>
      <c r="H1134">
        <v>1</v>
      </c>
      <c r="I1134">
        <v>0</v>
      </c>
      <c r="J1134">
        <v>0</v>
      </c>
      <c r="K1134" t="s">
        <v>135</v>
      </c>
      <c r="L1134" t="s">
        <v>136</v>
      </c>
      <c r="M1134" t="s">
        <v>1207</v>
      </c>
      <c r="N1134" t="s">
        <v>645</v>
      </c>
      <c r="O1134" t="s">
        <v>1208</v>
      </c>
      <c r="P1134" t="s">
        <v>29</v>
      </c>
    </row>
    <row r="1135" spans="1:16" ht="14.25" customHeight="1" x14ac:dyDescent="0.25">
      <c r="A1135" s="3">
        <f t="shared" si="17"/>
        <v>4</v>
      </c>
      <c r="B1135" s="1">
        <v>41577</v>
      </c>
      <c r="C1135" s="2">
        <v>0.70833333333333337</v>
      </c>
      <c r="D1135" t="s">
        <v>299</v>
      </c>
      <c r="E1135" t="s">
        <v>1383</v>
      </c>
      <c r="F1135"/>
      <c r="G1135">
        <v>0</v>
      </c>
      <c r="H1135">
        <v>1</v>
      </c>
      <c r="I1135">
        <v>0</v>
      </c>
      <c r="J1135">
        <v>0</v>
      </c>
      <c r="K1135" t="s">
        <v>95</v>
      </c>
      <c r="L1135" t="s">
        <v>96</v>
      </c>
      <c r="M1135" t="s">
        <v>545</v>
      </c>
      <c r="N1135" t="s">
        <v>546</v>
      </c>
      <c r="O1135" t="s">
        <v>547</v>
      </c>
      <c r="P1135" t="s">
        <v>21</v>
      </c>
    </row>
    <row r="1136" spans="1:16" ht="14.25" customHeight="1" x14ac:dyDescent="0.25">
      <c r="A1136" s="3">
        <f t="shared" si="17"/>
        <v>4</v>
      </c>
      <c r="B1136" s="1">
        <v>41577</v>
      </c>
      <c r="C1136" s="2">
        <v>0.72916666666666663</v>
      </c>
      <c r="D1136" t="s">
        <v>250</v>
      </c>
      <c r="E1136" t="s">
        <v>1386</v>
      </c>
      <c r="F1136"/>
      <c r="G1136">
        <v>0</v>
      </c>
      <c r="H1136">
        <v>1</v>
      </c>
      <c r="I1136">
        <v>0</v>
      </c>
      <c r="J1136">
        <v>1</v>
      </c>
      <c r="K1136" t="s">
        <v>57</v>
      </c>
      <c r="L1136" t="s">
        <v>58</v>
      </c>
      <c r="M1136" t="s">
        <v>1273</v>
      </c>
      <c r="N1136" t="s">
        <v>1274</v>
      </c>
      <c r="O1136" t="s">
        <v>1275</v>
      </c>
      <c r="P1136" t="s">
        <v>21</v>
      </c>
    </row>
    <row r="1137" spans="1:16" ht="14.25" customHeight="1" x14ac:dyDescent="0.25">
      <c r="A1137" s="3">
        <f t="shared" si="17"/>
        <v>4</v>
      </c>
      <c r="B1137" s="1">
        <v>41577</v>
      </c>
      <c r="C1137" s="2">
        <v>0.72916666666666663</v>
      </c>
      <c r="D1137" t="s">
        <v>284</v>
      </c>
      <c r="E1137" t="s">
        <v>1385</v>
      </c>
      <c r="F1137"/>
      <c r="G1137">
        <v>0</v>
      </c>
      <c r="H1137">
        <v>1</v>
      </c>
      <c r="I1137">
        <v>0</v>
      </c>
      <c r="J1137">
        <v>0</v>
      </c>
      <c r="K1137" t="s">
        <v>135</v>
      </c>
      <c r="L1137" t="s">
        <v>136</v>
      </c>
      <c r="M1137" t="s">
        <v>77</v>
      </c>
      <c r="N1137" t="s">
        <v>1212</v>
      </c>
      <c r="O1137" t="s">
        <v>1213</v>
      </c>
      <c r="P1137" t="s">
        <v>21</v>
      </c>
    </row>
    <row r="1138" spans="1:16" ht="14.25" customHeight="1" x14ac:dyDescent="0.25">
      <c r="A1138" s="3">
        <f t="shared" si="17"/>
        <v>4</v>
      </c>
      <c r="B1138" s="1">
        <v>41577</v>
      </c>
      <c r="C1138" s="2">
        <v>0.75</v>
      </c>
      <c r="D1138" t="s">
        <v>276</v>
      </c>
      <c r="E1138" t="s">
        <v>534</v>
      </c>
      <c r="F1138"/>
      <c r="G1138">
        <v>0</v>
      </c>
      <c r="H1138">
        <v>1</v>
      </c>
      <c r="I1138">
        <v>0</v>
      </c>
      <c r="J1138">
        <v>0</v>
      </c>
      <c r="K1138" t="s">
        <v>57</v>
      </c>
      <c r="L1138" t="s">
        <v>58</v>
      </c>
      <c r="M1138" t="s">
        <v>41</v>
      </c>
      <c r="N1138" t="s">
        <v>42</v>
      </c>
      <c r="O1138" t="s">
        <v>43</v>
      </c>
      <c r="P1138" t="s">
        <v>25</v>
      </c>
    </row>
    <row r="1139" spans="1:16" ht="14.25" customHeight="1" x14ac:dyDescent="0.25">
      <c r="A1139" s="3">
        <f t="shared" si="17"/>
        <v>4</v>
      </c>
      <c r="B1139" s="1">
        <v>41577</v>
      </c>
      <c r="C1139" s="2">
        <v>0.77083333333333337</v>
      </c>
      <c r="D1139" t="s">
        <v>276</v>
      </c>
      <c r="E1139" t="s">
        <v>534</v>
      </c>
      <c r="F1139"/>
      <c r="G1139">
        <v>0</v>
      </c>
      <c r="H1139">
        <v>1</v>
      </c>
      <c r="I1139">
        <v>0</v>
      </c>
      <c r="J1139">
        <v>0</v>
      </c>
      <c r="K1139" t="s">
        <v>57</v>
      </c>
      <c r="L1139" t="s">
        <v>58</v>
      </c>
      <c r="M1139" t="s">
        <v>41</v>
      </c>
      <c r="N1139" t="s">
        <v>42</v>
      </c>
      <c r="O1139" t="s">
        <v>43</v>
      </c>
      <c r="P1139" t="s">
        <v>25</v>
      </c>
    </row>
    <row r="1140" spans="1:16" ht="14.25" customHeight="1" x14ac:dyDescent="0.25">
      <c r="A1140" s="3">
        <f t="shared" si="17"/>
        <v>4</v>
      </c>
      <c r="B1140" s="1">
        <v>41577</v>
      </c>
      <c r="C1140" s="2">
        <v>0.79166666666666663</v>
      </c>
      <c r="D1140" t="s">
        <v>241</v>
      </c>
      <c r="E1140" t="s">
        <v>1231</v>
      </c>
      <c r="F1140"/>
      <c r="G1140">
        <v>0</v>
      </c>
      <c r="H1140">
        <v>1</v>
      </c>
      <c r="I1140">
        <v>0</v>
      </c>
      <c r="J1140">
        <v>0</v>
      </c>
      <c r="K1140" t="s">
        <v>57</v>
      </c>
      <c r="L1140" t="s">
        <v>58</v>
      </c>
      <c r="M1140" t="s">
        <v>156</v>
      </c>
      <c r="N1140" t="s">
        <v>157</v>
      </c>
      <c r="O1140" t="s">
        <v>158</v>
      </c>
      <c r="P1140" t="s">
        <v>25</v>
      </c>
    </row>
    <row r="1141" spans="1:16" ht="14.25" customHeight="1" x14ac:dyDescent="0.25">
      <c r="A1141" s="3">
        <f t="shared" si="17"/>
        <v>4</v>
      </c>
      <c r="B1141" s="1">
        <v>41577</v>
      </c>
      <c r="C1141" s="2">
        <v>0.8125</v>
      </c>
      <c r="D1141" t="s">
        <v>241</v>
      </c>
      <c r="E1141" t="s">
        <v>1231</v>
      </c>
      <c r="F1141"/>
      <c r="G1141">
        <v>0</v>
      </c>
      <c r="H1141">
        <v>1</v>
      </c>
      <c r="I1141">
        <v>0</v>
      </c>
      <c r="J1141">
        <v>0</v>
      </c>
      <c r="K1141" t="s">
        <v>57</v>
      </c>
      <c r="L1141" t="s">
        <v>58</v>
      </c>
      <c r="M1141" t="s">
        <v>156</v>
      </c>
      <c r="N1141" t="s">
        <v>157</v>
      </c>
      <c r="O1141" t="s">
        <v>158</v>
      </c>
      <c r="P1141" t="s">
        <v>25</v>
      </c>
    </row>
    <row r="1142" spans="1:16" ht="14.25" customHeight="1" x14ac:dyDescent="0.25">
      <c r="A1142" s="3">
        <f t="shared" si="17"/>
        <v>4</v>
      </c>
      <c r="B1142" s="1">
        <v>41577</v>
      </c>
      <c r="C1142" s="2">
        <v>0.83333333333333337</v>
      </c>
      <c r="D1142" t="s">
        <v>268</v>
      </c>
      <c r="E1142" t="s">
        <v>1390</v>
      </c>
      <c r="F1142"/>
      <c r="G1142">
        <v>0</v>
      </c>
      <c r="H1142">
        <v>1</v>
      </c>
      <c r="I1142">
        <v>0</v>
      </c>
      <c r="J1142">
        <v>0</v>
      </c>
      <c r="K1142" t="s">
        <v>57</v>
      </c>
      <c r="L1142" t="s">
        <v>58</v>
      </c>
      <c r="M1142" t="s">
        <v>130</v>
      </c>
      <c r="N1142" t="s">
        <v>143</v>
      </c>
      <c r="O1142" t="s">
        <v>634</v>
      </c>
      <c r="P1142" t="s">
        <v>29</v>
      </c>
    </row>
    <row r="1143" spans="1:16" ht="14.25" customHeight="1" x14ac:dyDescent="0.25">
      <c r="A1143" s="3">
        <f t="shared" si="17"/>
        <v>5</v>
      </c>
      <c r="B1143" s="1">
        <v>41578</v>
      </c>
      <c r="C1143" s="2">
        <v>0.45833333333333331</v>
      </c>
      <c r="D1143"/>
      <c r="E1143"/>
      <c r="F1143"/>
      <c r="G1143">
        <v>0</v>
      </c>
      <c r="H1143">
        <v>0</v>
      </c>
      <c r="I1143">
        <v>0</v>
      </c>
      <c r="J1143">
        <v>0</v>
      </c>
      <c r="K1143" t="s">
        <v>81</v>
      </c>
      <c r="L1143" t="s">
        <v>82</v>
      </c>
      <c r="M1143"/>
      <c r="N1143"/>
      <c r="O1143"/>
      <c r="P1143"/>
    </row>
    <row r="1144" spans="1:16" ht="14.25" customHeight="1" x14ac:dyDescent="0.25">
      <c r="A1144" s="3">
        <f t="shared" si="17"/>
        <v>5</v>
      </c>
      <c r="B1144" s="1">
        <v>41578</v>
      </c>
      <c r="C1144" s="2">
        <v>0.47916666666666669</v>
      </c>
      <c r="D1144"/>
      <c r="E1144"/>
      <c r="F1144"/>
      <c r="G1144">
        <v>0</v>
      </c>
      <c r="H1144">
        <v>0</v>
      </c>
      <c r="I1144">
        <v>0</v>
      </c>
      <c r="J1144">
        <v>0</v>
      </c>
      <c r="K1144" t="s">
        <v>81</v>
      </c>
      <c r="L1144" t="s">
        <v>82</v>
      </c>
      <c r="M1144"/>
      <c r="N1144"/>
      <c r="O1144"/>
      <c r="P1144"/>
    </row>
    <row r="1145" spans="1:16" ht="14.25" customHeight="1" x14ac:dyDescent="0.25">
      <c r="A1145" s="3">
        <f t="shared" si="17"/>
        <v>5</v>
      </c>
      <c r="B1145" s="1">
        <v>41578</v>
      </c>
      <c r="C1145" s="2">
        <v>0.5</v>
      </c>
      <c r="D1145" t="s">
        <v>255</v>
      </c>
      <c r="E1145" t="s">
        <v>1393</v>
      </c>
      <c r="F1145"/>
      <c r="G1145">
        <v>0</v>
      </c>
      <c r="H1145">
        <v>1</v>
      </c>
      <c r="I1145">
        <v>0</v>
      </c>
      <c r="J1145">
        <v>1</v>
      </c>
      <c r="K1145" t="s">
        <v>14</v>
      </c>
      <c r="L1145" t="s">
        <v>15</v>
      </c>
      <c r="M1145" t="s">
        <v>1276</v>
      </c>
      <c r="N1145" t="s">
        <v>1277</v>
      </c>
      <c r="O1145" t="s">
        <v>1278</v>
      </c>
      <c r="P1145" t="s">
        <v>21</v>
      </c>
    </row>
    <row r="1146" spans="1:16" ht="14.25" customHeight="1" x14ac:dyDescent="0.25">
      <c r="A1146" s="3">
        <f t="shared" si="17"/>
        <v>5</v>
      </c>
      <c r="B1146" s="1">
        <v>41578</v>
      </c>
      <c r="C1146" s="2">
        <v>0.5</v>
      </c>
      <c r="D1146" t="s">
        <v>529</v>
      </c>
      <c r="E1146" t="s">
        <v>1391</v>
      </c>
      <c r="F1146"/>
      <c r="G1146">
        <v>0</v>
      </c>
      <c r="H1146">
        <v>1</v>
      </c>
      <c r="I1146">
        <v>0</v>
      </c>
      <c r="J1146">
        <v>0</v>
      </c>
      <c r="K1146" t="s">
        <v>81</v>
      </c>
      <c r="L1146" t="s">
        <v>82</v>
      </c>
      <c r="M1146" t="s">
        <v>592</v>
      </c>
      <c r="N1146" t="s">
        <v>593</v>
      </c>
      <c r="O1146" t="s">
        <v>594</v>
      </c>
      <c r="P1146" t="s">
        <v>29</v>
      </c>
    </row>
    <row r="1147" spans="1:16" ht="14.25" customHeight="1" x14ac:dyDescent="0.25">
      <c r="A1147" s="3">
        <f t="shared" si="17"/>
        <v>5</v>
      </c>
      <c r="B1147" s="1">
        <v>41578</v>
      </c>
      <c r="C1147" s="2">
        <v>0.52083333333333337</v>
      </c>
      <c r="D1147" t="s">
        <v>255</v>
      </c>
      <c r="E1147" t="s">
        <v>1394</v>
      </c>
      <c r="F1147"/>
      <c r="G1147">
        <v>0</v>
      </c>
      <c r="H1147">
        <v>1</v>
      </c>
      <c r="I1147">
        <v>0</v>
      </c>
      <c r="J1147">
        <v>0</v>
      </c>
      <c r="K1147" t="s">
        <v>14</v>
      </c>
      <c r="L1147" t="s">
        <v>15</v>
      </c>
      <c r="M1147" t="s">
        <v>1276</v>
      </c>
      <c r="N1147" t="s">
        <v>1277</v>
      </c>
      <c r="O1147" t="s">
        <v>1278</v>
      </c>
      <c r="P1147" t="s">
        <v>21</v>
      </c>
    </row>
    <row r="1148" spans="1:16" ht="14.25" customHeight="1" x14ac:dyDescent="0.25">
      <c r="A1148" s="3">
        <f t="shared" si="17"/>
        <v>5</v>
      </c>
      <c r="B1148" s="1">
        <v>41578</v>
      </c>
      <c r="C1148" s="2">
        <v>0.52083333333333337</v>
      </c>
      <c r="D1148" t="s">
        <v>529</v>
      </c>
      <c r="E1148" t="s">
        <v>1392</v>
      </c>
      <c r="F1148"/>
      <c r="G1148">
        <v>0</v>
      </c>
      <c r="H1148">
        <v>1</v>
      </c>
      <c r="I1148">
        <v>0</v>
      </c>
      <c r="J1148">
        <v>0</v>
      </c>
      <c r="K1148" t="s">
        <v>81</v>
      </c>
      <c r="L1148" t="s">
        <v>82</v>
      </c>
      <c r="M1148" t="s">
        <v>592</v>
      </c>
      <c r="N1148" t="s">
        <v>593</v>
      </c>
      <c r="O1148" t="s">
        <v>594</v>
      </c>
      <c r="P1148" t="s">
        <v>29</v>
      </c>
    </row>
    <row r="1149" spans="1:16" ht="14.25" customHeight="1" x14ac:dyDescent="0.25">
      <c r="A1149" s="3">
        <f t="shared" si="17"/>
        <v>5</v>
      </c>
      <c r="B1149" s="1">
        <v>41578</v>
      </c>
      <c r="C1149" s="2">
        <v>0.54166666666666663</v>
      </c>
      <c r="D1149" t="s">
        <v>255</v>
      </c>
      <c r="E1149" t="s">
        <v>1395</v>
      </c>
      <c r="F1149"/>
      <c r="G1149">
        <v>1</v>
      </c>
      <c r="H1149">
        <v>0</v>
      </c>
      <c r="I1149">
        <v>0</v>
      </c>
      <c r="J1149">
        <v>1</v>
      </c>
      <c r="K1149" t="s">
        <v>81</v>
      </c>
      <c r="L1149" t="s">
        <v>82</v>
      </c>
      <c r="M1149" t="s">
        <v>1270</v>
      </c>
      <c r="N1149" t="s">
        <v>1271</v>
      </c>
      <c r="O1149" t="s">
        <v>1272</v>
      </c>
      <c r="P1149" t="s">
        <v>29</v>
      </c>
    </row>
    <row r="1150" spans="1:16" ht="14.25" customHeight="1" x14ac:dyDescent="0.25">
      <c r="A1150" s="3">
        <f t="shared" si="17"/>
        <v>5</v>
      </c>
      <c r="B1150" s="1">
        <v>41578</v>
      </c>
      <c r="C1150" s="2">
        <v>0.60416666666666663</v>
      </c>
      <c r="D1150"/>
      <c r="E1150"/>
      <c r="F1150"/>
      <c r="G1150">
        <v>0</v>
      </c>
      <c r="H1150">
        <v>0</v>
      </c>
      <c r="I1150">
        <v>0</v>
      </c>
      <c r="J1150">
        <v>0</v>
      </c>
      <c r="K1150" t="s">
        <v>69</v>
      </c>
      <c r="L1150" t="s">
        <v>70</v>
      </c>
      <c r="M1150"/>
      <c r="N1150"/>
      <c r="O1150"/>
      <c r="P1150"/>
    </row>
    <row r="1151" spans="1:16" ht="14.25" customHeight="1" x14ac:dyDescent="0.25">
      <c r="A1151" s="3">
        <f t="shared" si="17"/>
        <v>5</v>
      </c>
      <c r="B1151" s="1">
        <v>41578</v>
      </c>
      <c r="C1151" s="2">
        <v>0.625</v>
      </c>
      <c r="D1151"/>
      <c r="E1151"/>
      <c r="F1151"/>
      <c r="G1151">
        <v>0</v>
      </c>
      <c r="H1151">
        <v>0</v>
      </c>
      <c r="I1151">
        <v>0</v>
      </c>
      <c r="J1151">
        <v>0</v>
      </c>
      <c r="K1151" t="s">
        <v>69</v>
      </c>
      <c r="L1151" t="s">
        <v>70</v>
      </c>
      <c r="M1151"/>
      <c r="N1151"/>
      <c r="O1151"/>
      <c r="P1151"/>
    </row>
    <row r="1152" spans="1:16" ht="14.25" customHeight="1" x14ac:dyDescent="0.25">
      <c r="A1152" s="3">
        <f t="shared" si="17"/>
        <v>5</v>
      </c>
      <c r="B1152" s="1">
        <v>41578</v>
      </c>
      <c r="C1152" s="2">
        <v>0.64583333333333337</v>
      </c>
      <c r="D1152" t="s">
        <v>299</v>
      </c>
      <c r="E1152" t="s">
        <v>1398</v>
      </c>
      <c r="F1152"/>
      <c r="G1152">
        <v>1</v>
      </c>
      <c r="H1152">
        <v>0</v>
      </c>
      <c r="I1152">
        <v>0</v>
      </c>
      <c r="J1152">
        <v>0</v>
      </c>
      <c r="K1152" t="s">
        <v>95</v>
      </c>
      <c r="L1152" t="s">
        <v>96</v>
      </c>
      <c r="M1152" t="s">
        <v>957</v>
      </c>
      <c r="N1152" t="s">
        <v>958</v>
      </c>
      <c r="O1152" t="s">
        <v>959</v>
      </c>
      <c r="P1152" t="s">
        <v>25</v>
      </c>
    </row>
    <row r="1153" spans="1:16" ht="14.25" customHeight="1" x14ac:dyDescent="0.25">
      <c r="A1153" s="3">
        <f t="shared" si="17"/>
        <v>5</v>
      </c>
      <c r="B1153" s="1">
        <v>41578</v>
      </c>
      <c r="C1153" s="2">
        <v>0.66666666666666663</v>
      </c>
      <c r="D1153" t="s">
        <v>250</v>
      </c>
      <c r="E1153" t="s">
        <v>1400</v>
      </c>
      <c r="F1153"/>
      <c r="G1153">
        <v>1</v>
      </c>
      <c r="H1153">
        <v>0</v>
      </c>
      <c r="I1153">
        <v>0</v>
      </c>
      <c r="J1153">
        <v>0</v>
      </c>
      <c r="K1153" t="s">
        <v>57</v>
      </c>
      <c r="L1153" t="s">
        <v>58</v>
      </c>
      <c r="M1153" t="s">
        <v>1273</v>
      </c>
      <c r="N1153" t="s">
        <v>1274</v>
      </c>
      <c r="O1153" t="s">
        <v>1275</v>
      </c>
      <c r="P1153" t="s">
        <v>21</v>
      </c>
    </row>
    <row r="1154" spans="1:16" ht="14.25" customHeight="1" x14ac:dyDescent="0.25">
      <c r="A1154" s="3">
        <f t="shared" si="17"/>
        <v>5</v>
      </c>
      <c r="B1154" s="1">
        <v>41578</v>
      </c>
      <c r="C1154" s="2">
        <v>0.66666666666666663</v>
      </c>
      <c r="D1154" t="s">
        <v>299</v>
      </c>
      <c r="E1154" t="s">
        <v>1368</v>
      </c>
      <c r="F1154"/>
      <c r="G1154">
        <v>1</v>
      </c>
      <c r="H1154">
        <v>0</v>
      </c>
      <c r="I1154">
        <v>0</v>
      </c>
      <c r="J1154">
        <v>0</v>
      </c>
      <c r="K1154" t="s">
        <v>95</v>
      </c>
      <c r="L1154" t="s">
        <v>96</v>
      </c>
      <c r="M1154" t="s">
        <v>957</v>
      </c>
      <c r="N1154" t="s">
        <v>958</v>
      </c>
      <c r="O1154" t="s">
        <v>959</v>
      </c>
      <c r="P1154" t="s">
        <v>25</v>
      </c>
    </row>
    <row r="1155" spans="1:16" ht="14.25" customHeight="1" x14ac:dyDescent="0.25">
      <c r="A1155" s="3">
        <f t="shared" ref="A1155:A1218" si="18">WEEKDAY(B1155,1)</f>
        <v>5</v>
      </c>
      <c r="B1155" s="1">
        <v>41578</v>
      </c>
      <c r="C1155" s="2">
        <v>0.6875</v>
      </c>
      <c r="D1155" t="s">
        <v>268</v>
      </c>
      <c r="E1155" t="s">
        <v>1397</v>
      </c>
      <c r="F1155"/>
      <c r="G1155">
        <v>0</v>
      </c>
      <c r="H1155">
        <v>1</v>
      </c>
      <c r="I1155">
        <v>0</v>
      </c>
      <c r="J1155">
        <v>0</v>
      </c>
      <c r="K1155" t="s">
        <v>57</v>
      </c>
      <c r="L1155" t="s">
        <v>58</v>
      </c>
      <c r="M1155" t="s">
        <v>1222</v>
      </c>
      <c r="N1155" t="s">
        <v>1223</v>
      </c>
      <c r="O1155" t="s">
        <v>1224</v>
      </c>
      <c r="P1155" t="s">
        <v>29</v>
      </c>
    </row>
    <row r="1156" spans="1:16" ht="14.25" customHeight="1" x14ac:dyDescent="0.25">
      <c r="A1156" s="3">
        <f t="shared" si="18"/>
        <v>5</v>
      </c>
      <c r="B1156" s="1">
        <v>41578</v>
      </c>
      <c r="C1156" s="2">
        <v>0.6875</v>
      </c>
      <c r="D1156" t="s">
        <v>299</v>
      </c>
      <c r="E1156" t="s">
        <v>1399</v>
      </c>
      <c r="F1156"/>
      <c r="G1156">
        <v>0</v>
      </c>
      <c r="H1156">
        <v>1</v>
      </c>
      <c r="I1156">
        <v>0</v>
      </c>
      <c r="J1156">
        <v>0</v>
      </c>
      <c r="K1156" t="s">
        <v>95</v>
      </c>
      <c r="L1156" t="s">
        <v>96</v>
      </c>
      <c r="M1156" t="s">
        <v>124</v>
      </c>
      <c r="N1156" t="s">
        <v>125</v>
      </c>
      <c r="O1156" t="s">
        <v>126</v>
      </c>
      <c r="P1156" t="s">
        <v>21</v>
      </c>
    </row>
    <row r="1157" spans="1:16" ht="14.25" customHeight="1" x14ac:dyDescent="0.25">
      <c r="A1157" s="3">
        <f t="shared" si="18"/>
        <v>5</v>
      </c>
      <c r="B1157" s="1">
        <v>41578</v>
      </c>
      <c r="C1157" s="2">
        <v>0.70833333333333337</v>
      </c>
      <c r="D1157"/>
      <c r="E1157"/>
      <c r="F1157"/>
      <c r="G1157">
        <v>0</v>
      </c>
      <c r="H1157">
        <v>0</v>
      </c>
      <c r="I1157">
        <v>0</v>
      </c>
      <c r="J1157">
        <v>0</v>
      </c>
      <c r="K1157" t="s">
        <v>57</v>
      </c>
      <c r="L1157" t="s">
        <v>58</v>
      </c>
      <c r="M1157"/>
      <c r="N1157"/>
      <c r="O1157"/>
      <c r="P1157"/>
    </row>
    <row r="1158" spans="1:16" ht="14.25" customHeight="1" x14ac:dyDescent="0.25">
      <c r="A1158" s="3">
        <f t="shared" si="18"/>
        <v>5</v>
      </c>
      <c r="B1158" s="1">
        <v>41578</v>
      </c>
      <c r="C1158" s="2">
        <v>0.72916666666666663</v>
      </c>
      <c r="D1158" t="s">
        <v>268</v>
      </c>
      <c r="E1158" t="s">
        <v>1401</v>
      </c>
      <c r="F1158"/>
      <c r="G1158">
        <v>0</v>
      </c>
      <c r="H1158">
        <v>1</v>
      </c>
      <c r="I1158">
        <v>0</v>
      </c>
      <c r="J1158">
        <v>0</v>
      </c>
      <c r="K1158" t="s">
        <v>57</v>
      </c>
      <c r="L1158" t="s">
        <v>58</v>
      </c>
      <c r="M1158" t="s">
        <v>95</v>
      </c>
      <c r="N1158" t="s">
        <v>926</v>
      </c>
      <c r="O1158" t="s">
        <v>927</v>
      </c>
      <c r="P1158" t="s">
        <v>29</v>
      </c>
    </row>
    <row r="1159" spans="1:16" ht="14.25" customHeight="1" x14ac:dyDescent="0.25">
      <c r="A1159" s="3">
        <f t="shared" si="18"/>
        <v>5</v>
      </c>
      <c r="B1159" s="1">
        <v>41578</v>
      </c>
      <c r="C1159" s="2">
        <v>0.75</v>
      </c>
      <c r="D1159" t="s">
        <v>255</v>
      </c>
      <c r="E1159" t="s">
        <v>1230</v>
      </c>
      <c r="F1159"/>
      <c r="G1159">
        <v>0</v>
      </c>
      <c r="H1159">
        <v>1</v>
      </c>
      <c r="I1159">
        <v>0</v>
      </c>
      <c r="J1159">
        <v>0</v>
      </c>
      <c r="K1159" t="s">
        <v>14</v>
      </c>
      <c r="L1159" t="s">
        <v>15</v>
      </c>
      <c r="M1159" t="s">
        <v>135</v>
      </c>
      <c r="N1159" t="s">
        <v>1220</v>
      </c>
      <c r="O1159" t="s">
        <v>1221</v>
      </c>
      <c r="P1159" t="s">
        <v>29</v>
      </c>
    </row>
    <row r="1160" spans="1:16" ht="14.25" customHeight="1" x14ac:dyDescent="0.25">
      <c r="A1160" s="3">
        <f t="shared" si="18"/>
        <v>5</v>
      </c>
      <c r="B1160" s="1">
        <v>41578</v>
      </c>
      <c r="C1160" s="2">
        <v>0.75</v>
      </c>
      <c r="D1160" t="s">
        <v>268</v>
      </c>
      <c r="E1160" t="s">
        <v>1401</v>
      </c>
      <c r="F1160"/>
      <c r="G1160">
        <v>0</v>
      </c>
      <c r="H1160">
        <v>1</v>
      </c>
      <c r="I1160">
        <v>0</v>
      </c>
      <c r="J1160">
        <v>0</v>
      </c>
      <c r="K1160" t="s">
        <v>57</v>
      </c>
      <c r="L1160" t="s">
        <v>58</v>
      </c>
      <c r="M1160" t="s">
        <v>95</v>
      </c>
      <c r="N1160" t="s">
        <v>926</v>
      </c>
      <c r="O1160" t="s">
        <v>927</v>
      </c>
      <c r="P1160" t="s">
        <v>29</v>
      </c>
    </row>
    <row r="1161" spans="1:16" ht="14.25" customHeight="1" x14ac:dyDescent="0.25">
      <c r="A1161" s="3">
        <f t="shared" si="18"/>
        <v>5</v>
      </c>
      <c r="B1161" s="1">
        <v>41578</v>
      </c>
      <c r="C1161" s="2">
        <v>0.77083333333333337</v>
      </c>
      <c r="D1161" t="s">
        <v>255</v>
      </c>
      <c r="E1161" t="s">
        <v>1396</v>
      </c>
      <c r="F1161"/>
      <c r="G1161">
        <v>0</v>
      </c>
      <c r="H1161">
        <v>1</v>
      </c>
      <c r="I1161">
        <v>0</v>
      </c>
      <c r="J1161">
        <v>0</v>
      </c>
      <c r="K1161" t="s">
        <v>14</v>
      </c>
      <c r="L1161" t="s">
        <v>15</v>
      </c>
      <c r="M1161" t="s">
        <v>220</v>
      </c>
      <c r="N1161" t="s">
        <v>221</v>
      </c>
      <c r="O1161" t="s">
        <v>222</v>
      </c>
      <c r="P1161" t="s">
        <v>29</v>
      </c>
    </row>
    <row r="1162" spans="1:16" ht="14.25" customHeight="1" x14ac:dyDescent="0.25">
      <c r="A1162" s="3">
        <f t="shared" si="18"/>
        <v>5</v>
      </c>
      <c r="B1162" s="1">
        <v>41578</v>
      </c>
      <c r="C1162" s="2">
        <v>0.77083333333333337</v>
      </c>
      <c r="D1162" t="s">
        <v>268</v>
      </c>
      <c r="E1162" t="s">
        <v>1402</v>
      </c>
      <c r="F1162"/>
      <c r="G1162">
        <v>0</v>
      </c>
      <c r="H1162">
        <v>1</v>
      </c>
      <c r="I1162">
        <v>0</v>
      </c>
      <c r="J1162">
        <v>0</v>
      </c>
      <c r="K1162" t="s">
        <v>57</v>
      </c>
      <c r="L1162" t="s">
        <v>58</v>
      </c>
      <c r="M1162" t="s">
        <v>174</v>
      </c>
      <c r="N1162" t="s">
        <v>175</v>
      </c>
      <c r="O1162" t="s">
        <v>176</v>
      </c>
      <c r="P1162" t="s">
        <v>29</v>
      </c>
    </row>
    <row r="1163" spans="1:16" ht="14.25" customHeight="1" x14ac:dyDescent="0.25">
      <c r="A1163" s="3">
        <f t="shared" si="18"/>
        <v>5</v>
      </c>
      <c r="B1163" s="1">
        <v>41578</v>
      </c>
      <c r="C1163" s="2">
        <v>0.79166666666666663</v>
      </c>
      <c r="D1163" t="s">
        <v>255</v>
      </c>
      <c r="E1163" t="s">
        <v>1396</v>
      </c>
      <c r="F1163"/>
      <c r="G1163">
        <v>0</v>
      </c>
      <c r="H1163">
        <v>1</v>
      </c>
      <c r="I1163">
        <v>0</v>
      </c>
      <c r="J1163">
        <v>0</v>
      </c>
      <c r="K1163" t="s">
        <v>14</v>
      </c>
      <c r="L1163" t="s">
        <v>15</v>
      </c>
      <c r="M1163" t="s">
        <v>220</v>
      </c>
      <c r="N1163" t="s">
        <v>221</v>
      </c>
      <c r="O1163" t="s">
        <v>222</v>
      </c>
      <c r="P1163" t="s">
        <v>29</v>
      </c>
    </row>
    <row r="1164" spans="1:16" ht="14.25" customHeight="1" x14ac:dyDescent="0.25">
      <c r="A1164" s="3">
        <f t="shared" si="18"/>
        <v>6</v>
      </c>
      <c r="B1164" s="1">
        <v>41579</v>
      </c>
      <c r="C1164" s="2">
        <v>0.375</v>
      </c>
      <c r="D1164"/>
      <c r="E1164"/>
      <c r="F1164"/>
      <c r="G1164">
        <v>0</v>
      </c>
      <c r="H1164">
        <v>0</v>
      </c>
      <c r="I1164">
        <v>0</v>
      </c>
      <c r="J1164">
        <v>0</v>
      </c>
      <c r="K1164" t="s">
        <v>16</v>
      </c>
      <c r="L1164" t="s">
        <v>17</v>
      </c>
      <c r="M1164"/>
      <c r="N1164"/>
      <c r="O1164"/>
      <c r="P1164"/>
    </row>
    <row r="1165" spans="1:16" ht="14.25" customHeight="1" x14ac:dyDescent="0.25">
      <c r="A1165" s="3">
        <f t="shared" si="18"/>
        <v>6</v>
      </c>
      <c r="B1165" s="1">
        <v>41579</v>
      </c>
      <c r="C1165" s="2">
        <v>0.39583333333333331</v>
      </c>
      <c r="D1165"/>
      <c r="E1165"/>
      <c r="F1165"/>
      <c r="G1165">
        <v>0</v>
      </c>
      <c r="H1165">
        <v>0</v>
      </c>
      <c r="I1165">
        <v>0</v>
      </c>
      <c r="J1165">
        <v>0</v>
      </c>
      <c r="K1165" t="s">
        <v>16</v>
      </c>
      <c r="L1165" t="s">
        <v>17</v>
      </c>
      <c r="M1165"/>
      <c r="N1165"/>
      <c r="O1165"/>
      <c r="P1165"/>
    </row>
    <row r="1166" spans="1:16" ht="14.25" customHeight="1" x14ac:dyDescent="0.25">
      <c r="A1166" s="3">
        <f t="shared" si="18"/>
        <v>6</v>
      </c>
      <c r="B1166" s="1">
        <v>41579</v>
      </c>
      <c r="C1166" s="2">
        <v>0.41666666666666669</v>
      </c>
      <c r="D1166" t="s">
        <v>443</v>
      </c>
      <c r="E1166" t="s">
        <v>1403</v>
      </c>
      <c r="F1166"/>
      <c r="G1166">
        <v>0</v>
      </c>
      <c r="H1166">
        <v>1</v>
      </c>
      <c r="I1166">
        <v>0</v>
      </c>
      <c r="J1166">
        <v>0</v>
      </c>
      <c r="K1166" t="s">
        <v>16</v>
      </c>
      <c r="L1166" t="s">
        <v>17</v>
      </c>
      <c r="M1166" t="s">
        <v>1010</v>
      </c>
      <c r="N1166" t="s">
        <v>98</v>
      </c>
      <c r="O1166" t="s">
        <v>1011</v>
      </c>
      <c r="P1166" t="s">
        <v>21</v>
      </c>
    </row>
    <row r="1167" spans="1:16" ht="14.25" customHeight="1" x14ac:dyDescent="0.25">
      <c r="A1167" s="3">
        <f t="shared" si="18"/>
        <v>6</v>
      </c>
      <c r="B1167" s="1">
        <v>41579</v>
      </c>
      <c r="C1167" s="2">
        <v>0.5</v>
      </c>
      <c r="D1167"/>
      <c r="E1167"/>
      <c r="F1167"/>
      <c r="G1167">
        <v>0</v>
      </c>
      <c r="H1167">
        <v>0</v>
      </c>
      <c r="I1167">
        <v>0</v>
      </c>
      <c r="J1167">
        <v>0</v>
      </c>
      <c r="K1167" t="s">
        <v>16</v>
      </c>
      <c r="L1167" t="s">
        <v>17</v>
      </c>
      <c r="M1167"/>
      <c r="N1167"/>
      <c r="O1167"/>
      <c r="P1167"/>
    </row>
    <row r="1168" spans="1:16" ht="14.25" customHeight="1" x14ac:dyDescent="0.25">
      <c r="A1168" s="3">
        <f t="shared" si="18"/>
        <v>6</v>
      </c>
      <c r="B1168" s="1">
        <v>41579</v>
      </c>
      <c r="C1168" s="2">
        <v>0.52083333333333337</v>
      </c>
      <c r="D1168"/>
      <c r="E1168"/>
      <c r="F1168"/>
      <c r="G1168">
        <v>0</v>
      </c>
      <c r="H1168">
        <v>0</v>
      </c>
      <c r="I1168">
        <v>0</v>
      </c>
      <c r="J1168">
        <v>0</v>
      </c>
      <c r="K1168" t="s">
        <v>16</v>
      </c>
      <c r="L1168" t="s">
        <v>17</v>
      </c>
      <c r="M1168"/>
      <c r="N1168"/>
      <c r="O1168"/>
      <c r="P1168"/>
    </row>
    <row r="1169" spans="1:16" ht="14.25" customHeight="1" x14ac:dyDescent="0.25">
      <c r="A1169" s="3">
        <f t="shared" si="18"/>
        <v>6</v>
      </c>
      <c r="B1169" s="1">
        <v>41579</v>
      </c>
      <c r="C1169" s="2">
        <v>0.54166666666666663</v>
      </c>
      <c r="D1169" t="s">
        <v>704</v>
      </c>
      <c r="E1169" t="s">
        <v>1405</v>
      </c>
      <c r="F1169"/>
      <c r="G1169">
        <v>1</v>
      </c>
      <c r="H1169">
        <v>0</v>
      </c>
      <c r="I1169">
        <v>0</v>
      </c>
      <c r="J1169">
        <v>0</v>
      </c>
      <c r="K1169" t="s">
        <v>30</v>
      </c>
      <c r="L1169" t="s">
        <v>31</v>
      </c>
      <c r="M1169" t="s">
        <v>486</v>
      </c>
      <c r="N1169" t="s">
        <v>1233</v>
      </c>
      <c r="O1169" t="s">
        <v>1234</v>
      </c>
      <c r="P1169" t="s">
        <v>21</v>
      </c>
    </row>
    <row r="1170" spans="1:16" ht="14.25" customHeight="1" x14ac:dyDescent="0.25">
      <c r="A1170" s="3">
        <f t="shared" si="18"/>
        <v>6</v>
      </c>
      <c r="B1170" s="1">
        <v>41579</v>
      </c>
      <c r="C1170" s="2">
        <v>0.54166666666666663</v>
      </c>
      <c r="D1170" t="s">
        <v>448</v>
      </c>
      <c r="E1170" t="s">
        <v>1404</v>
      </c>
      <c r="F1170"/>
      <c r="G1170">
        <v>0</v>
      </c>
      <c r="H1170">
        <v>1</v>
      </c>
      <c r="I1170">
        <v>0</v>
      </c>
      <c r="J1170">
        <v>0</v>
      </c>
      <c r="K1170" t="s">
        <v>16</v>
      </c>
      <c r="L1170" t="s">
        <v>17</v>
      </c>
      <c r="M1170" t="s">
        <v>18</v>
      </c>
      <c r="N1170" t="s">
        <v>19</v>
      </c>
      <c r="O1170" t="s">
        <v>20</v>
      </c>
      <c r="P1170" t="s">
        <v>21</v>
      </c>
    </row>
    <row r="1171" spans="1:16" ht="14.25" customHeight="1" x14ac:dyDescent="0.25">
      <c r="A1171" s="3">
        <f t="shared" si="18"/>
        <v>6</v>
      </c>
      <c r="B1171" s="1">
        <v>41579</v>
      </c>
      <c r="C1171" s="2">
        <v>0.5625</v>
      </c>
      <c r="D1171" t="s">
        <v>1350</v>
      </c>
      <c r="E1171" t="s">
        <v>1406</v>
      </c>
      <c r="F1171"/>
      <c r="G1171">
        <v>1</v>
      </c>
      <c r="H1171">
        <v>0</v>
      </c>
      <c r="I1171">
        <v>0</v>
      </c>
      <c r="J1171">
        <v>0</v>
      </c>
      <c r="K1171" t="s">
        <v>30</v>
      </c>
      <c r="L1171" t="s">
        <v>31</v>
      </c>
      <c r="M1171" t="s">
        <v>486</v>
      </c>
      <c r="N1171" t="s">
        <v>1233</v>
      </c>
      <c r="O1171" t="s">
        <v>1234</v>
      </c>
      <c r="P1171" t="s">
        <v>21</v>
      </c>
    </row>
    <row r="1172" spans="1:16" ht="14.25" customHeight="1" x14ac:dyDescent="0.25">
      <c r="A1172" s="3">
        <f t="shared" si="18"/>
        <v>6</v>
      </c>
      <c r="B1172" s="1">
        <v>41579</v>
      </c>
      <c r="C1172" s="2">
        <v>0.5625</v>
      </c>
      <c r="D1172" t="s">
        <v>448</v>
      </c>
      <c r="E1172" t="s">
        <v>1404</v>
      </c>
      <c r="F1172"/>
      <c r="G1172">
        <v>0</v>
      </c>
      <c r="H1172">
        <v>1</v>
      </c>
      <c r="I1172">
        <v>0</v>
      </c>
      <c r="J1172">
        <v>0</v>
      </c>
      <c r="K1172" t="s">
        <v>16</v>
      </c>
      <c r="L1172" t="s">
        <v>17</v>
      </c>
      <c r="M1172" t="s">
        <v>18</v>
      </c>
      <c r="N1172" t="s">
        <v>19</v>
      </c>
      <c r="O1172" t="s">
        <v>20</v>
      </c>
      <c r="P1172" t="s">
        <v>21</v>
      </c>
    </row>
    <row r="1173" spans="1:16" ht="14.25" customHeight="1" x14ac:dyDescent="0.25">
      <c r="A1173" s="3">
        <f t="shared" si="18"/>
        <v>6</v>
      </c>
      <c r="B1173" s="1">
        <v>41579</v>
      </c>
      <c r="C1173" s="2">
        <v>0.58333333333333337</v>
      </c>
      <c r="D1173" t="s">
        <v>704</v>
      </c>
      <c r="E1173" t="s">
        <v>534</v>
      </c>
      <c r="F1173"/>
      <c r="G1173">
        <v>0</v>
      </c>
      <c r="H1173">
        <v>1</v>
      </c>
      <c r="I1173">
        <v>0</v>
      </c>
      <c r="J1173">
        <v>0</v>
      </c>
      <c r="K1173" t="s">
        <v>30</v>
      </c>
      <c r="L1173" t="s">
        <v>31</v>
      </c>
      <c r="M1173" t="s">
        <v>41</v>
      </c>
      <c r="N1173" t="s">
        <v>42</v>
      </c>
      <c r="O1173" t="s">
        <v>43</v>
      </c>
      <c r="P1173" t="s">
        <v>25</v>
      </c>
    </row>
    <row r="1174" spans="1:16" ht="14.25" customHeight="1" x14ac:dyDescent="0.25">
      <c r="A1174" s="3">
        <f t="shared" si="18"/>
        <v>6</v>
      </c>
      <c r="B1174" s="1">
        <v>41579</v>
      </c>
      <c r="C1174" s="2">
        <v>0.58333333333333337</v>
      </c>
      <c r="D1174" t="s">
        <v>448</v>
      </c>
      <c r="E1174" t="s">
        <v>1404</v>
      </c>
      <c r="F1174"/>
      <c r="G1174">
        <v>0</v>
      </c>
      <c r="H1174">
        <v>1</v>
      </c>
      <c r="I1174">
        <v>0</v>
      </c>
      <c r="J1174">
        <v>0</v>
      </c>
      <c r="K1174" t="s">
        <v>16</v>
      </c>
      <c r="L1174" t="s">
        <v>17</v>
      </c>
      <c r="M1174" t="s">
        <v>18</v>
      </c>
      <c r="N1174" t="s">
        <v>19</v>
      </c>
      <c r="O1174" t="s">
        <v>20</v>
      </c>
      <c r="P1174" t="s">
        <v>21</v>
      </c>
    </row>
    <row r="1175" spans="1:16" ht="14.25" customHeight="1" x14ac:dyDescent="0.25">
      <c r="A1175" s="3">
        <f t="shared" si="18"/>
        <v>6</v>
      </c>
      <c r="B1175" s="1">
        <v>41579</v>
      </c>
      <c r="C1175" s="2">
        <v>0.60416666666666663</v>
      </c>
      <c r="D1175"/>
      <c r="E1175"/>
      <c r="F1175"/>
      <c r="G1175">
        <v>0</v>
      </c>
      <c r="H1175">
        <v>0</v>
      </c>
      <c r="I1175">
        <v>0</v>
      </c>
      <c r="J1175">
        <v>0</v>
      </c>
      <c r="K1175" t="s">
        <v>14</v>
      </c>
      <c r="L1175" t="s">
        <v>15</v>
      </c>
      <c r="M1175"/>
      <c r="N1175"/>
      <c r="O1175"/>
      <c r="P1175"/>
    </row>
    <row r="1176" spans="1:16" ht="14.25" customHeight="1" x14ac:dyDescent="0.25">
      <c r="A1176" s="3">
        <f t="shared" si="18"/>
        <v>6</v>
      </c>
      <c r="B1176" s="1">
        <v>41579</v>
      </c>
      <c r="C1176" s="2">
        <v>0.60416666666666663</v>
      </c>
      <c r="D1176" t="s">
        <v>704</v>
      </c>
      <c r="E1176" t="s">
        <v>534</v>
      </c>
      <c r="F1176"/>
      <c r="G1176">
        <v>0</v>
      </c>
      <c r="H1176">
        <v>1</v>
      </c>
      <c r="I1176">
        <v>0</v>
      </c>
      <c r="J1176">
        <v>0</v>
      </c>
      <c r="K1176" t="s">
        <v>30</v>
      </c>
      <c r="L1176" t="s">
        <v>31</v>
      </c>
      <c r="M1176" t="s">
        <v>41</v>
      </c>
      <c r="N1176" t="s">
        <v>42</v>
      </c>
      <c r="O1176" t="s">
        <v>43</v>
      </c>
      <c r="P1176" t="s">
        <v>25</v>
      </c>
    </row>
    <row r="1177" spans="1:16" ht="14.25" customHeight="1" x14ac:dyDescent="0.25">
      <c r="A1177" s="3">
        <f t="shared" si="18"/>
        <v>6</v>
      </c>
      <c r="B1177" s="1">
        <v>41579</v>
      </c>
      <c r="C1177" s="2">
        <v>0.60416666666666663</v>
      </c>
      <c r="D1177" t="s">
        <v>443</v>
      </c>
      <c r="E1177" t="s">
        <v>440</v>
      </c>
      <c r="F1177"/>
      <c r="G1177">
        <v>0</v>
      </c>
      <c r="H1177">
        <v>1</v>
      </c>
      <c r="I1177">
        <v>0</v>
      </c>
      <c r="J1177">
        <v>0</v>
      </c>
      <c r="K1177" t="s">
        <v>16</v>
      </c>
      <c r="L1177" t="s">
        <v>17</v>
      </c>
      <c r="M1177" t="s">
        <v>1010</v>
      </c>
      <c r="N1177" t="s">
        <v>98</v>
      </c>
      <c r="O1177" t="s">
        <v>1011</v>
      </c>
      <c r="P1177" t="s">
        <v>21</v>
      </c>
    </row>
    <row r="1178" spans="1:16" ht="14.25" customHeight="1" x14ac:dyDescent="0.25">
      <c r="A1178" s="3">
        <f t="shared" si="18"/>
        <v>6</v>
      </c>
      <c r="B1178" s="1">
        <v>41579</v>
      </c>
      <c r="C1178" s="2">
        <v>0.625</v>
      </c>
      <c r="D1178"/>
      <c r="E1178"/>
      <c r="F1178"/>
      <c r="G1178">
        <v>0</v>
      </c>
      <c r="H1178">
        <v>0</v>
      </c>
      <c r="I1178">
        <v>0</v>
      </c>
      <c r="J1178">
        <v>0</v>
      </c>
      <c r="K1178" t="s">
        <v>14</v>
      </c>
      <c r="L1178" t="s">
        <v>15</v>
      </c>
      <c r="M1178"/>
      <c r="N1178"/>
      <c r="O1178"/>
      <c r="P1178"/>
    </row>
    <row r="1179" spans="1:16" ht="14.25" customHeight="1" x14ac:dyDescent="0.25">
      <c r="A1179" s="3">
        <f t="shared" si="18"/>
        <v>6</v>
      </c>
      <c r="B1179" s="1">
        <v>41579</v>
      </c>
      <c r="C1179" s="2">
        <v>0.64583333333333337</v>
      </c>
      <c r="D1179"/>
      <c r="E1179"/>
      <c r="F1179"/>
      <c r="G1179">
        <v>0</v>
      </c>
      <c r="H1179">
        <v>0</v>
      </c>
      <c r="I1179">
        <v>0</v>
      </c>
      <c r="J1179">
        <v>0</v>
      </c>
      <c r="K1179" t="s">
        <v>14</v>
      </c>
      <c r="L1179" t="s">
        <v>15</v>
      </c>
      <c r="M1179"/>
      <c r="N1179"/>
      <c r="O1179"/>
      <c r="P1179"/>
    </row>
    <row r="1180" spans="1:16" ht="14.25" customHeight="1" x14ac:dyDescent="0.25">
      <c r="A1180" s="3">
        <f t="shared" si="18"/>
        <v>2</v>
      </c>
      <c r="B1180" s="1">
        <v>41582</v>
      </c>
      <c r="C1180" s="2">
        <v>0.4375</v>
      </c>
      <c r="D1180" t="s">
        <v>268</v>
      </c>
      <c r="E1180" t="s">
        <v>1696</v>
      </c>
      <c r="F1180"/>
      <c r="G1180">
        <v>1</v>
      </c>
      <c r="H1180">
        <v>0</v>
      </c>
      <c r="I1180">
        <v>0</v>
      </c>
      <c r="J1180">
        <v>0</v>
      </c>
      <c r="K1180" t="s">
        <v>57</v>
      </c>
      <c r="L1180" t="s">
        <v>58</v>
      </c>
      <c r="M1180" t="s">
        <v>177</v>
      </c>
      <c r="N1180" t="s">
        <v>178</v>
      </c>
      <c r="O1180" t="s">
        <v>179</v>
      </c>
      <c r="P1180" t="s">
        <v>29</v>
      </c>
    </row>
    <row r="1181" spans="1:16" ht="14.25" customHeight="1" x14ac:dyDescent="0.25">
      <c r="A1181" s="3">
        <f t="shared" si="18"/>
        <v>2</v>
      </c>
      <c r="B1181" s="1">
        <v>41582</v>
      </c>
      <c r="C1181" s="2">
        <v>0.45833333333333331</v>
      </c>
      <c r="D1181" t="s">
        <v>241</v>
      </c>
      <c r="E1181" t="s">
        <v>1697</v>
      </c>
      <c r="F1181"/>
      <c r="G1181">
        <v>0</v>
      </c>
      <c r="H1181">
        <v>1</v>
      </c>
      <c r="I1181">
        <v>0</v>
      </c>
      <c r="J1181">
        <v>0</v>
      </c>
      <c r="K1181" t="s">
        <v>57</v>
      </c>
      <c r="L1181" t="s">
        <v>58</v>
      </c>
      <c r="M1181" t="s">
        <v>165</v>
      </c>
      <c r="N1181" t="s">
        <v>564</v>
      </c>
      <c r="O1181" t="s">
        <v>565</v>
      </c>
      <c r="P1181" t="s">
        <v>21</v>
      </c>
    </row>
    <row r="1182" spans="1:16" ht="14.25" customHeight="1" x14ac:dyDescent="0.25">
      <c r="A1182" s="3">
        <f t="shared" si="18"/>
        <v>2</v>
      </c>
      <c r="B1182" s="1">
        <v>41582</v>
      </c>
      <c r="C1182" s="2">
        <v>0.47916666666666669</v>
      </c>
      <c r="D1182" t="s">
        <v>241</v>
      </c>
      <c r="E1182" t="s">
        <v>1697</v>
      </c>
      <c r="F1182"/>
      <c r="G1182">
        <v>0</v>
      </c>
      <c r="H1182">
        <v>1</v>
      </c>
      <c r="I1182">
        <v>0</v>
      </c>
      <c r="J1182">
        <v>0</v>
      </c>
      <c r="K1182" t="s">
        <v>57</v>
      </c>
      <c r="L1182" t="s">
        <v>58</v>
      </c>
      <c r="M1182" t="s">
        <v>165</v>
      </c>
      <c r="N1182" t="s">
        <v>564</v>
      </c>
      <c r="O1182" t="s">
        <v>565</v>
      </c>
      <c r="P1182" t="s">
        <v>21</v>
      </c>
    </row>
    <row r="1183" spans="1:16" ht="14.25" customHeight="1" x14ac:dyDescent="0.25">
      <c r="A1183" s="3">
        <f t="shared" si="18"/>
        <v>2</v>
      </c>
      <c r="B1183" s="1">
        <v>41582</v>
      </c>
      <c r="C1183" s="2">
        <v>0.47916666666666669</v>
      </c>
      <c r="D1183" t="s">
        <v>284</v>
      </c>
      <c r="E1183" t="s">
        <v>1682</v>
      </c>
      <c r="F1183"/>
      <c r="G1183">
        <v>0</v>
      </c>
      <c r="H1183">
        <v>1</v>
      </c>
      <c r="I1183">
        <v>0</v>
      </c>
      <c r="J1183">
        <v>0</v>
      </c>
      <c r="K1183" t="s">
        <v>135</v>
      </c>
      <c r="L1183" t="s">
        <v>136</v>
      </c>
      <c r="M1183" t="s">
        <v>973</v>
      </c>
      <c r="N1183" t="s">
        <v>974</v>
      </c>
      <c r="O1183" t="s">
        <v>975</v>
      </c>
      <c r="P1183" t="s">
        <v>21</v>
      </c>
    </row>
    <row r="1184" spans="1:16" ht="14.25" customHeight="1" x14ac:dyDescent="0.25">
      <c r="A1184" s="3">
        <f t="shared" si="18"/>
        <v>2</v>
      </c>
      <c r="B1184" s="1">
        <v>41582</v>
      </c>
      <c r="C1184" s="2">
        <v>0.5</v>
      </c>
      <c r="D1184" t="s">
        <v>250</v>
      </c>
      <c r="E1184" t="s">
        <v>1700</v>
      </c>
      <c r="F1184"/>
      <c r="G1184">
        <v>0</v>
      </c>
      <c r="H1184">
        <v>1</v>
      </c>
      <c r="I1184">
        <v>0</v>
      </c>
      <c r="J1184">
        <v>0</v>
      </c>
      <c r="K1184" t="s">
        <v>140</v>
      </c>
      <c r="L1184" t="s">
        <v>141</v>
      </c>
      <c r="M1184" t="s">
        <v>882</v>
      </c>
      <c r="N1184" t="s">
        <v>883</v>
      </c>
      <c r="O1184" t="s">
        <v>884</v>
      </c>
      <c r="P1184" t="s">
        <v>21</v>
      </c>
    </row>
    <row r="1185" spans="1:17" ht="14.25" customHeight="1" x14ac:dyDescent="0.25">
      <c r="A1185" s="3">
        <f t="shared" si="18"/>
        <v>2</v>
      </c>
      <c r="B1185" s="1">
        <v>41582</v>
      </c>
      <c r="C1185" s="2">
        <v>0.5</v>
      </c>
      <c r="D1185"/>
      <c r="E1185"/>
      <c r="F1185"/>
      <c r="G1185">
        <v>0</v>
      </c>
      <c r="H1185">
        <v>0</v>
      </c>
      <c r="I1185">
        <v>0</v>
      </c>
      <c r="J1185">
        <v>0</v>
      </c>
      <c r="K1185" t="s">
        <v>846</v>
      </c>
      <c r="L1185" t="s">
        <v>847</v>
      </c>
      <c r="M1185"/>
      <c r="N1185"/>
      <c r="O1185"/>
      <c r="P1185"/>
    </row>
    <row r="1186" spans="1:17" ht="14.25" customHeight="1" x14ac:dyDescent="0.25">
      <c r="A1186" s="3">
        <f t="shared" si="18"/>
        <v>2</v>
      </c>
      <c r="B1186" s="1">
        <v>41582</v>
      </c>
      <c r="C1186" s="2">
        <v>0.5</v>
      </c>
      <c r="D1186"/>
      <c r="E1186"/>
      <c r="F1186"/>
      <c r="G1186">
        <v>0</v>
      </c>
      <c r="H1186">
        <v>0</v>
      </c>
      <c r="I1186">
        <v>0</v>
      </c>
      <c r="J1186">
        <v>0</v>
      </c>
      <c r="K1186" t="s">
        <v>135</v>
      </c>
      <c r="L1186" t="s">
        <v>136</v>
      </c>
      <c r="M1186"/>
      <c r="N1186"/>
      <c r="O1186"/>
      <c r="P1186"/>
    </row>
    <row r="1187" spans="1:17" ht="14.25" customHeight="1" x14ac:dyDescent="0.25">
      <c r="A1187" s="3">
        <f t="shared" si="18"/>
        <v>2</v>
      </c>
      <c r="B1187" s="1">
        <v>41582</v>
      </c>
      <c r="C1187" s="2">
        <v>0.52083333333333337</v>
      </c>
      <c r="D1187" t="s">
        <v>250</v>
      </c>
      <c r="E1187" t="s">
        <v>1700</v>
      </c>
      <c r="F1187"/>
      <c r="G1187">
        <v>0</v>
      </c>
      <c r="H1187">
        <v>1</v>
      </c>
      <c r="I1187">
        <v>0</v>
      </c>
      <c r="J1187">
        <v>0</v>
      </c>
      <c r="K1187" t="s">
        <v>140</v>
      </c>
      <c r="L1187" t="s">
        <v>141</v>
      </c>
      <c r="M1187" t="s">
        <v>882</v>
      </c>
      <c r="N1187" t="s">
        <v>883</v>
      </c>
      <c r="O1187" t="s">
        <v>884</v>
      </c>
      <c r="P1187" t="s">
        <v>21</v>
      </c>
    </row>
    <row r="1188" spans="1:17" ht="14.25" customHeight="1" x14ac:dyDescent="0.25">
      <c r="A1188" s="3">
        <f t="shared" si="18"/>
        <v>2</v>
      </c>
      <c r="B1188" s="1">
        <v>41582</v>
      </c>
      <c r="C1188" s="2">
        <v>0.52083333333333337</v>
      </c>
      <c r="D1188"/>
      <c r="E1188"/>
      <c r="F1188"/>
      <c r="G1188">
        <v>0</v>
      </c>
      <c r="H1188">
        <v>0</v>
      </c>
      <c r="I1188">
        <v>0</v>
      </c>
      <c r="J1188">
        <v>0</v>
      </c>
      <c r="K1188" t="s">
        <v>846</v>
      </c>
      <c r="L1188" t="s">
        <v>847</v>
      </c>
      <c r="M1188"/>
      <c r="N1188"/>
      <c r="O1188"/>
      <c r="P1188"/>
    </row>
    <row r="1189" spans="1:17" ht="14.25" customHeight="1" x14ac:dyDescent="0.25">
      <c r="A1189" s="3">
        <f t="shared" si="18"/>
        <v>2</v>
      </c>
      <c r="B1189" s="1">
        <v>41582</v>
      </c>
      <c r="C1189" s="2">
        <v>0.52083333333333337</v>
      </c>
      <c r="D1189" t="s">
        <v>1531</v>
      </c>
      <c r="E1189" t="s">
        <v>1705</v>
      </c>
      <c r="F1189" t="s">
        <v>1706</v>
      </c>
      <c r="G1189">
        <v>0</v>
      </c>
      <c r="H1189">
        <v>1</v>
      </c>
      <c r="I1189">
        <v>0</v>
      </c>
      <c r="J1189">
        <v>0</v>
      </c>
      <c r="K1189" t="s">
        <v>135</v>
      </c>
      <c r="L1189" t="s">
        <v>136</v>
      </c>
      <c r="M1189" t="s">
        <v>162</v>
      </c>
      <c r="N1189" t="s">
        <v>163</v>
      </c>
      <c r="O1189" t="s">
        <v>164</v>
      </c>
      <c r="P1189" t="s">
        <v>25</v>
      </c>
    </row>
    <row r="1190" spans="1:17" ht="14.25" customHeight="1" x14ac:dyDescent="0.25">
      <c r="A1190" s="3">
        <f t="shared" si="18"/>
        <v>2</v>
      </c>
      <c r="B1190" s="1">
        <v>41582</v>
      </c>
      <c r="C1190" s="2">
        <v>0.54166666666666663</v>
      </c>
      <c r="D1190"/>
      <c r="E1190"/>
      <c r="F1190"/>
      <c r="G1190">
        <v>0</v>
      </c>
      <c r="H1190">
        <v>0</v>
      </c>
      <c r="I1190">
        <v>0</v>
      </c>
      <c r="J1190">
        <v>0</v>
      </c>
      <c r="K1190" t="s">
        <v>140</v>
      </c>
      <c r="L1190" t="s">
        <v>141</v>
      </c>
      <c r="M1190"/>
      <c r="N1190"/>
      <c r="O1190"/>
      <c r="P1190"/>
    </row>
    <row r="1191" spans="1:17" ht="14.25" customHeight="1" x14ac:dyDescent="0.25">
      <c r="A1191" s="3">
        <f t="shared" si="18"/>
        <v>2</v>
      </c>
      <c r="B1191" s="1">
        <v>41582</v>
      </c>
      <c r="C1191" s="2">
        <v>0.54166666666666663</v>
      </c>
      <c r="D1191" t="s">
        <v>241</v>
      </c>
      <c r="E1191" t="s">
        <v>1231</v>
      </c>
      <c r="F1191"/>
      <c r="G1191">
        <v>1</v>
      </c>
      <c r="H1191">
        <v>0</v>
      </c>
      <c r="I1191">
        <v>0</v>
      </c>
      <c r="J1191">
        <v>0</v>
      </c>
      <c r="K1191" t="s">
        <v>57</v>
      </c>
      <c r="L1191" t="s">
        <v>58</v>
      </c>
      <c r="M1191" t="s">
        <v>156</v>
      </c>
      <c r="N1191" t="s">
        <v>157</v>
      </c>
      <c r="O1191" t="s">
        <v>158</v>
      </c>
      <c r="P1191" t="s">
        <v>25</v>
      </c>
    </row>
    <row r="1192" spans="1:17" ht="14.25" customHeight="1" x14ac:dyDescent="0.25">
      <c r="A1192" s="3">
        <f t="shared" si="18"/>
        <v>2</v>
      </c>
      <c r="B1192" s="1">
        <v>41582</v>
      </c>
      <c r="C1192" s="2">
        <v>0.54166666666666663</v>
      </c>
      <c r="D1192" t="s">
        <v>335</v>
      </c>
      <c r="E1192" t="s">
        <v>1683</v>
      </c>
      <c r="F1192"/>
      <c r="G1192">
        <v>0</v>
      </c>
      <c r="H1192">
        <v>1</v>
      </c>
      <c r="I1192">
        <v>0</v>
      </c>
      <c r="J1192">
        <v>0</v>
      </c>
      <c r="K1192" t="s">
        <v>135</v>
      </c>
      <c r="L1192" t="s">
        <v>136</v>
      </c>
      <c r="M1192" t="s">
        <v>1209</v>
      </c>
      <c r="N1192" t="s">
        <v>1210</v>
      </c>
      <c r="O1192" t="s">
        <v>1211</v>
      </c>
      <c r="P1192" t="s">
        <v>21</v>
      </c>
    </row>
    <row r="1193" spans="1:17" ht="14.25" customHeight="1" x14ac:dyDescent="0.25">
      <c r="A1193" s="3">
        <f t="shared" si="18"/>
        <v>2</v>
      </c>
      <c r="B1193" s="1">
        <v>41582</v>
      </c>
      <c r="C1193" s="2">
        <v>0.5625</v>
      </c>
      <c r="D1193"/>
      <c r="E1193"/>
      <c r="F1193"/>
      <c r="G1193">
        <v>0</v>
      </c>
      <c r="H1193">
        <v>0</v>
      </c>
      <c r="I1193">
        <v>0</v>
      </c>
      <c r="J1193">
        <v>0</v>
      </c>
      <c r="K1193" t="s">
        <v>140</v>
      </c>
      <c r="L1193" t="s">
        <v>141</v>
      </c>
      <c r="M1193"/>
      <c r="N1193"/>
      <c r="O1193"/>
      <c r="P1193"/>
    </row>
    <row r="1194" spans="1:17" ht="14.25" customHeight="1" x14ac:dyDescent="0.25">
      <c r="A1194" s="3">
        <f t="shared" si="18"/>
        <v>2</v>
      </c>
      <c r="B1194" s="1">
        <v>41582</v>
      </c>
      <c r="C1194" s="2">
        <v>0.5625</v>
      </c>
      <c r="D1194" t="s">
        <v>241</v>
      </c>
      <c r="E1194" t="s">
        <v>1698</v>
      </c>
      <c r="F1194"/>
      <c r="G1194">
        <v>1</v>
      </c>
      <c r="H1194">
        <v>0</v>
      </c>
      <c r="I1194">
        <v>0</v>
      </c>
      <c r="J1194">
        <v>0</v>
      </c>
      <c r="K1194" t="s">
        <v>57</v>
      </c>
      <c r="L1194" t="s">
        <v>58</v>
      </c>
      <c r="M1194" t="s">
        <v>156</v>
      </c>
      <c r="N1194" t="s">
        <v>157</v>
      </c>
      <c r="O1194" t="s">
        <v>158</v>
      </c>
      <c r="P1194" t="s">
        <v>25</v>
      </c>
    </row>
    <row r="1195" spans="1:17" ht="14.25" customHeight="1" x14ac:dyDescent="0.25">
      <c r="A1195" s="3">
        <f t="shared" si="18"/>
        <v>2</v>
      </c>
      <c r="B1195" s="1">
        <v>41582</v>
      </c>
      <c r="C1195" s="2">
        <v>0.58333333333333337</v>
      </c>
      <c r="D1195" t="s">
        <v>250</v>
      </c>
      <c r="E1195" t="s">
        <v>1701</v>
      </c>
      <c r="F1195"/>
      <c r="G1195">
        <v>0</v>
      </c>
      <c r="H1195">
        <v>1</v>
      </c>
      <c r="I1195">
        <v>0</v>
      </c>
      <c r="J1195">
        <v>0</v>
      </c>
      <c r="K1195" t="s">
        <v>140</v>
      </c>
      <c r="L1195" t="s">
        <v>141</v>
      </c>
      <c r="M1195" t="s">
        <v>220</v>
      </c>
      <c r="N1195" t="s">
        <v>221</v>
      </c>
      <c r="O1195" t="s">
        <v>222</v>
      </c>
      <c r="P1195" t="s">
        <v>29</v>
      </c>
    </row>
    <row r="1196" spans="1:17" ht="14.25" customHeight="1" x14ac:dyDescent="0.25">
      <c r="A1196" s="3">
        <f t="shared" si="18"/>
        <v>2</v>
      </c>
      <c r="B1196" s="1">
        <v>41582</v>
      </c>
      <c r="C1196" s="2">
        <v>0.58333333333333337</v>
      </c>
      <c r="D1196" t="s">
        <v>268</v>
      </c>
      <c r="E1196" t="s">
        <v>1699</v>
      </c>
      <c r="F1196"/>
      <c r="G1196">
        <v>1</v>
      </c>
      <c r="H1196">
        <v>0</v>
      </c>
      <c r="I1196">
        <v>0</v>
      </c>
      <c r="J1196">
        <v>1</v>
      </c>
      <c r="K1196" t="s">
        <v>57</v>
      </c>
      <c r="L1196" t="s">
        <v>58</v>
      </c>
      <c r="M1196" t="s">
        <v>1222</v>
      </c>
      <c r="N1196" t="s">
        <v>1223</v>
      </c>
      <c r="O1196" t="s">
        <v>1224</v>
      </c>
      <c r="P1196" t="s">
        <v>29</v>
      </c>
    </row>
    <row r="1197" spans="1:17" ht="14.25" customHeight="1" x14ac:dyDescent="0.25">
      <c r="A1197" s="3">
        <f t="shared" si="18"/>
        <v>2</v>
      </c>
      <c r="B1197" s="1">
        <v>41582</v>
      </c>
      <c r="C1197" s="2">
        <v>0.60416666666666663</v>
      </c>
      <c r="D1197" t="s">
        <v>250</v>
      </c>
      <c r="E1197" t="s">
        <v>1701</v>
      </c>
      <c r="F1197"/>
      <c r="G1197">
        <v>0</v>
      </c>
      <c r="H1197">
        <v>1</v>
      </c>
      <c r="I1197">
        <v>0</v>
      </c>
      <c r="J1197">
        <v>0</v>
      </c>
      <c r="K1197" t="s">
        <v>140</v>
      </c>
      <c r="L1197" t="s">
        <v>141</v>
      </c>
      <c r="M1197" t="s">
        <v>220</v>
      </c>
      <c r="N1197" t="s">
        <v>221</v>
      </c>
      <c r="O1197" t="s">
        <v>222</v>
      </c>
      <c r="P1197" t="s">
        <v>29</v>
      </c>
      <c r="Q1197" s="3" t="s">
        <v>1857</v>
      </c>
    </row>
    <row r="1198" spans="1:17" ht="14.25" customHeight="1" x14ac:dyDescent="0.25">
      <c r="A1198" s="3">
        <f t="shared" si="18"/>
        <v>2</v>
      </c>
      <c r="B1198" s="1">
        <v>41582</v>
      </c>
      <c r="C1198" s="2">
        <v>0.625</v>
      </c>
      <c r="D1198" t="s">
        <v>302</v>
      </c>
      <c r="E1198" t="s">
        <v>1471</v>
      </c>
      <c r="F1198"/>
      <c r="G1198">
        <v>0</v>
      </c>
      <c r="H1198">
        <v>1</v>
      </c>
      <c r="I1198">
        <v>0</v>
      </c>
      <c r="J1198">
        <v>0</v>
      </c>
      <c r="K1198" t="s">
        <v>30</v>
      </c>
      <c r="L1198" t="s">
        <v>31</v>
      </c>
      <c r="M1198" t="s">
        <v>95</v>
      </c>
      <c r="N1198" t="s">
        <v>431</v>
      </c>
      <c r="O1198" t="s">
        <v>432</v>
      </c>
      <c r="P1198" t="s">
        <v>25</v>
      </c>
    </row>
    <row r="1199" spans="1:17" ht="14.25" customHeight="1" x14ac:dyDescent="0.25">
      <c r="A1199" s="3">
        <f t="shared" si="18"/>
        <v>2</v>
      </c>
      <c r="B1199" s="1">
        <v>41582</v>
      </c>
      <c r="C1199" s="2">
        <v>0.64583333333333337</v>
      </c>
      <c r="D1199" t="s">
        <v>704</v>
      </c>
      <c r="E1199" t="s">
        <v>985</v>
      </c>
      <c r="F1199"/>
      <c r="G1199">
        <v>0</v>
      </c>
      <c r="H1199">
        <v>1</v>
      </c>
      <c r="I1199">
        <v>0</v>
      </c>
      <c r="J1199">
        <v>0</v>
      </c>
      <c r="K1199" t="s">
        <v>30</v>
      </c>
      <c r="L1199" t="s">
        <v>31</v>
      </c>
      <c r="M1199" t="s">
        <v>41</v>
      </c>
      <c r="N1199" t="s">
        <v>42</v>
      </c>
      <c r="O1199" t="s">
        <v>43</v>
      </c>
      <c r="P1199" t="s">
        <v>25</v>
      </c>
    </row>
    <row r="1200" spans="1:17" ht="14.25" customHeight="1" x14ac:dyDescent="0.25">
      <c r="A1200" s="3">
        <f t="shared" si="18"/>
        <v>2</v>
      </c>
      <c r="B1200" s="1">
        <v>41582</v>
      </c>
      <c r="C1200" s="2">
        <v>0.66666666666666663</v>
      </c>
      <c r="D1200" t="s">
        <v>704</v>
      </c>
      <c r="E1200" t="s">
        <v>985</v>
      </c>
      <c r="F1200"/>
      <c r="G1200">
        <v>0</v>
      </c>
      <c r="H1200">
        <v>1</v>
      </c>
      <c r="I1200">
        <v>0</v>
      </c>
      <c r="J1200">
        <v>0</v>
      </c>
      <c r="K1200" t="s">
        <v>30</v>
      </c>
      <c r="L1200" t="s">
        <v>31</v>
      </c>
      <c r="M1200" t="s">
        <v>41</v>
      </c>
      <c r="N1200" t="s">
        <v>42</v>
      </c>
      <c r="O1200" t="s">
        <v>43</v>
      </c>
      <c r="P1200" t="s">
        <v>25</v>
      </c>
    </row>
    <row r="1201" spans="1:16" ht="14.25" customHeight="1" x14ac:dyDescent="0.25">
      <c r="A1201" s="3">
        <f t="shared" si="18"/>
        <v>2</v>
      </c>
      <c r="B1201" s="1">
        <v>41582</v>
      </c>
      <c r="C1201" s="2">
        <v>0.72916666666666663</v>
      </c>
      <c r="D1201" t="s">
        <v>448</v>
      </c>
      <c r="E1201" t="s">
        <v>1702</v>
      </c>
      <c r="F1201"/>
      <c r="G1201">
        <v>0</v>
      </c>
      <c r="H1201">
        <v>1</v>
      </c>
      <c r="I1201">
        <v>0</v>
      </c>
      <c r="J1201">
        <v>0</v>
      </c>
      <c r="K1201" t="s">
        <v>69</v>
      </c>
      <c r="L1201" t="s">
        <v>70</v>
      </c>
      <c r="M1201" t="s">
        <v>18</v>
      </c>
      <c r="N1201" t="s">
        <v>19</v>
      </c>
      <c r="O1201" t="s">
        <v>20</v>
      </c>
      <c r="P1201" t="s">
        <v>21</v>
      </c>
    </row>
    <row r="1202" spans="1:16" ht="14.25" customHeight="1" x14ac:dyDescent="0.25">
      <c r="A1202" s="3">
        <f t="shared" si="18"/>
        <v>2</v>
      </c>
      <c r="B1202" s="1">
        <v>41582</v>
      </c>
      <c r="C1202" s="2">
        <v>0.72916666666666663</v>
      </c>
      <c r="D1202" t="s">
        <v>257</v>
      </c>
      <c r="E1202" t="s">
        <v>1704</v>
      </c>
      <c r="F1202"/>
      <c r="G1202">
        <v>0</v>
      </c>
      <c r="H1202">
        <v>1</v>
      </c>
      <c r="I1202">
        <v>0</v>
      </c>
      <c r="J1202">
        <v>0</v>
      </c>
      <c r="K1202" t="s">
        <v>81</v>
      </c>
      <c r="L1202" t="s">
        <v>82</v>
      </c>
      <c r="M1202" t="s">
        <v>149</v>
      </c>
      <c r="N1202" t="s">
        <v>150</v>
      </c>
      <c r="O1202" t="s">
        <v>151</v>
      </c>
      <c r="P1202" t="s">
        <v>29</v>
      </c>
    </row>
    <row r="1203" spans="1:16" ht="14.25" customHeight="1" x14ac:dyDescent="0.25">
      <c r="A1203" s="3">
        <f t="shared" si="18"/>
        <v>2</v>
      </c>
      <c r="B1203" s="1">
        <v>41582</v>
      </c>
      <c r="C1203" s="2">
        <v>0.75</v>
      </c>
      <c r="D1203" t="s">
        <v>448</v>
      </c>
      <c r="E1203" t="s">
        <v>1702</v>
      </c>
      <c r="F1203"/>
      <c r="G1203">
        <v>0</v>
      </c>
      <c r="H1203">
        <v>1</v>
      </c>
      <c r="I1203">
        <v>0</v>
      </c>
      <c r="J1203">
        <v>0</v>
      </c>
      <c r="K1203" t="s">
        <v>69</v>
      </c>
      <c r="L1203" t="s">
        <v>70</v>
      </c>
      <c r="M1203" t="s">
        <v>18</v>
      </c>
      <c r="N1203" t="s">
        <v>19</v>
      </c>
      <c r="O1203" t="s">
        <v>20</v>
      </c>
      <c r="P1203" t="s">
        <v>21</v>
      </c>
    </row>
    <row r="1204" spans="1:16" ht="14.25" customHeight="1" x14ac:dyDescent="0.25">
      <c r="A1204" s="3">
        <f t="shared" si="18"/>
        <v>2</v>
      </c>
      <c r="B1204" s="1">
        <v>41582</v>
      </c>
      <c r="C1204" s="2">
        <v>0.75</v>
      </c>
      <c r="D1204" t="s">
        <v>250</v>
      </c>
      <c r="E1204" t="s">
        <v>1685</v>
      </c>
      <c r="F1204"/>
      <c r="G1204">
        <v>0</v>
      </c>
      <c r="H1204">
        <v>1</v>
      </c>
      <c r="I1204">
        <v>0</v>
      </c>
      <c r="J1204">
        <v>1</v>
      </c>
      <c r="K1204" t="s">
        <v>81</v>
      </c>
      <c r="L1204" t="s">
        <v>82</v>
      </c>
      <c r="M1204" t="s">
        <v>1686</v>
      </c>
      <c r="N1204" t="s">
        <v>1687</v>
      </c>
      <c r="O1204" t="s">
        <v>1688</v>
      </c>
      <c r="P1204" t="s">
        <v>21</v>
      </c>
    </row>
    <row r="1205" spans="1:16" ht="14.25" customHeight="1" x14ac:dyDescent="0.25">
      <c r="A1205" s="3">
        <f t="shared" si="18"/>
        <v>2</v>
      </c>
      <c r="B1205" s="1">
        <v>41582</v>
      </c>
      <c r="C1205" s="2">
        <v>0.77083333333333337</v>
      </c>
      <c r="D1205" t="s">
        <v>240</v>
      </c>
      <c r="E1205" t="s">
        <v>1703</v>
      </c>
      <c r="F1205"/>
      <c r="G1205">
        <v>0</v>
      </c>
      <c r="H1205">
        <v>1</v>
      </c>
      <c r="I1205">
        <v>0</v>
      </c>
      <c r="J1205">
        <v>0</v>
      </c>
      <c r="K1205" t="s">
        <v>69</v>
      </c>
      <c r="L1205" t="s">
        <v>70</v>
      </c>
      <c r="M1205" t="s">
        <v>1033</v>
      </c>
      <c r="N1205" t="s">
        <v>1034</v>
      </c>
      <c r="O1205" t="s">
        <v>1035</v>
      </c>
      <c r="P1205" t="s">
        <v>29</v>
      </c>
    </row>
    <row r="1206" spans="1:16" ht="14.25" customHeight="1" x14ac:dyDescent="0.25">
      <c r="A1206" s="3">
        <f t="shared" si="18"/>
        <v>2</v>
      </c>
      <c r="B1206" s="1">
        <v>41582</v>
      </c>
      <c r="C1206" s="2">
        <v>0.77083333333333337</v>
      </c>
      <c r="D1206" t="s">
        <v>250</v>
      </c>
      <c r="E1206" t="s">
        <v>1689</v>
      </c>
      <c r="F1206" t="s">
        <v>1690</v>
      </c>
      <c r="G1206">
        <v>0</v>
      </c>
      <c r="H1206">
        <v>1</v>
      </c>
      <c r="I1206">
        <v>0</v>
      </c>
      <c r="J1206">
        <v>0</v>
      </c>
      <c r="K1206" t="s">
        <v>81</v>
      </c>
      <c r="L1206" t="s">
        <v>82</v>
      </c>
      <c r="M1206" t="s">
        <v>191</v>
      </c>
      <c r="N1206" t="s">
        <v>381</v>
      </c>
      <c r="O1206" t="s">
        <v>382</v>
      </c>
      <c r="P1206" t="s">
        <v>21</v>
      </c>
    </row>
    <row r="1207" spans="1:16" ht="14.25" customHeight="1" x14ac:dyDescent="0.25">
      <c r="A1207" s="3">
        <f t="shared" si="18"/>
        <v>2</v>
      </c>
      <c r="B1207" s="1">
        <v>41582</v>
      </c>
      <c r="C1207" s="2">
        <v>0.79166666666666663</v>
      </c>
      <c r="D1207"/>
      <c r="E1207"/>
      <c r="F1207"/>
      <c r="G1207">
        <v>0</v>
      </c>
      <c r="H1207">
        <v>0</v>
      </c>
      <c r="I1207">
        <v>0</v>
      </c>
      <c r="J1207">
        <v>0</v>
      </c>
      <c r="K1207" t="s">
        <v>14</v>
      </c>
      <c r="L1207" t="s">
        <v>15</v>
      </c>
      <c r="M1207"/>
      <c r="N1207"/>
      <c r="O1207"/>
      <c r="P1207"/>
    </row>
    <row r="1208" spans="1:16" ht="14.25" customHeight="1" x14ac:dyDescent="0.25">
      <c r="A1208" s="3">
        <f t="shared" si="18"/>
        <v>2</v>
      </c>
      <c r="B1208" s="1">
        <v>41582</v>
      </c>
      <c r="C1208" s="2">
        <v>0.79166666666666663</v>
      </c>
      <c r="D1208"/>
      <c r="E1208"/>
      <c r="F1208"/>
      <c r="G1208">
        <v>0</v>
      </c>
      <c r="H1208">
        <v>0</v>
      </c>
      <c r="I1208">
        <v>0</v>
      </c>
      <c r="J1208">
        <v>0</v>
      </c>
      <c r="K1208" t="s">
        <v>69</v>
      </c>
      <c r="L1208" t="s">
        <v>70</v>
      </c>
      <c r="M1208"/>
      <c r="N1208"/>
      <c r="O1208"/>
      <c r="P1208"/>
    </row>
    <row r="1209" spans="1:16" ht="14.25" customHeight="1" x14ac:dyDescent="0.25">
      <c r="A1209" s="3">
        <f t="shared" si="18"/>
        <v>2</v>
      </c>
      <c r="B1209" s="1">
        <v>41582</v>
      </c>
      <c r="C1209" s="2">
        <v>0.79166666666666663</v>
      </c>
      <c r="D1209" t="s">
        <v>250</v>
      </c>
      <c r="E1209" t="s">
        <v>1689</v>
      </c>
      <c r="F1209" t="s">
        <v>1690</v>
      </c>
      <c r="G1209">
        <v>0</v>
      </c>
      <c r="H1209">
        <v>1</v>
      </c>
      <c r="I1209">
        <v>0</v>
      </c>
      <c r="J1209">
        <v>0</v>
      </c>
      <c r="K1209" t="s">
        <v>81</v>
      </c>
      <c r="L1209" t="s">
        <v>82</v>
      </c>
      <c r="M1209" t="s">
        <v>191</v>
      </c>
      <c r="N1209" t="s">
        <v>381</v>
      </c>
      <c r="O1209" t="s">
        <v>382</v>
      </c>
      <c r="P1209" t="s">
        <v>21</v>
      </c>
    </row>
    <row r="1210" spans="1:16" ht="14.25" customHeight="1" x14ac:dyDescent="0.25">
      <c r="A1210" s="3">
        <f t="shared" si="18"/>
        <v>2</v>
      </c>
      <c r="B1210" s="1">
        <v>41582</v>
      </c>
      <c r="C1210" s="2">
        <v>0.8125</v>
      </c>
      <c r="D1210"/>
      <c r="E1210"/>
      <c r="F1210"/>
      <c r="G1210">
        <v>0</v>
      </c>
      <c r="H1210">
        <v>0</v>
      </c>
      <c r="I1210">
        <v>0</v>
      </c>
      <c r="J1210">
        <v>0</v>
      </c>
      <c r="K1210" t="s">
        <v>14</v>
      </c>
      <c r="L1210" t="s">
        <v>15</v>
      </c>
      <c r="M1210"/>
      <c r="N1210"/>
      <c r="O1210"/>
      <c r="P1210"/>
    </row>
    <row r="1211" spans="1:16" ht="14.25" customHeight="1" x14ac:dyDescent="0.25">
      <c r="A1211" s="3">
        <f t="shared" si="18"/>
        <v>2</v>
      </c>
      <c r="B1211" s="1">
        <v>41582</v>
      </c>
      <c r="C1211" s="2">
        <v>0.8125</v>
      </c>
      <c r="D1211" t="s">
        <v>250</v>
      </c>
      <c r="E1211" t="s">
        <v>1691</v>
      </c>
      <c r="F1211"/>
      <c r="G1211">
        <v>0</v>
      </c>
      <c r="H1211">
        <v>1</v>
      </c>
      <c r="I1211">
        <v>0</v>
      </c>
      <c r="J1211">
        <v>0</v>
      </c>
      <c r="K1211" t="s">
        <v>81</v>
      </c>
      <c r="L1211" t="s">
        <v>82</v>
      </c>
      <c r="M1211" t="s">
        <v>1692</v>
      </c>
      <c r="N1211" t="s">
        <v>1693</v>
      </c>
      <c r="O1211" t="s">
        <v>1694</v>
      </c>
      <c r="P1211" t="s">
        <v>21</v>
      </c>
    </row>
    <row r="1212" spans="1:16" ht="14.25" customHeight="1" x14ac:dyDescent="0.25">
      <c r="A1212" s="3">
        <f t="shared" si="18"/>
        <v>2</v>
      </c>
      <c r="B1212" s="1">
        <v>41582</v>
      </c>
      <c r="C1212" s="2">
        <v>0.83333333333333337</v>
      </c>
      <c r="D1212" t="s">
        <v>255</v>
      </c>
      <c r="E1212" t="s">
        <v>1684</v>
      </c>
      <c r="F1212"/>
      <c r="G1212">
        <v>0</v>
      </c>
      <c r="H1212">
        <v>1</v>
      </c>
      <c r="I1212">
        <v>0</v>
      </c>
      <c r="J1212">
        <v>0</v>
      </c>
      <c r="K1212" t="s">
        <v>14</v>
      </c>
      <c r="L1212" t="s">
        <v>15</v>
      </c>
      <c r="M1212" t="s">
        <v>832</v>
      </c>
      <c r="N1212" t="s">
        <v>833</v>
      </c>
      <c r="O1212" t="s">
        <v>834</v>
      </c>
      <c r="P1212" t="s">
        <v>29</v>
      </c>
    </row>
    <row r="1213" spans="1:16" ht="14.25" customHeight="1" x14ac:dyDescent="0.25">
      <c r="A1213" s="3">
        <f t="shared" si="18"/>
        <v>2</v>
      </c>
      <c r="B1213" s="1">
        <v>41582</v>
      </c>
      <c r="C1213" s="2">
        <v>0.83333333333333337</v>
      </c>
      <c r="D1213" t="s">
        <v>250</v>
      </c>
      <c r="E1213" t="s">
        <v>1691</v>
      </c>
      <c r="F1213"/>
      <c r="G1213">
        <v>0</v>
      </c>
      <c r="H1213">
        <v>1</v>
      </c>
      <c r="I1213">
        <v>0</v>
      </c>
      <c r="J1213">
        <v>1</v>
      </c>
      <c r="K1213" t="s">
        <v>81</v>
      </c>
      <c r="L1213" t="s">
        <v>82</v>
      </c>
      <c r="M1213" t="s">
        <v>1692</v>
      </c>
      <c r="N1213" t="s">
        <v>1693</v>
      </c>
      <c r="O1213" t="s">
        <v>1694</v>
      </c>
      <c r="P1213" t="s">
        <v>21</v>
      </c>
    </row>
    <row r="1214" spans="1:16" ht="14.25" customHeight="1" x14ac:dyDescent="0.25">
      <c r="A1214" s="3">
        <f t="shared" si="18"/>
        <v>2</v>
      </c>
      <c r="B1214" s="1">
        <v>41582</v>
      </c>
      <c r="C1214" s="2">
        <v>0.85416666666666663</v>
      </c>
      <c r="D1214" t="s">
        <v>255</v>
      </c>
      <c r="E1214" t="s">
        <v>1684</v>
      </c>
      <c r="F1214"/>
      <c r="G1214">
        <v>0</v>
      </c>
      <c r="H1214">
        <v>1</v>
      </c>
      <c r="I1214">
        <v>0</v>
      </c>
      <c r="J1214">
        <v>0</v>
      </c>
      <c r="K1214" t="s">
        <v>14</v>
      </c>
      <c r="L1214" t="s">
        <v>15</v>
      </c>
      <c r="M1214" t="s">
        <v>832</v>
      </c>
      <c r="N1214" t="s">
        <v>833</v>
      </c>
      <c r="O1214" t="s">
        <v>834</v>
      </c>
      <c r="P1214" t="s">
        <v>29</v>
      </c>
    </row>
    <row r="1215" spans="1:16" ht="14.25" customHeight="1" x14ac:dyDescent="0.25">
      <c r="A1215" s="3">
        <f t="shared" si="18"/>
        <v>2</v>
      </c>
      <c r="B1215" s="1">
        <v>41582</v>
      </c>
      <c r="C1215" s="2">
        <v>0.85416666666666663</v>
      </c>
      <c r="D1215" t="s">
        <v>257</v>
      </c>
      <c r="E1215" t="s">
        <v>1695</v>
      </c>
      <c r="F1215"/>
      <c r="G1215">
        <v>0</v>
      </c>
      <c r="H1215">
        <v>1</v>
      </c>
      <c r="I1215">
        <v>0</v>
      </c>
      <c r="J1215">
        <v>0</v>
      </c>
      <c r="K1215" t="s">
        <v>81</v>
      </c>
      <c r="L1215" t="s">
        <v>82</v>
      </c>
      <c r="M1215" t="s">
        <v>1207</v>
      </c>
      <c r="N1215" t="s">
        <v>645</v>
      </c>
      <c r="O1215" t="s">
        <v>1208</v>
      </c>
      <c r="P1215" t="s">
        <v>29</v>
      </c>
    </row>
    <row r="1216" spans="1:16" ht="14.25" customHeight="1" x14ac:dyDescent="0.25">
      <c r="A1216" s="3">
        <f t="shared" si="18"/>
        <v>3</v>
      </c>
      <c r="B1216" s="1">
        <v>41583</v>
      </c>
      <c r="C1216" s="2">
        <v>0.58333333333333337</v>
      </c>
      <c r="D1216" t="s">
        <v>250</v>
      </c>
      <c r="E1216" t="s">
        <v>1678</v>
      </c>
      <c r="F1216"/>
      <c r="G1216">
        <v>0</v>
      </c>
      <c r="H1216">
        <v>1</v>
      </c>
      <c r="I1216">
        <v>0</v>
      </c>
      <c r="J1216">
        <v>0</v>
      </c>
      <c r="K1216" t="s">
        <v>140</v>
      </c>
      <c r="L1216" t="s">
        <v>141</v>
      </c>
      <c r="M1216" t="s">
        <v>882</v>
      </c>
      <c r="N1216" t="s">
        <v>883</v>
      </c>
      <c r="O1216" t="s">
        <v>884</v>
      </c>
      <c r="P1216" t="s">
        <v>21</v>
      </c>
    </row>
    <row r="1217" spans="1:16" ht="14.25" customHeight="1" x14ac:dyDescent="0.25">
      <c r="A1217" s="3">
        <f t="shared" si="18"/>
        <v>3</v>
      </c>
      <c r="B1217" s="1">
        <v>41583</v>
      </c>
      <c r="C1217" s="2">
        <v>0.58333333333333337</v>
      </c>
      <c r="D1217" t="s">
        <v>715</v>
      </c>
      <c r="E1217" t="s">
        <v>1229</v>
      </c>
      <c r="F1217"/>
      <c r="G1217">
        <v>0</v>
      </c>
      <c r="H1217">
        <v>1</v>
      </c>
      <c r="I1217">
        <v>0</v>
      </c>
      <c r="J1217">
        <v>0</v>
      </c>
      <c r="K1217" t="s">
        <v>39</v>
      </c>
      <c r="L1217" t="s">
        <v>40</v>
      </c>
      <c r="M1217" t="s">
        <v>885</v>
      </c>
      <c r="N1217" t="s">
        <v>886</v>
      </c>
      <c r="O1217" t="s">
        <v>887</v>
      </c>
      <c r="P1217" t="s">
        <v>51</v>
      </c>
    </row>
    <row r="1218" spans="1:16" ht="14.25" customHeight="1" x14ac:dyDescent="0.25">
      <c r="A1218" s="3">
        <f t="shared" si="18"/>
        <v>3</v>
      </c>
      <c r="B1218" s="1">
        <v>41583</v>
      </c>
      <c r="C1218" s="2">
        <v>0.60416666666666663</v>
      </c>
      <c r="D1218" t="s">
        <v>250</v>
      </c>
      <c r="E1218" t="s">
        <v>1678</v>
      </c>
      <c r="F1218"/>
      <c r="G1218">
        <v>0</v>
      </c>
      <c r="H1218">
        <v>1</v>
      </c>
      <c r="I1218">
        <v>0</v>
      </c>
      <c r="J1218">
        <v>0</v>
      </c>
      <c r="K1218" t="s">
        <v>140</v>
      </c>
      <c r="L1218" t="s">
        <v>141</v>
      </c>
      <c r="M1218" t="s">
        <v>882</v>
      </c>
      <c r="N1218" t="s">
        <v>883</v>
      </c>
      <c r="O1218" t="s">
        <v>884</v>
      </c>
      <c r="P1218" t="s">
        <v>21</v>
      </c>
    </row>
    <row r="1219" spans="1:16" ht="14.25" customHeight="1" x14ac:dyDescent="0.25">
      <c r="A1219" s="3">
        <f t="shared" ref="A1219:A1282" si="19">WEEKDAY(B1219,1)</f>
        <v>3</v>
      </c>
      <c r="B1219" s="1">
        <v>41583</v>
      </c>
      <c r="C1219" s="2">
        <v>0.60416666666666663</v>
      </c>
      <c r="D1219" t="s">
        <v>715</v>
      </c>
      <c r="E1219" t="s">
        <v>1229</v>
      </c>
      <c r="F1219"/>
      <c r="G1219">
        <v>0</v>
      </c>
      <c r="H1219">
        <v>1</v>
      </c>
      <c r="I1219">
        <v>0</v>
      </c>
      <c r="J1219">
        <v>0</v>
      </c>
      <c r="K1219" t="s">
        <v>39</v>
      </c>
      <c r="L1219" t="s">
        <v>40</v>
      </c>
      <c r="M1219" t="s">
        <v>885</v>
      </c>
      <c r="N1219" t="s">
        <v>886</v>
      </c>
      <c r="O1219" t="s">
        <v>887</v>
      </c>
      <c r="P1219" t="s">
        <v>51</v>
      </c>
    </row>
    <row r="1220" spans="1:16" ht="14.25" customHeight="1" x14ac:dyDescent="0.25">
      <c r="A1220" s="3">
        <f t="shared" si="19"/>
        <v>3</v>
      </c>
      <c r="B1220" s="1">
        <v>41583</v>
      </c>
      <c r="C1220" s="2">
        <v>0.60416666666666663</v>
      </c>
      <c r="D1220" t="s">
        <v>284</v>
      </c>
      <c r="E1220" t="s">
        <v>1672</v>
      </c>
      <c r="F1220"/>
      <c r="G1220">
        <v>1</v>
      </c>
      <c r="H1220">
        <v>0</v>
      </c>
      <c r="I1220">
        <v>0</v>
      </c>
      <c r="J1220">
        <v>1</v>
      </c>
      <c r="K1220" t="s">
        <v>135</v>
      </c>
      <c r="L1220" t="s">
        <v>136</v>
      </c>
      <c r="M1220" t="s">
        <v>354</v>
      </c>
      <c r="N1220" t="s">
        <v>1673</v>
      </c>
      <c r="O1220" t="s">
        <v>1674</v>
      </c>
      <c r="P1220" t="s">
        <v>25</v>
      </c>
    </row>
    <row r="1221" spans="1:16" ht="14.25" customHeight="1" x14ac:dyDescent="0.25">
      <c r="A1221" s="3">
        <f t="shared" si="19"/>
        <v>3</v>
      </c>
      <c r="B1221" s="1">
        <v>41583</v>
      </c>
      <c r="C1221" s="2">
        <v>0.625</v>
      </c>
      <c r="D1221"/>
      <c r="E1221"/>
      <c r="F1221"/>
      <c r="G1221">
        <v>0</v>
      </c>
      <c r="H1221">
        <v>0</v>
      </c>
      <c r="I1221">
        <v>0</v>
      </c>
      <c r="J1221">
        <v>0</v>
      </c>
      <c r="K1221" t="s">
        <v>39</v>
      </c>
      <c r="L1221" t="s">
        <v>40</v>
      </c>
      <c r="M1221"/>
      <c r="N1221"/>
      <c r="O1221"/>
      <c r="P1221"/>
    </row>
    <row r="1222" spans="1:16" ht="14.25" customHeight="1" x14ac:dyDescent="0.25">
      <c r="A1222" s="3">
        <f t="shared" si="19"/>
        <v>3</v>
      </c>
      <c r="B1222" s="1">
        <v>41583</v>
      </c>
      <c r="C1222" s="2">
        <v>0.625</v>
      </c>
      <c r="D1222" t="s">
        <v>898</v>
      </c>
      <c r="E1222" t="s">
        <v>1675</v>
      </c>
      <c r="F1222"/>
      <c r="G1222">
        <v>0</v>
      </c>
      <c r="H1222">
        <v>1</v>
      </c>
      <c r="I1222">
        <v>0</v>
      </c>
      <c r="J1222">
        <v>0</v>
      </c>
      <c r="K1222" t="s">
        <v>135</v>
      </c>
      <c r="L1222" t="s">
        <v>136</v>
      </c>
      <c r="M1222" t="s">
        <v>1584</v>
      </c>
      <c r="N1222" t="s">
        <v>1585</v>
      </c>
      <c r="O1222" t="s">
        <v>1586</v>
      </c>
      <c r="P1222" t="s">
        <v>29</v>
      </c>
    </row>
    <row r="1223" spans="1:16" ht="14.25" customHeight="1" x14ac:dyDescent="0.25">
      <c r="A1223" s="3">
        <f t="shared" si="19"/>
        <v>3</v>
      </c>
      <c r="B1223" s="1">
        <v>41583</v>
      </c>
      <c r="C1223" s="2">
        <v>0.64583333333333337</v>
      </c>
      <c r="D1223"/>
      <c r="E1223"/>
      <c r="F1223"/>
      <c r="G1223">
        <v>0</v>
      </c>
      <c r="H1223">
        <v>0</v>
      </c>
      <c r="I1223">
        <v>0</v>
      </c>
      <c r="J1223">
        <v>0</v>
      </c>
      <c r="K1223" t="s">
        <v>39</v>
      </c>
      <c r="L1223" t="s">
        <v>40</v>
      </c>
      <c r="M1223"/>
      <c r="N1223"/>
      <c r="O1223"/>
      <c r="P1223"/>
    </row>
    <row r="1224" spans="1:16" ht="14.25" customHeight="1" x14ac:dyDescent="0.25">
      <c r="A1224" s="3">
        <f t="shared" si="19"/>
        <v>3</v>
      </c>
      <c r="B1224" s="1">
        <v>41583</v>
      </c>
      <c r="C1224" s="2">
        <v>0.64583333333333337</v>
      </c>
      <c r="D1224" t="s">
        <v>335</v>
      </c>
      <c r="E1224" t="s">
        <v>1676</v>
      </c>
      <c r="F1224"/>
      <c r="G1224">
        <v>0</v>
      </c>
      <c r="H1224">
        <v>1</v>
      </c>
      <c r="I1224">
        <v>0</v>
      </c>
      <c r="J1224">
        <v>0</v>
      </c>
      <c r="K1224" t="s">
        <v>135</v>
      </c>
      <c r="L1224" t="s">
        <v>136</v>
      </c>
      <c r="M1224" t="s">
        <v>1209</v>
      </c>
      <c r="N1224" t="s">
        <v>1210</v>
      </c>
      <c r="O1224" t="s">
        <v>1211</v>
      </c>
      <c r="P1224" t="s">
        <v>21</v>
      </c>
    </row>
    <row r="1225" spans="1:16" ht="14.25" customHeight="1" x14ac:dyDescent="0.25">
      <c r="A1225" s="3">
        <f t="shared" si="19"/>
        <v>3</v>
      </c>
      <c r="B1225" s="1">
        <v>41583</v>
      </c>
      <c r="C1225" s="2">
        <v>0.66666666666666663</v>
      </c>
      <c r="D1225" t="s">
        <v>270</v>
      </c>
      <c r="E1225" t="s">
        <v>1677</v>
      </c>
      <c r="F1225"/>
      <c r="G1225">
        <v>0</v>
      </c>
      <c r="H1225">
        <v>1</v>
      </c>
      <c r="I1225">
        <v>0</v>
      </c>
      <c r="J1225">
        <v>0</v>
      </c>
      <c r="K1225" t="s">
        <v>39</v>
      </c>
      <c r="L1225" t="s">
        <v>40</v>
      </c>
      <c r="M1225" t="s">
        <v>1149</v>
      </c>
      <c r="N1225" t="s">
        <v>860</v>
      </c>
      <c r="O1225" t="s">
        <v>1150</v>
      </c>
      <c r="P1225" t="s">
        <v>29</v>
      </c>
    </row>
    <row r="1226" spans="1:16" ht="14.25" customHeight="1" x14ac:dyDescent="0.25">
      <c r="A1226" s="3">
        <f t="shared" si="19"/>
        <v>3</v>
      </c>
      <c r="B1226" s="1">
        <v>41583</v>
      </c>
      <c r="C1226" s="2">
        <v>0.66666666666666663</v>
      </c>
      <c r="D1226" t="s">
        <v>335</v>
      </c>
      <c r="E1226" t="s">
        <v>1676</v>
      </c>
      <c r="F1226"/>
      <c r="G1226">
        <v>0</v>
      </c>
      <c r="H1226">
        <v>1</v>
      </c>
      <c r="I1226">
        <v>0</v>
      </c>
      <c r="J1226">
        <v>0</v>
      </c>
      <c r="K1226" t="s">
        <v>135</v>
      </c>
      <c r="L1226" t="s">
        <v>136</v>
      </c>
      <c r="M1226" t="s">
        <v>1209</v>
      </c>
      <c r="N1226" t="s">
        <v>1210</v>
      </c>
      <c r="O1226" t="s">
        <v>1211</v>
      </c>
      <c r="P1226" t="s">
        <v>21</v>
      </c>
    </row>
    <row r="1227" spans="1:16" ht="14.25" customHeight="1" x14ac:dyDescent="0.25">
      <c r="A1227" s="3">
        <f t="shared" si="19"/>
        <v>3</v>
      </c>
      <c r="B1227" s="1">
        <v>41583</v>
      </c>
      <c r="C1227" s="2">
        <v>0.6875</v>
      </c>
      <c r="D1227"/>
      <c r="E1227"/>
      <c r="F1227"/>
      <c r="G1227">
        <v>0</v>
      </c>
      <c r="H1227">
        <v>0</v>
      </c>
      <c r="I1227">
        <v>0</v>
      </c>
      <c r="J1227">
        <v>0</v>
      </c>
      <c r="K1227" t="s">
        <v>39</v>
      </c>
      <c r="L1227" t="s">
        <v>40</v>
      </c>
      <c r="M1227"/>
      <c r="N1227"/>
      <c r="O1227"/>
      <c r="P1227"/>
    </row>
    <row r="1228" spans="1:16" ht="14.25" customHeight="1" x14ac:dyDescent="0.25">
      <c r="A1228" s="3">
        <f t="shared" si="19"/>
        <v>3</v>
      </c>
      <c r="B1228" s="1">
        <v>41583</v>
      </c>
      <c r="C1228" s="2">
        <v>0.70833333333333337</v>
      </c>
      <c r="D1228"/>
      <c r="E1228"/>
      <c r="F1228"/>
      <c r="G1228">
        <v>0</v>
      </c>
      <c r="H1228">
        <v>0</v>
      </c>
      <c r="I1228">
        <v>0</v>
      </c>
      <c r="J1228">
        <v>0</v>
      </c>
      <c r="K1228" t="s">
        <v>39</v>
      </c>
      <c r="L1228" t="s">
        <v>40</v>
      </c>
      <c r="M1228"/>
      <c r="N1228"/>
      <c r="O1228"/>
      <c r="P1228"/>
    </row>
    <row r="1229" spans="1:16" ht="14.25" customHeight="1" x14ac:dyDescent="0.25">
      <c r="A1229" s="3">
        <f t="shared" si="19"/>
        <v>3</v>
      </c>
      <c r="B1229" s="1">
        <v>41583</v>
      </c>
      <c r="C1229" s="2">
        <v>0.72916666666666663</v>
      </c>
      <c r="D1229"/>
      <c r="E1229"/>
      <c r="F1229"/>
      <c r="G1229">
        <v>0</v>
      </c>
      <c r="H1229">
        <v>0</v>
      </c>
      <c r="I1229">
        <v>0</v>
      </c>
      <c r="J1229">
        <v>0</v>
      </c>
      <c r="K1229" t="s">
        <v>39</v>
      </c>
      <c r="L1229" t="s">
        <v>40</v>
      </c>
      <c r="M1229"/>
      <c r="N1229"/>
      <c r="O1229"/>
      <c r="P1229"/>
    </row>
    <row r="1230" spans="1:16" ht="14.25" customHeight="1" x14ac:dyDescent="0.25">
      <c r="A1230" s="3">
        <f t="shared" si="19"/>
        <v>3</v>
      </c>
      <c r="B1230" s="1">
        <v>41583</v>
      </c>
      <c r="C1230" s="2">
        <v>0.75</v>
      </c>
      <c r="D1230"/>
      <c r="E1230"/>
      <c r="F1230"/>
      <c r="G1230">
        <v>0</v>
      </c>
      <c r="H1230">
        <v>0</v>
      </c>
      <c r="I1230">
        <v>0</v>
      </c>
      <c r="J1230">
        <v>0</v>
      </c>
      <c r="K1230" t="s">
        <v>39</v>
      </c>
      <c r="L1230" t="s">
        <v>40</v>
      </c>
      <c r="M1230"/>
      <c r="N1230"/>
      <c r="O1230"/>
      <c r="P1230"/>
    </row>
    <row r="1231" spans="1:16" ht="14.25" customHeight="1" x14ac:dyDescent="0.25">
      <c r="A1231" s="3">
        <f t="shared" si="19"/>
        <v>3</v>
      </c>
      <c r="B1231" s="1">
        <v>41583</v>
      </c>
      <c r="C1231" s="2">
        <v>0.75</v>
      </c>
      <c r="D1231" t="s">
        <v>448</v>
      </c>
      <c r="E1231" t="s">
        <v>1679</v>
      </c>
      <c r="F1231"/>
      <c r="G1231">
        <v>0</v>
      </c>
      <c r="H1231">
        <v>1</v>
      </c>
      <c r="I1231">
        <v>0</v>
      </c>
      <c r="J1231">
        <v>0</v>
      </c>
      <c r="K1231" t="s">
        <v>69</v>
      </c>
      <c r="L1231" t="s">
        <v>70</v>
      </c>
      <c r="M1231" t="s">
        <v>220</v>
      </c>
      <c r="N1231" t="s">
        <v>969</v>
      </c>
      <c r="O1231" t="s">
        <v>970</v>
      </c>
      <c r="P1231" t="s">
        <v>25</v>
      </c>
    </row>
    <row r="1232" spans="1:16" ht="14.25" customHeight="1" x14ac:dyDescent="0.25">
      <c r="A1232" s="3">
        <f t="shared" si="19"/>
        <v>3</v>
      </c>
      <c r="B1232" s="1">
        <v>41583</v>
      </c>
      <c r="C1232" s="2">
        <v>0.77083333333333337</v>
      </c>
      <c r="D1232"/>
      <c r="E1232"/>
      <c r="F1232"/>
      <c r="G1232">
        <v>0</v>
      </c>
      <c r="H1232">
        <v>0</v>
      </c>
      <c r="I1232">
        <v>0</v>
      </c>
      <c r="J1232">
        <v>0</v>
      </c>
      <c r="K1232" t="s">
        <v>39</v>
      </c>
      <c r="L1232" t="s">
        <v>40</v>
      </c>
      <c r="M1232"/>
      <c r="N1232"/>
      <c r="O1232"/>
      <c r="P1232"/>
    </row>
    <row r="1233" spans="1:16" ht="14.25" customHeight="1" x14ac:dyDescent="0.25">
      <c r="A1233" s="3">
        <f t="shared" si="19"/>
        <v>3</v>
      </c>
      <c r="B1233" s="1">
        <v>41583</v>
      </c>
      <c r="C1233" s="2">
        <v>0.77083333333333337</v>
      </c>
      <c r="D1233" t="s">
        <v>448</v>
      </c>
      <c r="E1233" t="s">
        <v>1679</v>
      </c>
      <c r="F1233"/>
      <c r="G1233">
        <v>0</v>
      </c>
      <c r="H1233">
        <v>1</v>
      </c>
      <c r="I1233">
        <v>0</v>
      </c>
      <c r="J1233">
        <v>0</v>
      </c>
      <c r="K1233" t="s">
        <v>69</v>
      </c>
      <c r="L1233" t="s">
        <v>70</v>
      </c>
      <c r="M1233" t="s">
        <v>220</v>
      </c>
      <c r="N1233" t="s">
        <v>969</v>
      </c>
      <c r="O1233" t="s">
        <v>970</v>
      </c>
      <c r="P1233" t="s">
        <v>25</v>
      </c>
    </row>
    <row r="1234" spans="1:16" ht="14.25" customHeight="1" x14ac:dyDescent="0.25">
      <c r="A1234" s="3">
        <f t="shared" si="19"/>
        <v>3</v>
      </c>
      <c r="B1234" s="1">
        <v>41583</v>
      </c>
      <c r="C1234" s="2">
        <v>0.79166666666666663</v>
      </c>
      <c r="D1234" t="s">
        <v>448</v>
      </c>
      <c r="E1234" t="s">
        <v>1680</v>
      </c>
      <c r="F1234"/>
      <c r="G1234">
        <v>0</v>
      </c>
      <c r="H1234">
        <v>1</v>
      </c>
      <c r="I1234">
        <v>0</v>
      </c>
      <c r="J1234">
        <v>0</v>
      </c>
      <c r="K1234" t="s">
        <v>69</v>
      </c>
      <c r="L1234" t="s">
        <v>70</v>
      </c>
      <c r="M1234" t="s">
        <v>41</v>
      </c>
      <c r="N1234" t="s">
        <v>1088</v>
      </c>
      <c r="O1234" t="s">
        <v>1089</v>
      </c>
      <c r="P1234" t="s">
        <v>21</v>
      </c>
    </row>
    <row r="1235" spans="1:16" ht="14.25" customHeight="1" x14ac:dyDescent="0.25">
      <c r="A1235" s="3">
        <f t="shared" si="19"/>
        <v>3</v>
      </c>
      <c r="B1235" s="1">
        <v>41583</v>
      </c>
      <c r="C1235" s="2">
        <v>0.8125</v>
      </c>
      <c r="D1235" t="s">
        <v>448</v>
      </c>
      <c r="E1235" t="s">
        <v>1681</v>
      </c>
      <c r="F1235"/>
      <c r="G1235">
        <v>0</v>
      </c>
      <c r="H1235">
        <v>1</v>
      </c>
      <c r="I1235">
        <v>0</v>
      </c>
      <c r="J1235">
        <v>0</v>
      </c>
      <c r="K1235" t="s">
        <v>69</v>
      </c>
      <c r="L1235" t="s">
        <v>70</v>
      </c>
      <c r="M1235" t="s">
        <v>41</v>
      </c>
      <c r="N1235" t="s">
        <v>1088</v>
      </c>
      <c r="O1235" t="s">
        <v>1089</v>
      </c>
      <c r="P1235" t="s">
        <v>21</v>
      </c>
    </row>
    <row r="1236" spans="1:16" ht="14.25" customHeight="1" x14ac:dyDescent="0.25">
      <c r="A1236" s="3">
        <f t="shared" si="19"/>
        <v>4</v>
      </c>
      <c r="B1236" s="1">
        <v>41584</v>
      </c>
      <c r="C1236" s="2">
        <v>0.375</v>
      </c>
      <c r="D1236"/>
      <c r="E1236"/>
      <c r="F1236"/>
      <c r="G1236">
        <v>0</v>
      </c>
      <c r="H1236">
        <v>0</v>
      </c>
      <c r="I1236">
        <v>0</v>
      </c>
      <c r="J1236">
        <v>0</v>
      </c>
      <c r="K1236" t="s">
        <v>16</v>
      </c>
      <c r="L1236" t="s">
        <v>17</v>
      </c>
      <c r="M1236"/>
      <c r="N1236"/>
      <c r="O1236"/>
      <c r="P1236"/>
    </row>
    <row r="1237" spans="1:16" ht="14.25" customHeight="1" x14ac:dyDescent="0.25">
      <c r="A1237" s="3">
        <f t="shared" si="19"/>
        <v>4</v>
      </c>
      <c r="B1237" s="1">
        <v>41584</v>
      </c>
      <c r="C1237" s="2">
        <v>0.39583333333333331</v>
      </c>
      <c r="D1237"/>
      <c r="E1237"/>
      <c r="F1237"/>
      <c r="G1237">
        <v>0</v>
      </c>
      <c r="H1237">
        <v>0</v>
      </c>
      <c r="I1237">
        <v>0</v>
      </c>
      <c r="J1237">
        <v>0</v>
      </c>
      <c r="K1237" t="s">
        <v>16</v>
      </c>
      <c r="L1237" t="s">
        <v>17</v>
      </c>
      <c r="M1237"/>
      <c r="N1237"/>
      <c r="O1237"/>
      <c r="P1237"/>
    </row>
    <row r="1238" spans="1:16" ht="14.25" customHeight="1" x14ac:dyDescent="0.25">
      <c r="A1238" s="3">
        <f t="shared" si="19"/>
        <v>4</v>
      </c>
      <c r="B1238" s="1">
        <v>41584</v>
      </c>
      <c r="C1238" s="2">
        <v>0.41666666666666669</v>
      </c>
      <c r="D1238"/>
      <c r="E1238"/>
      <c r="F1238"/>
      <c r="G1238">
        <v>0</v>
      </c>
      <c r="H1238">
        <v>0</v>
      </c>
      <c r="I1238">
        <v>0</v>
      </c>
      <c r="J1238">
        <v>0</v>
      </c>
      <c r="K1238" t="s">
        <v>16</v>
      </c>
      <c r="L1238" t="s">
        <v>17</v>
      </c>
      <c r="M1238"/>
      <c r="N1238"/>
      <c r="O1238"/>
      <c r="P1238"/>
    </row>
    <row r="1239" spans="1:16" ht="14.25" customHeight="1" x14ac:dyDescent="0.25">
      <c r="A1239" s="3">
        <f t="shared" si="19"/>
        <v>4</v>
      </c>
      <c r="B1239" s="1">
        <v>41584</v>
      </c>
      <c r="C1239" s="2">
        <v>0.4375</v>
      </c>
      <c r="D1239" t="s">
        <v>448</v>
      </c>
      <c r="E1239" t="s">
        <v>1667</v>
      </c>
      <c r="F1239"/>
      <c r="G1239">
        <v>0</v>
      </c>
      <c r="H1239">
        <v>1</v>
      </c>
      <c r="I1239">
        <v>0</v>
      </c>
      <c r="J1239">
        <v>0</v>
      </c>
      <c r="K1239" t="s">
        <v>16</v>
      </c>
      <c r="L1239" t="s">
        <v>17</v>
      </c>
      <c r="M1239" t="s">
        <v>18</v>
      </c>
      <c r="N1239" t="s">
        <v>19</v>
      </c>
      <c r="O1239" t="s">
        <v>20</v>
      </c>
      <c r="P1239" t="s">
        <v>21</v>
      </c>
    </row>
    <row r="1240" spans="1:16" ht="14.25" customHeight="1" x14ac:dyDescent="0.25">
      <c r="A1240" s="3">
        <f t="shared" si="19"/>
        <v>4</v>
      </c>
      <c r="B1240" s="1">
        <v>41584</v>
      </c>
      <c r="C1240" s="2">
        <v>0.45833333333333331</v>
      </c>
      <c r="D1240" t="s">
        <v>448</v>
      </c>
      <c r="E1240" t="s">
        <v>1667</v>
      </c>
      <c r="F1240"/>
      <c r="G1240">
        <v>0</v>
      </c>
      <c r="H1240">
        <v>1</v>
      </c>
      <c r="I1240">
        <v>0</v>
      </c>
      <c r="J1240">
        <v>0</v>
      </c>
      <c r="K1240" t="s">
        <v>16</v>
      </c>
      <c r="L1240" t="s">
        <v>17</v>
      </c>
      <c r="M1240" t="s">
        <v>18</v>
      </c>
      <c r="N1240" t="s">
        <v>19</v>
      </c>
      <c r="O1240" t="s">
        <v>20</v>
      </c>
      <c r="P1240" t="s">
        <v>21</v>
      </c>
    </row>
    <row r="1241" spans="1:16" ht="14.25" customHeight="1" x14ac:dyDescent="0.25">
      <c r="A1241" s="3">
        <f t="shared" si="19"/>
        <v>4</v>
      </c>
      <c r="B1241" s="1">
        <v>41584</v>
      </c>
      <c r="C1241" s="2">
        <v>0.5</v>
      </c>
      <c r="D1241" t="s">
        <v>286</v>
      </c>
      <c r="E1241" t="s">
        <v>1657</v>
      </c>
      <c r="F1241"/>
      <c r="G1241">
        <v>0</v>
      </c>
      <c r="H1241">
        <v>1</v>
      </c>
      <c r="I1241">
        <v>0</v>
      </c>
      <c r="J1241">
        <v>1</v>
      </c>
      <c r="K1241" t="s">
        <v>140</v>
      </c>
      <c r="L1241" t="s">
        <v>141</v>
      </c>
      <c r="M1241" t="s">
        <v>1658</v>
      </c>
      <c r="N1241" t="s">
        <v>1659</v>
      </c>
      <c r="O1241" t="s">
        <v>1660</v>
      </c>
      <c r="P1241" t="s">
        <v>25</v>
      </c>
    </row>
    <row r="1242" spans="1:16" ht="14.25" customHeight="1" x14ac:dyDescent="0.25">
      <c r="A1242" s="3">
        <f t="shared" si="19"/>
        <v>4</v>
      </c>
      <c r="B1242" s="1">
        <v>41584</v>
      </c>
      <c r="C1242" s="2">
        <v>0.5</v>
      </c>
      <c r="D1242"/>
      <c r="E1242"/>
      <c r="F1242"/>
      <c r="G1242">
        <v>0</v>
      </c>
      <c r="H1242">
        <v>0</v>
      </c>
      <c r="I1242">
        <v>0</v>
      </c>
      <c r="J1242">
        <v>0</v>
      </c>
      <c r="K1242" t="s">
        <v>846</v>
      </c>
      <c r="L1242" t="s">
        <v>847</v>
      </c>
      <c r="M1242"/>
      <c r="N1242"/>
      <c r="O1242"/>
      <c r="P1242"/>
    </row>
    <row r="1243" spans="1:16" ht="14.25" customHeight="1" x14ac:dyDescent="0.25">
      <c r="A1243" s="3">
        <f t="shared" si="19"/>
        <v>4</v>
      </c>
      <c r="B1243" s="1">
        <v>41584</v>
      </c>
      <c r="C1243" s="2">
        <v>0.52083333333333337</v>
      </c>
      <c r="D1243" t="s">
        <v>299</v>
      </c>
      <c r="E1243" t="s">
        <v>1665</v>
      </c>
      <c r="F1243"/>
      <c r="G1243">
        <v>1</v>
      </c>
      <c r="H1243">
        <v>0</v>
      </c>
      <c r="I1243">
        <v>0</v>
      </c>
      <c r="J1243">
        <v>0</v>
      </c>
      <c r="K1243" t="s">
        <v>140</v>
      </c>
      <c r="L1243" t="s">
        <v>141</v>
      </c>
      <c r="M1243" t="s">
        <v>165</v>
      </c>
      <c r="N1243" t="s">
        <v>564</v>
      </c>
      <c r="O1243" t="s">
        <v>565</v>
      </c>
      <c r="P1243" t="s">
        <v>21</v>
      </c>
    </row>
    <row r="1244" spans="1:16" ht="14.25" customHeight="1" x14ac:dyDescent="0.25">
      <c r="A1244" s="3">
        <f t="shared" si="19"/>
        <v>4</v>
      </c>
      <c r="B1244" s="1">
        <v>41584</v>
      </c>
      <c r="C1244" s="2">
        <v>0.52083333333333337</v>
      </c>
      <c r="D1244"/>
      <c r="E1244"/>
      <c r="F1244"/>
      <c r="G1244">
        <v>0</v>
      </c>
      <c r="H1244">
        <v>0</v>
      </c>
      <c r="I1244">
        <v>0</v>
      </c>
      <c r="J1244">
        <v>0</v>
      </c>
      <c r="K1244" t="s">
        <v>846</v>
      </c>
      <c r="L1244" t="s">
        <v>847</v>
      </c>
      <c r="M1244"/>
      <c r="N1244"/>
      <c r="O1244"/>
      <c r="P1244"/>
    </row>
    <row r="1245" spans="1:16" ht="14.25" customHeight="1" x14ac:dyDescent="0.25">
      <c r="A1245" s="3">
        <f t="shared" si="19"/>
        <v>4</v>
      </c>
      <c r="B1245" s="1">
        <v>41584</v>
      </c>
      <c r="C1245" s="2">
        <v>0.54166666666666663</v>
      </c>
      <c r="D1245" t="s">
        <v>287</v>
      </c>
      <c r="E1245" t="s">
        <v>1465</v>
      </c>
      <c r="F1245"/>
      <c r="G1245">
        <v>0</v>
      </c>
      <c r="H1245">
        <v>1</v>
      </c>
      <c r="I1245">
        <v>0</v>
      </c>
      <c r="J1245">
        <v>0</v>
      </c>
      <c r="K1245" t="s">
        <v>140</v>
      </c>
      <c r="L1245" t="s">
        <v>141</v>
      </c>
      <c r="M1245" t="s">
        <v>517</v>
      </c>
      <c r="N1245" t="s">
        <v>518</v>
      </c>
      <c r="O1245" t="s">
        <v>519</v>
      </c>
      <c r="P1245" t="s">
        <v>25</v>
      </c>
    </row>
    <row r="1246" spans="1:16" ht="14.25" customHeight="1" x14ac:dyDescent="0.25">
      <c r="A1246" s="3">
        <f t="shared" si="19"/>
        <v>4</v>
      </c>
      <c r="B1246" s="1">
        <v>41584</v>
      </c>
      <c r="C1246" s="2">
        <v>0.5625</v>
      </c>
      <c r="D1246"/>
      <c r="E1246"/>
      <c r="F1246"/>
      <c r="G1246">
        <v>0</v>
      </c>
      <c r="H1246">
        <v>0</v>
      </c>
      <c r="I1246">
        <v>0</v>
      </c>
      <c r="J1246">
        <v>0</v>
      </c>
      <c r="K1246" t="s">
        <v>140</v>
      </c>
      <c r="L1246" t="s">
        <v>141</v>
      </c>
      <c r="M1246"/>
      <c r="N1246"/>
      <c r="O1246"/>
      <c r="P1246"/>
    </row>
    <row r="1247" spans="1:16" ht="14.25" customHeight="1" x14ac:dyDescent="0.25">
      <c r="A1247" s="3">
        <f t="shared" si="19"/>
        <v>4</v>
      </c>
      <c r="B1247" s="1">
        <v>41584</v>
      </c>
      <c r="C1247" s="2">
        <v>0.5625</v>
      </c>
      <c r="D1247"/>
      <c r="E1247"/>
      <c r="F1247"/>
      <c r="G1247">
        <v>0</v>
      </c>
      <c r="H1247">
        <v>0</v>
      </c>
      <c r="I1247">
        <v>0</v>
      </c>
      <c r="J1247">
        <v>0</v>
      </c>
      <c r="K1247" t="s">
        <v>30</v>
      </c>
      <c r="L1247" t="s">
        <v>31</v>
      </c>
      <c r="M1247"/>
      <c r="N1247"/>
      <c r="O1247"/>
      <c r="P1247"/>
    </row>
    <row r="1248" spans="1:16" ht="14.25" customHeight="1" x14ac:dyDescent="0.25">
      <c r="A1248" s="3">
        <f t="shared" si="19"/>
        <v>4</v>
      </c>
      <c r="B1248" s="1">
        <v>41584</v>
      </c>
      <c r="C1248" s="2">
        <v>0.58333333333333337</v>
      </c>
      <c r="D1248" t="s">
        <v>286</v>
      </c>
      <c r="E1248" t="s">
        <v>1666</v>
      </c>
      <c r="F1248"/>
      <c r="G1248">
        <v>0</v>
      </c>
      <c r="H1248">
        <v>1</v>
      </c>
      <c r="I1248">
        <v>0</v>
      </c>
      <c r="J1248">
        <v>0</v>
      </c>
      <c r="K1248" t="s">
        <v>140</v>
      </c>
      <c r="L1248" t="s">
        <v>141</v>
      </c>
      <c r="M1248" t="s">
        <v>973</v>
      </c>
      <c r="N1248" t="s">
        <v>974</v>
      </c>
      <c r="O1248" t="s">
        <v>975</v>
      </c>
      <c r="P1248" t="s">
        <v>21</v>
      </c>
    </row>
    <row r="1249" spans="1:16" ht="14.25" customHeight="1" x14ac:dyDescent="0.25">
      <c r="A1249" s="3">
        <f t="shared" si="19"/>
        <v>4</v>
      </c>
      <c r="B1249" s="1">
        <v>41584</v>
      </c>
      <c r="C1249" s="2">
        <v>0.58333333333333337</v>
      </c>
      <c r="D1249" t="s">
        <v>715</v>
      </c>
      <c r="E1249" t="s">
        <v>1467</v>
      </c>
      <c r="F1249"/>
      <c r="G1249">
        <v>0</v>
      </c>
      <c r="H1249">
        <v>1</v>
      </c>
      <c r="I1249">
        <v>0</v>
      </c>
      <c r="J1249">
        <v>0</v>
      </c>
      <c r="K1249" t="s">
        <v>39</v>
      </c>
      <c r="L1249" t="s">
        <v>40</v>
      </c>
      <c r="M1249" t="s">
        <v>48</v>
      </c>
      <c r="N1249" t="s">
        <v>49</v>
      </c>
      <c r="O1249" t="s">
        <v>50</v>
      </c>
      <c r="P1249" t="s">
        <v>51</v>
      </c>
    </row>
    <row r="1250" spans="1:16" ht="14.25" customHeight="1" x14ac:dyDescent="0.25">
      <c r="A1250" s="3">
        <f t="shared" si="19"/>
        <v>4</v>
      </c>
      <c r="B1250" s="1">
        <v>41584</v>
      </c>
      <c r="C1250" s="2">
        <v>0.58333333333333337</v>
      </c>
      <c r="D1250" t="s">
        <v>241</v>
      </c>
      <c r="E1250" t="s">
        <v>1610</v>
      </c>
      <c r="F1250"/>
      <c r="G1250">
        <v>1</v>
      </c>
      <c r="H1250">
        <v>0</v>
      </c>
      <c r="I1250">
        <v>0</v>
      </c>
      <c r="J1250">
        <v>0</v>
      </c>
      <c r="K1250" t="s">
        <v>30</v>
      </c>
      <c r="L1250" t="s">
        <v>31</v>
      </c>
      <c r="M1250" t="s">
        <v>156</v>
      </c>
      <c r="N1250" t="s">
        <v>157</v>
      </c>
      <c r="O1250" t="s">
        <v>158</v>
      </c>
      <c r="P1250" t="s">
        <v>25</v>
      </c>
    </row>
    <row r="1251" spans="1:16" ht="14.25" customHeight="1" x14ac:dyDescent="0.25">
      <c r="A1251" s="3">
        <f t="shared" si="19"/>
        <v>4</v>
      </c>
      <c r="B1251" s="1">
        <v>41584</v>
      </c>
      <c r="C1251" s="2">
        <v>0.60416666666666663</v>
      </c>
      <c r="D1251" t="s">
        <v>286</v>
      </c>
      <c r="E1251" t="s">
        <v>1666</v>
      </c>
      <c r="F1251"/>
      <c r="G1251">
        <v>0</v>
      </c>
      <c r="H1251">
        <v>1</v>
      </c>
      <c r="I1251">
        <v>0</v>
      </c>
      <c r="J1251">
        <v>0</v>
      </c>
      <c r="K1251" t="s">
        <v>140</v>
      </c>
      <c r="L1251" t="s">
        <v>141</v>
      </c>
      <c r="M1251" t="s">
        <v>973</v>
      </c>
      <c r="N1251" t="s">
        <v>974</v>
      </c>
      <c r="O1251" t="s">
        <v>975</v>
      </c>
      <c r="P1251" t="s">
        <v>21</v>
      </c>
    </row>
    <row r="1252" spans="1:16" ht="14.25" customHeight="1" x14ac:dyDescent="0.25">
      <c r="A1252" s="3">
        <f t="shared" si="19"/>
        <v>4</v>
      </c>
      <c r="B1252" s="1">
        <v>41584</v>
      </c>
      <c r="C1252" s="2">
        <v>0.60416666666666663</v>
      </c>
      <c r="D1252"/>
      <c r="E1252"/>
      <c r="F1252"/>
      <c r="G1252">
        <v>0</v>
      </c>
      <c r="H1252">
        <v>0</v>
      </c>
      <c r="I1252">
        <v>0</v>
      </c>
      <c r="J1252">
        <v>0</v>
      </c>
      <c r="K1252" t="s">
        <v>39</v>
      </c>
      <c r="L1252" t="s">
        <v>40</v>
      </c>
      <c r="M1252"/>
      <c r="N1252"/>
      <c r="O1252"/>
      <c r="P1252"/>
    </row>
    <row r="1253" spans="1:16" ht="14.25" customHeight="1" x14ac:dyDescent="0.25">
      <c r="A1253" s="3">
        <f t="shared" si="19"/>
        <v>4</v>
      </c>
      <c r="B1253" s="1">
        <v>41584</v>
      </c>
      <c r="C1253" s="2">
        <v>0.60416666666666663</v>
      </c>
      <c r="D1253" t="s">
        <v>257</v>
      </c>
      <c r="E1253" t="s">
        <v>1655</v>
      </c>
      <c r="F1253"/>
      <c r="G1253">
        <v>0</v>
      </c>
      <c r="H1253">
        <v>1</v>
      </c>
      <c r="I1253">
        <v>0</v>
      </c>
      <c r="J1253">
        <v>0</v>
      </c>
      <c r="K1253" t="s">
        <v>30</v>
      </c>
      <c r="L1253" t="s">
        <v>31</v>
      </c>
      <c r="M1253" t="s">
        <v>177</v>
      </c>
      <c r="N1253" t="s">
        <v>1253</v>
      </c>
      <c r="O1253" t="s">
        <v>1254</v>
      </c>
      <c r="P1253" t="s">
        <v>29</v>
      </c>
    </row>
    <row r="1254" spans="1:16" ht="14.25" customHeight="1" x14ac:dyDescent="0.25">
      <c r="A1254" s="3">
        <f t="shared" si="19"/>
        <v>4</v>
      </c>
      <c r="B1254" s="1">
        <v>41584</v>
      </c>
      <c r="C1254" s="2">
        <v>0.60416666666666663</v>
      </c>
      <c r="D1254"/>
      <c r="E1254"/>
      <c r="F1254"/>
      <c r="G1254">
        <v>0</v>
      </c>
      <c r="H1254">
        <v>0</v>
      </c>
      <c r="I1254">
        <v>0</v>
      </c>
      <c r="J1254">
        <v>0</v>
      </c>
      <c r="K1254" t="s">
        <v>81</v>
      </c>
      <c r="L1254" t="s">
        <v>82</v>
      </c>
      <c r="M1254"/>
      <c r="N1254"/>
      <c r="O1254"/>
      <c r="P1254"/>
    </row>
    <row r="1255" spans="1:16" ht="14.25" customHeight="1" x14ac:dyDescent="0.25">
      <c r="A1255" s="3">
        <f t="shared" si="19"/>
        <v>4</v>
      </c>
      <c r="B1255" s="1">
        <v>41584</v>
      </c>
      <c r="C1255" s="2">
        <v>0.625</v>
      </c>
      <c r="D1255"/>
      <c r="E1255"/>
      <c r="F1255"/>
      <c r="G1255">
        <v>0</v>
      </c>
      <c r="H1255">
        <v>0</v>
      </c>
      <c r="I1255">
        <v>0</v>
      </c>
      <c r="J1255">
        <v>0</v>
      </c>
      <c r="K1255" t="s">
        <v>39</v>
      </c>
      <c r="L1255" t="s">
        <v>40</v>
      </c>
      <c r="M1255"/>
      <c r="N1255"/>
      <c r="O1255"/>
      <c r="P1255"/>
    </row>
    <row r="1256" spans="1:16" ht="14.25" customHeight="1" x14ac:dyDescent="0.25">
      <c r="A1256" s="3">
        <f t="shared" si="19"/>
        <v>4</v>
      </c>
      <c r="B1256" s="1">
        <v>41584</v>
      </c>
      <c r="C1256" s="2">
        <v>0.625</v>
      </c>
      <c r="D1256" t="s">
        <v>241</v>
      </c>
      <c r="E1256" t="s">
        <v>1647</v>
      </c>
      <c r="F1256"/>
      <c r="G1256">
        <v>1</v>
      </c>
      <c r="H1256">
        <v>0</v>
      </c>
      <c r="I1256">
        <v>0</v>
      </c>
      <c r="J1256">
        <v>0</v>
      </c>
      <c r="K1256" t="s">
        <v>30</v>
      </c>
      <c r="L1256" t="s">
        <v>31</v>
      </c>
      <c r="M1256" t="s">
        <v>95</v>
      </c>
      <c r="N1256" t="s">
        <v>431</v>
      </c>
      <c r="O1256" t="s">
        <v>432</v>
      </c>
      <c r="P1256" t="s">
        <v>25</v>
      </c>
    </row>
    <row r="1257" spans="1:16" ht="14.25" customHeight="1" x14ac:dyDescent="0.25">
      <c r="A1257" s="3">
        <f t="shared" si="19"/>
        <v>4</v>
      </c>
      <c r="B1257" s="1">
        <v>41584</v>
      </c>
      <c r="C1257" s="2">
        <v>0.625</v>
      </c>
      <c r="D1257" t="s">
        <v>255</v>
      </c>
      <c r="E1257" t="s">
        <v>1650</v>
      </c>
      <c r="F1257"/>
      <c r="G1257">
        <v>0</v>
      </c>
      <c r="H1257">
        <v>1</v>
      </c>
      <c r="I1257">
        <v>0</v>
      </c>
      <c r="J1257">
        <v>0</v>
      </c>
      <c r="K1257" t="s">
        <v>81</v>
      </c>
      <c r="L1257" t="s">
        <v>82</v>
      </c>
      <c r="M1257" t="s">
        <v>1255</v>
      </c>
      <c r="N1257" t="s">
        <v>1256</v>
      </c>
      <c r="O1257" t="s">
        <v>1257</v>
      </c>
      <c r="P1257" t="s">
        <v>29</v>
      </c>
    </row>
    <row r="1258" spans="1:16" ht="14.25" customHeight="1" x14ac:dyDescent="0.25">
      <c r="A1258" s="3">
        <f t="shared" si="19"/>
        <v>4</v>
      </c>
      <c r="B1258" s="1">
        <v>41584</v>
      </c>
      <c r="C1258" s="2">
        <v>0.64583333333333337</v>
      </c>
      <c r="D1258"/>
      <c r="E1258"/>
      <c r="F1258"/>
      <c r="G1258">
        <v>0</v>
      </c>
      <c r="H1258">
        <v>0</v>
      </c>
      <c r="I1258">
        <v>0</v>
      </c>
      <c r="J1258">
        <v>0</v>
      </c>
      <c r="K1258" t="s">
        <v>39</v>
      </c>
      <c r="L1258" t="s">
        <v>40</v>
      </c>
      <c r="M1258"/>
      <c r="N1258"/>
      <c r="O1258"/>
      <c r="P1258"/>
    </row>
    <row r="1259" spans="1:16" ht="14.25" customHeight="1" x14ac:dyDescent="0.25">
      <c r="A1259" s="3">
        <f t="shared" si="19"/>
        <v>4</v>
      </c>
      <c r="B1259" s="1">
        <v>41584</v>
      </c>
      <c r="C1259" s="2">
        <v>0.64583333333333337</v>
      </c>
      <c r="D1259" t="s">
        <v>257</v>
      </c>
      <c r="E1259" t="s">
        <v>1466</v>
      </c>
      <c r="F1259"/>
      <c r="G1259">
        <v>1</v>
      </c>
      <c r="H1259">
        <v>0</v>
      </c>
      <c r="I1259">
        <v>0</v>
      </c>
      <c r="J1259">
        <v>0</v>
      </c>
      <c r="K1259" t="s">
        <v>30</v>
      </c>
      <c r="L1259" t="s">
        <v>31</v>
      </c>
      <c r="M1259" t="s">
        <v>168</v>
      </c>
      <c r="N1259" t="s">
        <v>169</v>
      </c>
      <c r="O1259" t="s">
        <v>170</v>
      </c>
      <c r="P1259" t="s">
        <v>21</v>
      </c>
    </row>
    <row r="1260" spans="1:16" ht="14.25" customHeight="1" x14ac:dyDescent="0.25">
      <c r="A1260" s="3">
        <f t="shared" si="19"/>
        <v>4</v>
      </c>
      <c r="B1260" s="1">
        <v>41584</v>
      </c>
      <c r="C1260" s="2">
        <v>0.64583333333333337</v>
      </c>
      <c r="D1260" t="s">
        <v>255</v>
      </c>
      <c r="E1260" t="s">
        <v>1650</v>
      </c>
      <c r="F1260"/>
      <c r="G1260">
        <v>0</v>
      </c>
      <c r="H1260">
        <v>1</v>
      </c>
      <c r="I1260">
        <v>0</v>
      </c>
      <c r="J1260">
        <v>0</v>
      </c>
      <c r="K1260" t="s">
        <v>81</v>
      </c>
      <c r="L1260" t="s">
        <v>82</v>
      </c>
      <c r="M1260" t="s">
        <v>1255</v>
      </c>
      <c r="N1260" t="s">
        <v>1256</v>
      </c>
      <c r="O1260" t="s">
        <v>1257</v>
      </c>
      <c r="P1260" t="s">
        <v>29</v>
      </c>
    </row>
    <row r="1261" spans="1:16" ht="14.25" customHeight="1" x14ac:dyDescent="0.25">
      <c r="A1261" s="3">
        <f t="shared" si="19"/>
        <v>4</v>
      </c>
      <c r="B1261" s="1">
        <v>41584</v>
      </c>
      <c r="C1261" s="2">
        <v>0.66666666666666663</v>
      </c>
      <c r="D1261"/>
      <c r="E1261"/>
      <c r="F1261"/>
      <c r="G1261">
        <v>0</v>
      </c>
      <c r="H1261">
        <v>0</v>
      </c>
      <c r="I1261">
        <v>0</v>
      </c>
      <c r="J1261">
        <v>0</v>
      </c>
      <c r="K1261" t="s">
        <v>39</v>
      </c>
      <c r="L1261" t="s">
        <v>40</v>
      </c>
      <c r="M1261"/>
      <c r="N1261"/>
      <c r="O1261"/>
      <c r="P1261"/>
    </row>
    <row r="1262" spans="1:16" ht="14.25" customHeight="1" x14ac:dyDescent="0.25">
      <c r="A1262" s="3">
        <f t="shared" si="19"/>
        <v>4</v>
      </c>
      <c r="B1262" s="1">
        <v>41584</v>
      </c>
      <c r="C1262" s="2">
        <v>0.66666666666666663</v>
      </c>
      <c r="D1262" t="s">
        <v>257</v>
      </c>
      <c r="E1262" t="s">
        <v>1466</v>
      </c>
      <c r="F1262"/>
      <c r="G1262">
        <v>1</v>
      </c>
      <c r="H1262">
        <v>0</v>
      </c>
      <c r="I1262">
        <v>0</v>
      </c>
      <c r="J1262">
        <v>0</v>
      </c>
      <c r="K1262" t="s">
        <v>30</v>
      </c>
      <c r="L1262" t="s">
        <v>31</v>
      </c>
      <c r="M1262" t="s">
        <v>168</v>
      </c>
      <c r="N1262" t="s">
        <v>169</v>
      </c>
      <c r="O1262" t="s">
        <v>170</v>
      </c>
      <c r="P1262" t="s">
        <v>21</v>
      </c>
    </row>
    <row r="1263" spans="1:16" ht="14.25" customHeight="1" x14ac:dyDescent="0.25">
      <c r="A1263" s="3">
        <f t="shared" si="19"/>
        <v>4</v>
      </c>
      <c r="B1263" s="1">
        <v>41584</v>
      </c>
      <c r="C1263" s="2">
        <v>0.66666666666666663</v>
      </c>
      <c r="D1263" t="s">
        <v>257</v>
      </c>
      <c r="E1263" t="s">
        <v>1651</v>
      </c>
      <c r="F1263"/>
      <c r="G1263">
        <v>0</v>
      </c>
      <c r="H1263">
        <v>1</v>
      </c>
      <c r="I1263">
        <v>0</v>
      </c>
      <c r="J1263">
        <v>0</v>
      </c>
      <c r="K1263" t="s">
        <v>81</v>
      </c>
      <c r="L1263" t="s">
        <v>82</v>
      </c>
      <c r="M1263" t="s">
        <v>1207</v>
      </c>
      <c r="N1263" t="s">
        <v>645</v>
      </c>
      <c r="O1263" t="s">
        <v>1208</v>
      </c>
      <c r="P1263" t="s">
        <v>29</v>
      </c>
    </row>
    <row r="1264" spans="1:16" ht="14.25" customHeight="1" x14ac:dyDescent="0.25">
      <c r="A1264" s="3">
        <f t="shared" si="19"/>
        <v>4</v>
      </c>
      <c r="B1264" s="1">
        <v>41584</v>
      </c>
      <c r="C1264" s="2">
        <v>0.66666666666666663</v>
      </c>
      <c r="D1264" t="s">
        <v>434</v>
      </c>
      <c r="E1264" t="s">
        <v>1648</v>
      </c>
      <c r="F1264"/>
      <c r="G1264">
        <v>0</v>
      </c>
      <c r="H1264">
        <v>1</v>
      </c>
      <c r="I1264">
        <v>0</v>
      </c>
      <c r="J1264">
        <v>1</v>
      </c>
      <c r="K1264" t="s">
        <v>135</v>
      </c>
      <c r="L1264" t="s">
        <v>136</v>
      </c>
      <c r="M1264" t="s">
        <v>1448</v>
      </c>
      <c r="N1264" t="s">
        <v>1449</v>
      </c>
      <c r="O1264" t="s">
        <v>1450</v>
      </c>
      <c r="P1264" t="s">
        <v>25</v>
      </c>
    </row>
    <row r="1265" spans="1:16" ht="14.25" customHeight="1" x14ac:dyDescent="0.25">
      <c r="A1265" s="3">
        <f t="shared" si="19"/>
        <v>4</v>
      </c>
      <c r="B1265" s="1">
        <v>41584</v>
      </c>
      <c r="C1265" s="2">
        <v>0.6875</v>
      </c>
      <c r="D1265"/>
      <c r="E1265"/>
      <c r="F1265"/>
      <c r="G1265">
        <v>0</v>
      </c>
      <c r="H1265">
        <v>0</v>
      </c>
      <c r="I1265">
        <v>0</v>
      </c>
      <c r="J1265">
        <v>0</v>
      </c>
      <c r="K1265" t="s">
        <v>39</v>
      </c>
      <c r="L1265" t="s">
        <v>40</v>
      </c>
      <c r="M1265"/>
      <c r="N1265"/>
      <c r="O1265"/>
      <c r="P1265"/>
    </row>
    <row r="1266" spans="1:16" ht="14.25" customHeight="1" x14ac:dyDescent="0.25">
      <c r="A1266" s="3">
        <f t="shared" si="19"/>
        <v>4</v>
      </c>
      <c r="B1266" s="1">
        <v>41584</v>
      </c>
      <c r="C1266" s="2">
        <v>0.6875</v>
      </c>
      <c r="D1266" t="s">
        <v>257</v>
      </c>
      <c r="E1266" t="s">
        <v>1651</v>
      </c>
      <c r="F1266"/>
      <c r="G1266">
        <v>0</v>
      </c>
      <c r="H1266">
        <v>1</v>
      </c>
      <c r="I1266">
        <v>0</v>
      </c>
      <c r="J1266">
        <v>0</v>
      </c>
      <c r="K1266" t="s">
        <v>81</v>
      </c>
      <c r="L1266" t="s">
        <v>82</v>
      </c>
      <c r="M1266" t="s">
        <v>1207</v>
      </c>
      <c r="N1266" t="s">
        <v>645</v>
      </c>
      <c r="O1266" t="s">
        <v>1208</v>
      </c>
      <c r="P1266" t="s">
        <v>29</v>
      </c>
    </row>
    <row r="1267" spans="1:16" ht="14.25" customHeight="1" x14ac:dyDescent="0.25">
      <c r="A1267" s="3">
        <f t="shared" si="19"/>
        <v>4</v>
      </c>
      <c r="B1267" s="1">
        <v>41584</v>
      </c>
      <c r="C1267" s="2">
        <v>0.6875</v>
      </c>
      <c r="D1267" t="s">
        <v>434</v>
      </c>
      <c r="E1267" t="s">
        <v>1649</v>
      </c>
      <c r="F1267"/>
      <c r="G1267">
        <v>0</v>
      </c>
      <c r="H1267">
        <v>1</v>
      </c>
      <c r="I1267">
        <v>0</v>
      </c>
      <c r="J1267">
        <v>0</v>
      </c>
      <c r="K1267" t="s">
        <v>135</v>
      </c>
      <c r="L1267" t="s">
        <v>136</v>
      </c>
      <c r="M1267" t="s">
        <v>1448</v>
      </c>
      <c r="N1267" t="s">
        <v>1449</v>
      </c>
      <c r="O1267" t="s">
        <v>1450</v>
      </c>
      <c r="P1267" t="s">
        <v>25</v>
      </c>
    </row>
    <row r="1268" spans="1:16" ht="14.25" customHeight="1" x14ac:dyDescent="0.25">
      <c r="A1268" s="3">
        <f t="shared" si="19"/>
        <v>4</v>
      </c>
      <c r="B1268" s="1">
        <v>41584</v>
      </c>
      <c r="C1268" s="2">
        <v>0.6875</v>
      </c>
      <c r="D1268"/>
      <c r="E1268"/>
      <c r="F1268"/>
      <c r="G1268">
        <v>0</v>
      </c>
      <c r="H1268">
        <v>0</v>
      </c>
      <c r="I1268">
        <v>0</v>
      </c>
      <c r="J1268">
        <v>0</v>
      </c>
      <c r="K1268" t="s">
        <v>95</v>
      </c>
      <c r="L1268" t="s">
        <v>96</v>
      </c>
      <c r="M1268"/>
      <c r="N1268"/>
      <c r="O1268"/>
      <c r="P1268"/>
    </row>
    <row r="1269" spans="1:16" ht="14.25" customHeight="1" x14ac:dyDescent="0.25">
      <c r="A1269" s="3">
        <f t="shared" si="19"/>
        <v>4</v>
      </c>
      <c r="B1269" s="1">
        <v>41584</v>
      </c>
      <c r="C1269" s="2">
        <v>0.70833333333333337</v>
      </c>
      <c r="D1269"/>
      <c r="E1269"/>
      <c r="F1269"/>
      <c r="G1269">
        <v>0</v>
      </c>
      <c r="H1269">
        <v>0</v>
      </c>
      <c r="I1269">
        <v>0</v>
      </c>
      <c r="J1269">
        <v>0</v>
      </c>
      <c r="K1269" t="s">
        <v>39</v>
      </c>
      <c r="L1269" t="s">
        <v>40</v>
      </c>
      <c r="M1269"/>
      <c r="N1269"/>
      <c r="O1269"/>
      <c r="P1269"/>
    </row>
    <row r="1270" spans="1:16" ht="14.25" customHeight="1" x14ac:dyDescent="0.25">
      <c r="A1270" s="3">
        <f t="shared" si="19"/>
        <v>4</v>
      </c>
      <c r="B1270" s="1">
        <v>41584</v>
      </c>
      <c r="C1270" s="2">
        <v>0.70833333333333337</v>
      </c>
      <c r="D1270" t="s">
        <v>249</v>
      </c>
      <c r="E1270" t="s">
        <v>1652</v>
      </c>
      <c r="F1270"/>
      <c r="G1270">
        <v>1</v>
      </c>
      <c r="H1270">
        <v>0</v>
      </c>
      <c r="I1270">
        <v>0</v>
      </c>
      <c r="J1270">
        <v>0</v>
      </c>
      <c r="K1270" t="s">
        <v>81</v>
      </c>
      <c r="L1270" t="s">
        <v>82</v>
      </c>
      <c r="M1270" t="s">
        <v>366</v>
      </c>
      <c r="N1270" t="s">
        <v>367</v>
      </c>
      <c r="O1270" t="s">
        <v>368</v>
      </c>
      <c r="P1270" t="s">
        <v>29</v>
      </c>
    </row>
    <row r="1271" spans="1:16" ht="14.25" customHeight="1" x14ac:dyDescent="0.25">
      <c r="A1271" s="3">
        <f t="shared" si="19"/>
        <v>4</v>
      </c>
      <c r="B1271" s="1">
        <v>41584</v>
      </c>
      <c r="C1271" s="2">
        <v>0.70833333333333337</v>
      </c>
      <c r="D1271" t="s">
        <v>249</v>
      </c>
      <c r="E1271" t="s">
        <v>1653</v>
      </c>
      <c r="F1271"/>
      <c r="G1271">
        <v>0</v>
      </c>
      <c r="H1271">
        <v>1</v>
      </c>
      <c r="I1271">
        <v>0</v>
      </c>
      <c r="J1271">
        <v>1</v>
      </c>
      <c r="K1271" t="s">
        <v>135</v>
      </c>
      <c r="L1271" t="s">
        <v>136</v>
      </c>
      <c r="M1271" t="s">
        <v>1458</v>
      </c>
      <c r="N1271" t="s">
        <v>1459</v>
      </c>
      <c r="O1271" t="s">
        <v>1460</v>
      </c>
      <c r="P1271" t="s">
        <v>29</v>
      </c>
    </row>
    <row r="1272" spans="1:16" ht="14.25" customHeight="1" x14ac:dyDescent="0.25">
      <c r="A1272" s="3">
        <f t="shared" si="19"/>
        <v>4</v>
      </c>
      <c r="B1272" s="1">
        <v>41584</v>
      </c>
      <c r="C1272" s="2">
        <v>0.70833333333333337</v>
      </c>
      <c r="D1272"/>
      <c r="E1272"/>
      <c r="F1272"/>
      <c r="G1272">
        <v>0</v>
      </c>
      <c r="H1272">
        <v>0</v>
      </c>
      <c r="I1272">
        <v>0</v>
      </c>
      <c r="J1272">
        <v>0</v>
      </c>
      <c r="K1272" t="s">
        <v>95</v>
      </c>
      <c r="L1272" t="s">
        <v>96</v>
      </c>
      <c r="M1272"/>
      <c r="N1272"/>
      <c r="O1272"/>
      <c r="P1272"/>
    </row>
    <row r="1273" spans="1:16" ht="14.25" customHeight="1" x14ac:dyDescent="0.25">
      <c r="A1273" s="3">
        <f t="shared" si="19"/>
        <v>4</v>
      </c>
      <c r="B1273" s="1">
        <v>41584</v>
      </c>
      <c r="C1273" s="2">
        <v>0.72916666666666663</v>
      </c>
      <c r="D1273" t="s">
        <v>270</v>
      </c>
      <c r="E1273" t="s">
        <v>1670</v>
      </c>
      <c r="F1273"/>
      <c r="G1273">
        <v>0</v>
      </c>
      <c r="H1273">
        <v>1</v>
      </c>
      <c r="I1273">
        <v>0</v>
      </c>
      <c r="J1273">
        <v>0</v>
      </c>
      <c r="K1273" t="s">
        <v>39</v>
      </c>
      <c r="L1273" t="s">
        <v>40</v>
      </c>
      <c r="M1273" t="s">
        <v>366</v>
      </c>
      <c r="N1273" t="s">
        <v>367</v>
      </c>
      <c r="O1273" t="s">
        <v>368</v>
      </c>
      <c r="P1273" t="s">
        <v>29</v>
      </c>
    </row>
    <row r="1274" spans="1:16" ht="14.25" customHeight="1" x14ac:dyDescent="0.25">
      <c r="A1274" s="3">
        <f t="shared" si="19"/>
        <v>4</v>
      </c>
      <c r="B1274" s="1">
        <v>41584</v>
      </c>
      <c r="C1274" s="2">
        <v>0.72916666666666663</v>
      </c>
      <c r="D1274" t="s">
        <v>268</v>
      </c>
      <c r="E1274" t="s">
        <v>1656</v>
      </c>
      <c r="F1274"/>
      <c r="G1274">
        <v>1</v>
      </c>
      <c r="H1274">
        <v>0</v>
      </c>
      <c r="I1274">
        <v>0</v>
      </c>
      <c r="J1274">
        <v>0</v>
      </c>
      <c r="K1274" t="s">
        <v>57</v>
      </c>
      <c r="L1274" t="s">
        <v>58</v>
      </c>
      <c r="M1274" t="s">
        <v>1222</v>
      </c>
      <c r="N1274" t="s">
        <v>1223</v>
      </c>
      <c r="O1274" t="s">
        <v>1224</v>
      </c>
      <c r="P1274" t="s">
        <v>29</v>
      </c>
    </row>
    <row r="1275" spans="1:16" ht="14.25" customHeight="1" x14ac:dyDescent="0.25">
      <c r="A1275" s="3">
        <f t="shared" si="19"/>
        <v>4</v>
      </c>
      <c r="B1275" s="1">
        <v>41584</v>
      </c>
      <c r="C1275" s="2">
        <v>0.72916666666666663</v>
      </c>
      <c r="D1275" t="s">
        <v>249</v>
      </c>
      <c r="E1275" t="s">
        <v>1653</v>
      </c>
      <c r="F1275" t="s">
        <v>1654</v>
      </c>
      <c r="G1275">
        <v>0</v>
      </c>
      <c r="H1275">
        <v>1</v>
      </c>
      <c r="I1275">
        <v>0</v>
      </c>
      <c r="J1275">
        <v>1</v>
      </c>
      <c r="K1275" t="s">
        <v>135</v>
      </c>
      <c r="L1275" t="s">
        <v>136</v>
      </c>
      <c r="M1275" t="s">
        <v>1458</v>
      </c>
      <c r="N1275" t="s">
        <v>1459</v>
      </c>
      <c r="O1275" t="s">
        <v>1460</v>
      </c>
      <c r="P1275" t="s">
        <v>29</v>
      </c>
    </row>
    <row r="1276" spans="1:16" ht="14.25" customHeight="1" x14ac:dyDescent="0.25">
      <c r="A1276" s="3">
        <f t="shared" si="19"/>
        <v>4</v>
      </c>
      <c r="B1276" s="1">
        <v>41584</v>
      </c>
      <c r="C1276" s="2">
        <v>0.75</v>
      </c>
      <c r="D1276" t="s">
        <v>245</v>
      </c>
      <c r="E1276" t="s">
        <v>1661</v>
      </c>
      <c r="F1276"/>
      <c r="G1276">
        <v>0</v>
      </c>
      <c r="H1276">
        <v>1</v>
      </c>
      <c r="I1276">
        <v>0</v>
      </c>
      <c r="J1276">
        <v>1</v>
      </c>
      <c r="K1276" t="s">
        <v>39</v>
      </c>
      <c r="L1276" t="s">
        <v>40</v>
      </c>
      <c r="M1276" t="s">
        <v>1662</v>
      </c>
      <c r="N1276" t="s">
        <v>1663</v>
      </c>
      <c r="O1276" t="s">
        <v>1664</v>
      </c>
      <c r="P1276" t="s">
        <v>25</v>
      </c>
    </row>
    <row r="1277" spans="1:16" ht="14.25" customHeight="1" x14ac:dyDescent="0.25">
      <c r="A1277" s="3">
        <f t="shared" si="19"/>
        <v>4</v>
      </c>
      <c r="B1277" s="1">
        <v>41584</v>
      </c>
      <c r="C1277" s="2">
        <v>0.75</v>
      </c>
      <c r="D1277"/>
      <c r="E1277"/>
      <c r="F1277"/>
      <c r="G1277">
        <v>0</v>
      </c>
      <c r="H1277">
        <v>0</v>
      </c>
      <c r="I1277">
        <v>0</v>
      </c>
      <c r="J1277">
        <v>0</v>
      </c>
      <c r="K1277" t="s">
        <v>57</v>
      </c>
      <c r="L1277" t="s">
        <v>58</v>
      </c>
      <c r="M1277"/>
      <c r="N1277"/>
      <c r="O1277"/>
      <c r="P1277"/>
    </row>
    <row r="1278" spans="1:16" ht="14.25" customHeight="1" x14ac:dyDescent="0.25">
      <c r="A1278" s="3">
        <f t="shared" si="19"/>
        <v>4</v>
      </c>
      <c r="B1278" s="1">
        <v>41584</v>
      </c>
      <c r="C1278" s="2">
        <v>0.77083333333333337</v>
      </c>
      <c r="D1278" t="s">
        <v>270</v>
      </c>
      <c r="E1278" t="s">
        <v>1671</v>
      </c>
      <c r="F1278"/>
      <c r="G1278">
        <v>0</v>
      </c>
      <c r="H1278">
        <v>1</v>
      </c>
      <c r="I1278">
        <v>0</v>
      </c>
      <c r="J1278">
        <v>0</v>
      </c>
      <c r="K1278" t="s">
        <v>39</v>
      </c>
      <c r="L1278" t="s">
        <v>40</v>
      </c>
      <c r="M1278" t="s">
        <v>522</v>
      </c>
      <c r="N1278" t="s">
        <v>27</v>
      </c>
      <c r="O1278" t="s">
        <v>523</v>
      </c>
      <c r="P1278" t="s">
        <v>29</v>
      </c>
    </row>
    <row r="1279" spans="1:16" ht="14.25" customHeight="1" x14ac:dyDescent="0.25">
      <c r="A1279" s="3">
        <f t="shared" si="19"/>
        <v>4</v>
      </c>
      <c r="B1279" s="1">
        <v>41584</v>
      </c>
      <c r="C1279" s="2">
        <v>0.77083333333333337</v>
      </c>
      <c r="D1279"/>
      <c r="E1279"/>
      <c r="F1279"/>
      <c r="G1279">
        <v>0</v>
      </c>
      <c r="H1279">
        <v>0</v>
      </c>
      <c r="I1279">
        <v>0</v>
      </c>
      <c r="J1279">
        <v>0</v>
      </c>
      <c r="K1279" t="s">
        <v>57</v>
      </c>
      <c r="L1279" t="s">
        <v>58</v>
      </c>
      <c r="M1279"/>
      <c r="N1279"/>
      <c r="O1279"/>
      <c r="P1279"/>
    </row>
    <row r="1280" spans="1:16" ht="14.25" customHeight="1" x14ac:dyDescent="0.25">
      <c r="A1280" s="3">
        <f t="shared" si="19"/>
        <v>4</v>
      </c>
      <c r="B1280" s="1">
        <v>41584</v>
      </c>
      <c r="C1280" s="2">
        <v>0.79166666666666663</v>
      </c>
      <c r="D1280"/>
      <c r="E1280"/>
      <c r="F1280"/>
      <c r="G1280">
        <v>0</v>
      </c>
      <c r="H1280">
        <v>0</v>
      </c>
      <c r="I1280">
        <v>0</v>
      </c>
      <c r="J1280">
        <v>0</v>
      </c>
      <c r="K1280" t="s">
        <v>39</v>
      </c>
      <c r="L1280" t="s">
        <v>40</v>
      </c>
      <c r="M1280"/>
      <c r="N1280"/>
      <c r="O1280"/>
      <c r="P1280"/>
    </row>
    <row r="1281" spans="1:16" ht="14.25" customHeight="1" x14ac:dyDescent="0.25">
      <c r="A1281" s="3">
        <f t="shared" si="19"/>
        <v>4</v>
      </c>
      <c r="B1281" s="1">
        <v>41584</v>
      </c>
      <c r="C1281" s="2">
        <v>0.79166666666666663</v>
      </c>
      <c r="D1281" t="s">
        <v>257</v>
      </c>
      <c r="E1281" t="s">
        <v>1668</v>
      </c>
      <c r="F1281"/>
      <c r="G1281">
        <v>0</v>
      </c>
      <c r="H1281">
        <v>1</v>
      </c>
      <c r="I1281">
        <v>0</v>
      </c>
      <c r="J1281">
        <v>0</v>
      </c>
      <c r="K1281" t="s">
        <v>1441</v>
      </c>
      <c r="L1281" t="s">
        <v>1442</v>
      </c>
      <c r="M1281" t="s">
        <v>550</v>
      </c>
      <c r="N1281" t="s">
        <v>551</v>
      </c>
      <c r="O1281" t="s">
        <v>552</v>
      </c>
      <c r="P1281" t="s">
        <v>21</v>
      </c>
    </row>
    <row r="1282" spans="1:16" ht="14.25" customHeight="1" x14ac:dyDescent="0.25">
      <c r="A1282" s="3">
        <f t="shared" si="19"/>
        <v>4</v>
      </c>
      <c r="B1282" s="1">
        <v>41584</v>
      </c>
      <c r="C1282" s="2">
        <v>0.79166666666666663</v>
      </c>
      <c r="D1282"/>
      <c r="E1282"/>
      <c r="F1282"/>
      <c r="G1282">
        <v>0</v>
      </c>
      <c r="H1282">
        <v>0</v>
      </c>
      <c r="I1282">
        <v>0</v>
      </c>
      <c r="J1282">
        <v>0</v>
      </c>
      <c r="K1282" t="s">
        <v>57</v>
      </c>
      <c r="L1282" t="s">
        <v>58</v>
      </c>
      <c r="M1282"/>
      <c r="N1282"/>
      <c r="O1282"/>
      <c r="P1282"/>
    </row>
    <row r="1283" spans="1:16" ht="14.25" customHeight="1" x14ac:dyDescent="0.25">
      <c r="A1283" s="3">
        <f t="shared" ref="A1283:A1346" si="20">WEEKDAY(B1283,1)</f>
        <v>4</v>
      </c>
      <c r="B1283" s="1">
        <v>41584</v>
      </c>
      <c r="C1283" s="2">
        <v>0.8125</v>
      </c>
      <c r="D1283"/>
      <c r="E1283"/>
      <c r="F1283"/>
      <c r="G1283">
        <v>0</v>
      </c>
      <c r="H1283">
        <v>0</v>
      </c>
      <c r="I1283">
        <v>0</v>
      </c>
      <c r="J1283">
        <v>0</v>
      </c>
      <c r="K1283" t="s">
        <v>39</v>
      </c>
      <c r="L1283" t="s">
        <v>40</v>
      </c>
      <c r="M1283"/>
      <c r="N1283"/>
      <c r="O1283"/>
      <c r="P1283"/>
    </row>
    <row r="1284" spans="1:16" ht="14.25" customHeight="1" x14ac:dyDescent="0.25">
      <c r="A1284" s="3">
        <f t="shared" si="20"/>
        <v>4</v>
      </c>
      <c r="B1284" s="1">
        <v>41584</v>
      </c>
      <c r="C1284" s="2">
        <v>0.8125</v>
      </c>
      <c r="D1284" t="s">
        <v>249</v>
      </c>
      <c r="E1284" t="s">
        <v>1669</v>
      </c>
      <c r="F1284"/>
      <c r="G1284">
        <v>0</v>
      </c>
      <c r="H1284">
        <v>1</v>
      </c>
      <c r="I1284">
        <v>0</v>
      </c>
      <c r="J1284">
        <v>0</v>
      </c>
      <c r="K1284" t="s">
        <v>1441</v>
      </c>
      <c r="L1284" t="s">
        <v>1442</v>
      </c>
      <c r="M1284" t="s">
        <v>177</v>
      </c>
      <c r="N1284" t="s">
        <v>178</v>
      </c>
      <c r="O1284" t="s">
        <v>179</v>
      </c>
      <c r="P1284" t="s">
        <v>29</v>
      </c>
    </row>
    <row r="1285" spans="1:16" ht="14.25" customHeight="1" x14ac:dyDescent="0.25">
      <c r="A1285" s="3">
        <f t="shared" si="20"/>
        <v>4</v>
      </c>
      <c r="B1285" s="1">
        <v>41584</v>
      </c>
      <c r="C1285" s="2">
        <v>0.8125</v>
      </c>
      <c r="D1285" t="s">
        <v>241</v>
      </c>
      <c r="E1285" t="s">
        <v>1461</v>
      </c>
      <c r="F1285" t="s">
        <v>461</v>
      </c>
      <c r="G1285">
        <v>0</v>
      </c>
      <c r="H1285">
        <v>1</v>
      </c>
      <c r="I1285">
        <v>0</v>
      </c>
      <c r="J1285">
        <v>0</v>
      </c>
      <c r="K1285" t="s">
        <v>57</v>
      </c>
      <c r="L1285" t="s">
        <v>58</v>
      </c>
      <c r="M1285" t="s">
        <v>1067</v>
      </c>
      <c r="N1285" t="s">
        <v>572</v>
      </c>
      <c r="O1285" t="s">
        <v>1068</v>
      </c>
      <c r="P1285" t="s">
        <v>21</v>
      </c>
    </row>
    <row r="1286" spans="1:16" ht="14.25" customHeight="1" x14ac:dyDescent="0.25">
      <c r="A1286" s="3">
        <f t="shared" si="20"/>
        <v>4</v>
      </c>
      <c r="B1286" s="1">
        <v>41584</v>
      </c>
      <c r="C1286" s="2">
        <v>0.83333333333333337</v>
      </c>
      <c r="D1286"/>
      <c r="E1286"/>
      <c r="F1286"/>
      <c r="G1286">
        <v>0</v>
      </c>
      <c r="H1286">
        <v>0</v>
      </c>
      <c r="I1286">
        <v>0</v>
      </c>
      <c r="J1286">
        <v>0</v>
      </c>
      <c r="K1286" t="s">
        <v>39</v>
      </c>
      <c r="L1286" t="s">
        <v>40</v>
      </c>
      <c r="M1286"/>
      <c r="N1286"/>
      <c r="O1286"/>
      <c r="P1286"/>
    </row>
    <row r="1287" spans="1:16" ht="14.25" customHeight="1" x14ac:dyDescent="0.25">
      <c r="A1287" s="3">
        <f t="shared" si="20"/>
        <v>4</v>
      </c>
      <c r="B1287" s="1">
        <v>41584</v>
      </c>
      <c r="C1287" s="2">
        <v>0.83333333333333337</v>
      </c>
      <c r="D1287"/>
      <c r="E1287"/>
      <c r="F1287"/>
      <c r="G1287">
        <v>0</v>
      </c>
      <c r="H1287">
        <v>0</v>
      </c>
      <c r="I1287">
        <v>0</v>
      </c>
      <c r="J1287">
        <v>0</v>
      </c>
      <c r="K1287" t="s">
        <v>1441</v>
      </c>
      <c r="L1287" t="s">
        <v>1442</v>
      </c>
      <c r="M1287"/>
      <c r="N1287"/>
      <c r="O1287"/>
      <c r="P1287"/>
    </row>
    <row r="1288" spans="1:16" ht="14.25" customHeight="1" x14ac:dyDescent="0.25">
      <c r="A1288" s="3">
        <f t="shared" si="20"/>
        <v>4</v>
      </c>
      <c r="B1288" s="1">
        <v>41584</v>
      </c>
      <c r="C1288" s="2">
        <v>0.83333333333333337</v>
      </c>
      <c r="D1288" t="s">
        <v>241</v>
      </c>
      <c r="E1288" t="s">
        <v>1461</v>
      </c>
      <c r="F1288" t="s">
        <v>461</v>
      </c>
      <c r="G1288">
        <v>0</v>
      </c>
      <c r="H1288">
        <v>1</v>
      </c>
      <c r="I1288">
        <v>0</v>
      </c>
      <c r="J1288">
        <v>0</v>
      </c>
      <c r="K1288" t="s">
        <v>57</v>
      </c>
      <c r="L1288" t="s">
        <v>58</v>
      </c>
      <c r="M1288" t="s">
        <v>1067</v>
      </c>
      <c r="N1288" t="s">
        <v>572</v>
      </c>
      <c r="O1288" t="s">
        <v>1068</v>
      </c>
      <c r="P1288" t="s">
        <v>21</v>
      </c>
    </row>
    <row r="1289" spans="1:16" ht="14.25" customHeight="1" x14ac:dyDescent="0.25">
      <c r="A1289" s="3">
        <f t="shared" si="20"/>
        <v>4</v>
      </c>
      <c r="B1289" s="1">
        <v>41584</v>
      </c>
      <c r="C1289" s="2">
        <v>0.85416666666666663</v>
      </c>
      <c r="D1289"/>
      <c r="E1289"/>
      <c r="F1289"/>
      <c r="G1289">
        <v>0</v>
      </c>
      <c r="H1289">
        <v>0</v>
      </c>
      <c r="I1289">
        <v>0</v>
      </c>
      <c r="J1289">
        <v>0</v>
      </c>
      <c r="K1289" t="s">
        <v>1441</v>
      </c>
      <c r="L1289" t="s">
        <v>1442</v>
      </c>
      <c r="M1289"/>
      <c r="N1289"/>
      <c r="O1289"/>
      <c r="P1289"/>
    </row>
    <row r="1290" spans="1:16" ht="14.25" customHeight="1" x14ac:dyDescent="0.25">
      <c r="A1290" s="3">
        <f t="shared" si="20"/>
        <v>5</v>
      </c>
      <c r="B1290" s="1">
        <v>41585</v>
      </c>
      <c r="C1290" s="2">
        <v>0.45833333333333331</v>
      </c>
      <c r="D1290"/>
      <c r="E1290"/>
      <c r="F1290"/>
      <c r="G1290">
        <v>0</v>
      </c>
      <c r="H1290">
        <v>0</v>
      </c>
      <c r="I1290">
        <v>0</v>
      </c>
      <c r="J1290">
        <v>0</v>
      </c>
      <c r="K1290" t="s">
        <v>1441</v>
      </c>
      <c r="L1290" t="s">
        <v>1442</v>
      </c>
      <c r="M1290"/>
      <c r="N1290"/>
      <c r="O1290"/>
      <c r="P1290"/>
    </row>
    <row r="1291" spans="1:16" ht="14.25" customHeight="1" x14ac:dyDescent="0.25">
      <c r="A1291" s="3">
        <f t="shared" si="20"/>
        <v>5</v>
      </c>
      <c r="B1291" s="1">
        <v>41585</v>
      </c>
      <c r="C1291" s="2">
        <v>0.45833333333333331</v>
      </c>
      <c r="D1291"/>
      <c r="E1291"/>
      <c r="F1291"/>
      <c r="G1291">
        <v>0</v>
      </c>
      <c r="H1291">
        <v>0</v>
      </c>
      <c r="I1291">
        <v>0</v>
      </c>
      <c r="J1291">
        <v>0</v>
      </c>
      <c r="K1291" t="s">
        <v>81</v>
      </c>
      <c r="L1291" t="s">
        <v>82</v>
      </c>
      <c r="M1291"/>
      <c r="N1291"/>
      <c r="O1291"/>
      <c r="P1291"/>
    </row>
    <row r="1292" spans="1:16" ht="14.25" customHeight="1" x14ac:dyDescent="0.25">
      <c r="A1292" s="3">
        <f t="shared" si="20"/>
        <v>5</v>
      </c>
      <c r="B1292" s="1">
        <v>41585</v>
      </c>
      <c r="C1292" s="2">
        <v>0.47916666666666669</v>
      </c>
      <c r="D1292"/>
      <c r="E1292"/>
      <c r="F1292"/>
      <c r="G1292">
        <v>0</v>
      </c>
      <c r="H1292">
        <v>0</v>
      </c>
      <c r="I1292">
        <v>0</v>
      </c>
      <c r="J1292">
        <v>0</v>
      </c>
      <c r="K1292" t="s">
        <v>1441</v>
      </c>
      <c r="L1292" t="s">
        <v>1442</v>
      </c>
      <c r="M1292"/>
      <c r="N1292"/>
      <c r="O1292"/>
      <c r="P1292"/>
    </row>
    <row r="1293" spans="1:16" ht="14.25" customHeight="1" x14ac:dyDescent="0.25">
      <c r="A1293" s="3">
        <f t="shared" si="20"/>
        <v>5</v>
      </c>
      <c r="B1293" s="1">
        <v>41585</v>
      </c>
      <c r="C1293" s="2">
        <v>0.47916666666666669</v>
      </c>
      <c r="D1293"/>
      <c r="E1293"/>
      <c r="F1293"/>
      <c r="G1293">
        <v>0</v>
      </c>
      <c r="H1293">
        <v>0</v>
      </c>
      <c r="I1293">
        <v>0</v>
      </c>
      <c r="J1293">
        <v>0</v>
      </c>
      <c r="K1293" t="s">
        <v>81</v>
      </c>
      <c r="L1293" t="s">
        <v>82</v>
      </c>
      <c r="M1293"/>
      <c r="N1293"/>
      <c r="O1293"/>
      <c r="P1293"/>
    </row>
    <row r="1294" spans="1:16" ht="14.25" customHeight="1" x14ac:dyDescent="0.25">
      <c r="A1294" s="3">
        <f t="shared" si="20"/>
        <v>5</v>
      </c>
      <c r="B1294" s="1">
        <v>41585</v>
      </c>
      <c r="C1294" s="2">
        <v>0.5</v>
      </c>
      <c r="D1294"/>
      <c r="E1294"/>
      <c r="F1294"/>
      <c r="G1294">
        <v>0</v>
      </c>
      <c r="H1294">
        <v>0</v>
      </c>
      <c r="I1294">
        <v>0</v>
      </c>
      <c r="J1294">
        <v>0</v>
      </c>
      <c r="K1294" t="s">
        <v>14</v>
      </c>
      <c r="L1294" t="s">
        <v>15</v>
      </c>
      <c r="M1294"/>
      <c r="N1294"/>
      <c r="O1294"/>
      <c r="P1294"/>
    </row>
    <row r="1295" spans="1:16" ht="14.25" customHeight="1" x14ac:dyDescent="0.25">
      <c r="A1295" s="3">
        <f t="shared" si="20"/>
        <v>5</v>
      </c>
      <c r="B1295" s="1">
        <v>41585</v>
      </c>
      <c r="C1295" s="2">
        <v>0.5</v>
      </c>
      <c r="D1295"/>
      <c r="E1295"/>
      <c r="F1295"/>
      <c r="G1295">
        <v>0</v>
      </c>
      <c r="H1295">
        <v>0</v>
      </c>
      <c r="I1295">
        <v>0</v>
      </c>
      <c r="J1295">
        <v>0</v>
      </c>
      <c r="K1295" t="s">
        <v>1441</v>
      </c>
      <c r="L1295" t="s">
        <v>1442</v>
      </c>
      <c r="M1295"/>
      <c r="N1295"/>
      <c r="O1295"/>
      <c r="P1295"/>
    </row>
    <row r="1296" spans="1:16" ht="14.25" customHeight="1" x14ac:dyDescent="0.25">
      <c r="A1296" s="3">
        <f t="shared" si="20"/>
        <v>5</v>
      </c>
      <c r="B1296" s="1">
        <v>41585</v>
      </c>
      <c r="C1296" s="2">
        <v>0.5</v>
      </c>
      <c r="D1296"/>
      <c r="E1296"/>
      <c r="F1296"/>
      <c r="G1296">
        <v>0</v>
      </c>
      <c r="H1296">
        <v>0</v>
      </c>
      <c r="I1296">
        <v>0</v>
      </c>
      <c r="J1296">
        <v>0</v>
      </c>
      <c r="K1296" t="s">
        <v>81</v>
      </c>
      <c r="L1296" t="s">
        <v>82</v>
      </c>
      <c r="M1296"/>
      <c r="N1296"/>
      <c r="O1296"/>
      <c r="P1296"/>
    </row>
    <row r="1297" spans="1:16" ht="14.25" customHeight="1" x14ac:dyDescent="0.25">
      <c r="A1297" s="3">
        <f t="shared" si="20"/>
        <v>5</v>
      </c>
      <c r="B1297" s="1">
        <v>41585</v>
      </c>
      <c r="C1297" s="2">
        <v>0.52083333333333337</v>
      </c>
      <c r="D1297"/>
      <c r="E1297"/>
      <c r="F1297"/>
      <c r="G1297">
        <v>0</v>
      </c>
      <c r="H1297">
        <v>0</v>
      </c>
      <c r="I1297">
        <v>0</v>
      </c>
      <c r="J1297">
        <v>0</v>
      </c>
      <c r="K1297" t="s">
        <v>14</v>
      </c>
      <c r="L1297" t="s">
        <v>15</v>
      </c>
      <c r="M1297"/>
      <c r="N1297"/>
      <c r="O1297"/>
      <c r="P1297"/>
    </row>
    <row r="1298" spans="1:16" ht="14.25" customHeight="1" x14ac:dyDescent="0.25">
      <c r="A1298" s="3">
        <f t="shared" si="20"/>
        <v>5</v>
      </c>
      <c r="B1298" s="1">
        <v>41585</v>
      </c>
      <c r="C1298" s="2">
        <v>0.52083333333333337</v>
      </c>
      <c r="D1298"/>
      <c r="E1298"/>
      <c r="F1298"/>
      <c r="G1298">
        <v>0</v>
      </c>
      <c r="H1298">
        <v>0</v>
      </c>
      <c r="I1298">
        <v>0</v>
      </c>
      <c r="J1298">
        <v>0</v>
      </c>
      <c r="K1298" t="s">
        <v>1441</v>
      </c>
      <c r="L1298" t="s">
        <v>1442</v>
      </c>
      <c r="M1298"/>
      <c r="N1298"/>
      <c r="O1298"/>
      <c r="P1298"/>
    </row>
    <row r="1299" spans="1:16" ht="14.25" customHeight="1" x14ac:dyDescent="0.25">
      <c r="A1299" s="3">
        <f t="shared" si="20"/>
        <v>5</v>
      </c>
      <c r="B1299" s="1">
        <v>41585</v>
      </c>
      <c r="C1299" s="2">
        <v>0.52083333333333337</v>
      </c>
      <c r="D1299"/>
      <c r="E1299"/>
      <c r="F1299"/>
      <c r="G1299">
        <v>0</v>
      </c>
      <c r="H1299">
        <v>0</v>
      </c>
      <c r="I1299">
        <v>0</v>
      </c>
      <c r="J1299">
        <v>0</v>
      </c>
      <c r="K1299" t="s">
        <v>81</v>
      </c>
      <c r="L1299" t="s">
        <v>82</v>
      </c>
      <c r="M1299"/>
      <c r="N1299"/>
      <c r="O1299"/>
      <c r="P1299"/>
    </row>
    <row r="1300" spans="1:16" ht="14.25" customHeight="1" x14ac:dyDescent="0.25">
      <c r="A1300" s="3">
        <f t="shared" si="20"/>
        <v>5</v>
      </c>
      <c r="B1300" s="1">
        <v>41585</v>
      </c>
      <c r="C1300" s="2">
        <v>0.54166666666666663</v>
      </c>
      <c r="D1300"/>
      <c r="E1300"/>
      <c r="F1300"/>
      <c r="G1300">
        <v>0</v>
      </c>
      <c r="H1300">
        <v>0</v>
      </c>
      <c r="I1300">
        <v>0</v>
      </c>
      <c r="J1300">
        <v>0</v>
      </c>
      <c r="K1300" t="s">
        <v>81</v>
      </c>
      <c r="L1300" t="s">
        <v>82</v>
      </c>
      <c r="M1300"/>
      <c r="N1300"/>
      <c r="O1300"/>
      <c r="P1300"/>
    </row>
    <row r="1301" spans="1:16" ht="14.25" customHeight="1" x14ac:dyDescent="0.25">
      <c r="A1301" s="3">
        <f t="shared" si="20"/>
        <v>5</v>
      </c>
      <c r="B1301" s="1">
        <v>41585</v>
      </c>
      <c r="C1301" s="2">
        <v>0.58333333333333337</v>
      </c>
      <c r="D1301"/>
      <c r="E1301"/>
      <c r="F1301"/>
      <c r="G1301">
        <v>0</v>
      </c>
      <c r="H1301">
        <v>0</v>
      </c>
      <c r="I1301">
        <v>0</v>
      </c>
      <c r="J1301">
        <v>0</v>
      </c>
      <c r="K1301" t="s">
        <v>39</v>
      </c>
      <c r="L1301" t="s">
        <v>40</v>
      </c>
      <c r="M1301"/>
      <c r="N1301"/>
      <c r="O1301"/>
      <c r="P1301"/>
    </row>
    <row r="1302" spans="1:16" ht="14.25" customHeight="1" x14ac:dyDescent="0.25">
      <c r="A1302" s="3">
        <f t="shared" si="20"/>
        <v>5</v>
      </c>
      <c r="B1302" s="1">
        <v>41585</v>
      </c>
      <c r="C1302" s="2">
        <v>0.60416666666666663</v>
      </c>
      <c r="D1302"/>
      <c r="E1302"/>
      <c r="F1302"/>
      <c r="G1302">
        <v>0</v>
      </c>
      <c r="H1302">
        <v>0</v>
      </c>
      <c r="I1302">
        <v>0</v>
      </c>
      <c r="J1302">
        <v>0</v>
      </c>
      <c r="K1302" t="s">
        <v>39</v>
      </c>
      <c r="L1302" t="s">
        <v>40</v>
      </c>
      <c r="M1302"/>
      <c r="N1302"/>
      <c r="O1302"/>
      <c r="P1302"/>
    </row>
    <row r="1303" spans="1:16" ht="14.25" customHeight="1" x14ac:dyDescent="0.25">
      <c r="A1303" s="3">
        <f t="shared" si="20"/>
        <v>5</v>
      </c>
      <c r="B1303" s="1">
        <v>41585</v>
      </c>
      <c r="C1303" s="2">
        <v>0.60416666666666663</v>
      </c>
      <c r="D1303"/>
      <c r="E1303"/>
      <c r="F1303"/>
      <c r="G1303">
        <v>0</v>
      </c>
      <c r="H1303">
        <v>0</v>
      </c>
      <c r="I1303">
        <v>0</v>
      </c>
      <c r="J1303">
        <v>0</v>
      </c>
      <c r="K1303" t="s">
        <v>69</v>
      </c>
      <c r="L1303" t="s">
        <v>70</v>
      </c>
      <c r="M1303"/>
      <c r="N1303"/>
      <c r="O1303"/>
      <c r="P1303"/>
    </row>
    <row r="1304" spans="1:16" ht="14.25" customHeight="1" x14ac:dyDescent="0.25">
      <c r="A1304" s="3">
        <f t="shared" si="20"/>
        <v>5</v>
      </c>
      <c r="B1304" s="1">
        <v>41585</v>
      </c>
      <c r="C1304" s="2">
        <v>0.625</v>
      </c>
      <c r="D1304"/>
      <c r="E1304"/>
      <c r="F1304"/>
      <c r="G1304">
        <v>0</v>
      </c>
      <c r="H1304">
        <v>0</v>
      </c>
      <c r="I1304">
        <v>0</v>
      </c>
      <c r="J1304">
        <v>0</v>
      </c>
      <c r="K1304" t="s">
        <v>39</v>
      </c>
      <c r="L1304" t="s">
        <v>40</v>
      </c>
      <c r="M1304"/>
      <c r="N1304"/>
      <c r="O1304"/>
      <c r="P1304"/>
    </row>
    <row r="1305" spans="1:16" ht="14.25" customHeight="1" x14ac:dyDescent="0.25">
      <c r="A1305" s="3">
        <f t="shared" si="20"/>
        <v>5</v>
      </c>
      <c r="B1305" s="1">
        <v>41585</v>
      </c>
      <c r="C1305" s="2">
        <v>0.625</v>
      </c>
      <c r="D1305" t="s">
        <v>238</v>
      </c>
      <c r="E1305" t="s">
        <v>1452</v>
      </c>
      <c r="F1305"/>
      <c r="G1305">
        <v>1</v>
      </c>
      <c r="H1305">
        <v>0</v>
      </c>
      <c r="I1305">
        <v>0</v>
      </c>
      <c r="J1305">
        <v>0</v>
      </c>
      <c r="K1305" t="s">
        <v>69</v>
      </c>
      <c r="L1305" t="s">
        <v>70</v>
      </c>
      <c r="M1305" t="s">
        <v>617</v>
      </c>
      <c r="N1305" t="s">
        <v>618</v>
      </c>
      <c r="O1305" t="s">
        <v>619</v>
      </c>
      <c r="P1305" t="s">
        <v>21</v>
      </c>
    </row>
    <row r="1306" spans="1:16" ht="14.25" customHeight="1" x14ac:dyDescent="0.25">
      <c r="A1306" s="3">
        <f t="shared" si="20"/>
        <v>5</v>
      </c>
      <c r="B1306" s="1">
        <v>41585</v>
      </c>
      <c r="C1306" s="2">
        <v>0.64583333333333337</v>
      </c>
      <c r="D1306"/>
      <c r="E1306"/>
      <c r="F1306"/>
      <c r="G1306">
        <v>0</v>
      </c>
      <c r="H1306">
        <v>0</v>
      </c>
      <c r="I1306">
        <v>0</v>
      </c>
      <c r="J1306">
        <v>0</v>
      </c>
      <c r="K1306" t="s">
        <v>39</v>
      </c>
      <c r="L1306" t="s">
        <v>40</v>
      </c>
      <c r="M1306"/>
      <c r="N1306"/>
      <c r="O1306"/>
      <c r="P1306"/>
    </row>
    <row r="1307" spans="1:16" ht="14.25" customHeight="1" x14ac:dyDescent="0.25">
      <c r="A1307" s="3">
        <f t="shared" si="20"/>
        <v>5</v>
      </c>
      <c r="B1307" s="1">
        <v>41585</v>
      </c>
      <c r="C1307" s="2">
        <v>0.64583333333333337</v>
      </c>
      <c r="D1307" t="s">
        <v>475</v>
      </c>
      <c r="E1307" t="s">
        <v>1644</v>
      </c>
      <c r="F1307"/>
      <c r="G1307">
        <v>0</v>
      </c>
      <c r="H1307">
        <v>1</v>
      </c>
      <c r="I1307">
        <v>0</v>
      </c>
      <c r="J1307">
        <v>1</v>
      </c>
      <c r="K1307" t="s">
        <v>95</v>
      </c>
      <c r="L1307" t="s">
        <v>96</v>
      </c>
      <c r="M1307" t="s">
        <v>1603</v>
      </c>
      <c r="N1307" t="s">
        <v>1604</v>
      </c>
      <c r="O1307" t="s">
        <v>1605</v>
      </c>
      <c r="P1307" t="s">
        <v>51</v>
      </c>
    </row>
    <row r="1308" spans="1:16" ht="14.25" customHeight="1" x14ac:dyDescent="0.25">
      <c r="A1308" s="3">
        <f t="shared" si="20"/>
        <v>5</v>
      </c>
      <c r="B1308" s="1">
        <v>41585</v>
      </c>
      <c r="C1308" s="2">
        <v>0.66666666666666663</v>
      </c>
      <c r="D1308"/>
      <c r="E1308"/>
      <c r="F1308"/>
      <c r="G1308">
        <v>0</v>
      </c>
      <c r="H1308">
        <v>0</v>
      </c>
      <c r="I1308">
        <v>0</v>
      </c>
      <c r="J1308">
        <v>0</v>
      </c>
      <c r="K1308" t="s">
        <v>39</v>
      </c>
      <c r="L1308" t="s">
        <v>40</v>
      </c>
      <c r="M1308"/>
      <c r="N1308"/>
      <c r="O1308"/>
      <c r="P1308"/>
    </row>
    <row r="1309" spans="1:16" ht="14.25" customHeight="1" x14ac:dyDescent="0.25">
      <c r="A1309" s="3">
        <f t="shared" si="20"/>
        <v>5</v>
      </c>
      <c r="B1309" s="1">
        <v>41585</v>
      </c>
      <c r="C1309" s="2">
        <v>0.66666666666666663</v>
      </c>
      <c r="D1309" t="s">
        <v>268</v>
      </c>
      <c r="E1309" t="s">
        <v>1631</v>
      </c>
      <c r="F1309"/>
      <c r="G1309">
        <v>1</v>
      </c>
      <c r="H1309">
        <v>0</v>
      </c>
      <c r="I1309">
        <v>0</v>
      </c>
      <c r="J1309">
        <v>1</v>
      </c>
      <c r="K1309" t="s">
        <v>57</v>
      </c>
      <c r="L1309" t="s">
        <v>58</v>
      </c>
      <c r="M1309" t="s">
        <v>1584</v>
      </c>
      <c r="N1309" t="s">
        <v>1585</v>
      </c>
      <c r="O1309" t="s">
        <v>1586</v>
      </c>
      <c r="P1309" t="s">
        <v>29</v>
      </c>
    </row>
    <row r="1310" spans="1:16" ht="14.25" customHeight="1" x14ac:dyDescent="0.25">
      <c r="A1310" s="3">
        <f t="shared" si="20"/>
        <v>5</v>
      </c>
      <c r="B1310" s="1">
        <v>41585</v>
      </c>
      <c r="C1310" s="2">
        <v>0.66666666666666663</v>
      </c>
      <c r="D1310" t="s">
        <v>264</v>
      </c>
      <c r="E1310" t="s">
        <v>1630</v>
      </c>
      <c r="F1310"/>
      <c r="G1310">
        <v>0</v>
      </c>
      <c r="H1310">
        <v>1</v>
      </c>
      <c r="I1310">
        <v>0</v>
      </c>
      <c r="J1310">
        <v>0</v>
      </c>
      <c r="K1310" t="s">
        <v>95</v>
      </c>
      <c r="L1310" t="s">
        <v>96</v>
      </c>
      <c r="M1310" t="s">
        <v>944</v>
      </c>
      <c r="N1310" t="s">
        <v>945</v>
      </c>
      <c r="O1310" t="s">
        <v>946</v>
      </c>
      <c r="P1310" t="s">
        <v>21</v>
      </c>
    </row>
    <row r="1311" spans="1:16" ht="14.25" customHeight="1" x14ac:dyDescent="0.25">
      <c r="A1311" s="3">
        <f t="shared" si="20"/>
        <v>5</v>
      </c>
      <c r="B1311" s="1">
        <v>41585</v>
      </c>
      <c r="C1311" s="2">
        <v>0.6875</v>
      </c>
      <c r="D1311"/>
      <c r="E1311"/>
      <c r="F1311"/>
      <c r="G1311">
        <v>0</v>
      </c>
      <c r="H1311">
        <v>0</v>
      </c>
      <c r="I1311">
        <v>0</v>
      </c>
      <c r="J1311">
        <v>0</v>
      </c>
      <c r="K1311" t="s">
        <v>39</v>
      </c>
      <c r="L1311" t="s">
        <v>40</v>
      </c>
      <c r="M1311"/>
      <c r="N1311"/>
      <c r="O1311"/>
      <c r="P1311"/>
    </row>
    <row r="1312" spans="1:16" ht="14.25" customHeight="1" x14ac:dyDescent="0.25">
      <c r="A1312" s="3">
        <f t="shared" si="20"/>
        <v>5</v>
      </c>
      <c r="B1312" s="1">
        <v>41585</v>
      </c>
      <c r="C1312" s="2">
        <v>0.6875</v>
      </c>
      <c r="D1312" t="s">
        <v>268</v>
      </c>
      <c r="E1312" t="s">
        <v>1632</v>
      </c>
      <c r="F1312"/>
      <c r="G1312">
        <v>0</v>
      </c>
      <c r="H1312">
        <v>1</v>
      </c>
      <c r="I1312">
        <v>0</v>
      </c>
      <c r="J1312">
        <v>1</v>
      </c>
      <c r="K1312" t="s">
        <v>57</v>
      </c>
      <c r="L1312" t="s">
        <v>58</v>
      </c>
      <c r="M1312" t="s">
        <v>1633</v>
      </c>
      <c r="N1312" t="s">
        <v>1634</v>
      </c>
      <c r="O1312" t="s">
        <v>1635</v>
      </c>
      <c r="P1312" t="s">
        <v>29</v>
      </c>
    </row>
    <row r="1313" spans="1:16" ht="14.25" customHeight="1" x14ac:dyDescent="0.25">
      <c r="A1313" s="3">
        <f t="shared" si="20"/>
        <v>5</v>
      </c>
      <c r="B1313" s="1">
        <v>41585</v>
      </c>
      <c r="C1313" s="2">
        <v>0.6875</v>
      </c>
      <c r="D1313" t="s">
        <v>264</v>
      </c>
      <c r="E1313" t="s">
        <v>1630</v>
      </c>
      <c r="F1313"/>
      <c r="G1313">
        <v>0</v>
      </c>
      <c r="H1313">
        <v>1</v>
      </c>
      <c r="I1313">
        <v>0</v>
      </c>
      <c r="J1313">
        <v>0</v>
      </c>
      <c r="K1313" t="s">
        <v>95</v>
      </c>
      <c r="L1313" t="s">
        <v>96</v>
      </c>
      <c r="M1313" t="s">
        <v>944</v>
      </c>
      <c r="N1313" t="s">
        <v>945</v>
      </c>
      <c r="O1313" t="s">
        <v>946</v>
      </c>
      <c r="P1313" t="s">
        <v>21</v>
      </c>
    </row>
    <row r="1314" spans="1:16" ht="14.25" customHeight="1" x14ac:dyDescent="0.25">
      <c r="A1314" s="3">
        <f t="shared" si="20"/>
        <v>5</v>
      </c>
      <c r="B1314" s="1">
        <v>41585</v>
      </c>
      <c r="C1314" s="2">
        <v>0.70833333333333337</v>
      </c>
      <c r="D1314"/>
      <c r="E1314"/>
      <c r="F1314"/>
      <c r="G1314">
        <v>0</v>
      </c>
      <c r="H1314">
        <v>0</v>
      </c>
      <c r="I1314">
        <v>0</v>
      </c>
      <c r="J1314">
        <v>0</v>
      </c>
      <c r="K1314" t="s">
        <v>39</v>
      </c>
      <c r="L1314" t="s">
        <v>40</v>
      </c>
      <c r="M1314"/>
      <c r="N1314"/>
      <c r="O1314"/>
      <c r="P1314"/>
    </row>
    <row r="1315" spans="1:16" ht="14.25" customHeight="1" x14ac:dyDescent="0.25">
      <c r="A1315" s="3">
        <f t="shared" si="20"/>
        <v>5</v>
      </c>
      <c r="B1315" s="1">
        <v>41585</v>
      </c>
      <c r="C1315" s="2">
        <v>0.70833333333333337</v>
      </c>
      <c r="D1315" t="s">
        <v>268</v>
      </c>
      <c r="E1315" t="s">
        <v>1636</v>
      </c>
      <c r="F1315"/>
      <c r="G1315">
        <v>0</v>
      </c>
      <c r="H1315">
        <v>1</v>
      </c>
      <c r="I1315">
        <v>0</v>
      </c>
      <c r="J1315">
        <v>1</v>
      </c>
      <c r="K1315" t="s">
        <v>57</v>
      </c>
      <c r="L1315" t="s">
        <v>58</v>
      </c>
      <c r="M1315" t="s">
        <v>1637</v>
      </c>
      <c r="N1315" t="s">
        <v>1638</v>
      </c>
      <c r="O1315" t="s">
        <v>1639</v>
      </c>
      <c r="P1315" t="s">
        <v>29</v>
      </c>
    </row>
    <row r="1316" spans="1:16" ht="14.25" customHeight="1" x14ac:dyDescent="0.25">
      <c r="A1316" s="3">
        <f t="shared" si="20"/>
        <v>5</v>
      </c>
      <c r="B1316" s="1">
        <v>41585</v>
      </c>
      <c r="C1316" s="2">
        <v>0.70833333333333337</v>
      </c>
      <c r="D1316" t="s">
        <v>264</v>
      </c>
      <c r="E1316" t="s">
        <v>1453</v>
      </c>
      <c r="F1316"/>
      <c r="G1316">
        <v>0</v>
      </c>
      <c r="H1316">
        <v>1</v>
      </c>
      <c r="I1316">
        <v>0</v>
      </c>
      <c r="J1316">
        <v>1</v>
      </c>
      <c r="K1316" t="s">
        <v>95</v>
      </c>
      <c r="L1316" t="s">
        <v>96</v>
      </c>
      <c r="M1316" t="s">
        <v>1454</v>
      </c>
      <c r="N1316" t="s">
        <v>1455</v>
      </c>
      <c r="O1316" t="s">
        <v>1456</v>
      </c>
      <c r="P1316" t="s">
        <v>29</v>
      </c>
    </row>
    <row r="1317" spans="1:16" ht="14.25" customHeight="1" x14ac:dyDescent="0.25">
      <c r="A1317" s="3">
        <f t="shared" si="20"/>
        <v>5</v>
      </c>
      <c r="B1317" s="1">
        <v>41585</v>
      </c>
      <c r="C1317" s="2">
        <v>0.72916666666666663</v>
      </c>
      <c r="D1317"/>
      <c r="E1317"/>
      <c r="F1317"/>
      <c r="G1317">
        <v>0</v>
      </c>
      <c r="H1317">
        <v>0</v>
      </c>
      <c r="I1317">
        <v>0</v>
      </c>
      <c r="J1317">
        <v>0</v>
      </c>
      <c r="K1317" t="s">
        <v>39</v>
      </c>
      <c r="L1317" t="s">
        <v>40</v>
      </c>
      <c r="M1317"/>
      <c r="N1317"/>
      <c r="O1317"/>
      <c r="P1317"/>
    </row>
    <row r="1318" spans="1:16" ht="14.25" customHeight="1" x14ac:dyDescent="0.25">
      <c r="A1318" s="3">
        <f t="shared" si="20"/>
        <v>5</v>
      </c>
      <c r="B1318" s="1">
        <v>41585</v>
      </c>
      <c r="C1318" s="2">
        <v>0.72916666666666663</v>
      </c>
      <c r="D1318" t="s">
        <v>249</v>
      </c>
      <c r="E1318" t="s">
        <v>1645</v>
      </c>
      <c r="F1318"/>
      <c r="G1318">
        <v>0</v>
      </c>
      <c r="H1318">
        <v>1</v>
      </c>
      <c r="I1318">
        <v>0</v>
      </c>
      <c r="J1318">
        <v>0</v>
      </c>
      <c r="K1318" t="s">
        <v>14</v>
      </c>
      <c r="L1318" t="s">
        <v>15</v>
      </c>
      <c r="M1318" t="s">
        <v>366</v>
      </c>
      <c r="N1318" t="s">
        <v>367</v>
      </c>
      <c r="O1318" t="s">
        <v>368</v>
      </c>
      <c r="P1318" t="s">
        <v>29</v>
      </c>
    </row>
    <row r="1319" spans="1:16" ht="14.25" customHeight="1" x14ac:dyDescent="0.25">
      <c r="A1319" s="3">
        <f t="shared" si="20"/>
        <v>5</v>
      </c>
      <c r="B1319" s="1">
        <v>41585</v>
      </c>
      <c r="C1319" s="2">
        <v>0.72916666666666663</v>
      </c>
      <c r="D1319" t="s">
        <v>268</v>
      </c>
      <c r="E1319" t="s">
        <v>1640</v>
      </c>
      <c r="F1319"/>
      <c r="G1319">
        <v>1</v>
      </c>
      <c r="H1319">
        <v>0</v>
      </c>
      <c r="I1319">
        <v>0</v>
      </c>
      <c r="J1319">
        <v>1</v>
      </c>
      <c r="K1319" t="s">
        <v>57</v>
      </c>
      <c r="L1319" t="s">
        <v>58</v>
      </c>
      <c r="M1319" t="s">
        <v>1641</v>
      </c>
      <c r="N1319" t="s">
        <v>1642</v>
      </c>
      <c r="O1319" t="s">
        <v>1643</v>
      </c>
      <c r="P1319" t="s">
        <v>29</v>
      </c>
    </row>
    <row r="1320" spans="1:16" ht="14.25" customHeight="1" x14ac:dyDescent="0.25">
      <c r="A1320" s="3">
        <f t="shared" si="20"/>
        <v>5</v>
      </c>
      <c r="B1320" s="1">
        <v>41585</v>
      </c>
      <c r="C1320" s="2">
        <v>0.75</v>
      </c>
      <c r="D1320"/>
      <c r="E1320"/>
      <c r="F1320"/>
      <c r="G1320">
        <v>0</v>
      </c>
      <c r="H1320">
        <v>0</v>
      </c>
      <c r="I1320">
        <v>0</v>
      </c>
      <c r="J1320">
        <v>0</v>
      </c>
      <c r="K1320" t="s">
        <v>39</v>
      </c>
      <c r="L1320" t="s">
        <v>40</v>
      </c>
      <c r="M1320"/>
      <c r="N1320"/>
      <c r="O1320"/>
      <c r="P1320"/>
    </row>
    <row r="1321" spans="1:16" ht="14.25" customHeight="1" x14ac:dyDescent="0.25">
      <c r="A1321" s="3">
        <f t="shared" si="20"/>
        <v>5</v>
      </c>
      <c r="B1321" s="1">
        <v>41585</v>
      </c>
      <c r="C1321" s="2">
        <v>0.75</v>
      </c>
      <c r="D1321" t="s">
        <v>249</v>
      </c>
      <c r="E1321" t="s">
        <v>1457</v>
      </c>
      <c r="F1321"/>
      <c r="G1321">
        <v>0</v>
      </c>
      <c r="H1321">
        <v>1</v>
      </c>
      <c r="I1321">
        <v>0</v>
      </c>
      <c r="J1321">
        <v>0</v>
      </c>
      <c r="K1321" t="s">
        <v>14</v>
      </c>
      <c r="L1321" t="s">
        <v>15</v>
      </c>
      <c r="M1321" t="s">
        <v>1458</v>
      </c>
      <c r="N1321" t="s">
        <v>1459</v>
      </c>
      <c r="O1321" t="s">
        <v>1460</v>
      </c>
      <c r="P1321" t="s">
        <v>29</v>
      </c>
    </row>
    <row r="1322" spans="1:16" ht="14.25" customHeight="1" x14ac:dyDescent="0.25">
      <c r="A1322" s="3">
        <f t="shared" si="20"/>
        <v>5</v>
      </c>
      <c r="B1322" s="1">
        <v>41585</v>
      </c>
      <c r="C1322" s="2">
        <v>0.75</v>
      </c>
      <c r="D1322"/>
      <c r="E1322"/>
      <c r="F1322"/>
      <c r="G1322">
        <v>0</v>
      </c>
      <c r="H1322">
        <v>0</v>
      </c>
      <c r="I1322">
        <v>0</v>
      </c>
      <c r="J1322">
        <v>0</v>
      </c>
      <c r="K1322" t="s">
        <v>57</v>
      </c>
      <c r="L1322" t="s">
        <v>58</v>
      </c>
      <c r="M1322"/>
      <c r="N1322"/>
      <c r="O1322"/>
      <c r="P1322"/>
    </row>
    <row r="1323" spans="1:16" ht="14.25" customHeight="1" x14ac:dyDescent="0.25">
      <c r="A1323" s="3">
        <f t="shared" si="20"/>
        <v>5</v>
      </c>
      <c r="B1323" s="1">
        <v>41585</v>
      </c>
      <c r="C1323" s="2">
        <v>0.77083333333333337</v>
      </c>
      <c r="D1323"/>
      <c r="E1323"/>
      <c r="F1323"/>
      <c r="G1323">
        <v>0</v>
      </c>
      <c r="H1323">
        <v>0</v>
      </c>
      <c r="I1323">
        <v>0</v>
      </c>
      <c r="J1323">
        <v>0</v>
      </c>
      <c r="K1323" t="s">
        <v>39</v>
      </c>
      <c r="L1323" t="s">
        <v>40</v>
      </c>
      <c r="M1323"/>
      <c r="N1323"/>
      <c r="O1323"/>
      <c r="P1323"/>
    </row>
    <row r="1324" spans="1:16" ht="14.25" customHeight="1" x14ac:dyDescent="0.25">
      <c r="A1324" s="3">
        <f t="shared" si="20"/>
        <v>5</v>
      </c>
      <c r="B1324" s="1">
        <v>41585</v>
      </c>
      <c r="C1324" s="2">
        <v>0.77083333333333337</v>
      </c>
      <c r="D1324" t="s">
        <v>249</v>
      </c>
      <c r="E1324" t="s">
        <v>1646</v>
      </c>
      <c r="F1324"/>
      <c r="G1324">
        <v>0</v>
      </c>
      <c r="H1324">
        <v>1</v>
      </c>
      <c r="I1324">
        <v>0</v>
      </c>
      <c r="J1324">
        <v>0</v>
      </c>
      <c r="K1324" t="s">
        <v>14</v>
      </c>
      <c r="L1324" t="s">
        <v>15</v>
      </c>
      <c r="M1324" t="s">
        <v>1458</v>
      </c>
      <c r="N1324" t="s">
        <v>1459</v>
      </c>
      <c r="O1324" t="s">
        <v>1460</v>
      </c>
      <c r="P1324" t="s">
        <v>29</v>
      </c>
    </row>
    <row r="1325" spans="1:16" ht="14.25" customHeight="1" x14ac:dyDescent="0.25">
      <c r="A1325" s="3">
        <f t="shared" si="20"/>
        <v>5</v>
      </c>
      <c r="B1325" s="1">
        <v>41585</v>
      </c>
      <c r="C1325" s="2">
        <v>0.77083333333333337</v>
      </c>
      <c r="D1325"/>
      <c r="E1325"/>
      <c r="F1325"/>
      <c r="G1325">
        <v>0</v>
      </c>
      <c r="H1325">
        <v>0</v>
      </c>
      <c r="I1325">
        <v>0</v>
      </c>
      <c r="J1325">
        <v>0</v>
      </c>
      <c r="K1325" t="s">
        <v>57</v>
      </c>
      <c r="L1325" t="s">
        <v>58</v>
      </c>
      <c r="M1325"/>
      <c r="N1325"/>
      <c r="O1325"/>
      <c r="P1325"/>
    </row>
    <row r="1326" spans="1:16" ht="14.25" customHeight="1" x14ac:dyDescent="0.25">
      <c r="A1326" s="3">
        <f t="shared" si="20"/>
        <v>5</v>
      </c>
      <c r="B1326" s="1">
        <v>41585</v>
      </c>
      <c r="C1326" s="2">
        <v>0.79166666666666663</v>
      </c>
      <c r="D1326"/>
      <c r="E1326"/>
      <c r="F1326"/>
      <c r="G1326">
        <v>0</v>
      </c>
      <c r="H1326">
        <v>0</v>
      </c>
      <c r="I1326">
        <v>0</v>
      </c>
      <c r="J1326">
        <v>0</v>
      </c>
      <c r="K1326" t="s">
        <v>39</v>
      </c>
      <c r="L1326" t="s">
        <v>40</v>
      </c>
      <c r="M1326"/>
      <c r="N1326"/>
      <c r="O1326"/>
      <c r="P1326"/>
    </row>
    <row r="1327" spans="1:16" ht="14.25" customHeight="1" x14ac:dyDescent="0.25">
      <c r="A1327" s="3">
        <f t="shared" si="20"/>
        <v>5</v>
      </c>
      <c r="B1327" s="1">
        <v>41585</v>
      </c>
      <c r="C1327" s="2">
        <v>0.79166666666666663</v>
      </c>
      <c r="D1327"/>
      <c r="E1327"/>
      <c r="F1327"/>
      <c r="G1327">
        <v>0</v>
      </c>
      <c r="H1327">
        <v>0</v>
      </c>
      <c r="I1327">
        <v>0</v>
      </c>
      <c r="J1327">
        <v>0</v>
      </c>
      <c r="K1327" t="s">
        <v>14</v>
      </c>
      <c r="L1327" t="s">
        <v>15</v>
      </c>
      <c r="M1327"/>
      <c r="N1327"/>
      <c r="O1327"/>
      <c r="P1327"/>
    </row>
    <row r="1328" spans="1:16" ht="14.25" customHeight="1" x14ac:dyDescent="0.25">
      <c r="A1328" s="3">
        <f t="shared" si="20"/>
        <v>5</v>
      </c>
      <c r="B1328" s="1">
        <v>41585</v>
      </c>
      <c r="C1328" s="2">
        <v>0.8125</v>
      </c>
      <c r="D1328"/>
      <c r="E1328"/>
      <c r="F1328"/>
      <c r="G1328">
        <v>0</v>
      </c>
      <c r="H1328">
        <v>0</v>
      </c>
      <c r="I1328">
        <v>0</v>
      </c>
      <c r="J1328">
        <v>0</v>
      </c>
      <c r="K1328" t="s">
        <v>39</v>
      </c>
      <c r="L1328" t="s">
        <v>40</v>
      </c>
      <c r="M1328"/>
      <c r="N1328"/>
      <c r="O1328"/>
      <c r="P1328"/>
    </row>
    <row r="1329" spans="1:16" ht="14.25" customHeight="1" x14ac:dyDescent="0.25">
      <c r="A1329" s="3">
        <f t="shared" si="20"/>
        <v>5</v>
      </c>
      <c r="B1329" s="1">
        <v>41585</v>
      </c>
      <c r="C1329" s="2">
        <v>0.83333333333333337</v>
      </c>
      <c r="D1329"/>
      <c r="E1329"/>
      <c r="F1329"/>
      <c r="G1329">
        <v>0</v>
      </c>
      <c r="H1329">
        <v>0</v>
      </c>
      <c r="I1329">
        <v>0</v>
      </c>
      <c r="J1329">
        <v>0</v>
      </c>
      <c r="K1329" t="s">
        <v>39</v>
      </c>
      <c r="L1329" t="s">
        <v>40</v>
      </c>
      <c r="M1329"/>
      <c r="N1329"/>
      <c r="O1329"/>
      <c r="P1329"/>
    </row>
    <row r="1330" spans="1:16" ht="14.25" customHeight="1" x14ac:dyDescent="0.25">
      <c r="A1330" s="3">
        <f t="shared" si="20"/>
        <v>2</v>
      </c>
      <c r="B1330" s="1">
        <v>41589</v>
      </c>
      <c r="C1330" s="2">
        <v>0.375</v>
      </c>
      <c r="D1330"/>
      <c r="E1330"/>
      <c r="F1330"/>
      <c r="G1330">
        <v>0</v>
      </c>
      <c r="H1330">
        <v>0</v>
      </c>
      <c r="I1330">
        <v>0</v>
      </c>
      <c r="J1330">
        <v>0</v>
      </c>
      <c r="K1330" t="s">
        <v>16</v>
      </c>
      <c r="L1330" t="s">
        <v>17</v>
      </c>
      <c r="M1330"/>
      <c r="N1330"/>
      <c r="O1330"/>
      <c r="P1330"/>
    </row>
    <row r="1331" spans="1:16" ht="14.25" customHeight="1" x14ac:dyDescent="0.25">
      <c r="A1331" s="3">
        <f t="shared" si="20"/>
        <v>2</v>
      </c>
      <c r="B1331" s="1">
        <v>41589</v>
      </c>
      <c r="C1331" s="2">
        <v>0.39583333333333331</v>
      </c>
      <c r="D1331"/>
      <c r="E1331"/>
      <c r="F1331"/>
      <c r="G1331">
        <v>0</v>
      </c>
      <c r="H1331">
        <v>0</v>
      </c>
      <c r="I1331">
        <v>0</v>
      </c>
      <c r="J1331">
        <v>0</v>
      </c>
      <c r="K1331" t="s">
        <v>16</v>
      </c>
      <c r="L1331" t="s">
        <v>17</v>
      </c>
      <c r="M1331"/>
      <c r="N1331"/>
      <c r="O1331"/>
      <c r="P1331"/>
    </row>
    <row r="1332" spans="1:16" ht="14.25" customHeight="1" x14ac:dyDescent="0.25">
      <c r="A1332" s="3">
        <f t="shared" si="20"/>
        <v>2</v>
      </c>
      <c r="B1332" s="1">
        <v>41589</v>
      </c>
      <c r="C1332" s="2">
        <v>0.41666666666666669</v>
      </c>
      <c r="D1332" t="s">
        <v>268</v>
      </c>
      <c r="E1332" t="s">
        <v>1622</v>
      </c>
      <c r="F1332"/>
      <c r="G1332">
        <v>0</v>
      </c>
      <c r="H1332">
        <v>1</v>
      </c>
      <c r="I1332">
        <v>0</v>
      </c>
      <c r="J1332">
        <v>0</v>
      </c>
      <c r="K1332" t="s">
        <v>30</v>
      </c>
      <c r="L1332" t="s">
        <v>31</v>
      </c>
      <c r="M1332" t="s">
        <v>95</v>
      </c>
      <c r="N1332" t="s">
        <v>926</v>
      </c>
      <c r="O1332" t="s">
        <v>927</v>
      </c>
      <c r="P1332" t="s">
        <v>29</v>
      </c>
    </row>
    <row r="1333" spans="1:16" ht="14.25" customHeight="1" x14ac:dyDescent="0.25">
      <c r="A1333" s="3">
        <f t="shared" si="20"/>
        <v>2</v>
      </c>
      <c r="B1333" s="1">
        <v>41589</v>
      </c>
      <c r="C1333" s="2">
        <v>0.41666666666666669</v>
      </c>
      <c r="D1333"/>
      <c r="E1333"/>
      <c r="F1333"/>
      <c r="G1333">
        <v>0</v>
      </c>
      <c r="H1333">
        <v>0</v>
      </c>
      <c r="I1333">
        <v>0</v>
      </c>
      <c r="J1333">
        <v>0</v>
      </c>
      <c r="K1333" t="s">
        <v>16</v>
      </c>
      <c r="L1333" t="s">
        <v>17</v>
      </c>
      <c r="M1333"/>
      <c r="N1333"/>
      <c r="O1333"/>
      <c r="P1333"/>
    </row>
    <row r="1334" spans="1:16" ht="14.25" customHeight="1" x14ac:dyDescent="0.25">
      <c r="A1334" s="3">
        <f t="shared" si="20"/>
        <v>2</v>
      </c>
      <c r="B1334" s="1">
        <v>41589</v>
      </c>
      <c r="C1334" s="2">
        <v>0.4375</v>
      </c>
      <c r="D1334" t="s">
        <v>268</v>
      </c>
      <c r="E1334" t="s">
        <v>1622</v>
      </c>
      <c r="F1334"/>
      <c r="G1334">
        <v>0</v>
      </c>
      <c r="H1334">
        <v>1</v>
      </c>
      <c r="I1334">
        <v>0</v>
      </c>
      <c r="J1334">
        <v>0</v>
      </c>
      <c r="K1334" t="s">
        <v>30</v>
      </c>
      <c r="L1334" t="s">
        <v>31</v>
      </c>
      <c r="M1334" t="s">
        <v>95</v>
      </c>
      <c r="N1334" t="s">
        <v>926</v>
      </c>
      <c r="O1334" t="s">
        <v>927</v>
      </c>
      <c r="P1334" t="s">
        <v>29</v>
      </c>
    </row>
    <row r="1335" spans="1:16" ht="14.25" customHeight="1" x14ac:dyDescent="0.25">
      <c r="A1335" s="3">
        <f t="shared" si="20"/>
        <v>2</v>
      </c>
      <c r="B1335" s="1">
        <v>41589</v>
      </c>
      <c r="C1335" s="2">
        <v>0.4375</v>
      </c>
      <c r="D1335"/>
      <c r="E1335"/>
      <c r="F1335"/>
      <c r="G1335">
        <v>0</v>
      </c>
      <c r="H1335">
        <v>0</v>
      </c>
      <c r="I1335">
        <v>0</v>
      </c>
      <c r="J1335">
        <v>0</v>
      </c>
      <c r="K1335" t="s">
        <v>16</v>
      </c>
      <c r="L1335" t="s">
        <v>17</v>
      </c>
      <c r="M1335"/>
      <c r="N1335"/>
      <c r="O1335"/>
      <c r="P1335"/>
    </row>
    <row r="1336" spans="1:16" ht="14.25" customHeight="1" x14ac:dyDescent="0.25">
      <c r="A1336" s="3">
        <f t="shared" si="20"/>
        <v>2</v>
      </c>
      <c r="B1336" s="1">
        <v>41589</v>
      </c>
      <c r="C1336" s="2">
        <v>0.4375</v>
      </c>
      <c r="D1336" t="s">
        <v>241</v>
      </c>
      <c r="E1336" t="s">
        <v>1627</v>
      </c>
      <c r="F1336"/>
      <c r="G1336">
        <v>0</v>
      </c>
      <c r="H1336">
        <v>1</v>
      </c>
      <c r="I1336">
        <v>0</v>
      </c>
      <c r="J1336">
        <v>0</v>
      </c>
      <c r="K1336" t="s">
        <v>57</v>
      </c>
      <c r="L1336" t="s">
        <v>58</v>
      </c>
      <c r="M1336" t="s">
        <v>550</v>
      </c>
      <c r="N1336" t="s">
        <v>551</v>
      </c>
      <c r="O1336" t="s">
        <v>552</v>
      </c>
      <c r="P1336" t="s">
        <v>21</v>
      </c>
    </row>
    <row r="1337" spans="1:16" ht="14.25" customHeight="1" x14ac:dyDescent="0.25">
      <c r="A1337" s="3">
        <f t="shared" si="20"/>
        <v>2</v>
      </c>
      <c r="B1337" s="1">
        <v>41589</v>
      </c>
      <c r="C1337" s="2">
        <v>0.45833333333333331</v>
      </c>
      <c r="D1337"/>
      <c r="E1337"/>
      <c r="F1337"/>
      <c r="G1337">
        <v>0</v>
      </c>
      <c r="H1337">
        <v>0</v>
      </c>
      <c r="I1337">
        <v>0</v>
      </c>
      <c r="J1337">
        <v>0</v>
      </c>
      <c r="K1337" t="s">
        <v>16</v>
      </c>
      <c r="L1337" t="s">
        <v>17</v>
      </c>
      <c r="M1337"/>
      <c r="N1337"/>
      <c r="O1337"/>
      <c r="P1337"/>
    </row>
    <row r="1338" spans="1:16" ht="14.25" customHeight="1" x14ac:dyDescent="0.25">
      <c r="A1338" s="3">
        <f t="shared" si="20"/>
        <v>2</v>
      </c>
      <c r="B1338" s="1">
        <v>41589</v>
      </c>
      <c r="C1338" s="2">
        <v>0.45833333333333331</v>
      </c>
      <c r="D1338" t="s">
        <v>257</v>
      </c>
      <c r="E1338" t="s">
        <v>1628</v>
      </c>
      <c r="F1338"/>
      <c r="G1338">
        <v>0</v>
      </c>
      <c r="H1338">
        <v>1</v>
      </c>
      <c r="I1338">
        <v>0</v>
      </c>
      <c r="J1338">
        <v>1</v>
      </c>
      <c r="K1338" t="s">
        <v>57</v>
      </c>
      <c r="L1338" t="s">
        <v>58</v>
      </c>
      <c r="M1338" t="s">
        <v>1579</v>
      </c>
      <c r="N1338" t="s">
        <v>1580</v>
      </c>
      <c r="O1338" t="s">
        <v>1581</v>
      </c>
      <c r="P1338" t="s">
        <v>29</v>
      </c>
    </row>
    <row r="1339" spans="1:16" ht="14.25" customHeight="1" x14ac:dyDescent="0.25">
      <c r="A1339" s="3">
        <f t="shared" si="20"/>
        <v>2</v>
      </c>
      <c r="B1339" s="1">
        <v>41589</v>
      </c>
      <c r="C1339" s="2">
        <v>0.47916666666666669</v>
      </c>
      <c r="D1339" t="s">
        <v>268</v>
      </c>
      <c r="E1339" t="s">
        <v>1629</v>
      </c>
      <c r="F1339"/>
      <c r="G1339">
        <v>0</v>
      </c>
      <c r="H1339">
        <v>1</v>
      </c>
      <c r="I1339">
        <v>0</v>
      </c>
      <c r="J1339">
        <v>0</v>
      </c>
      <c r="K1339" t="s">
        <v>57</v>
      </c>
      <c r="L1339" t="s">
        <v>58</v>
      </c>
      <c r="M1339" t="s">
        <v>188</v>
      </c>
      <c r="N1339" t="s">
        <v>189</v>
      </c>
      <c r="O1339" t="s">
        <v>190</v>
      </c>
      <c r="P1339" t="s">
        <v>29</v>
      </c>
    </row>
    <row r="1340" spans="1:16" ht="14.25" customHeight="1" x14ac:dyDescent="0.25">
      <c r="A1340" s="3">
        <f t="shared" si="20"/>
        <v>2</v>
      </c>
      <c r="B1340" s="1">
        <v>41589</v>
      </c>
      <c r="C1340" s="2">
        <v>0.47916666666666669</v>
      </c>
      <c r="D1340" t="s">
        <v>335</v>
      </c>
      <c r="E1340" t="s">
        <v>1623</v>
      </c>
      <c r="F1340"/>
      <c r="G1340">
        <v>1</v>
      </c>
      <c r="H1340">
        <v>0</v>
      </c>
      <c r="I1340">
        <v>0</v>
      </c>
      <c r="J1340">
        <v>0</v>
      </c>
      <c r="K1340" t="s">
        <v>135</v>
      </c>
      <c r="L1340" t="s">
        <v>136</v>
      </c>
      <c r="M1340" t="s">
        <v>77</v>
      </c>
      <c r="N1340" t="s">
        <v>1212</v>
      </c>
      <c r="O1340" t="s">
        <v>1213</v>
      </c>
      <c r="P1340" t="s">
        <v>21</v>
      </c>
    </row>
    <row r="1341" spans="1:16" ht="14.25" customHeight="1" x14ac:dyDescent="0.25">
      <c r="A1341" s="3">
        <f t="shared" si="20"/>
        <v>2</v>
      </c>
      <c r="B1341" s="1">
        <v>41589</v>
      </c>
      <c r="C1341" s="2">
        <v>0.5</v>
      </c>
      <c r="D1341" t="s">
        <v>299</v>
      </c>
      <c r="E1341" t="s">
        <v>1615</v>
      </c>
      <c r="F1341"/>
      <c r="G1341">
        <v>0</v>
      </c>
      <c r="H1341">
        <v>1</v>
      </c>
      <c r="I1341">
        <v>0</v>
      </c>
      <c r="J1341">
        <v>0</v>
      </c>
      <c r="K1341" t="s">
        <v>140</v>
      </c>
      <c r="L1341" t="s">
        <v>141</v>
      </c>
      <c r="M1341" t="s">
        <v>165</v>
      </c>
      <c r="N1341" t="s">
        <v>564</v>
      </c>
      <c r="O1341" t="s">
        <v>565</v>
      </c>
      <c r="P1341" t="s">
        <v>21</v>
      </c>
    </row>
    <row r="1342" spans="1:16" ht="14.25" customHeight="1" x14ac:dyDescent="0.25">
      <c r="A1342" s="3">
        <f t="shared" si="20"/>
        <v>2</v>
      </c>
      <c r="B1342" s="1">
        <v>41589</v>
      </c>
      <c r="C1342" s="2">
        <v>0.5</v>
      </c>
      <c r="D1342"/>
      <c r="E1342"/>
      <c r="F1342"/>
      <c r="G1342">
        <v>0</v>
      </c>
      <c r="H1342">
        <v>0</v>
      </c>
      <c r="I1342">
        <v>0</v>
      </c>
      <c r="J1342">
        <v>0</v>
      </c>
      <c r="K1342" t="s">
        <v>846</v>
      </c>
      <c r="L1342" t="s">
        <v>847</v>
      </c>
      <c r="M1342"/>
      <c r="N1342"/>
      <c r="O1342"/>
      <c r="P1342"/>
    </row>
    <row r="1343" spans="1:16" ht="14.25" customHeight="1" x14ac:dyDescent="0.25">
      <c r="A1343" s="3">
        <f t="shared" si="20"/>
        <v>2</v>
      </c>
      <c r="B1343" s="1">
        <v>41589</v>
      </c>
      <c r="C1343" s="2">
        <v>0.5</v>
      </c>
      <c r="D1343" t="s">
        <v>475</v>
      </c>
      <c r="E1343" t="s">
        <v>1624</v>
      </c>
      <c r="F1343"/>
      <c r="G1343">
        <v>1</v>
      </c>
      <c r="H1343">
        <v>0</v>
      </c>
      <c r="I1343">
        <v>0</v>
      </c>
      <c r="J1343">
        <v>0</v>
      </c>
      <c r="K1343" t="s">
        <v>135</v>
      </c>
      <c r="L1343" t="s">
        <v>136</v>
      </c>
      <c r="M1343" t="s">
        <v>944</v>
      </c>
      <c r="N1343" t="s">
        <v>945</v>
      </c>
      <c r="O1343" t="s">
        <v>946</v>
      </c>
      <c r="P1343" t="s">
        <v>21</v>
      </c>
    </row>
    <row r="1344" spans="1:16" ht="14.25" customHeight="1" x14ac:dyDescent="0.25">
      <c r="A1344" s="3">
        <f t="shared" si="20"/>
        <v>2</v>
      </c>
      <c r="B1344" s="1">
        <v>41589</v>
      </c>
      <c r="C1344" s="2">
        <v>0.52083333333333337</v>
      </c>
      <c r="D1344" t="s">
        <v>299</v>
      </c>
      <c r="E1344" t="s">
        <v>1615</v>
      </c>
      <c r="F1344"/>
      <c r="G1344">
        <v>0</v>
      </c>
      <c r="H1344">
        <v>1</v>
      </c>
      <c r="I1344">
        <v>0</v>
      </c>
      <c r="J1344">
        <v>0</v>
      </c>
      <c r="K1344" t="s">
        <v>140</v>
      </c>
      <c r="L1344" t="s">
        <v>141</v>
      </c>
      <c r="M1344" t="s">
        <v>165</v>
      </c>
      <c r="N1344" t="s">
        <v>564</v>
      </c>
      <c r="O1344" t="s">
        <v>565</v>
      </c>
      <c r="P1344" t="s">
        <v>21</v>
      </c>
    </row>
    <row r="1345" spans="1:16" ht="14.25" customHeight="1" x14ac:dyDescent="0.25">
      <c r="A1345" s="3">
        <f t="shared" si="20"/>
        <v>2</v>
      </c>
      <c r="B1345" s="1">
        <v>41589</v>
      </c>
      <c r="C1345" s="2">
        <v>0.52083333333333337</v>
      </c>
      <c r="D1345"/>
      <c r="E1345"/>
      <c r="F1345"/>
      <c r="G1345">
        <v>0</v>
      </c>
      <c r="H1345">
        <v>0</v>
      </c>
      <c r="I1345">
        <v>0</v>
      </c>
      <c r="J1345">
        <v>0</v>
      </c>
      <c r="K1345" t="s">
        <v>846</v>
      </c>
      <c r="L1345" t="s">
        <v>847</v>
      </c>
      <c r="M1345"/>
      <c r="N1345"/>
      <c r="O1345"/>
      <c r="P1345"/>
    </row>
    <row r="1346" spans="1:16" ht="14.25" customHeight="1" x14ac:dyDescent="0.25">
      <c r="A1346" s="3">
        <f t="shared" si="20"/>
        <v>2</v>
      </c>
      <c r="B1346" s="1">
        <v>41589</v>
      </c>
      <c r="C1346" s="2">
        <v>0.52083333333333337</v>
      </c>
      <c r="D1346"/>
      <c r="E1346"/>
      <c r="F1346"/>
      <c r="G1346">
        <v>0</v>
      </c>
      <c r="H1346">
        <v>0</v>
      </c>
      <c r="I1346">
        <v>0</v>
      </c>
      <c r="J1346">
        <v>0</v>
      </c>
      <c r="K1346" t="s">
        <v>135</v>
      </c>
      <c r="L1346" t="s">
        <v>136</v>
      </c>
      <c r="M1346"/>
      <c r="N1346"/>
      <c r="O1346"/>
      <c r="P1346"/>
    </row>
    <row r="1347" spans="1:16" ht="14.25" customHeight="1" x14ac:dyDescent="0.25">
      <c r="A1347" s="3">
        <f t="shared" ref="A1347:A1410" si="21">WEEKDAY(B1347,1)</f>
        <v>2</v>
      </c>
      <c r="B1347" s="1">
        <v>41589</v>
      </c>
      <c r="C1347" s="2">
        <v>0.54166666666666663</v>
      </c>
      <c r="D1347" t="s">
        <v>289</v>
      </c>
      <c r="E1347" t="s">
        <v>1616</v>
      </c>
      <c r="F1347"/>
      <c r="G1347">
        <v>0</v>
      </c>
      <c r="H1347">
        <v>1</v>
      </c>
      <c r="I1347">
        <v>0</v>
      </c>
      <c r="J1347">
        <v>0</v>
      </c>
      <c r="K1347" t="s">
        <v>140</v>
      </c>
      <c r="L1347" t="s">
        <v>141</v>
      </c>
      <c r="M1347" t="s">
        <v>517</v>
      </c>
      <c r="N1347" t="s">
        <v>518</v>
      </c>
      <c r="O1347" t="s">
        <v>519</v>
      </c>
      <c r="P1347" t="s">
        <v>25</v>
      </c>
    </row>
    <row r="1348" spans="1:16" ht="14.25" customHeight="1" x14ac:dyDescent="0.25">
      <c r="A1348" s="3">
        <f t="shared" si="21"/>
        <v>2</v>
      </c>
      <c r="B1348" s="1">
        <v>41589</v>
      </c>
      <c r="C1348" s="2">
        <v>0.54166666666666663</v>
      </c>
      <c r="D1348"/>
      <c r="E1348"/>
      <c r="F1348"/>
      <c r="G1348">
        <v>0</v>
      </c>
      <c r="H1348">
        <v>0</v>
      </c>
      <c r="I1348">
        <v>0</v>
      </c>
      <c r="J1348">
        <v>0</v>
      </c>
      <c r="K1348" t="s">
        <v>57</v>
      </c>
      <c r="L1348" t="s">
        <v>58</v>
      </c>
      <c r="M1348"/>
      <c r="N1348"/>
      <c r="O1348"/>
      <c r="P1348"/>
    </row>
    <row r="1349" spans="1:16" ht="14.25" customHeight="1" x14ac:dyDescent="0.25">
      <c r="A1349" s="3">
        <f t="shared" si="21"/>
        <v>2</v>
      </c>
      <c r="B1349" s="1">
        <v>41589</v>
      </c>
      <c r="C1349" s="2">
        <v>0.54166666666666663</v>
      </c>
      <c r="D1349"/>
      <c r="E1349"/>
      <c r="F1349"/>
      <c r="G1349">
        <v>0</v>
      </c>
      <c r="H1349">
        <v>0</v>
      </c>
      <c r="I1349">
        <v>0</v>
      </c>
      <c r="J1349">
        <v>0</v>
      </c>
      <c r="K1349" t="s">
        <v>135</v>
      </c>
      <c r="L1349" t="s">
        <v>136</v>
      </c>
      <c r="M1349"/>
      <c r="N1349"/>
      <c r="O1349"/>
      <c r="P1349"/>
    </row>
    <row r="1350" spans="1:16" ht="14.25" customHeight="1" x14ac:dyDescent="0.25">
      <c r="A1350" s="3">
        <f t="shared" si="21"/>
        <v>2</v>
      </c>
      <c r="B1350" s="1">
        <v>41589</v>
      </c>
      <c r="C1350" s="2">
        <v>0.5625</v>
      </c>
      <c r="D1350" t="s">
        <v>289</v>
      </c>
      <c r="E1350" t="s">
        <v>1617</v>
      </c>
      <c r="F1350"/>
      <c r="G1350">
        <v>0</v>
      </c>
      <c r="H1350">
        <v>1</v>
      </c>
      <c r="I1350">
        <v>0</v>
      </c>
      <c r="J1350">
        <v>0</v>
      </c>
      <c r="K1350" t="s">
        <v>140</v>
      </c>
      <c r="L1350" t="s">
        <v>141</v>
      </c>
      <c r="M1350" t="s">
        <v>517</v>
      </c>
      <c r="N1350" t="s">
        <v>518</v>
      </c>
      <c r="O1350" t="s">
        <v>519</v>
      </c>
      <c r="P1350" t="s">
        <v>25</v>
      </c>
    </row>
    <row r="1351" spans="1:16" ht="14.25" customHeight="1" x14ac:dyDescent="0.25">
      <c r="A1351" s="3">
        <f t="shared" si="21"/>
        <v>2</v>
      </c>
      <c r="B1351" s="1">
        <v>41589</v>
      </c>
      <c r="C1351" s="2">
        <v>0.5625</v>
      </c>
      <c r="D1351" t="s">
        <v>268</v>
      </c>
      <c r="E1351" t="s">
        <v>1625</v>
      </c>
      <c r="F1351"/>
      <c r="G1351">
        <v>0</v>
      </c>
      <c r="H1351">
        <v>1</v>
      </c>
      <c r="I1351">
        <v>0</v>
      </c>
      <c r="J1351">
        <v>0</v>
      </c>
      <c r="K1351" t="s">
        <v>30</v>
      </c>
      <c r="L1351" t="s">
        <v>31</v>
      </c>
      <c r="M1351" t="s">
        <v>1113</v>
      </c>
      <c r="N1351" t="s">
        <v>1114</v>
      </c>
      <c r="O1351" t="s">
        <v>1115</v>
      </c>
      <c r="P1351" t="s">
        <v>29</v>
      </c>
    </row>
    <row r="1352" spans="1:16" ht="14.25" customHeight="1" x14ac:dyDescent="0.25">
      <c r="A1352" s="3">
        <f t="shared" si="21"/>
        <v>2</v>
      </c>
      <c r="B1352" s="1">
        <v>41589</v>
      </c>
      <c r="C1352" s="2">
        <v>0.5625</v>
      </c>
      <c r="D1352"/>
      <c r="E1352"/>
      <c r="F1352"/>
      <c r="G1352">
        <v>0</v>
      </c>
      <c r="H1352">
        <v>0</v>
      </c>
      <c r="I1352">
        <v>0</v>
      </c>
      <c r="J1352">
        <v>0</v>
      </c>
      <c r="K1352" t="s">
        <v>57</v>
      </c>
      <c r="L1352" t="s">
        <v>58</v>
      </c>
      <c r="M1352"/>
      <c r="N1352"/>
      <c r="O1352"/>
      <c r="P1352"/>
    </row>
    <row r="1353" spans="1:16" ht="14.25" customHeight="1" x14ac:dyDescent="0.25">
      <c r="A1353" s="3">
        <f t="shared" si="21"/>
        <v>2</v>
      </c>
      <c r="B1353" s="1">
        <v>41589</v>
      </c>
      <c r="C1353" s="2">
        <v>0.58333333333333337</v>
      </c>
      <c r="D1353" t="s">
        <v>443</v>
      </c>
      <c r="E1353" t="s">
        <v>1618</v>
      </c>
      <c r="F1353"/>
      <c r="G1353">
        <v>0</v>
      </c>
      <c r="H1353">
        <v>1</v>
      </c>
      <c r="I1353">
        <v>0</v>
      </c>
      <c r="J1353">
        <v>1</v>
      </c>
      <c r="K1353" t="s">
        <v>140</v>
      </c>
      <c r="L1353" t="s">
        <v>141</v>
      </c>
      <c r="M1353" t="s">
        <v>1619</v>
      </c>
      <c r="N1353" t="s">
        <v>1620</v>
      </c>
      <c r="O1353" t="s">
        <v>1621</v>
      </c>
      <c r="P1353" t="s">
        <v>21</v>
      </c>
    </row>
    <row r="1354" spans="1:16" ht="14.25" customHeight="1" x14ac:dyDescent="0.25">
      <c r="A1354" s="3">
        <f t="shared" si="21"/>
        <v>2</v>
      </c>
      <c r="B1354" s="1">
        <v>41589</v>
      </c>
      <c r="C1354" s="2">
        <v>0.58333333333333337</v>
      </c>
      <c r="D1354"/>
      <c r="E1354"/>
      <c r="F1354"/>
      <c r="G1354">
        <v>0</v>
      </c>
      <c r="H1354">
        <v>0</v>
      </c>
      <c r="I1354">
        <v>0</v>
      </c>
      <c r="J1354">
        <v>0</v>
      </c>
      <c r="K1354" t="s">
        <v>30</v>
      </c>
      <c r="L1354" t="s">
        <v>31</v>
      </c>
      <c r="M1354"/>
      <c r="N1354"/>
      <c r="O1354"/>
      <c r="P1354"/>
    </row>
    <row r="1355" spans="1:16" ht="14.25" customHeight="1" x14ac:dyDescent="0.25">
      <c r="A1355" s="3">
        <f t="shared" si="21"/>
        <v>2</v>
      </c>
      <c r="B1355" s="1">
        <v>41589</v>
      </c>
      <c r="C1355" s="2">
        <v>0.58333333333333337</v>
      </c>
      <c r="D1355"/>
      <c r="E1355"/>
      <c r="F1355"/>
      <c r="G1355">
        <v>0</v>
      </c>
      <c r="H1355">
        <v>0</v>
      </c>
      <c r="I1355">
        <v>0</v>
      </c>
      <c r="J1355">
        <v>0</v>
      </c>
      <c r="K1355" t="s">
        <v>57</v>
      </c>
      <c r="L1355" t="s">
        <v>58</v>
      </c>
      <c r="M1355"/>
      <c r="N1355"/>
      <c r="O1355"/>
      <c r="P1355"/>
    </row>
    <row r="1356" spans="1:16" ht="14.25" customHeight="1" x14ac:dyDescent="0.25">
      <c r="A1356" s="3">
        <f t="shared" si="21"/>
        <v>2</v>
      </c>
      <c r="B1356" s="1">
        <v>41589</v>
      </c>
      <c r="C1356" s="2">
        <v>0.60416666666666663</v>
      </c>
      <c r="D1356" t="s">
        <v>443</v>
      </c>
      <c r="E1356" t="s">
        <v>1618</v>
      </c>
      <c r="F1356"/>
      <c r="G1356">
        <v>0</v>
      </c>
      <c r="H1356">
        <v>1</v>
      </c>
      <c r="I1356">
        <v>0</v>
      </c>
      <c r="J1356">
        <v>0</v>
      </c>
      <c r="K1356" t="s">
        <v>140</v>
      </c>
      <c r="L1356" t="s">
        <v>141</v>
      </c>
      <c r="M1356" t="s">
        <v>1619</v>
      </c>
      <c r="N1356" t="s">
        <v>1620</v>
      </c>
      <c r="O1356" t="s">
        <v>1621</v>
      </c>
      <c r="P1356" t="s">
        <v>21</v>
      </c>
    </row>
    <row r="1357" spans="1:16" ht="14.25" customHeight="1" x14ac:dyDescent="0.25">
      <c r="A1357" s="3">
        <f t="shared" si="21"/>
        <v>2</v>
      </c>
      <c r="B1357" s="1">
        <v>41589</v>
      </c>
      <c r="C1357" s="2">
        <v>0.60416666666666663</v>
      </c>
      <c r="D1357" t="s">
        <v>241</v>
      </c>
      <c r="E1357" t="s">
        <v>1408</v>
      </c>
      <c r="F1357"/>
      <c r="G1357">
        <v>0</v>
      </c>
      <c r="H1357">
        <v>1</v>
      </c>
      <c r="I1357">
        <v>0</v>
      </c>
      <c r="J1357">
        <v>0</v>
      </c>
      <c r="K1357" t="s">
        <v>30</v>
      </c>
      <c r="L1357" t="s">
        <v>31</v>
      </c>
      <c r="M1357" t="s">
        <v>137</v>
      </c>
      <c r="N1357" t="s">
        <v>138</v>
      </c>
      <c r="O1357" t="s">
        <v>139</v>
      </c>
      <c r="P1357" t="s">
        <v>21</v>
      </c>
    </row>
    <row r="1358" spans="1:16" ht="14.25" customHeight="1" x14ac:dyDescent="0.25">
      <c r="A1358" s="3">
        <f t="shared" si="21"/>
        <v>2</v>
      </c>
      <c r="B1358" s="1">
        <v>41589</v>
      </c>
      <c r="C1358" s="2">
        <v>0.625</v>
      </c>
      <c r="D1358" t="s">
        <v>299</v>
      </c>
      <c r="E1358" t="s">
        <v>1609</v>
      </c>
      <c r="F1358"/>
      <c r="G1358">
        <v>0</v>
      </c>
      <c r="H1358">
        <v>1</v>
      </c>
      <c r="I1358">
        <v>0</v>
      </c>
      <c r="J1358">
        <v>0</v>
      </c>
      <c r="K1358" t="s">
        <v>30</v>
      </c>
      <c r="L1358" t="s">
        <v>31</v>
      </c>
      <c r="M1358" t="s">
        <v>137</v>
      </c>
      <c r="N1358" t="s">
        <v>138</v>
      </c>
      <c r="O1358" t="s">
        <v>139</v>
      </c>
      <c r="P1358" t="s">
        <v>21</v>
      </c>
    </row>
    <row r="1359" spans="1:16" ht="14.25" customHeight="1" x14ac:dyDescent="0.25">
      <c r="A1359" s="3">
        <f t="shared" si="21"/>
        <v>2</v>
      </c>
      <c r="B1359" s="1">
        <v>41589</v>
      </c>
      <c r="C1359" s="2">
        <v>0.64583333333333337</v>
      </c>
      <c r="D1359" t="s">
        <v>704</v>
      </c>
      <c r="E1359" t="s">
        <v>1610</v>
      </c>
      <c r="F1359"/>
      <c r="G1359">
        <v>0</v>
      </c>
      <c r="H1359">
        <v>1</v>
      </c>
      <c r="I1359">
        <v>0</v>
      </c>
      <c r="J1359">
        <v>0</v>
      </c>
      <c r="K1359" t="s">
        <v>30</v>
      </c>
      <c r="L1359" t="s">
        <v>31</v>
      </c>
      <c r="M1359" t="s">
        <v>41</v>
      </c>
      <c r="N1359" t="s">
        <v>42</v>
      </c>
      <c r="O1359" t="s">
        <v>43</v>
      </c>
      <c r="P1359" t="s">
        <v>25</v>
      </c>
    </row>
    <row r="1360" spans="1:16" ht="14.25" customHeight="1" x14ac:dyDescent="0.25">
      <c r="A1360" s="3">
        <f t="shared" si="21"/>
        <v>2</v>
      </c>
      <c r="B1360" s="1">
        <v>41589</v>
      </c>
      <c r="C1360" s="2">
        <v>0.66666666666666663</v>
      </c>
      <c r="D1360" t="s">
        <v>704</v>
      </c>
      <c r="E1360" t="s">
        <v>1610</v>
      </c>
      <c r="F1360"/>
      <c r="G1360">
        <v>0</v>
      </c>
      <c r="H1360">
        <v>1</v>
      </c>
      <c r="I1360">
        <v>0</v>
      </c>
      <c r="J1360">
        <v>0</v>
      </c>
      <c r="K1360" t="s">
        <v>30</v>
      </c>
      <c r="L1360" t="s">
        <v>31</v>
      </c>
      <c r="M1360" t="s">
        <v>41</v>
      </c>
      <c r="N1360" t="s">
        <v>42</v>
      </c>
      <c r="O1360" t="s">
        <v>43</v>
      </c>
      <c r="P1360" t="s">
        <v>25</v>
      </c>
    </row>
    <row r="1361" spans="1:16" ht="14.25" customHeight="1" x14ac:dyDescent="0.25">
      <c r="A1361" s="3">
        <f t="shared" si="21"/>
        <v>2</v>
      </c>
      <c r="B1361" s="1">
        <v>41589</v>
      </c>
      <c r="C1361" s="2">
        <v>0.72916666666666663</v>
      </c>
      <c r="D1361"/>
      <c r="E1361"/>
      <c r="F1361"/>
      <c r="G1361">
        <v>0</v>
      </c>
      <c r="H1361">
        <v>0</v>
      </c>
      <c r="I1361">
        <v>0</v>
      </c>
      <c r="J1361">
        <v>0</v>
      </c>
      <c r="K1361" t="s">
        <v>69</v>
      </c>
      <c r="L1361" t="s">
        <v>70</v>
      </c>
      <c r="M1361"/>
      <c r="N1361"/>
      <c r="O1361"/>
      <c r="P1361"/>
    </row>
    <row r="1362" spans="1:16" ht="14.25" customHeight="1" x14ac:dyDescent="0.25">
      <c r="A1362" s="3">
        <f t="shared" si="21"/>
        <v>2</v>
      </c>
      <c r="B1362" s="1">
        <v>41589</v>
      </c>
      <c r="C1362" s="2">
        <v>0.72916666666666663</v>
      </c>
      <c r="D1362" t="s">
        <v>257</v>
      </c>
      <c r="E1362" t="s">
        <v>1613</v>
      </c>
      <c r="F1362"/>
      <c r="G1362">
        <v>0</v>
      </c>
      <c r="H1362">
        <v>1</v>
      </c>
      <c r="I1362">
        <v>0</v>
      </c>
      <c r="J1362">
        <v>0</v>
      </c>
      <c r="K1362" t="s">
        <v>81</v>
      </c>
      <c r="L1362" t="s">
        <v>82</v>
      </c>
      <c r="M1362" t="s">
        <v>1207</v>
      </c>
      <c r="N1362" t="s">
        <v>645</v>
      </c>
      <c r="O1362" t="s">
        <v>1208</v>
      </c>
      <c r="P1362" t="s">
        <v>29</v>
      </c>
    </row>
    <row r="1363" spans="1:16" ht="14.25" customHeight="1" x14ac:dyDescent="0.25">
      <c r="A1363" s="3">
        <f t="shared" si="21"/>
        <v>2</v>
      </c>
      <c r="B1363" s="1">
        <v>41589</v>
      </c>
      <c r="C1363" s="2">
        <v>0.75</v>
      </c>
      <c r="D1363"/>
      <c r="E1363"/>
      <c r="F1363"/>
      <c r="G1363">
        <v>0</v>
      </c>
      <c r="H1363">
        <v>0</v>
      </c>
      <c r="I1363">
        <v>0</v>
      </c>
      <c r="J1363">
        <v>0</v>
      </c>
      <c r="K1363" t="s">
        <v>69</v>
      </c>
      <c r="L1363" t="s">
        <v>70</v>
      </c>
      <c r="M1363"/>
      <c r="N1363"/>
      <c r="O1363"/>
      <c r="P1363"/>
    </row>
    <row r="1364" spans="1:16" ht="14.25" customHeight="1" x14ac:dyDescent="0.25">
      <c r="A1364" s="3">
        <f t="shared" si="21"/>
        <v>2</v>
      </c>
      <c r="B1364" s="1">
        <v>41589</v>
      </c>
      <c r="C1364" s="2">
        <v>0.75</v>
      </c>
      <c r="D1364" t="s">
        <v>257</v>
      </c>
      <c r="E1364" t="s">
        <v>1613</v>
      </c>
      <c r="F1364"/>
      <c r="G1364">
        <v>0</v>
      </c>
      <c r="H1364">
        <v>1</v>
      </c>
      <c r="I1364">
        <v>0</v>
      </c>
      <c r="J1364">
        <v>0</v>
      </c>
      <c r="K1364" t="s">
        <v>81</v>
      </c>
      <c r="L1364" t="s">
        <v>82</v>
      </c>
      <c r="M1364" t="s">
        <v>1207</v>
      </c>
      <c r="N1364" t="s">
        <v>645</v>
      </c>
      <c r="O1364" t="s">
        <v>1208</v>
      </c>
      <c r="P1364" t="s">
        <v>29</v>
      </c>
    </row>
    <row r="1365" spans="1:16" ht="14.25" customHeight="1" x14ac:dyDescent="0.25">
      <c r="A1365" s="3">
        <f t="shared" si="21"/>
        <v>2</v>
      </c>
      <c r="B1365" s="1">
        <v>41589</v>
      </c>
      <c r="C1365" s="2">
        <v>0.77083333333333337</v>
      </c>
      <c r="D1365"/>
      <c r="E1365"/>
      <c r="F1365"/>
      <c r="G1365">
        <v>0</v>
      </c>
      <c r="H1365">
        <v>0</v>
      </c>
      <c r="I1365">
        <v>0</v>
      </c>
      <c r="J1365">
        <v>0</v>
      </c>
      <c r="K1365" t="s">
        <v>69</v>
      </c>
      <c r="L1365" t="s">
        <v>70</v>
      </c>
      <c r="M1365"/>
      <c r="N1365"/>
      <c r="O1365"/>
      <c r="P1365"/>
    </row>
    <row r="1366" spans="1:16" ht="14.25" customHeight="1" x14ac:dyDescent="0.25">
      <c r="A1366" s="3">
        <f t="shared" si="21"/>
        <v>2</v>
      </c>
      <c r="B1366" s="1">
        <v>41589</v>
      </c>
      <c r="C1366" s="2">
        <v>0.77083333333333337</v>
      </c>
      <c r="D1366"/>
      <c r="E1366"/>
      <c r="F1366"/>
      <c r="G1366">
        <v>0</v>
      </c>
      <c r="H1366">
        <v>0</v>
      </c>
      <c r="I1366">
        <v>0</v>
      </c>
      <c r="J1366">
        <v>0</v>
      </c>
      <c r="K1366" t="s">
        <v>81</v>
      </c>
      <c r="L1366" t="s">
        <v>82</v>
      </c>
      <c r="M1366"/>
      <c r="N1366"/>
      <c r="O1366"/>
      <c r="P1366"/>
    </row>
    <row r="1367" spans="1:16" ht="14.25" customHeight="1" x14ac:dyDescent="0.25">
      <c r="A1367" s="3">
        <f t="shared" si="21"/>
        <v>2</v>
      </c>
      <c r="B1367" s="1">
        <v>41589</v>
      </c>
      <c r="C1367" s="2">
        <v>0.79166666666666663</v>
      </c>
      <c r="D1367"/>
      <c r="E1367"/>
      <c r="F1367"/>
      <c r="G1367">
        <v>0</v>
      </c>
      <c r="H1367">
        <v>0</v>
      </c>
      <c r="I1367">
        <v>0</v>
      </c>
      <c r="J1367">
        <v>0</v>
      </c>
      <c r="K1367" t="s">
        <v>14</v>
      </c>
      <c r="L1367" t="s">
        <v>15</v>
      </c>
      <c r="M1367"/>
      <c r="N1367"/>
      <c r="O1367"/>
      <c r="P1367"/>
    </row>
    <row r="1368" spans="1:16" ht="14.25" customHeight="1" x14ac:dyDescent="0.25">
      <c r="A1368" s="3">
        <f t="shared" si="21"/>
        <v>2</v>
      </c>
      <c r="B1368" s="1">
        <v>41589</v>
      </c>
      <c r="C1368" s="2">
        <v>0.79166666666666663</v>
      </c>
      <c r="D1368"/>
      <c r="E1368"/>
      <c r="F1368"/>
      <c r="G1368">
        <v>0</v>
      </c>
      <c r="H1368">
        <v>0</v>
      </c>
      <c r="I1368">
        <v>0</v>
      </c>
      <c r="J1368">
        <v>0</v>
      </c>
      <c r="K1368" t="s">
        <v>14</v>
      </c>
      <c r="L1368" t="s">
        <v>15</v>
      </c>
      <c r="M1368"/>
      <c r="N1368"/>
      <c r="O1368"/>
      <c r="P1368"/>
    </row>
    <row r="1369" spans="1:16" ht="14.25" customHeight="1" x14ac:dyDescent="0.25">
      <c r="A1369" s="3">
        <f t="shared" si="21"/>
        <v>2</v>
      </c>
      <c r="B1369" s="1">
        <v>41589</v>
      </c>
      <c r="C1369" s="2">
        <v>0.79166666666666663</v>
      </c>
      <c r="D1369"/>
      <c r="E1369"/>
      <c r="F1369"/>
      <c r="G1369">
        <v>0</v>
      </c>
      <c r="H1369">
        <v>0</v>
      </c>
      <c r="I1369">
        <v>0</v>
      </c>
      <c r="J1369">
        <v>0</v>
      </c>
      <c r="K1369" t="s">
        <v>69</v>
      </c>
      <c r="L1369" t="s">
        <v>70</v>
      </c>
      <c r="M1369"/>
      <c r="N1369"/>
      <c r="O1369"/>
      <c r="P1369"/>
    </row>
    <row r="1370" spans="1:16" ht="14.25" customHeight="1" x14ac:dyDescent="0.25">
      <c r="A1370" s="3">
        <f t="shared" si="21"/>
        <v>2</v>
      </c>
      <c r="B1370" s="1">
        <v>41589</v>
      </c>
      <c r="C1370" s="2">
        <v>0.79166666666666663</v>
      </c>
      <c r="D1370"/>
      <c r="E1370"/>
      <c r="F1370"/>
      <c r="G1370">
        <v>0</v>
      </c>
      <c r="H1370">
        <v>0</v>
      </c>
      <c r="I1370">
        <v>0</v>
      </c>
      <c r="J1370">
        <v>0</v>
      </c>
      <c r="K1370" t="s">
        <v>81</v>
      </c>
      <c r="L1370" t="s">
        <v>82</v>
      </c>
      <c r="M1370"/>
      <c r="N1370"/>
      <c r="O1370"/>
      <c r="P1370"/>
    </row>
    <row r="1371" spans="1:16" ht="14.25" customHeight="1" x14ac:dyDescent="0.25">
      <c r="A1371" s="3">
        <f t="shared" si="21"/>
        <v>2</v>
      </c>
      <c r="B1371" s="1">
        <v>41589</v>
      </c>
      <c r="C1371" s="2">
        <v>0.8125</v>
      </c>
      <c r="D1371" t="s">
        <v>249</v>
      </c>
      <c r="E1371" t="s">
        <v>1439</v>
      </c>
      <c r="F1371"/>
      <c r="G1371">
        <v>0</v>
      </c>
      <c r="H1371">
        <v>1</v>
      </c>
      <c r="I1371">
        <v>0</v>
      </c>
      <c r="J1371">
        <v>0</v>
      </c>
      <c r="K1371" t="s">
        <v>14</v>
      </c>
      <c r="L1371" t="s">
        <v>15</v>
      </c>
      <c r="M1371" t="s">
        <v>177</v>
      </c>
      <c r="N1371" t="s">
        <v>178</v>
      </c>
      <c r="O1371" t="s">
        <v>179</v>
      </c>
      <c r="P1371" t="s">
        <v>29</v>
      </c>
    </row>
    <row r="1372" spans="1:16" ht="14.25" customHeight="1" x14ac:dyDescent="0.25">
      <c r="A1372" s="3">
        <f t="shared" si="21"/>
        <v>2</v>
      </c>
      <c r="B1372" s="1">
        <v>41589</v>
      </c>
      <c r="C1372" s="2">
        <v>0.8125</v>
      </c>
      <c r="D1372"/>
      <c r="E1372"/>
      <c r="F1372"/>
      <c r="G1372">
        <v>0</v>
      </c>
      <c r="H1372">
        <v>0</v>
      </c>
      <c r="I1372">
        <v>0</v>
      </c>
      <c r="J1372">
        <v>0</v>
      </c>
      <c r="K1372" t="s">
        <v>81</v>
      </c>
      <c r="L1372" t="s">
        <v>82</v>
      </c>
      <c r="M1372"/>
      <c r="N1372"/>
      <c r="O1372"/>
      <c r="P1372"/>
    </row>
    <row r="1373" spans="1:16" ht="14.25" customHeight="1" x14ac:dyDescent="0.25">
      <c r="A1373" s="3">
        <f t="shared" si="21"/>
        <v>2</v>
      </c>
      <c r="B1373" s="1">
        <v>41589</v>
      </c>
      <c r="C1373" s="2">
        <v>0.83333333333333337</v>
      </c>
      <c r="D1373" t="s">
        <v>249</v>
      </c>
      <c r="E1373" t="s">
        <v>1611</v>
      </c>
      <c r="F1373"/>
      <c r="G1373">
        <v>0</v>
      </c>
      <c r="H1373">
        <v>1</v>
      </c>
      <c r="I1373">
        <v>0</v>
      </c>
      <c r="J1373">
        <v>0</v>
      </c>
      <c r="K1373" t="s">
        <v>14</v>
      </c>
      <c r="L1373" t="s">
        <v>15</v>
      </c>
      <c r="M1373" t="s">
        <v>188</v>
      </c>
      <c r="N1373" t="s">
        <v>189</v>
      </c>
      <c r="O1373" t="s">
        <v>190</v>
      </c>
      <c r="P1373" t="s">
        <v>29</v>
      </c>
    </row>
    <row r="1374" spans="1:16" ht="14.25" customHeight="1" x14ac:dyDescent="0.25">
      <c r="A1374" s="3">
        <f t="shared" si="21"/>
        <v>2</v>
      </c>
      <c r="B1374" s="1">
        <v>41589</v>
      </c>
      <c r="C1374" s="2">
        <v>0.83333333333333337</v>
      </c>
      <c r="D1374" t="s">
        <v>250</v>
      </c>
      <c r="E1374" t="s">
        <v>1626</v>
      </c>
      <c r="F1374"/>
      <c r="G1374">
        <v>0</v>
      </c>
      <c r="H1374">
        <v>1</v>
      </c>
      <c r="I1374">
        <v>0</v>
      </c>
      <c r="J1374">
        <v>0</v>
      </c>
      <c r="K1374" t="s">
        <v>81</v>
      </c>
      <c r="L1374" t="s">
        <v>82</v>
      </c>
      <c r="M1374" t="s">
        <v>400</v>
      </c>
      <c r="N1374" t="s">
        <v>401</v>
      </c>
      <c r="O1374" t="s">
        <v>402</v>
      </c>
      <c r="P1374" t="s">
        <v>21</v>
      </c>
    </row>
    <row r="1375" spans="1:16" ht="14.25" customHeight="1" x14ac:dyDescent="0.25">
      <c r="A1375" s="3">
        <f t="shared" si="21"/>
        <v>2</v>
      </c>
      <c r="B1375" s="1">
        <v>41589</v>
      </c>
      <c r="C1375" s="2">
        <v>0.85416666666666663</v>
      </c>
      <c r="D1375" t="s">
        <v>249</v>
      </c>
      <c r="E1375" t="s">
        <v>1612</v>
      </c>
      <c r="F1375"/>
      <c r="G1375">
        <v>0</v>
      </c>
      <c r="H1375">
        <v>1</v>
      </c>
      <c r="I1375">
        <v>0</v>
      </c>
      <c r="J1375">
        <v>0</v>
      </c>
      <c r="K1375" t="s">
        <v>14</v>
      </c>
      <c r="L1375" t="s">
        <v>15</v>
      </c>
      <c r="M1375" t="s">
        <v>188</v>
      </c>
      <c r="N1375" t="s">
        <v>189</v>
      </c>
      <c r="O1375" t="s">
        <v>190</v>
      </c>
      <c r="P1375" t="s">
        <v>29</v>
      </c>
    </row>
    <row r="1376" spans="1:16" ht="14.25" customHeight="1" x14ac:dyDescent="0.25">
      <c r="A1376" s="3">
        <f t="shared" si="21"/>
        <v>2</v>
      </c>
      <c r="B1376" s="1">
        <v>41589</v>
      </c>
      <c r="C1376" s="2">
        <v>0.85416666666666663</v>
      </c>
      <c r="D1376" t="s">
        <v>257</v>
      </c>
      <c r="E1376" t="s">
        <v>1614</v>
      </c>
      <c r="F1376"/>
      <c r="G1376">
        <v>0</v>
      </c>
      <c r="H1376">
        <v>1</v>
      </c>
      <c r="I1376">
        <v>0</v>
      </c>
      <c r="J1376">
        <v>0</v>
      </c>
      <c r="K1376" t="s">
        <v>81</v>
      </c>
      <c r="L1376" t="s">
        <v>82</v>
      </c>
      <c r="M1376" t="s">
        <v>1149</v>
      </c>
      <c r="N1376" t="s">
        <v>860</v>
      </c>
      <c r="O1376" t="s">
        <v>1150</v>
      </c>
      <c r="P1376" t="s">
        <v>29</v>
      </c>
    </row>
    <row r="1377" spans="1:16" ht="14.25" customHeight="1" x14ac:dyDescent="0.25">
      <c r="A1377" s="3">
        <f t="shared" si="21"/>
        <v>3</v>
      </c>
      <c r="B1377" s="1">
        <v>41590</v>
      </c>
      <c r="C1377" s="2">
        <v>0.54166666666666663</v>
      </c>
      <c r="D1377"/>
      <c r="E1377"/>
      <c r="F1377"/>
      <c r="G1377">
        <v>0</v>
      </c>
      <c r="H1377">
        <v>0</v>
      </c>
      <c r="I1377">
        <v>0</v>
      </c>
      <c r="J1377">
        <v>0</v>
      </c>
      <c r="K1377" t="s">
        <v>14</v>
      </c>
      <c r="L1377" t="s">
        <v>15</v>
      </c>
      <c r="M1377"/>
      <c r="N1377"/>
      <c r="O1377"/>
      <c r="P1377"/>
    </row>
    <row r="1378" spans="1:16" ht="14.25" customHeight="1" x14ac:dyDescent="0.25">
      <c r="A1378" s="3">
        <f t="shared" si="21"/>
        <v>3</v>
      </c>
      <c r="B1378" s="1">
        <v>41590</v>
      </c>
      <c r="C1378" s="2">
        <v>0.5625</v>
      </c>
      <c r="D1378" t="s">
        <v>236</v>
      </c>
      <c r="E1378" t="s">
        <v>1590</v>
      </c>
      <c r="F1378"/>
      <c r="G1378">
        <v>0</v>
      </c>
      <c r="H1378">
        <v>1</v>
      </c>
      <c r="I1378">
        <v>0</v>
      </c>
      <c r="J1378">
        <v>1</v>
      </c>
      <c r="K1378" t="s">
        <v>14</v>
      </c>
      <c r="L1378" t="s">
        <v>15</v>
      </c>
      <c r="M1378" t="s">
        <v>1591</v>
      </c>
      <c r="N1378" t="s">
        <v>1592</v>
      </c>
      <c r="O1378" t="s">
        <v>1593</v>
      </c>
      <c r="P1378" t="s">
        <v>21</v>
      </c>
    </row>
    <row r="1379" spans="1:16" ht="14.25" customHeight="1" x14ac:dyDescent="0.25">
      <c r="A1379" s="3">
        <f t="shared" si="21"/>
        <v>3</v>
      </c>
      <c r="B1379" s="1">
        <v>41590</v>
      </c>
      <c r="C1379" s="2">
        <v>0.58333333333333337</v>
      </c>
      <c r="D1379"/>
      <c r="E1379"/>
      <c r="F1379"/>
      <c r="G1379">
        <v>0</v>
      </c>
      <c r="H1379">
        <v>0</v>
      </c>
      <c r="I1379">
        <v>0</v>
      </c>
      <c r="J1379">
        <v>0</v>
      </c>
      <c r="K1379" t="s">
        <v>140</v>
      </c>
      <c r="L1379" t="s">
        <v>141</v>
      </c>
      <c r="M1379"/>
      <c r="N1379"/>
      <c r="O1379"/>
      <c r="P1379"/>
    </row>
    <row r="1380" spans="1:16" ht="14.25" customHeight="1" x14ac:dyDescent="0.25">
      <c r="A1380" s="3">
        <f t="shared" si="21"/>
        <v>3</v>
      </c>
      <c r="B1380" s="1">
        <v>41590</v>
      </c>
      <c r="C1380" s="2">
        <v>0.58333333333333337</v>
      </c>
      <c r="D1380" t="s">
        <v>249</v>
      </c>
      <c r="E1380" t="s">
        <v>1594</v>
      </c>
      <c r="F1380"/>
      <c r="G1380">
        <v>0</v>
      </c>
      <c r="H1380">
        <v>1</v>
      </c>
      <c r="I1380">
        <v>0</v>
      </c>
      <c r="J1380">
        <v>0</v>
      </c>
      <c r="K1380" t="s">
        <v>14</v>
      </c>
      <c r="L1380" t="s">
        <v>15</v>
      </c>
      <c r="M1380" t="s">
        <v>639</v>
      </c>
      <c r="N1380" t="s">
        <v>640</v>
      </c>
      <c r="O1380" t="s">
        <v>641</v>
      </c>
      <c r="P1380" t="s">
        <v>29</v>
      </c>
    </row>
    <row r="1381" spans="1:16" ht="14.25" customHeight="1" x14ac:dyDescent="0.25">
      <c r="A1381" s="3">
        <f t="shared" si="21"/>
        <v>3</v>
      </c>
      <c r="B1381" s="1">
        <v>41590</v>
      </c>
      <c r="C1381" s="2">
        <v>0.60416666666666663</v>
      </c>
      <c r="D1381"/>
      <c r="E1381"/>
      <c r="F1381"/>
      <c r="G1381">
        <v>0</v>
      </c>
      <c r="H1381">
        <v>0</v>
      </c>
      <c r="I1381">
        <v>0</v>
      </c>
      <c r="J1381">
        <v>0</v>
      </c>
      <c r="K1381" t="s">
        <v>140</v>
      </c>
      <c r="L1381" t="s">
        <v>141</v>
      </c>
      <c r="M1381"/>
      <c r="N1381"/>
      <c r="O1381"/>
      <c r="P1381"/>
    </row>
    <row r="1382" spans="1:16" ht="14.25" customHeight="1" x14ac:dyDescent="0.25">
      <c r="A1382" s="3">
        <f t="shared" si="21"/>
        <v>3</v>
      </c>
      <c r="B1382" s="1">
        <v>41590</v>
      </c>
      <c r="C1382" s="2">
        <v>0.60416666666666663</v>
      </c>
      <c r="D1382" t="s">
        <v>249</v>
      </c>
      <c r="E1382" t="s">
        <v>1594</v>
      </c>
      <c r="F1382"/>
      <c r="G1382">
        <v>0</v>
      </c>
      <c r="H1382">
        <v>1</v>
      </c>
      <c r="I1382">
        <v>0</v>
      </c>
      <c r="J1382">
        <v>0</v>
      </c>
      <c r="K1382" t="s">
        <v>14</v>
      </c>
      <c r="L1382" t="s">
        <v>15</v>
      </c>
      <c r="M1382" t="s">
        <v>639</v>
      </c>
      <c r="N1382" t="s">
        <v>640</v>
      </c>
      <c r="O1382" t="s">
        <v>641</v>
      </c>
      <c r="P1382" t="s">
        <v>29</v>
      </c>
    </row>
    <row r="1383" spans="1:16" ht="14.25" customHeight="1" x14ac:dyDescent="0.25">
      <c r="A1383" s="3">
        <f t="shared" si="21"/>
        <v>3</v>
      </c>
      <c r="B1383" s="1">
        <v>41590</v>
      </c>
      <c r="C1383" s="2">
        <v>0.60416666666666663</v>
      </c>
      <c r="D1383" t="s">
        <v>529</v>
      </c>
      <c r="E1383" t="s">
        <v>1600</v>
      </c>
      <c r="F1383"/>
      <c r="G1383">
        <v>0</v>
      </c>
      <c r="H1383">
        <v>1</v>
      </c>
      <c r="I1383">
        <v>0</v>
      </c>
      <c r="J1383">
        <v>0</v>
      </c>
      <c r="K1383" t="s">
        <v>135</v>
      </c>
      <c r="L1383" t="s">
        <v>136</v>
      </c>
      <c r="M1383" t="s">
        <v>177</v>
      </c>
      <c r="N1383" t="s">
        <v>582</v>
      </c>
      <c r="O1383" t="s">
        <v>1447</v>
      </c>
      <c r="P1383" t="s">
        <v>29</v>
      </c>
    </row>
    <row r="1384" spans="1:16" ht="14.25" customHeight="1" x14ac:dyDescent="0.25">
      <c r="A1384" s="3">
        <f t="shared" si="21"/>
        <v>3</v>
      </c>
      <c r="B1384" s="1">
        <v>41590</v>
      </c>
      <c r="C1384" s="2">
        <v>0.625</v>
      </c>
      <c r="D1384"/>
      <c r="E1384"/>
      <c r="F1384"/>
      <c r="G1384">
        <v>0</v>
      </c>
      <c r="H1384">
        <v>0</v>
      </c>
      <c r="I1384">
        <v>0</v>
      </c>
      <c r="J1384">
        <v>0</v>
      </c>
      <c r="K1384" t="s">
        <v>14</v>
      </c>
      <c r="L1384" t="s">
        <v>15</v>
      </c>
      <c r="M1384"/>
      <c r="N1384"/>
      <c r="O1384"/>
      <c r="P1384"/>
    </row>
    <row r="1385" spans="1:16" ht="14.25" customHeight="1" x14ac:dyDescent="0.25">
      <c r="A1385" s="3">
        <f t="shared" si="21"/>
        <v>3</v>
      </c>
      <c r="B1385" s="1">
        <v>41590</v>
      </c>
      <c r="C1385" s="2">
        <v>0.625</v>
      </c>
      <c r="D1385" t="s">
        <v>529</v>
      </c>
      <c r="E1385" t="s">
        <v>1600</v>
      </c>
      <c r="F1385"/>
      <c r="G1385">
        <v>0</v>
      </c>
      <c r="H1385">
        <v>1</v>
      </c>
      <c r="I1385">
        <v>0</v>
      </c>
      <c r="J1385">
        <v>0</v>
      </c>
      <c r="K1385" t="s">
        <v>135</v>
      </c>
      <c r="L1385" t="s">
        <v>136</v>
      </c>
      <c r="M1385" t="s">
        <v>177</v>
      </c>
      <c r="N1385" t="s">
        <v>582</v>
      </c>
      <c r="O1385" t="s">
        <v>1447</v>
      </c>
      <c r="P1385" t="s">
        <v>29</v>
      </c>
    </row>
    <row r="1386" spans="1:16" ht="14.25" customHeight="1" x14ac:dyDescent="0.25">
      <c r="A1386" s="3">
        <f t="shared" si="21"/>
        <v>3</v>
      </c>
      <c r="B1386" s="1">
        <v>41590</v>
      </c>
      <c r="C1386" s="2">
        <v>0.64583333333333337</v>
      </c>
      <c r="D1386"/>
      <c r="E1386"/>
      <c r="F1386"/>
      <c r="G1386">
        <v>0</v>
      </c>
      <c r="H1386">
        <v>0</v>
      </c>
      <c r="I1386">
        <v>0</v>
      </c>
      <c r="J1386">
        <v>0</v>
      </c>
      <c r="K1386" t="s">
        <v>14</v>
      </c>
      <c r="L1386" t="s">
        <v>15</v>
      </c>
      <c r="M1386"/>
      <c r="N1386"/>
      <c r="O1386"/>
      <c r="P1386"/>
    </row>
    <row r="1387" spans="1:16" ht="14.25" customHeight="1" x14ac:dyDescent="0.25">
      <c r="A1387" s="3">
        <f t="shared" si="21"/>
        <v>3</v>
      </c>
      <c r="B1387" s="1">
        <v>41590</v>
      </c>
      <c r="C1387" s="2">
        <v>0.64583333333333337</v>
      </c>
      <c r="D1387" t="s">
        <v>475</v>
      </c>
      <c r="E1387" t="s">
        <v>1602</v>
      </c>
      <c r="F1387"/>
      <c r="G1387">
        <v>0</v>
      </c>
      <c r="H1387">
        <v>1</v>
      </c>
      <c r="I1387">
        <v>0</v>
      </c>
      <c r="J1387">
        <v>0</v>
      </c>
      <c r="K1387" t="s">
        <v>135</v>
      </c>
      <c r="L1387" t="s">
        <v>136</v>
      </c>
      <c r="M1387" t="s">
        <v>1603</v>
      </c>
      <c r="N1387" t="s">
        <v>1604</v>
      </c>
      <c r="O1387" t="s">
        <v>1605</v>
      </c>
      <c r="P1387" t="s">
        <v>51</v>
      </c>
    </row>
    <row r="1388" spans="1:16" ht="14.25" customHeight="1" x14ac:dyDescent="0.25">
      <c r="A1388" s="3">
        <f t="shared" si="21"/>
        <v>3</v>
      </c>
      <c r="B1388" s="1">
        <v>41590</v>
      </c>
      <c r="C1388" s="2">
        <v>0.66666666666666663</v>
      </c>
      <c r="D1388" t="s">
        <v>270</v>
      </c>
      <c r="E1388" t="s">
        <v>1607</v>
      </c>
      <c r="F1388"/>
      <c r="G1388">
        <v>0</v>
      </c>
      <c r="H1388">
        <v>1</v>
      </c>
      <c r="I1388">
        <v>0</v>
      </c>
      <c r="J1388">
        <v>1</v>
      </c>
      <c r="K1388" t="s">
        <v>39</v>
      </c>
      <c r="L1388" t="s">
        <v>40</v>
      </c>
      <c r="M1388" t="s">
        <v>1423</v>
      </c>
      <c r="N1388" t="s">
        <v>1424</v>
      </c>
      <c r="O1388" t="s">
        <v>1425</v>
      </c>
      <c r="P1388" t="s">
        <v>29</v>
      </c>
    </row>
    <row r="1389" spans="1:16" ht="14.25" customHeight="1" x14ac:dyDescent="0.25">
      <c r="A1389" s="3">
        <f t="shared" si="21"/>
        <v>3</v>
      </c>
      <c r="B1389" s="1">
        <v>41590</v>
      </c>
      <c r="C1389" s="2">
        <v>0.66666666666666663</v>
      </c>
      <c r="D1389" t="s">
        <v>475</v>
      </c>
      <c r="E1389" t="s">
        <v>1606</v>
      </c>
      <c r="F1389"/>
      <c r="G1389">
        <v>0</v>
      </c>
      <c r="H1389">
        <v>1</v>
      </c>
      <c r="I1389">
        <v>0</v>
      </c>
      <c r="J1389">
        <v>0</v>
      </c>
      <c r="K1389" t="s">
        <v>135</v>
      </c>
      <c r="L1389" t="s">
        <v>136</v>
      </c>
      <c r="M1389" t="s">
        <v>1603</v>
      </c>
      <c r="N1389" t="s">
        <v>1604</v>
      </c>
      <c r="O1389" t="s">
        <v>1605</v>
      </c>
      <c r="P1389" t="s">
        <v>51</v>
      </c>
    </row>
    <row r="1390" spans="1:16" ht="14.25" customHeight="1" x14ac:dyDescent="0.25">
      <c r="A1390" s="3">
        <f t="shared" si="21"/>
        <v>3</v>
      </c>
      <c r="B1390" s="1">
        <v>41590</v>
      </c>
      <c r="C1390" s="2">
        <v>0.6875</v>
      </c>
      <c r="D1390" t="s">
        <v>270</v>
      </c>
      <c r="E1390" t="s">
        <v>1608</v>
      </c>
      <c r="F1390"/>
      <c r="G1390">
        <v>0</v>
      </c>
      <c r="H1390">
        <v>1</v>
      </c>
      <c r="I1390">
        <v>0</v>
      </c>
      <c r="J1390">
        <v>0</v>
      </c>
      <c r="K1390" t="s">
        <v>39</v>
      </c>
      <c r="L1390" t="s">
        <v>40</v>
      </c>
      <c r="M1390" t="s">
        <v>121</v>
      </c>
      <c r="N1390" t="s">
        <v>122</v>
      </c>
      <c r="O1390" t="s">
        <v>123</v>
      </c>
      <c r="P1390" t="s">
        <v>29</v>
      </c>
    </row>
    <row r="1391" spans="1:16" ht="14.25" customHeight="1" x14ac:dyDescent="0.25">
      <c r="A1391" s="3">
        <f t="shared" si="21"/>
        <v>3</v>
      </c>
      <c r="B1391" s="1">
        <v>41590</v>
      </c>
      <c r="C1391" s="2">
        <v>0.72916666666666663</v>
      </c>
      <c r="D1391" t="s">
        <v>270</v>
      </c>
      <c r="E1391" t="s">
        <v>1601</v>
      </c>
      <c r="F1391"/>
      <c r="G1391">
        <v>0</v>
      </c>
      <c r="H1391">
        <v>1</v>
      </c>
      <c r="I1391">
        <v>0</v>
      </c>
      <c r="J1391">
        <v>0</v>
      </c>
      <c r="K1391" t="s">
        <v>39</v>
      </c>
      <c r="L1391" t="s">
        <v>40</v>
      </c>
      <c r="M1391" t="s">
        <v>1149</v>
      </c>
      <c r="N1391" t="s">
        <v>860</v>
      </c>
      <c r="O1391" t="s">
        <v>1150</v>
      </c>
      <c r="P1391" t="s">
        <v>29</v>
      </c>
    </row>
    <row r="1392" spans="1:16" ht="14.25" customHeight="1" x14ac:dyDescent="0.25">
      <c r="A1392" s="3">
        <f t="shared" si="21"/>
        <v>3</v>
      </c>
      <c r="B1392" s="1">
        <v>41590</v>
      </c>
      <c r="C1392" s="2">
        <v>0.75</v>
      </c>
      <c r="D1392"/>
      <c r="E1392"/>
      <c r="F1392"/>
      <c r="G1392">
        <v>0</v>
      </c>
      <c r="H1392">
        <v>0</v>
      </c>
      <c r="I1392">
        <v>0</v>
      </c>
      <c r="J1392">
        <v>0</v>
      </c>
      <c r="K1392" t="s">
        <v>39</v>
      </c>
      <c r="L1392" t="s">
        <v>40</v>
      </c>
      <c r="M1392"/>
      <c r="N1392"/>
      <c r="O1392"/>
      <c r="P1392"/>
    </row>
    <row r="1393" spans="1:16" ht="14.25" customHeight="1" x14ac:dyDescent="0.25">
      <c r="A1393" s="3">
        <f t="shared" si="21"/>
        <v>3</v>
      </c>
      <c r="B1393" s="1">
        <v>41590</v>
      </c>
      <c r="C1393" s="2">
        <v>0.75</v>
      </c>
      <c r="D1393" t="s">
        <v>443</v>
      </c>
      <c r="E1393" t="s">
        <v>1595</v>
      </c>
      <c r="F1393"/>
      <c r="G1393">
        <v>0</v>
      </c>
      <c r="H1393">
        <v>1</v>
      </c>
      <c r="I1393">
        <v>0</v>
      </c>
      <c r="J1393">
        <v>1</v>
      </c>
      <c r="K1393" t="s">
        <v>69</v>
      </c>
      <c r="L1393" t="s">
        <v>70</v>
      </c>
      <c r="M1393" t="s">
        <v>1596</v>
      </c>
      <c r="N1393" t="s">
        <v>736</v>
      </c>
      <c r="O1393" t="s">
        <v>1597</v>
      </c>
      <c r="P1393" t="s">
        <v>25</v>
      </c>
    </row>
    <row r="1394" spans="1:16" ht="14.25" customHeight="1" x14ac:dyDescent="0.25">
      <c r="A1394" s="3">
        <f t="shared" si="21"/>
        <v>3</v>
      </c>
      <c r="B1394" s="1">
        <v>41590</v>
      </c>
      <c r="C1394" s="2">
        <v>0.77083333333333337</v>
      </c>
      <c r="D1394"/>
      <c r="E1394"/>
      <c r="F1394"/>
      <c r="G1394">
        <v>0</v>
      </c>
      <c r="H1394">
        <v>0</v>
      </c>
      <c r="I1394">
        <v>0</v>
      </c>
      <c r="J1394">
        <v>0</v>
      </c>
      <c r="K1394" t="s">
        <v>39</v>
      </c>
      <c r="L1394" t="s">
        <v>40</v>
      </c>
      <c r="M1394"/>
      <c r="N1394"/>
      <c r="O1394"/>
      <c r="P1394"/>
    </row>
    <row r="1395" spans="1:16" ht="14.25" customHeight="1" x14ac:dyDescent="0.25">
      <c r="A1395" s="3">
        <f t="shared" si="21"/>
        <v>3</v>
      </c>
      <c r="B1395" s="1">
        <v>41590</v>
      </c>
      <c r="C1395" s="2">
        <v>0.77083333333333337</v>
      </c>
      <c r="D1395" t="s">
        <v>443</v>
      </c>
      <c r="E1395" t="s">
        <v>1598</v>
      </c>
      <c r="F1395"/>
      <c r="G1395">
        <v>0</v>
      </c>
      <c r="H1395">
        <v>1</v>
      </c>
      <c r="I1395">
        <v>0</v>
      </c>
      <c r="J1395">
        <v>0</v>
      </c>
      <c r="K1395" t="s">
        <v>69</v>
      </c>
      <c r="L1395" t="s">
        <v>70</v>
      </c>
      <c r="M1395" t="s">
        <v>1596</v>
      </c>
      <c r="N1395" t="s">
        <v>736</v>
      </c>
      <c r="O1395" t="s">
        <v>1597</v>
      </c>
      <c r="P1395" t="s">
        <v>25</v>
      </c>
    </row>
    <row r="1396" spans="1:16" ht="14.25" customHeight="1" x14ac:dyDescent="0.25">
      <c r="A1396" s="3">
        <f t="shared" si="21"/>
        <v>3</v>
      </c>
      <c r="B1396" s="1">
        <v>41590</v>
      </c>
      <c r="C1396" s="2">
        <v>0.79166666666666663</v>
      </c>
      <c r="D1396"/>
      <c r="E1396"/>
      <c r="F1396"/>
      <c r="G1396">
        <v>0</v>
      </c>
      <c r="H1396">
        <v>0</v>
      </c>
      <c r="I1396">
        <v>0</v>
      </c>
      <c r="J1396">
        <v>0</v>
      </c>
      <c r="K1396" t="s">
        <v>39</v>
      </c>
      <c r="L1396" t="s">
        <v>40</v>
      </c>
      <c r="M1396"/>
      <c r="N1396"/>
      <c r="O1396"/>
      <c r="P1396"/>
    </row>
    <row r="1397" spans="1:16" ht="14.25" customHeight="1" x14ac:dyDescent="0.25">
      <c r="A1397" s="3">
        <f t="shared" si="21"/>
        <v>3</v>
      </c>
      <c r="B1397" s="1">
        <v>41590</v>
      </c>
      <c r="C1397" s="2">
        <v>0.79166666666666663</v>
      </c>
      <c r="D1397" t="s">
        <v>238</v>
      </c>
      <c r="E1397" t="s">
        <v>1599</v>
      </c>
      <c r="F1397"/>
      <c r="G1397">
        <v>0</v>
      </c>
      <c r="H1397">
        <v>1</v>
      </c>
      <c r="I1397">
        <v>0</v>
      </c>
      <c r="J1397">
        <v>0</v>
      </c>
      <c r="K1397" t="s">
        <v>69</v>
      </c>
      <c r="L1397" t="s">
        <v>70</v>
      </c>
      <c r="M1397" t="s">
        <v>617</v>
      </c>
      <c r="N1397" t="s">
        <v>618</v>
      </c>
      <c r="O1397" t="s">
        <v>619</v>
      </c>
      <c r="P1397" t="s">
        <v>21</v>
      </c>
    </row>
    <row r="1398" spans="1:16" ht="14.25" customHeight="1" x14ac:dyDescent="0.25">
      <c r="A1398" s="3">
        <f t="shared" si="21"/>
        <v>3</v>
      </c>
      <c r="B1398" s="1">
        <v>41590</v>
      </c>
      <c r="C1398" s="2">
        <v>0.8125</v>
      </c>
      <c r="D1398"/>
      <c r="E1398"/>
      <c r="F1398"/>
      <c r="G1398">
        <v>0</v>
      </c>
      <c r="H1398">
        <v>0</v>
      </c>
      <c r="I1398">
        <v>0</v>
      </c>
      <c r="J1398">
        <v>0</v>
      </c>
      <c r="K1398" t="s">
        <v>39</v>
      </c>
      <c r="L1398" t="s">
        <v>40</v>
      </c>
      <c r="M1398"/>
      <c r="N1398"/>
      <c r="O1398"/>
      <c r="P1398"/>
    </row>
    <row r="1399" spans="1:16" ht="14.25" customHeight="1" x14ac:dyDescent="0.25">
      <c r="A1399" s="3">
        <f t="shared" si="21"/>
        <v>3</v>
      </c>
      <c r="B1399" s="1">
        <v>41590</v>
      </c>
      <c r="C1399" s="2">
        <v>0.8125</v>
      </c>
      <c r="D1399" t="s">
        <v>238</v>
      </c>
      <c r="E1399" t="s">
        <v>1599</v>
      </c>
      <c r="F1399"/>
      <c r="G1399">
        <v>0</v>
      </c>
      <c r="H1399">
        <v>1</v>
      </c>
      <c r="I1399">
        <v>0</v>
      </c>
      <c r="J1399">
        <v>0</v>
      </c>
      <c r="K1399" t="s">
        <v>69</v>
      </c>
      <c r="L1399" t="s">
        <v>70</v>
      </c>
      <c r="M1399" t="s">
        <v>617</v>
      </c>
      <c r="N1399" t="s">
        <v>618</v>
      </c>
      <c r="O1399" t="s">
        <v>619</v>
      </c>
      <c r="P1399" t="s">
        <v>21</v>
      </c>
    </row>
    <row r="1400" spans="1:16" ht="14.25" customHeight="1" x14ac:dyDescent="0.25">
      <c r="A1400" s="3">
        <f t="shared" si="21"/>
        <v>3</v>
      </c>
      <c r="B1400" s="1">
        <v>41590</v>
      </c>
      <c r="C1400" s="2">
        <v>0.83333333333333337</v>
      </c>
      <c r="D1400"/>
      <c r="E1400"/>
      <c r="F1400"/>
      <c r="G1400">
        <v>0</v>
      </c>
      <c r="H1400">
        <v>0</v>
      </c>
      <c r="I1400">
        <v>0</v>
      </c>
      <c r="J1400">
        <v>0</v>
      </c>
      <c r="K1400" t="s">
        <v>39</v>
      </c>
      <c r="L1400" t="s">
        <v>40</v>
      </c>
      <c r="M1400"/>
      <c r="N1400"/>
      <c r="O1400"/>
      <c r="P1400"/>
    </row>
    <row r="1401" spans="1:16" ht="14.25" customHeight="1" x14ac:dyDescent="0.25">
      <c r="A1401" s="3">
        <f t="shared" si="21"/>
        <v>4</v>
      </c>
      <c r="B1401" s="1">
        <v>41591</v>
      </c>
      <c r="C1401" s="2">
        <v>0.375</v>
      </c>
      <c r="D1401" t="s">
        <v>238</v>
      </c>
      <c r="E1401" t="s">
        <v>1575</v>
      </c>
      <c r="F1401"/>
      <c r="G1401">
        <v>0</v>
      </c>
      <c r="H1401">
        <v>1</v>
      </c>
      <c r="I1401">
        <v>0</v>
      </c>
      <c r="J1401">
        <v>0</v>
      </c>
      <c r="K1401" t="s">
        <v>16</v>
      </c>
      <c r="L1401" t="s">
        <v>17</v>
      </c>
      <c r="M1401" t="s">
        <v>617</v>
      </c>
      <c r="N1401" t="s">
        <v>618</v>
      </c>
      <c r="O1401" t="s">
        <v>619</v>
      </c>
      <c r="P1401" t="s">
        <v>21</v>
      </c>
    </row>
    <row r="1402" spans="1:16" ht="14.25" customHeight="1" x14ac:dyDescent="0.25">
      <c r="A1402" s="3">
        <f t="shared" si="21"/>
        <v>4</v>
      </c>
      <c r="B1402" s="1">
        <v>41591</v>
      </c>
      <c r="C1402" s="2">
        <v>0.39583333333333331</v>
      </c>
      <c r="D1402" t="s">
        <v>238</v>
      </c>
      <c r="E1402" t="s">
        <v>1575</v>
      </c>
      <c r="F1402"/>
      <c r="G1402">
        <v>0</v>
      </c>
      <c r="H1402">
        <v>1</v>
      </c>
      <c r="I1402">
        <v>0</v>
      </c>
      <c r="J1402">
        <v>0</v>
      </c>
      <c r="K1402" t="s">
        <v>16</v>
      </c>
      <c r="L1402" t="s">
        <v>17</v>
      </c>
      <c r="M1402" t="s">
        <v>617</v>
      </c>
      <c r="N1402" t="s">
        <v>618</v>
      </c>
      <c r="O1402" t="s">
        <v>619</v>
      </c>
      <c r="P1402" t="s">
        <v>21</v>
      </c>
    </row>
    <row r="1403" spans="1:16" ht="14.25" customHeight="1" x14ac:dyDescent="0.25">
      <c r="A1403" s="3">
        <f t="shared" si="21"/>
        <v>4</v>
      </c>
      <c r="B1403" s="1">
        <v>41591</v>
      </c>
      <c r="C1403" s="2">
        <v>0.41666666666666669</v>
      </c>
      <c r="D1403"/>
      <c r="E1403"/>
      <c r="F1403"/>
      <c r="G1403">
        <v>0</v>
      </c>
      <c r="H1403">
        <v>0</v>
      </c>
      <c r="I1403">
        <v>0</v>
      </c>
      <c r="J1403">
        <v>0</v>
      </c>
      <c r="K1403" t="s">
        <v>16</v>
      </c>
      <c r="L1403" t="s">
        <v>17</v>
      </c>
      <c r="M1403"/>
      <c r="N1403"/>
      <c r="O1403"/>
      <c r="P1403"/>
    </row>
    <row r="1404" spans="1:16" ht="14.25" customHeight="1" x14ac:dyDescent="0.25">
      <c r="A1404" s="3">
        <f t="shared" si="21"/>
        <v>4</v>
      </c>
      <c r="B1404" s="1">
        <v>41591</v>
      </c>
      <c r="C1404" s="2">
        <v>0.4375</v>
      </c>
      <c r="D1404"/>
      <c r="E1404"/>
      <c r="F1404"/>
      <c r="G1404">
        <v>0</v>
      </c>
      <c r="H1404">
        <v>0</v>
      </c>
      <c r="I1404">
        <v>0</v>
      </c>
      <c r="J1404">
        <v>0</v>
      </c>
      <c r="K1404" t="s">
        <v>16</v>
      </c>
      <c r="L1404" t="s">
        <v>17</v>
      </c>
      <c r="M1404"/>
      <c r="N1404"/>
      <c r="O1404"/>
      <c r="P1404"/>
    </row>
    <row r="1405" spans="1:16" ht="14.25" customHeight="1" x14ac:dyDescent="0.25">
      <c r="A1405" s="3">
        <f t="shared" si="21"/>
        <v>4</v>
      </c>
      <c r="B1405" s="1">
        <v>41591</v>
      </c>
      <c r="C1405" s="2">
        <v>0.45833333333333331</v>
      </c>
      <c r="D1405"/>
      <c r="E1405"/>
      <c r="F1405"/>
      <c r="G1405">
        <v>0</v>
      </c>
      <c r="H1405">
        <v>0</v>
      </c>
      <c r="I1405">
        <v>0</v>
      </c>
      <c r="J1405">
        <v>0</v>
      </c>
      <c r="K1405" t="s">
        <v>16</v>
      </c>
      <c r="L1405" t="s">
        <v>17</v>
      </c>
      <c r="M1405"/>
      <c r="N1405"/>
      <c r="O1405"/>
      <c r="P1405"/>
    </row>
    <row r="1406" spans="1:16" ht="14.25" customHeight="1" x14ac:dyDescent="0.25">
      <c r="A1406" s="3">
        <f t="shared" si="21"/>
        <v>4</v>
      </c>
      <c r="B1406" s="1">
        <v>41591</v>
      </c>
      <c r="C1406" s="2">
        <v>0.5</v>
      </c>
      <c r="D1406" t="s">
        <v>255</v>
      </c>
      <c r="E1406" t="s">
        <v>1567</v>
      </c>
      <c r="F1406"/>
      <c r="G1406">
        <v>0</v>
      </c>
      <c r="H1406">
        <v>1</v>
      </c>
      <c r="I1406">
        <v>0</v>
      </c>
      <c r="J1406">
        <v>0</v>
      </c>
      <c r="K1406" t="s">
        <v>846</v>
      </c>
      <c r="L1406" t="s">
        <v>847</v>
      </c>
      <c r="M1406" t="s">
        <v>1255</v>
      </c>
      <c r="N1406" t="s">
        <v>1256</v>
      </c>
      <c r="O1406" t="s">
        <v>1257</v>
      </c>
      <c r="P1406" t="s">
        <v>29</v>
      </c>
    </row>
    <row r="1407" spans="1:16" ht="14.25" customHeight="1" x14ac:dyDescent="0.25">
      <c r="A1407" s="3">
        <f t="shared" si="21"/>
        <v>4</v>
      </c>
      <c r="B1407" s="1">
        <v>41591</v>
      </c>
      <c r="C1407" s="2">
        <v>0.52083333333333337</v>
      </c>
      <c r="D1407" t="s">
        <v>255</v>
      </c>
      <c r="E1407" t="s">
        <v>1567</v>
      </c>
      <c r="F1407"/>
      <c r="G1407">
        <v>0</v>
      </c>
      <c r="H1407">
        <v>1</v>
      </c>
      <c r="I1407">
        <v>0</v>
      </c>
      <c r="J1407">
        <v>0</v>
      </c>
      <c r="K1407" t="s">
        <v>846</v>
      </c>
      <c r="L1407" t="s">
        <v>847</v>
      </c>
      <c r="M1407" t="s">
        <v>1255</v>
      </c>
      <c r="N1407" t="s">
        <v>1256</v>
      </c>
      <c r="O1407" t="s">
        <v>1257</v>
      </c>
      <c r="P1407" t="s">
        <v>29</v>
      </c>
    </row>
    <row r="1408" spans="1:16" ht="14.25" customHeight="1" x14ac:dyDescent="0.25">
      <c r="A1408" s="3">
        <f t="shared" si="21"/>
        <v>4</v>
      </c>
      <c r="B1408" s="1">
        <v>41591</v>
      </c>
      <c r="C1408" s="2">
        <v>0.54166666666666663</v>
      </c>
      <c r="D1408" t="s">
        <v>433</v>
      </c>
      <c r="E1408" t="s">
        <v>984</v>
      </c>
      <c r="F1408"/>
      <c r="G1408">
        <v>0</v>
      </c>
      <c r="H1408">
        <v>1</v>
      </c>
      <c r="I1408">
        <v>0</v>
      </c>
      <c r="J1408">
        <v>0</v>
      </c>
      <c r="K1408" t="s">
        <v>140</v>
      </c>
      <c r="L1408" t="s">
        <v>141</v>
      </c>
      <c r="M1408" t="s">
        <v>517</v>
      </c>
      <c r="N1408" t="s">
        <v>518</v>
      </c>
      <c r="O1408" t="s">
        <v>519</v>
      </c>
      <c r="P1408" t="s">
        <v>25</v>
      </c>
    </row>
    <row r="1409" spans="1:16" ht="14.25" customHeight="1" x14ac:dyDescent="0.25">
      <c r="A1409" s="3">
        <f t="shared" si="21"/>
        <v>4</v>
      </c>
      <c r="B1409" s="1">
        <v>41591</v>
      </c>
      <c r="C1409" s="2">
        <v>0.5625</v>
      </c>
      <c r="D1409" t="s">
        <v>433</v>
      </c>
      <c r="E1409" t="s">
        <v>1465</v>
      </c>
      <c r="F1409"/>
      <c r="G1409">
        <v>0</v>
      </c>
      <c r="H1409">
        <v>1</v>
      </c>
      <c r="I1409">
        <v>0</v>
      </c>
      <c r="J1409">
        <v>0</v>
      </c>
      <c r="K1409" t="s">
        <v>140</v>
      </c>
      <c r="L1409" t="s">
        <v>141</v>
      </c>
      <c r="M1409" t="s">
        <v>517</v>
      </c>
      <c r="N1409" t="s">
        <v>518</v>
      </c>
      <c r="O1409" t="s">
        <v>519</v>
      </c>
      <c r="P1409" t="s">
        <v>25</v>
      </c>
    </row>
    <row r="1410" spans="1:16" ht="14.25" customHeight="1" x14ac:dyDescent="0.25">
      <c r="A1410" s="3">
        <f t="shared" si="21"/>
        <v>4</v>
      </c>
      <c r="B1410" s="1">
        <v>41591</v>
      </c>
      <c r="C1410" s="2">
        <v>0.5625</v>
      </c>
      <c r="D1410" t="s">
        <v>268</v>
      </c>
      <c r="E1410" t="s">
        <v>1562</v>
      </c>
      <c r="F1410"/>
      <c r="G1410">
        <v>0</v>
      </c>
      <c r="H1410">
        <v>1</v>
      </c>
      <c r="I1410">
        <v>0</v>
      </c>
      <c r="J1410">
        <v>0</v>
      </c>
      <c r="K1410" t="s">
        <v>30</v>
      </c>
      <c r="L1410" t="s">
        <v>31</v>
      </c>
      <c r="M1410" t="s">
        <v>1113</v>
      </c>
      <c r="N1410" t="s">
        <v>1114</v>
      </c>
      <c r="O1410" t="s">
        <v>1115</v>
      </c>
      <c r="P1410" t="s">
        <v>29</v>
      </c>
    </row>
    <row r="1411" spans="1:16" ht="14.25" customHeight="1" x14ac:dyDescent="0.25">
      <c r="A1411" s="3">
        <f t="shared" ref="A1411:A1474" si="22">WEEKDAY(B1411,1)</f>
        <v>4</v>
      </c>
      <c r="B1411" s="1">
        <v>41591</v>
      </c>
      <c r="C1411" s="2">
        <v>0.58333333333333337</v>
      </c>
      <c r="D1411" t="s">
        <v>299</v>
      </c>
      <c r="E1411" t="s">
        <v>1577</v>
      </c>
      <c r="F1411"/>
      <c r="G1411">
        <v>0</v>
      </c>
      <c r="H1411">
        <v>1</v>
      </c>
      <c r="I1411">
        <v>0</v>
      </c>
      <c r="J1411">
        <v>0</v>
      </c>
      <c r="K1411" t="s">
        <v>140</v>
      </c>
      <c r="L1411" t="s">
        <v>141</v>
      </c>
      <c r="M1411" t="s">
        <v>1041</v>
      </c>
      <c r="N1411" t="s">
        <v>1042</v>
      </c>
      <c r="O1411" t="s">
        <v>1043</v>
      </c>
      <c r="P1411" t="s">
        <v>25</v>
      </c>
    </row>
    <row r="1412" spans="1:16" ht="14.25" customHeight="1" x14ac:dyDescent="0.25">
      <c r="A1412" s="3">
        <f t="shared" si="22"/>
        <v>4</v>
      </c>
      <c r="B1412" s="1">
        <v>41591</v>
      </c>
      <c r="C1412" s="2">
        <v>0.58333333333333337</v>
      </c>
      <c r="D1412" t="s">
        <v>268</v>
      </c>
      <c r="E1412" t="s">
        <v>1572</v>
      </c>
      <c r="F1412"/>
      <c r="G1412">
        <v>0</v>
      </c>
      <c r="H1412">
        <v>1</v>
      </c>
      <c r="I1412">
        <v>0</v>
      </c>
      <c r="J1412">
        <v>0</v>
      </c>
      <c r="K1412" t="s">
        <v>30</v>
      </c>
      <c r="L1412" t="s">
        <v>31</v>
      </c>
      <c r="M1412" t="s">
        <v>188</v>
      </c>
      <c r="N1412" t="s">
        <v>189</v>
      </c>
      <c r="O1412" t="s">
        <v>190</v>
      </c>
      <c r="P1412" t="s">
        <v>29</v>
      </c>
    </row>
    <row r="1413" spans="1:16" ht="14.25" customHeight="1" x14ac:dyDescent="0.25">
      <c r="A1413" s="3">
        <f t="shared" si="22"/>
        <v>4</v>
      </c>
      <c r="B1413" s="1">
        <v>41591</v>
      </c>
      <c r="C1413" s="2">
        <v>0.60416666666666663</v>
      </c>
      <c r="D1413" t="s">
        <v>299</v>
      </c>
      <c r="E1413" t="s">
        <v>1577</v>
      </c>
      <c r="F1413"/>
      <c r="G1413">
        <v>0</v>
      </c>
      <c r="H1413">
        <v>1</v>
      </c>
      <c r="I1413">
        <v>0</v>
      </c>
      <c r="J1413">
        <v>0</v>
      </c>
      <c r="K1413" t="s">
        <v>140</v>
      </c>
      <c r="L1413" t="s">
        <v>141</v>
      </c>
      <c r="M1413" t="s">
        <v>1041</v>
      </c>
      <c r="N1413" t="s">
        <v>1042</v>
      </c>
      <c r="O1413" t="s">
        <v>1043</v>
      </c>
      <c r="P1413" t="s">
        <v>25</v>
      </c>
    </row>
    <row r="1414" spans="1:16" ht="14.25" customHeight="1" x14ac:dyDescent="0.25">
      <c r="A1414" s="3">
        <f t="shared" si="22"/>
        <v>4</v>
      </c>
      <c r="B1414" s="1">
        <v>41591</v>
      </c>
      <c r="C1414" s="2">
        <v>0.60416666666666663</v>
      </c>
      <c r="D1414"/>
      <c r="E1414"/>
      <c r="F1414"/>
      <c r="G1414">
        <v>0</v>
      </c>
      <c r="H1414">
        <v>0</v>
      </c>
      <c r="I1414">
        <v>0</v>
      </c>
      <c r="J1414">
        <v>0</v>
      </c>
      <c r="K1414" t="s">
        <v>30</v>
      </c>
      <c r="L1414" t="s">
        <v>31</v>
      </c>
      <c r="M1414"/>
      <c r="N1414"/>
      <c r="O1414"/>
      <c r="P1414"/>
    </row>
    <row r="1415" spans="1:16" ht="14.25" customHeight="1" x14ac:dyDescent="0.25">
      <c r="A1415" s="3">
        <f t="shared" si="22"/>
        <v>4</v>
      </c>
      <c r="B1415" s="1">
        <v>41591</v>
      </c>
      <c r="C1415" s="2">
        <v>0.60416666666666663</v>
      </c>
      <c r="D1415" t="s">
        <v>1568</v>
      </c>
      <c r="E1415" t="s">
        <v>1569</v>
      </c>
      <c r="F1415"/>
      <c r="G1415">
        <v>0</v>
      </c>
      <c r="H1415">
        <v>1</v>
      </c>
      <c r="I1415">
        <v>0</v>
      </c>
      <c r="J1415">
        <v>1</v>
      </c>
      <c r="K1415" t="s">
        <v>81</v>
      </c>
      <c r="L1415" t="s">
        <v>82</v>
      </c>
      <c r="M1415" t="s">
        <v>1526</v>
      </c>
      <c r="N1415" t="s">
        <v>1527</v>
      </c>
      <c r="O1415" t="s">
        <v>1528</v>
      </c>
      <c r="P1415" t="s">
        <v>25</v>
      </c>
    </row>
    <row r="1416" spans="1:16" ht="14.25" customHeight="1" x14ac:dyDescent="0.25">
      <c r="A1416" s="3">
        <f t="shared" si="22"/>
        <v>4</v>
      </c>
      <c r="B1416" s="1">
        <v>41591</v>
      </c>
      <c r="C1416" s="2">
        <v>0.625</v>
      </c>
      <c r="D1416" t="s">
        <v>268</v>
      </c>
      <c r="E1416" t="s">
        <v>1563</v>
      </c>
      <c r="F1416"/>
      <c r="G1416">
        <v>0</v>
      </c>
      <c r="H1416">
        <v>1</v>
      </c>
      <c r="I1416">
        <v>0</v>
      </c>
      <c r="J1416">
        <v>0</v>
      </c>
      <c r="K1416" t="s">
        <v>30</v>
      </c>
      <c r="L1416" t="s">
        <v>31</v>
      </c>
      <c r="M1416" t="s">
        <v>106</v>
      </c>
      <c r="N1416" t="s">
        <v>107</v>
      </c>
      <c r="O1416" t="s">
        <v>108</v>
      </c>
      <c r="P1416" t="s">
        <v>29</v>
      </c>
    </row>
    <row r="1417" spans="1:16" ht="14.25" customHeight="1" x14ac:dyDescent="0.25">
      <c r="A1417" s="3">
        <f t="shared" si="22"/>
        <v>4</v>
      </c>
      <c r="B1417" s="1">
        <v>41591</v>
      </c>
      <c r="C1417" s="2">
        <v>0.625</v>
      </c>
      <c r="D1417" t="s">
        <v>257</v>
      </c>
      <c r="E1417" t="s">
        <v>1570</v>
      </c>
      <c r="F1417"/>
      <c r="G1417">
        <v>1</v>
      </c>
      <c r="H1417">
        <v>0</v>
      </c>
      <c r="I1417">
        <v>0</v>
      </c>
      <c r="J1417">
        <v>0</v>
      </c>
      <c r="K1417" t="s">
        <v>81</v>
      </c>
      <c r="L1417" t="s">
        <v>82</v>
      </c>
      <c r="M1417" t="s">
        <v>1207</v>
      </c>
      <c r="N1417" t="s">
        <v>645</v>
      </c>
      <c r="O1417" t="s">
        <v>1208</v>
      </c>
      <c r="P1417" t="s">
        <v>29</v>
      </c>
    </row>
    <row r="1418" spans="1:16" ht="14.25" customHeight="1" x14ac:dyDescent="0.25">
      <c r="A1418" s="3">
        <f t="shared" si="22"/>
        <v>4</v>
      </c>
      <c r="B1418" s="1">
        <v>41591</v>
      </c>
      <c r="C1418" s="2">
        <v>0.64583333333333337</v>
      </c>
      <c r="D1418" t="s">
        <v>715</v>
      </c>
      <c r="E1418" t="s">
        <v>1446</v>
      </c>
      <c r="F1418" t="s">
        <v>1565</v>
      </c>
      <c r="G1418">
        <v>0</v>
      </c>
      <c r="H1418">
        <v>1</v>
      </c>
      <c r="I1418">
        <v>0</v>
      </c>
      <c r="J1418">
        <v>0</v>
      </c>
      <c r="K1418" t="s">
        <v>39</v>
      </c>
      <c r="L1418" t="s">
        <v>40</v>
      </c>
      <c r="M1418" t="s">
        <v>885</v>
      </c>
      <c r="N1418" t="s">
        <v>886</v>
      </c>
      <c r="O1418" t="s">
        <v>887</v>
      </c>
      <c r="P1418" t="s">
        <v>51</v>
      </c>
    </row>
    <row r="1419" spans="1:16" ht="14.25" customHeight="1" x14ac:dyDescent="0.25">
      <c r="A1419" s="3">
        <f t="shared" si="22"/>
        <v>4</v>
      </c>
      <c r="B1419" s="1">
        <v>41591</v>
      </c>
      <c r="C1419" s="2">
        <v>0.64583333333333337</v>
      </c>
      <c r="D1419" t="s">
        <v>704</v>
      </c>
      <c r="E1419" t="s">
        <v>1564</v>
      </c>
      <c r="F1419"/>
      <c r="G1419">
        <v>0</v>
      </c>
      <c r="H1419">
        <v>1</v>
      </c>
      <c r="I1419">
        <v>0</v>
      </c>
      <c r="J1419">
        <v>0</v>
      </c>
      <c r="K1419" t="s">
        <v>30</v>
      </c>
      <c r="L1419" t="s">
        <v>31</v>
      </c>
      <c r="M1419" t="s">
        <v>41</v>
      </c>
      <c r="N1419" t="s">
        <v>42</v>
      </c>
      <c r="O1419" t="s">
        <v>43</v>
      </c>
      <c r="P1419" t="s">
        <v>25</v>
      </c>
    </row>
    <row r="1420" spans="1:16" ht="14.25" customHeight="1" x14ac:dyDescent="0.25">
      <c r="A1420" s="3">
        <f t="shared" si="22"/>
        <v>4</v>
      </c>
      <c r="B1420" s="1">
        <v>41591</v>
      </c>
      <c r="C1420" s="2">
        <v>0.64583333333333337</v>
      </c>
      <c r="D1420" t="s">
        <v>257</v>
      </c>
      <c r="E1420" t="s">
        <v>1570</v>
      </c>
      <c r="F1420"/>
      <c r="G1420">
        <v>1</v>
      </c>
      <c r="H1420">
        <v>0</v>
      </c>
      <c r="I1420">
        <v>0</v>
      </c>
      <c r="J1420">
        <v>0</v>
      </c>
      <c r="K1420" t="s">
        <v>81</v>
      </c>
      <c r="L1420" t="s">
        <v>82</v>
      </c>
      <c r="M1420" t="s">
        <v>1207</v>
      </c>
      <c r="N1420" t="s">
        <v>645</v>
      </c>
      <c r="O1420" t="s">
        <v>1208</v>
      </c>
      <c r="P1420" t="s">
        <v>29</v>
      </c>
    </row>
    <row r="1421" spans="1:16" ht="14.25" customHeight="1" x14ac:dyDescent="0.25">
      <c r="A1421" s="3">
        <f t="shared" si="22"/>
        <v>4</v>
      </c>
      <c r="B1421" s="1">
        <v>41591</v>
      </c>
      <c r="C1421" s="2">
        <v>0.66666666666666663</v>
      </c>
      <c r="D1421" t="s">
        <v>715</v>
      </c>
      <c r="E1421" t="s">
        <v>1446</v>
      </c>
      <c r="F1421" t="s">
        <v>1566</v>
      </c>
      <c r="G1421">
        <v>1</v>
      </c>
      <c r="H1421">
        <v>0</v>
      </c>
      <c r="I1421">
        <v>0</v>
      </c>
      <c r="J1421">
        <v>0</v>
      </c>
      <c r="K1421" t="s">
        <v>39</v>
      </c>
      <c r="L1421" t="s">
        <v>40</v>
      </c>
      <c r="M1421" t="s">
        <v>885</v>
      </c>
      <c r="N1421" t="s">
        <v>886</v>
      </c>
      <c r="O1421" t="s">
        <v>887</v>
      </c>
      <c r="P1421" t="s">
        <v>51</v>
      </c>
    </row>
    <row r="1422" spans="1:16" ht="14.25" customHeight="1" x14ac:dyDescent="0.25">
      <c r="A1422" s="3">
        <f t="shared" si="22"/>
        <v>4</v>
      </c>
      <c r="B1422" s="1">
        <v>41591</v>
      </c>
      <c r="C1422" s="2">
        <v>0.66666666666666663</v>
      </c>
      <c r="D1422" t="s">
        <v>704</v>
      </c>
      <c r="E1422" t="s">
        <v>1564</v>
      </c>
      <c r="F1422"/>
      <c r="G1422">
        <v>0</v>
      </c>
      <c r="H1422">
        <v>1</v>
      </c>
      <c r="I1422">
        <v>0</v>
      </c>
      <c r="J1422">
        <v>0</v>
      </c>
      <c r="K1422" t="s">
        <v>30</v>
      </c>
      <c r="L1422" t="s">
        <v>31</v>
      </c>
      <c r="M1422" t="s">
        <v>41</v>
      </c>
      <c r="N1422" t="s">
        <v>42</v>
      </c>
      <c r="O1422" t="s">
        <v>43</v>
      </c>
      <c r="P1422" t="s">
        <v>25</v>
      </c>
    </row>
    <row r="1423" spans="1:16" ht="14.25" customHeight="1" x14ac:dyDescent="0.25">
      <c r="A1423" s="3">
        <f t="shared" si="22"/>
        <v>4</v>
      </c>
      <c r="B1423" s="1">
        <v>41591</v>
      </c>
      <c r="C1423" s="2">
        <v>0.66666666666666663</v>
      </c>
      <c r="D1423" t="s">
        <v>255</v>
      </c>
      <c r="E1423" t="s">
        <v>1571</v>
      </c>
      <c r="F1423"/>
      <c r="G1423">
        <v>0</v>
      </c>
      <c r="H1423">
        <v>1</v>
      </c>
      <c r="I1423">
        <v>0</v>
      </c>
      <c r="J1423">
        <v>0</v>
      </c>
      <c r="K1423" t="s">
        <v>81</v>
      </c>
      <c r="L1423" t="s">
        <v>82</v>
      </c>
      <c r="M1423" t="s">
        <v>1423</v>
      </c>
      <c r="N1423" t="s">
        <v>1424</v>
      </c>
      <c r="O1423" t="s">
        <v>1425</v>
      </c>
      <c r="P1423" t="s">
        <v>29</v>
      </c>
    </row>
    <row r="1424" spans="1:16" ht="14.25" customHeight="1" x14ac:dyDescent="0.25">
      <c r="A1424" s="3">
        <f t="shared" si="22"/>
        <v>4</v>
      </c>
      <c r="B1424" s="1">
        <v>41591</v>
      </c>
      <c r="C1424" s="2">
        <v>0.66666666666666663</v>
      </c>
      <c r="D1424" t="s">
        <v>257</v>
      </c>
      <c r="E1424" t="s">
        <v>1578</v>
      </c>
      <c r="F1424"/>
      <c r="G1424">
        <v>0</v>
      </c>
      <c r="H1424">
        <v>1</v>
      </c>
      <c r="I1424">
        <v>0</v>
      </c>
      <c r="J1424">
        <v>0</v>
      </c>
      <c r="K1424" t="s">
        <v>135</v>
      </c>
      <c r="L1424" t="s">
        <v>136</v>
      </c>
      <c r="M1424" t="s">
        <v>1579</v>
      </c>
      <c r="N1424" t="s">
        <v>1580</v>
      </c>
      <c r="O1424" t="s">
        <v>1581</v>
      </c>
      <c r="P1424" t="s">
        <v>29</v>
      </c>
    </row>
    <row r="1425" spans="1:16" ht="14.25" customHeight="1" x14ac:dyDescent="0.25">
      <c r="A1425" s="3">
        <f t="shared" si="22"/>
        <v>4</v>
      </c>
      <c r="B1425" s="1">
        <v>41591</v>
      </c>
      <c r="C1425" s="2">
        <v>0.6875</v>
      </c>
      <c r="D1425"/>
      <c r="E1425"/>
      <c r="F1425"/>
      <c r="G1425">
        <v>0</v>
      </c>
      <c r="H1425">
        <v>0</v>
      </c>
      <c r="I1425">
        <v>0</v>
      </c>
      <c r="J1425">
        <v>0</v>
      </c>
      <c r="K1425" t="s">
        <v>39</v>
      </c>
      <c r="L1425" t="s">
        <v>40</v>
      </c>
      <c r="M1425"/>
      <c r="N1425"/>
      <c r="O1425"/>
      <c r="P1425"/>
    </row>
    <row r="1426" spans="1:16" ht="14.25" customHeight="1" x14ac:dyDescent="0.25">
      <c r="A1426" s="3">
        <f t="shared" si="22"/>
        <v>4</v>
      </c>
      <c r="B1426" s="1">
        <v>41591</v>
      </c>
      <c r="C1426" s="2">
        <v>0.6875</v>
      </c>
      <c r="D1426"/>
      <c r="E1426"/>
      <c r="F1426"/>
      <c r="G1426">
        <v>0</v>
      </c>
      <c r="H1426">
        <v>0</v>
      </c>
      <c r="I1426">
        <v>0</v>
      </c>
      <c r="J1426">
        <v>0</v>
      </c>
      <c r="K1426" t="s">
        <v>81</v>
      </c>
      <c r="L1426" t="s">
        <v>82</v>
      </c>
      <c r="M1426"/>
      <c r="N1426"/>
      <c r="O1426"/>
      <c r="P1426"/>
    </row>
    <row r="1427" spans="1:16" ht="14.25" customHeight="1" x14ac:dyDescent="0.25">
      <c r="A1427" s="3">
        <f t="shared" si="22"/>
        <v>4</v>
      </c>
      <c r="B1427" s="1">
        <v>41591</v>
      </c>
      <c r="C1427" s="2">
        <v>0.6875</v>
      </c>
      <c r="D1427" t="s">
        <v>257</v>
      </c>
      <c r="E1427" t="s">
        <v>1578</v>
      </c>
      <c r="F1427"/>
      <c r="G1427">
        <v>0</v>
      </c>
      <c r="H1427">
        <v>1</v>
      </c>
      <c r="I1427">
        <v>0</v>
      </c>
      <c r="J1427">
        <v>0</v>
      </c>
      <c r="K1427" t="s">
        <v>135</v>
      </c>
      <c r="L1427" t="s">
        <v>136</v>
      </c>
      <c r="M1427" t="s">
        <v>1579</v>
      </c>
      <c r="N1427" t="s">
        <v>1580</v>
      </c>
      <c r="O1427" t="s">
        <v>1581</v>
      </c>
      <c r="P1427" t="s">
        <v>29</v>
      </c>
    </row>
    <row r="1428" spans="1:16" ht="14.25" customHeight="1" x14ac:dyDescent="0.25">
      <c r="A1428" s="3">
        <f t="shared" si="22"/>
        <v>4</v>
      </c>
      <c r="B1428" s="1">
        <v>41591</v>
      </c>
      <c r="C1428" s="2">
        <v>0.6875</v>
      </c>
      <c r="D1428" t="s">
        <v>299</v>
      </c>
      <c r="E1428" t="s">
        <v>1576</v>
      </c>
      <c r="F1428"/>
      <c r="G1428">
        <v>0</v>
      </c>
      <c r="H1428">
        <v>1</v>
      </c>
      <c r="I1428">
        <v>0</v>
      </c>
      <c r="J1428">
        <v>0</v>
      </c>
      <c r="K1428" t="s">
        <v>95</v>
      </c>
      <c r="L1428" t="s">
        <v>96</v>
      </c>
      <c r="M1428" t="s">
        <v>165</v>
      </c>
      <c r="N1428" t="s">
        <v>564</v>
      </c>
      <c r="O1428" t="s">
        <v>565</v>
      </c>
      <c r="P1428" t="s">
        <v>21</v>
      </c>
    </row>
    <row r="1429" spans="1:16" ht="14.25" customHeight="1" x14ac:dyDescent="0.25">
      <c r="A1429" s="3">
        <f t="shared" si="22"/>
        <v>4</v>
      </c>
      <c r="B1429" s="1">
        <v>41591</v>
      </c>
      <c r="C1429" s="2">
        <v>0.70833333333333337</v>
      </c>
      <c r="D1429"/>
      <c r="E1429"/>
      <c r="F1429"/>
      <c r="G1429">
        <v>0</v>
      </c>
      <c r="H1429">
        <v>0</v>
      </c>
      <c r="I1429">
        <v>0</v>
      </c>
      <c r="J1429">
        <v>0</v>
      </c>
      <c r="K1429" t="s">
        <v>39</v>
      </c>
      <c r="L1429" t="s">
        <v>40</v>
      </c>
      <c r="M1429"/>
      <c r="N1429"/>
      <c r="O1429"/>
      <c r="P1429"/>
    </row>
    <row r="1430" spans="1:16" ht="14.25" customHeight="1" x14ac:dyDescent="0.25">
      <c r="A1430" s="3">
        <f t="shared" si="22"/>
        <v>4</v>
      </c>
      <c r="B1430" s="1">
        <v>41591</v>
      </c>
      <c r="C1430" s="2">
        <v>0.70833333333333337</v>
      </c>
      <c r="D1430"/>
      <c r="E1430"/>
      <c r="F1430"/>
      <c r="G1430">
        <v>0</v>
      </c>
      <c r="H1430">
        <v>0</v>
      </c>
      <c r="I1430">
        <v>0</v>
      </c>
      <c r="J1430">
        <v>0</v>
      </c>
      <c r="K1430" t="s">
        <v>39</v>
      </c>
      <c r="L1430" t="s">
        <v>40</v>
      </c>
      <c r="M1430"/>
      <c r="N1430"/>
      <c r="O1430"/>
      <c r="P1430"/>
    </row>
    <row r="1431" spans="1:16" ht="14.25" customHeight="1" x14ac:dyDescent="0.25">
      <c r="A1431" s="3">
        <f t="shared" si="22"/>
        <v>4</v>
      </c>
      <c r="B1431" s="1">
        <v>41591</v>
      </c>
      <c r="C1431" s="2">
        <v>0.70833333333333337</v>
      </c>
      <c r="D1431"/>
      <c r="E1431"/>
      <c r="F1431"/>
      <c r="G1431">
        <v>0</v>
      </c>
      <c r="H1431">
        <v>0</v>
      </c>
      <c r="I1431">
        <v>0</v>
      </c>
      <c r="J1431">
        <v>0</v>
      </c>
      <c r="K1431" t="s">
        <v>81</v>
      </c>
      <c r="L1431" t="s">
        <v>82</v>
      </c>
      <c r="M1431"/>
      <c r="N1431"/>
      <c r="O1431"/>
      <c r="P1431"/>
    </row>
    <row r="1432" spans="1:16" ht="14.25" customHeight="1" x14ac:dyDescent="0.25">
      <c r="A1432" s="3">
        <f t="shared" si="22"/>
        <v>4</v>
      </c>
      <c r="B1432" s="1">
        <v>41591</v>
      </c>
      <c r="C1432" s="2">
        <v>0.70833333333333337</v>
      </c>
      <c r="D1432"/>
      <c r="E1432"/>
      <c r="F1432"/>
      <c r="G1432">
        <v>0</v>
      </c>
      <c r="H1432">
        <v>0</v>
      </c>
      <c r="I1432">
        <v>0</v>
      </c>
      <c r="J1432">
        <v>0</v>
      </c>
      <c r="K1432" t="s">
        <v>135</v>
      </c>
      <c r="L1432" t="s">
        <v>136</v>
      </c>
      <c r="M1432"/>
      <c r="N1432"/>
      <c r="O1432"/>
      <c r="P1432"/>
    </row>
    <row r="1433" spans="1:16" ht="14.25" customHeight="1" x14ac:dyDescent="0.25">
      <c r="A1433" s="3">
        <f t="shared" si="22"/>
        <v>4</v>
      </c>
      <c r="B1433" s="1">
        <v>41591</v>
      </c>
      <c r="C1433" s="2">
        <v>0.70833333333333337</v>
      </c>
      <c r="D1433" t="s">
        <v>898</v>
      </c>
      <c r="E1433" t="s">
        <v>1583</v>
      </c>
      <c r="F1433"/>
      <c r="G1433">
        <v>0</v>
      </c>
      <c r="H1433">
        <v>1</v>
      </c>
      <c r="I1433">
        <v>0</v>
      </c>
      <c r="J1433">
        <v>0</v>
      </c>
      <c r="K1433" t="s">
        <v>95</v>
      </c>
      <c r="L1433" t="s">
        <v>96</v>
      </c>
      <c r="M1433" t="s">
        <v>1584</v>
      </c>
      <c r="N1433" t="s">
        <v>1585</v>
      </c>
      <c r="O1433" t="s">
        <v>1586</v>
      </c>
      <c r="P1433" t="s">
        <v>29</v>
      </c>
    </row>
    <row r="1434" spans="1:16" ht="14.25" customHeight="1" x14ac:dyDescent="0.25">
      <c r="A1434" s="3">
        <f t="shared" si="22"/>
        <v>4</v>
      </c>
      <c r="B1434" s="1">
        <v>41591</v>
      </c>
      <c r="C1434" s="2">
        <v>0.72916666666666663</v>
      </c>
      <c r="D1434" t="s">
        <v>715</v>
      </c>
      <c r="E1434" t="s">
        <v>1434</v>
      </c>
      <c r="F1434"/>
      <c r="G1434">
        <v>0</v>
      </c>
      <c r="H1434">
        <v>1</v>
      </c>
      <c r="I1434">
        <v>0</v>
      </c>
      <c r="J1434">
        <v>0</v>
      </c>
      <c r="K1434" t="s">
        <v>39</v>
      </c>
      <c r="L1434" t="s">
        <v>40</v>
      </c>
      <c r="M1434" t="s">
        <v>48</v>
      </c>
      <c r="N1434" t="s">
        <v>49</v>
      </c>
      <c r="O1434" t="s">
        <v>50</v>
      </c>
      <c r="P1434" t="s">
        <v>51</v>
      </c>
    </row>
    <row r="1435" spans="1:16" ht="14.25" customHeight="1" x14ac:dyDescent="0.25">
      <c r="A1435" s="3">
        <f t="shared" si="22"/>
        <v>4</v>
      </c>
      <c r="B1435" s="1">
        <v>41591</v>
      </c>
      <c r="C1435" s="2">
        <v>0.72916666666666663</v>
      </c>
      <c r="D1435"/>
      <c r="E1435"/>
      <c r="F1435"/>
      <c r="G1435">
        <v>0</v>
      </c>
      <c r="H1435">
        <v>0</v>
      </c>
      <c r="I1435">
        <v>0</v>
      </c>
      <c r="J1435">
        <v>0</v>
      </c>
      <c r="K1435" t="s">
        <v>57</v>
      </c>
      <c r="L1435" t="s">
        <v>58</v>
      </c>
      <c r="M1435"/>
      <c r="N1435"/>
      <c r="O1435"/>
      <c r="P1435"/>
    </row>
    <row r="1436" spans="1:16" ht="14.25" customHeight="1" x14ac:dyDescent="0.25">
      <c r="A1436" s="3">
        <f t="shared" si="22"/>
        <v>4</v>
      </c>
      <c r="B1436" s="1">
        <v>41591</v>
      </c>
      <c r="C1436" s="2">
        <v>0.72916666666666663</v>
      </c>
      <c r="D1436" t="s">
        <v>284</v>
      </c>
      <c r="E1436" t="s">
        <v>1582</v>
      </c>
      <c r="F1436"/>
      <c r="G1436">
        <v>0</v>
      </c>
      <c r="H1436">
        <v>1</v>
      </c>
      <c r="I1436">
        <v>0</v>
      </c>
      <c r="J1436">
        <v>0</v>
      </c>
      <c r="K1436" t="s">
        <v>135</v>
      </c>
      <c r="L1436" t="s">
        <v>136</v>
      </c>
      <c r="M1436" t="s">
        <v>137</v>
      </c>
      <c r="N1436" t="s">
        <v>138</v>
      </c>
      <c r="O1436" t="s">
        <v>139</v>
      </c>
      <c r="P1436" t="s">
        <v>21</v>
      </c>
    </row>
    <row r="1437" spans="1:16" ht="14.25" customHeight="1" x14ac:dyDescent="0.25">
      <c r="A1437" s="3">
        <f t="shared" si="22"/>
        <v>4</v>
      </c>
      <c r="B1437" s="1">
        <v>41591</v>
      </c>
      <c r="C1437" s="2">
        <v>0.75</v>
      </c>
      <c r="D1437" t="s">
        <v>270</v>
      </c>
      <c r="E1437" t="s">
        <v>1573</v>
      </c>
      <c r="F1437"/>
      <c r="G1437">
        <v>0</v>
      </c>
      <c r="H1437">
        <v>1</v>
      </c>
      <c r="I1437">
        <v>0</v>
      </c>
      <c r="J1437">
        <v>0</v>
      </c>
      <c r="K1437" t="s">
        <v>39</v>
      </c>
      <c r="L1437" t="s">
        <v>40</v>
      </c>
      <c r="M1437" t="s">
        <v>865</v>
      </c>
      <c r="N1437" t="s">
        <v>866</v>
      </c>
      <c r="O1437" t="s">
        <v>867</v>
      </c>
      <c r="P1437" t="s">
        <v>29</v>
      </c>
    </row>
    <row r="1438" spans="1:16" ht="14.25" customHeight="1" x14ac:dyDescent="0.25">
      <c r="A1438" s="3">
        <f t="shared" si="22"/>
        <v>4</v>
      </c>
      <c r="B1438" s="1">
        <v>41591</v>
      </c>
      <c r="C1438" s="2">
        <v>0.75</v>
      </c>
      <c r="D1438"/>
      <c r="E1438"/>
      <c r="F1438"/>
      <c r="G1438">
        <v>0</v>
      </c>
      <c r="H1438">
        <v>0</v>
      </c>
      <c r="I1438">
        <v>0</v>
      </c>
      <c r="J1438">
        <v>0</v>
      </c>
      <c r="K1438" t="s">
        <v>57</v>
      </c>
      <c r="L1438" t="s">
        <v>58</v>
      </c>
      <c r="M1438"/>
      <c r="N1438"/>
      <c r="O1438"/>
      <c r="P1438"/>
    </row>
    <row r="1439" spans="1:16" ht="14.25" customHeight="1" x14ac:dyDescent="0.25">
      <c r="A1439" s="3">
        <f t="shared" si="22"/>
        <v>4</v>
      </c>
      <c r="B1439" s="1">
        <v>41591</v>
      </c>
      <c r="C1439" s="2">
        <v>0.77083333333333337</v>
      </c>
      <c r="D1439" t="s">
        <v>270</v>
      </c>
      <c r="E1439" t="s">
        <v>1574</v>
      </c>
      <c r="F1439"/>
      <c r="G1439">
        <v>0</v>
      </c>
      <c r="H1439">
        <v>1</v>
      </c>
      <c r="I1439">
        <v>0</v>
      </c>
      <c r="J1439">
        <v>0</v>
      </c>
      <c r="K1439" t="s">
        <v>39</v>
      </c>
      <c r="L1439" t="s">
        <v>40</v>
      </c>
      <c r="M1439" t="s">
        <v>522</v>
      </c>
      <c r="N1439" t="s">
        <v>27</v>
      </c>
      <c r="O1439" t="s">
        <v>523</v>
      </c>
      <c r="P1439" t="s">
        <v>29</v>
      </c>
    </row>
    <row r="1440" spans="1:16" ht="14.25" customHeight="1" x14ac:dyDescent="0.25">
      <c r="A1440" s="3">
        <f t="shared" si="22"/>
        <v>4</v>
      </c>
      <c r="B1440" s="1">
        <v>41591</v>
      </c>
      <c r="C1440" s="2">
        <v>0.77083333333333337</v>
      </c>
      <c r="D1440" t="s">
        <v>276</v>
      </c>
      <c r="E1440" t="s">
        <v>534</v>
      </c>
      <c r="F1440"/>
      <c r="G1440">
        <v>0</v>
      </c>
      <c r="H1440">
        <v>1</v>
      </c>
      <c r="I1440">
        <v>0</v>
      </c>
      <c r="J1440">
        <v>0</v>
      </c>
      <c r="K1440" t="s">
        <v>57</v>
      </c>
      <c r="L1440" t="s">
        <v>58</v>
      </c>
      <c r="M1440" t="s">
        <v>41</v>
      </c>
      <c r="N1440" t="s">
        <v>42</v>
      </c>
      <c r="O1440" t="s">
        <v>43</v>
      </c>
      <c r="P1440" t="s">
        <v>25</v>
      </c>
    </row>
    <row r="1441" spans="1:16" ht="14.25" customHeight="1" x14ac:dyDescent="0.25">
      <c r="A1441" s="3">
        <f t="shared" si="22"/>
        <v>4</v>
      </c>
      <c r="B1441" s="1">
        <v>41591</v>
      </c>
      <c r="C1441" s="2">
        <v>0.79166666666666663</v>
      </c>
      <c r="D1441"/>
      <c r="E1441"/>
      <c r="F1441"/>
      <c r="G1441">
        <v>0</v>
      </c>
      <c r="H1441">
        <v>0</v>
      </c>
      <c r="I1441">
        <v>0</v>
      </c>
      <c r="J1441">
        <v>0</v>
      </c>
      <c r="K1441" t="s">
        <v>39</v>
      </c>
      <c r="L1441" t="s">
        <v>40</v>
      </c>
      <c r="M1441"/>
      <c r="N1441"/>
      <c r="O1441"/>
      <c r="P1441"/>
    </row>
    <row r="1442" spans="1:16" ht="14.25" customHeight="1" x14ac:dyDescent="0.25">
      <c r="A1442" s="3">
        <f t="shared" si="22"/>
        <v>4</v>
      </c>
      <c r="B1442" s="1">
        <v>41591</v>
      </c>
      <c r="C1442" s="2">
        <v>0.79166666666666663</v>
      </c>
      <c r="D1442" t="s">
        <v>276</v>
      </c>
      <c r="E1442" t="s">
        <v>534</v>
      </c>
      <c r="F1442"/>
      <c r="G1442">
        <v>0</v>
      </c>
      <c r="H1442">
        <v>1</v>
      </c>
      <c r="I1442">
        <v>0</v>
      </c>
      <c r="J1442">
        <v>0</v>
      </c>
      <c r="K1442" t="s">
        <v>57</v>
      </c>
      <c r="L1442" t="s">
        <v>58</v>
      </c>
      <c r="M1442" t="s">
        <v>41</v>
      </c>
      <c r="N1442" t="s">
        <v>42</v>
      </c>
      <c r="O1442" t="s">
        <v>43</v>
      </c>
      <c r="P1442" t="s">
        <v>25</v>
      </c>
    </row>
    <row r="1443" spans="1:16" ht="14.25" customHeight="1" x14ac:dyDescent="0.25">
      <c r="A1443" s="3">
        <f t="shared" si="22"/>
        <v>4</v>
      </c>
      <c r="B1443" s="1">
        <v>41591</v>
      </c>
      <c r="C1443" s="2">
        <v>0.8125</v>
      </c>
      <c r="D1443" t="s">
        <v>270</v>
      </c>
      <c r="E1443" t="s">
        <v>1588</v>
      </c>
      <c r="F1443"/>
      <c r="G1443">
        <v>0</v>
      </c>
      <c r="H1443">
        <v>1</v>
      </c>
      <c r="I1443">
        <v>0</v>
      </c>
      <c r="J1443">
        <v>0</v>
      </c>
      <c r="K1443" t="s">
        <v>39</v>
      </c>
      <c r="L1443" t="s">
        <v>40</v>
      </c>
      <c r="M1443" t="s">
        <v>1149</v>
      </c>
      <c r="N1443" t="s">
        <v>860</v>
      </c>
      <c r="O1443" t="s">
        <v>1150</v>
      </c>
      <c r="P1443" t="s">
        <v>29</v>
      </c>
    </row>
    <row r="1444" spans="1:16" ht="14.25" customHeight="1" x14ac:dyDescent="0.25">
      <c r="A1444" s="3">
        <f t="shared" si="22"/>
        <v>4</v>
      </c>
      <c r="B1444" s="1">
        <v>41591</v>
      </c>
      <c r="C1444" s="2">
        <v>0.8125</v>
      </c>
      <c r="D1444" t="s">
        <v>268</v>
      </c>
      <c r="E1444" t="s">
        <v>1587</v>
      </c>
      <c r="F1444"/>
      <c r="G1444">
        <v>0</v>
      </c>
      <c r="H1444">
        <v>1</v>
      </c>
      <c r="I1444">
        <v>0</v>
      </c>
      <c r="J1444">
        <v>0</v>
      </c>
      <c r="K1444" t="s">
        <v>57</v>
      </c>
      <c r="L1444" t="s">
        <v>58</v>
      </c>
      <c r="M1444" t="s">
        <v>95</v>
      </c>
      <c r="N1444" t="s">
        <v>926</v>
      </c>
      <c r="O1444" t="s">
        <v>927</v>
      </c>
      <c r="P1444" t="s">
        <v>29</v>
      </c>
    </row>
    <row r="1445" spans="1:16" ht="14.25" customHeight="1" x14ac:dyDescent="0.25">
      <c r="A1445" s="3">
        <f t="shared" si="22"/>
        <v>4</v>
      </c>
      <c r="B1445" s="1">
        <v>41591</v>
      </c>
      <c r="C1445" s="2">
        <v>0.83333333333333337</v>
      </c>
      <c r="D1445" t="s">
        <v>270</v>
      </c>
      <c r="E1445" t="s">
        <v>1589</v>
      </c>
      <c r="F1445"/>
      <c r="G1445">
        <v>0</v>
      </c>
      <c r="H1445">
        <v>1</v>
      </c>
      <c r="I1445">
        <v>0</v>
      </c>
      <c r="J1445">
        <v>0</v>
      </c>
      <c r="K1445" t="s">
        <v>39</v>
      </c>
      <c r="L1445" t="s">
        <v>40</v>
      </c>
      <c r="M1445" t="s">
        <v>1149</v>
      </c>
      <c r="N1445" t="s">
        <v>860</v>
      </c>
      <c r="O1445" t="s">
        <v>1150</v>
      </c>
      <c r="P1445" t="s">
        <v>29</v>
      </c>
    </row>
    <row r="1446" spans="1:16" ht="14.25" customHeight="1" x14ac:dyDescent="0.25">
      <c r="A1446" s="3">
        <f t="shared" si="22"/>
        <v>4</v>
      </c>
      <c r="B1446" s="1">
        <v>41591</v>
      </c>
      <c r="C1446" s="2">
        <v>0.83333333333333337</v>
      </c>
      <c r="D1446"/>
      <c r="E1446"/>
      <c r="F1446"/>
      <c r="G1446">
        <v>0</v>
      </c>
      <c r="H1446">
        <v>0</v>
      </c>
      <c r="I1446">
        <v>0</v>
      </c>
      <c r="J1446">
        <v>0</v>
      </c>
      <c r="K1446" t="s">
        <v>1441</v>
      </c>
      <c r="L1446" t="s">
        <v>1442</v>
      </c>
      <c r="M1446"/>
      <c r="N1446"/>
      <c r="O1446"/>
      <c r="P1446"/>
    </row>
    <row r="1447" spans="1:16" ht="14.25" customHeight="1" x14ac:dyDescent="0.25">
      <c r="A1447" s="3">
        <f t="shared" si="22"/>
        <v>4</v>
      </c>
      <c r="B1447" s="1">
        <v>41591</v>
      </c>
      <c r="C1447" s="2">
        <v>0.83333333333333337</v>
      </c>
      <c r="D1447" t="s">
        <v>268</v>
      </c>
      <c r="E1447" t="s">
        <v>1548</v>
      </c>
      <c r="F1447"/>
      <c r="G1447">
        <v>1</v>
      </c>
      <c r="H1447">
        <v>0</v>
      </c>
      <c r="I1447">
        <v>0</v>
      </c>
      <c r="J1447">
        <v>0</v>
      </c>
      <c r="K1447" t="s">
        <v>57</v>
      </c>
      <c r="L1447" t="s">
        <v>58</v>
      </c>
      <c r="M1447" t="s">
        <v>188</v>
      </c>
      <c r="N1447" t="s">
        <v>189</v>
      </c>
      <c r="O1447" t="s">
        <v>190</v>
      </c>
      <c r="P1447" t="s">
        <v>29</v>
      </c>
    </row>
    <row r="1448" spans="1:16" ht="14.25" customHeight="1" x14ac:dyDescent="0.25">
      <c r="A1448" s="3">
        <f t="shared" si="22"/>
        <v>4</v>
      </c>
      <c r="B1448" s="1">
        <v>41591</v>
      </c>
      <c r="C1448" s="2">
        <v>0.85416666666666663</v>
      </c>
      <c r="D1448"/>
      <c r="E1448"/>
      <c r="F1448"/>
      <c r="G1448">
        <v>0</v>
      </c>
      <c r="H1448">
        <v>0</v>
      </c>
      <c r="I1448">
        <v>0</v>
      </c>
      <c r="J1448">
        <v>0</v>
      </c>
      <c r="K1448" t="s">
        <v>1441</v>
      </c>
      <c r="L1448" t="s">
        <v>1442</v>
      </c>
      <c r="M1448"/>
      <c r="N1448"/>
      <c r="O1448"/>
      <c r="P1448"/>
    </row>
    <row r="1449" spans="1:16" ht="14.25" customHeight="1" x14ac:dyDescent="0.25">
      <c r="A1449" s="3">
        <f t="shared" si="22"/>
        <v>5</v>
      </c>
      <c r="B1449" s="1">
        <v>41592</v>
      </c>
      <c r="C1449" s="2">
        <v>0.45833333333333331</v>
      </c>
      <c r="D1449"/>
      <c r="E1449"/>
      <c r="F1449"/>
      <c r="G1449">
        <v>0</v>
      </c>
      <c r="H1449">
        <v>0</v>
      </c>
      <c r="I1449">
        <v>0</v>
      </c>
      <c r="J1449">
        <v>0</v>
      </c>
      <c r="K1449" t="s">
        <v>1441</v>
      </c>
      <c r="L1449" t="s">
        <v>1442</v>
      </c>
      <c r="M1449"/>
      <c r="N1449"/>
      <c r="O1449"/>
      <c r="P1449"/>
    </row>
    <row r="1450" spans="1:16" ht="14.25" customHeight="1" x14ac:dyDescent="0.25">
      <c r="A1450" s="3">
        <f t="shared" si="22"/>
        <v>5</v>
      </c>
      <c r="B1450" s="1">
        <v>41592</v>
      </c>
      <c r="C1450" s="2">
        <v>0.45833333333333331</v>
      </c>
      <c r="D1450"/>
      <c r="E1450"/>
      <c r="F1450"/>
      <c r="G1450">
        <v>0</v>
      </c>
      <c r="H1450">
        <v>0</v>
      </c>
      <c r="I1450">
        <v>0</v>
      </c>
      <c r="J1450">
        <v>0</v>
      </c>
      <c r="K1450" t="s">
        <v>81</v>
      </c>
      <c r="L1450" t="s">
        <v>82</v>
      </c>
      <c r="M1450"/>
      <c r="N1450"/>
      <c r="O1450"/>
      <c r="P1450"/>
    </row>
    <row r="1451" spans="1:16" ht="14.25" customHeight="1" x14ac:dyDescent="0.25">
      <c r="A1451" s="3">
        <f t="shared" si="22"/>
        <v>5</v>
      </c>
      <c r="B1451" s="1">
        <v>41592</v>
      </c>
      <c r="C1451" s="2">
        <v>0.47916666666666669</v>
      </c>
      <c r="D1451"/>
      <c r="E1451"/>
      <c r="F1451"/>
      <c r="G1451">
        <v>0</v>
      </c>
      <c r="H1451">
        <v>0</v>
      </c>
      <c r="I1451">
        <v>0</v>
      </c>
      <c r="J1451">
        <v>0</v>
      </c>
      <c r="K1451" t="s">
        <v>1441</v>
      </c>
      <c r="L1451" t="s">
        <v>1442</v>
      </c>
      <c r="M1451"/>
      <c r="N1451"/>
      <c r="O1451"/>
      <c r="P1451"/>
    </row>
    <row r="1452" spans="1:16" ht="14.25" customHeight="1" x14ac:dyDescent="0.25">
      <c r="A1452" s="3">
        <f t="shared" si="22"/>
        <v>5</v>
      </c>
      <c r="B1452" s="1">
        <v>41592</v>
      </c>
      <c r="C1452" s="2">
        <v>0.47916666666666669</v>
      </c>
      <c r="D1452"/>
      <c r="E1452"/>
      <c r="F1452"/>
      <c r="G1452">
        <v>0</v>
      </c>
      <c r="H1452">
        <v>0</v>
      </c>
      <c r="I1452">
        <v>0</v>
      </c>
      <c r="J1452">
        <v>0</v>
      </c>
      <c r="K1452" t="s">
        <v>81</v>
      </c>
      <c r="L1452" t="s">
        <v>82</v>
      </c>
      <c r="M1452"/>
      <c r="N1452"/>
      <c r="O1452"/>
      <c r="P1452"/>
    </row>
    <row r="1453" spans="1:16" ht="14.25" customHeight="1" x14ac:dyDescent="0.25">
      <c r="A1453" s="3">
        <f t="shared" si="22"/>
        <v>5</v>
      </c>
      <c r="B1453" s="1">
        <v>41592</v>
      </c>
      <c r="C1453" s="2">
        <v>0.5</v>
      </c>
      <c r="D1453" t="s">
        <v>249</v>
      </c>
      <c r="E1453" t="s">
        <v>1451</v>
      </c>
      <c r="F1453"/>
      <c r="G1453">
        <v>1</v>
      </c>
      <c r="H1453">
        <v>0</v>
      </c>
      <c r="I1453">
        <v>0</v>
      </c>
      <c r="J1453">
        <v>0</v>
      </c>
      <c r="K1453" t="s">
        <v>14</v>
      </c>
      <c r="L1453" t="s">
        <v>15</v>
      </c>
      <c r="M1453" t="s">
        <v>177</v>
      </c>
      <c r="N1453" t="s">
        <v>178</v>
      </c>
      <c r="O1453" t="s">
        <v>179</v>
      </c>
      <c r="P1453" t="s">
        <v>29</v>
      </c>
    </row>
    <row r="1454" spans="1:16" ht="14.25" customHeight="1" x14ac:dyDescent="0.25">
      <c r="A1454" s="3">
        <f t="shared" si="22"/>
        <v>5</v>
      </c>
      <c r="B1454" s="1">
        <v>41592</v>
      </c>
      <c r="C1454" s="2">
        <v>0.5</v>
      </c>
      <c r="D1454"/>
      <c r="E1454"/>
      <c r="F1454"/>
      <c r="G1454">
        <v>0</v>
      </c>
      <c r="H1454">
        <v>0</v>
      </c>
      <c r="I1454">
        <v>0</v>
      </c>
      <c r="J1454">
        <v>0</v>
      </c>
      <c r="K1454" t="s">
        <v>1441</v>
      </c>
      <c r="L1454" t="s">
        <v>1442</v>
      </c>
      <c r="M1454"/>
      <c r="N1454"/>
      <c r="O1454"/>
      <c r="P1454"/>
    </row>
    <row r="1455" spans="1:16" ht="14.25" customHeight="1" x14ac:dyDescent="0.25">
      <c r="A1455" s="3">
        <f t="shared" si="22"/>
        <v>5</v>
      </c>
      <c r="B1455" s="1">
        <v>41592</v>
      </c>
      <c r="C1455" s="2">
        <v>0.5</v>
      </c>
      <c r="D1455"/>
      <c r="E1455"/>
      <c r="F1455"/>
      <c r="G1455">
        <v>0</v>
      </c>
      <c r="H1455">
        <v>0</v>
      </c>
      <c r="I1455">
        <v>0</v>
      </c>
      <c r="J1455">
        <v>0</v>
      </c>
      <c r="K1455" t="s">
        <v>81</v>
      </c>
      <c r="L1455" t="s">
        <v>82</v>
      </c>
      <c r="M1455"/>
      <c r="N1455"/>
      <c r="O1455"/>
      <c r="P1455"/>
    </row>
    <row r="1456" spans="1:16" ht="14.25" customHeight="1" x14ac:dyDescent="0.25">
      <c r="A1456" s="3">
        <f t="shared" si="22"/>
        <v>5</v>
      </c>
      <c r="B1456" s="1">
        <v>41592</v>
      </c>
      <c r="C1456" s="2">
        <v>0.52083333333333337</v>
      </c>
      <c r="D1456" t="s">
        <v>249</v>
      </c>
      <c r="E1456" t="s">
        <v>1451</v>
      </c>
      <c r="F1456"/>
      <c r="G1456">
        <v>1</v>
      </c>
      <c r="H1456">
        <v>0</v>
      </c>
      <c r="I1456">
        <v>0</v>
      </c>
      <c r="J1456">
        <v>0</v>
      </c>
      <c r="K1456" t="s">
        <v>14</v>
      </c>
      <c r="L1456" t="s">
        <v>15</v>
      </c>
      <c r="M1456" t="s">
        <v>177</v>
      </c>
      <c r="N1456" t="s">
        <v>178</v>
      </c>
      <c r="O1456" t="s">
        <v>179</v>
      </c>
      <c r="P1456" t="s">
        <v>29</v>
      </c>
    </row>
    <row r="1457" spans="1:16" ht="14.25" customHeight="1" x14ac:dyDescent="0.25">
      <c r="A1457" s="3">
        <f t="shared" si="22"/>
        <v>5</v>
      </c>
      <c r="B1457" s="1">
        <v>41592</v>
      </c>
      <c r="C1457" s="2">
        <v>0.52083333333333337</v>
      </c>
      <c r="D1457"/>
      <c r="E1457"/>
      <c r="F1457"/>
      <c r="G1457">
        <v>0</v>
      </c>
      <c r="H1457">
        <v>0</v>
      </c>
      <c r="I1457">
        <v>0</v>
      </c>
      <c r="J1457">
        <v>0</v>
      </c>
      <c r="K1457" t="s">
        <v>1441</v>
      </c>
      <c r="L1457" t="s">
        <v>1442</v>
      </c>
      <c r="M1457"/>
      <c r="N1457"/>
      <c r="O1457"/>
      <c r="P1457"/>
    </row>
    <row r="1458" spans="1:16" ht="14.25" customHeight="1" x14ac:dyDescent="0.25">
      <c r="A1458" s="3">
        <f t="shared" si="22"/>
        <v>5</v>
      </c>
      <c r="B1458" s="1">
        <v>41592</v>
      </c>
      <c r="C1458" s="2">
        <v>0.52083333333333337</v>
      </c>
      <c r="D1458"/>
      <c r="E1458"/>
      <c r="F1458"/>
      <c r="G1458">
        <v>0</v>
      </c>
      <c r="H1458">
        <v>0</v>
      </c>
      <c r="I1458">
        <v>0</v>
      </c>
      <c r="J1458">
        <v>0</v>
      </c>
      <c r="K1458" t="s">
        <v>81</v>
      </c>
      <c r="L1458" t="s">
        <v>82</v>
      </c>
      <c r="M1458"/>
      <c r="N1458"/>
      <c r="O1458"/>
      <c r="P1458"/>
    </row>
    <row r="1459" spans="1:16" ht="14.25" customHeight="1" x14ac:dyDescent="0.25">
      <c r="A1459" s="3">
        <f t="shared" si="22"/>
        <v>5</v>
      </c>
      <c r="B1459" s="1">
        <v>41592</v>
      </c>
      <c r="C1459" s="2">
        <v>0.54166666666666663</v>
      </c>
      <c r="D1459"/>
      <c r="E1459"/>
      <c r="F1459"/>
      <c r="G1459">
        <v>0</v>
      </c>
      <c r="H1459">
        <v>0</v>
      </c>
      <c r="I1459">
        <v>0</v>
      </c>
      <c r="J1459">
        <v>0</v>
      </c>
      <c r="K1459" t="s">
        <v>81</v>
      </c>
      <c r="L1459" t="s">
        <v>82</v>
      </c>
      <c r="M1459"/>
      <c r="N1459"/>
      <c r="O1459"/>
      <c r="P1459"/>
    </row>
    <row r="1460" spans="1:16" ht="14.25" customHeight="1" x14ac:dyDescent="0.25">
      <c r="A1460" s="3">
        <f t="shared" si="22"/>
        <v>5</v>
      </c>
      <c r="B1460" s="1">
        <v>41592</v>
      </c>
      <c r="C1460" s="2">
        <v>0.60416666666666663</v>
      </c>
      <c r="D1460" t="s">
        <v>240</v>
      </c>
      <c r="E1460" t="s">
        <v>1557</v>
      </c>
      <c r="F1460"/>
      <c r="G1460">
        <v>1</v>
      </c>
      <c r="H1460">
        <v>0</v>
      </c>
      <c r="I1460">
        <v>0</v>
      </c>
      <c r="J1460">
        <v>0</v>
      </c>
      <c r="K1460" t="s">
        <v>69</v>
      </c>
      <c r="L1460" t="s">
        <v>70</v>
      </c>
      <c r="M1460" t="s">
        <v>451</v>
      </c>
      <c r="N1460" t="s">
        <v>452</v>
      </c>
      <c r="O1460" t="s">
        <v>453</v>
      </c>
      <c r="P1460" t="s">
        <v>29</v>
      </c>
    </row>
    <row r="1461" spans="1:16" ht="14.25" customHeight="1" x14ac:dyDescent="0.25">
      <c r="A1461" s="3">
        <f t="shared" si="22"/>
        <v>5</v>
      </c>
      <c r="B1461" s="1">
        <v>41592</v>
      </c>
      <c r="C1461" s="2">
        <v>0.625</v>
      </c>
      <c r="D1461"/>
      <c r="E1461"/>
      <c r="F1461"/>
      <c r="G1461">
        <v>0</v>
      </c>
      <c r="H1461">
        <v>0</v>
      </c>
      <c r="I1461">
        <v>0</v>
      </c>
      <c r="J1461">
        <v>0</v>
      </c>
      <c r="K1461" t="s">
        <v>69</v>
      </c>
      <c r="L1461" t="s">
        <v>70</v>
      </c>
      <c r="M1461"/>
      <c r="N1461"/>
      <c r="O1461"/>
      <c r="P1461"/>
    </row>
    <row r="1462" spans="1:16" ht="14.25" customHeight="1" x14ac:dyDescent="0.25">
      <c r="A1462" s="3">
        <f t="shared" si="22"/>
        <v>5</v>
      </c>
      <c r="B1462" s="1">
        <v>41592</v>
      </c>
      <c r="C1462" s="2">
        <v>0.64583333333333337</v>
      </c>
      <c r="D1462" t="s">
        <v>541</v>
      </c>
      <c r="E1462" t="s">
        <v>1558</v>
      </c>
      <c r="F1462"/>
      <c r="G1462">
        <v>0</v>
      </c>
      <c r="H1462">
        <v>1</v>
      </c>
      <c r="I1462">
        <v>0</v>
      </c>
      <c r="J1462">
        <v>1</v>
      </c>
      <c r="K1462" t="s">
        <v>95</v>
      </c>
      <c r="L1462" t="s">
        <v>96</v>
      </c>
      <c r="M1462" t="s">
        <v>1412</v>
      </c>
      <c r="N1462" t="s">
        <v>1413</v>
      </c>
      <c r="O1462" t="s">
        <v>1414</v>
      </c>
      <c r="P1462" t="s">
        <v>25</v>
      </c>
    </row>
    <row r="1463" spans="1:16" ht="14.25" customHeight="1" x14ac:dyDescent="0.25">
      <c r="A1463" s="3">
        <f t="shared" si="22"/>
        <v>5</v>
      </c>
      <c r="B1463" s="1">
        <v>41592</v>
      </c>
      <c r="C1463" s="2">
        <v>0.66666666666666663</v>
      </c>
      <c r="D1463" t="s">
        <v>541</v>
      </c>
      <c r="E1463" t="s">
        <v>1558</v>
      </c>
      <c r="F1463"/>
      <c r="G1463">
        <v>0</v>
      </c>
      <c r="H1463">
        <v>1</v>
      </c>
      <c r="I1463">
        <v>0</v>
      </c>
      <c r="J1463">
        <v>1</v>
      </c>
      <c r="K1463" t="s">
        <v>95</v>
      </c>
      <c r="L1463" t="s">
        <v>96</v>
      </c>
      <c r="M1463" t="s">
        <v>1412</v>
      </c>
      <c r="N1463" t="s">
        <v>1413</v>
      </c>
      <c r="O1463" t="s">
        <v>1414</v>
      </c>
      <c r="P1463" t="s">
        <v>25</v>
      </c>
    </row>
    <row r="1464" spans="1:16" ht="14.25" customHeight="1" x14ac:dyDescent="0.25">
      <c r="A1464" s="3">
        <f t="shared" si="22"/>
        <v>5</v>
      </c>
      <c r="B1464" s="1">
        <v>41592</v>
      </c>
      <c r="C1464" s="2">
        <v>0.6875</v>
      </c>
      <c r="D1464" t="s">
        <v>529</v>
      </c>
      <c r="E1464" t="s">
        <v>1559</v>
      </c>
      <c r="F1464"/>
      <c r="G1464">
        <v>0</v>
      </c>
      <c r="H1464">
        <v>1</v>
      </c>
      <c r="I1464">
        <v>0</v>
      </c>
      <c r="J1464">
        <v>1</v>
      </c>
      <c r="K1464" t="s">
        <v>95</v>
      </c>
      <c r="L1464" t="s">
        <v>96</v>
      </c>
      <c r="M1464" t="s">
        <v>828</v>
      </c>
      <c r="N1464" t="s">
        <v>1560</v>
      </c>
      <c r="O1464" t="s">
        <v>1561</v>
      </c>
      <c r="P1464" t="s">
        <v>29</v>
      </c>
    </row>
    <row r="1465" spans="1:16" ht="14.25" customHeight="1" x14ac:dyDescent="0.25">
      <c r="A1465" s="3">
        <f t="shared" si="22"/>
        <v>5</v>
      </c>
      <c r="B1465" s="1">
        <v>41592</v>
      </c>
      <c r="C1465" s="2">
        <v>0.72916666666666663</v>
      </c>
      <c r="D1465"/>
      <c r="E1465"/>
      <c r="F1465"/>
      <c r="G1465">
        <v>0</v>
      </c>
      <c r="H1465">
        <v>0</v>
      </c>
      <c r="I1465">
        <v>0</v>
      </c>
      <c r="J1465">
        <v>0</v>
      </c>
      <c r="K1465" t="s">
        <v>14</v>
      </c>
      <c r="L1465" t="s">
        <v>15</v>
      </c>
      <c r="M1465"/>
      <c r="N1465"/>
      <c r="O1465"/>
      <c r="P1465"/>
    </row>
    <row r="1466" spans="1:16" ht="14.25" customHeight="1" x14ac:dyDescent="0.25">
      <c r="A1466" s="3">
        <f t="shared" si="22"/>
        <v>5</v>
      </c>
      <c r="B1466" s="1">
        <v>41592</v>
      </c>
      <c r="C1466" s="2">
        <v>0.75</v>
      </c>
      <c r="D1466"/>
      <c r="E1466"/>
      <c r="F1466"/>
      <c r="G1466">
        <v>0</v>
      </c>
      <c r="H1466">
        <v>0</v>
      </c>
      <c r="I1466">
        <v>0</v>
      </c>
      <c r="J1466">
        <v>0</v>
      </c>
      <c r="K1466" t="s">
        <v>14</v>
      </c>
      <c r="L1466" t="s">
        <v>15</v>
      </c>
      <c r="M1466"/>
      <c r="N1466"/>
      <c r="O1466"/>
      <c r="P1466"/>
    </row>
    <row r="1467" spans="1:16" ht="14.25" customHeight="1" x14ac:dyDescent="0.25">
      <c r="A1467" s="3">
        <f t="shared" si="22"/>
        <v>5</v>
      </c>
      <c r="B1467" s="1">
        <v>41592</v>
      </c>
      <c r="C1467" s="2">
        <v>0.77083333333333337</v>
      </c>
      <c r="D1467" t="s">
        <v>249</v>
      </c>
      <c r="E1467" t="s">
        <v>1548</v>
      </c>
      <c r="F1467"/>
      <c r="G1467">
        <v>1</v>
      </c>
      <c r="H1467">
        <v>0</v>
      </c>
      <c r="I1467">
        <v>0</v>
      </c>
      <c r="J1467">
        <v>0</v>
      </c>
      <c r="K1467" t="s">
        <v>14</v>
      </c>
      <c r="L1467" t="s">
        <v>15</v>
      </c>
      <c r="M1467" t="s">
        <v>188</v>
      </c>
      <c r="N1467" t="s">
        <v>189</v>
      </c>
      <c r="O1467" t="s">
        <v>190</v>
      </c>
      <c r="P1467" t="s">
        <v>29</v>
      </c>
    </row>
    <row r="1468" spans="1:16" ht="14.25" customHeight="1" x14ac:dyDescent="0.25">
      <c r="A1468" s="3">
        <f t="shared" si="22"/>
        <v>5</v>
      </c>
      <c r="B1468" s="1">
        <v>41592</v>
      </c>
      <c r="C1468" s="2">
        <v>0.79166666666666663</v>
      </c>
      <c r="D1468" t="s">
        <v>249</v>
      </c>
      <c r="E1468" t="s">
        <v>1548</v>
      </c>
      <c r="F1468"/>
      <c r="G1468">
        <v>1</v>
      </c>
      <c r="H1468">
        <v>0</v>
      </c>
      <c r="I1468">
        <v>0</v>
      </c>
      <c r="J1468">
        <v>0</v>
      </c>
      <c r="K1468" t="s">
        <v>14</v>
      </c>
      <c r="L1468" t="s">
        <v>15</v>
      </c>
      <c r="M1468" t="s">
        <v>188</v>
      </c>
      <c r="N1468" t="s">
        <v>189</v>
      </c>
      <c r="O1468" t="s">
        <v>190</v>
      </c>
      <c r="P1468" t="s">
        <v>29</v>
      </c>
    </row>
    <row r="1469" spans="1:16" ht="14.25" customHeight="1" x14ac:dyDescent="0.25">
      <c r="A1469" s="3">
        <f t="shared" si="22"/>
        <v>6</v>
      </c>
      <c r="B1469" s="1">
        <v>41593</v>
      </c>
      <c r="C1469" s="2">
        <v>0.375</v>
      </c>
      <c r="D1469"/>
      <c r="E1469"/>
      <c r="F1469"/>
      <c r="G1469">
        <v>0</v>
      </c>
      <c r="H1469">
        <v>0</v>
      </c>
      <c r="I1469">
        <v>0</v>
      </c>
      <c r="J1469">
        <v>0</v>
      </c>
      <c r="K1469" t="s">
        <v>16</v>
      </c>
      <c r="L1469" t="s">
        <v>17</v>
      </c>
      <c r="M1469"/>
      <c r="N1469"/>
      <c r="O1469"/>
      <c r="P1469"/>
    </row>
    <row r="1470" spans="1:16" ht="14.25" customHeight="1" x14ac:dyDescent="0.25">
      <c r="A1470" s="3">
        <f t="shared" si="22"/>
        <v>6</v>
      </c>
      <c r="B1470" s="1">
        <v>41593</v>
      </c>
      <c r="C1470" s="2">
        <v>0.39583333333333331</v>
      </c>
      <c r="D1470" t="s">
        <v>240</v>
      </c>
      <c r="E1470" t="s">
        <v>1438</v>
      </c>
      <c r="F1470"/>
      <c r="G1470">
        <v>1</v>
      </c>
      <c r="H1470">
        <v>0</v>
      </c>
      <c r="I1470">
        <v>0</v>
      </c>
      <c r="J1470">
        <v>0</v>
      </c>
      <c r="K1470" t="s">
        <v>16</v>
      </c>
      <c r="L1470" t="s">
        <v>17</v>
      </c>
      <c r="M1470" t="s">
        <v>451</v>
      </c>
      <c r="N1470" t="s">
        <v>452</v>
      </c>
      <c r="O1470" t="s">
        <v>453</v>
      </c>
      <c r="P1470" t="s">
        <v>29</v>
      </c>
    </row>
    <row r="1471" spans="1:16" ht="14.25" customHeight="1" x14ac:dyDescent="0.25">
      <c r="A1471" s="3">
        <f t="shared" si="22"/>
        <v>6</v>
      </c>
      <c r="B1471" s="1">
        <v>41593</v>
      </c>
      <c r="C1471" s="2">
        <v>0.41666666666666669</v>
      </c>
      <c r="D1471" t="s">
        <v>240</v>
      </c>
      <c r="E1471" t="s">
        <v>1438</v>
      </c>
      <c r="F1471"/>
      <c r="G1471">
        <v>1</v>
      </c>
      <c r="H1471">
        <v>0</v>
      </c>
      <c r="I1471">
        <v>0</v>
      </c>
      <c r="J1471">
        <v>0</v>
      </c>
      <c r="K1471" t="s">
        <v>16</v>
      </c>
      <c r="L1471" t="s">
        <v>17</v>
      </c>
      <c r="M1471" t="s">
        <v>451</v>
      </c>
      <c r="N1471" t="s">
        <v>452</v>
      </c>
      <c r="O1471" t="s">
        <v>453</v>
      </c>
      <c r="P1471" t="s">
        <v>29</v>
      </c>
    </row>
    <row r="1472" spans="1:16" ht="14.25" customHeight="1" x14ac:dyDescent="0.25">
      <c r="A1472" s="3">
        <f t="shared" si="22"/>
        <v>6</v>
      </c>
      <c r="B1472" s="1">
        <v>41593</v>
      </c>
      <c r="C1472" s="2">
        <v>0.5</v>
      </c>
      <c r="D1472" t="s">
        <v>240</v>
      </c>
      <c r="E1472" t="s">
        <v>1552</v>
      </c>
      <c r="F1472"/>
      <c r="G1472">
        <v>0</v>
      </c>
      <c r="H1472">
        <v>1</v>
      </c>
      <c r="I1472">
        <v>0</v>
      </c>
      <c r="J1472">
        <v>0</v>
      </c>
      <c r="K1472" t="s">
        <v>16</v>
      </c>
      <c r="L1472" t="s">
        <v>17</v>
      </c>
      <c r="M1472" t="s">
        <v>1458</v>
      </c>
      <c r="N1472" t="s">
        <v>1459</v>
      </c>
      <c r="O1472" t="s">
        <v>1460</v>
      </c>
      <c r="P1472" t="s">
        <v>29</v>
      </c>
    </row>
    <row r="1473" spans="1:16" ht="14.25" customHeight="1" x14ac:dyDescent="0.25">
      <c r="A1473" s="3">
        <f t="shared" si="22"/>
        <v>6</v>
      </c>
      <c r="B1473" s="1">
        <v>41593</v>
      </c>
      <c r="C1473" s="2">
        <v>0.52083333333333337</v>
      </c>
      <c r="D1473" t="s">
        <v>240</v>
      </c>
      <c r="E1473" t="s">
        <v>1553</v>
      </c>
      <c r="F1473"/>
      <c r="G1473">
        <v>0</v>
      </c>
      <c r="H1473">
        <v>1</v>
      </c>
      <c r="I1473">
        <v>0</v>
      </c>
      <c r="J1473">
        <v>0</v>
      </c>
      <c r="K1473" t="s">
        <v>16</v>
      </c>
      <c r="L1473" t="s">
        <v>17</v>
      </c>
      <c r="M1473" t="s">
        <v>1458</v>
      </c>
      <c r="N1473" t="s">
        <v>1459</v>
      </c>
      <c r="O1473" t="s">
        <v>1460</v>
      </c>
      <c r="P1473" t="s">
        <v>29</v>
      </c>
    </row>
    <row r="1474" spans="1:16" ht="14.25" customHeight="1" x14ac:dyDescent="0.25">
      <c r="A1474" s="3">
        <f t="shared" si="22"/>
        <v>6</v>
      </c>
      <c r="B1474" s="1">
        <v>41593</v>
      </c>
      <c r="C1474" s="2">
        <v>0.54166666666666663</v>
      </c>
      <c r="D1474" t="s">
        <v>268</v>
      </c>
      <c r="E1474" t="s">
        <v>1550</v>
      </c>
      <c r="F1474"/>
      <c r="G1474">
        <v>0</v>
      </c>
      <c r="H1474">
        <v>1</v>
      </c>
      <c r="I1474">
        <v>0</v>
      </c>
      <c r="J1474">
        <v>0</v>
      </c>
      <c r="K1474" t="s">
        <v>30</v>
      </c>
      <c r="L1474" t="s">
        <v>31</v>
      </c>
      <c r="M1474" t="s">
        <v>95</v>
      </c>
      <c r="N1474" t="s">
        <v>926</v>
      </c>
      <c r="O1474" t="s">
        <v>927</v>
      </c>
      <c r="P1474" t="s">
        <v>29</v>
      </c>
    </row>
    <row r="1475" spans="1:16" ht="14.25" customHeight="1" x14ac:dyDescent="0.25">
      <c r="A1475" s="3">
        <f t="shared" ref="A1475:A1538" si="23">WEEKDAY(B1475,1)</f>
        <v>6</v>
      </c>
      <c r="B1475" s="1">
        <v>41593</v>
      </c>
      <c r="C1475" s="2">
        <v>0.54166666666666663</v>
      </c>
      <c r="D1475"/>
      <c r="E1475"/>
      <c r="F1475"/>
      <c r="G1475">
        <v>0</v>
      </c>
      <c r="H1475">
        <v>0</v>
      </c>
      <c r="I1475">
        <v>0</v>
      </c>
      <c r="J1475">
        <v>0</v>
      </c>
      <c r="K1475" t="s">
        <v>16</v>
      </c>
      <c r="L1475" t="s">
        <v>17</v>
      </c>
      <c r="M1475"/>
      <c r="N1475"/>
      <c r="O1475"/>
      <c r="P1475"/>
    </row>
    <row r="1476" spans="1:16" ht="14.25" customHeight="1" x14ac:dyDescent="0.25">
      <c r="A1476" s="3">
        <f t="shared" si="23"/>
        <v>6</v>
      </c>
      <c r="B1476" s="1">
        <v>41593</v>
      </c>
      <c r="C1476" s="2">
        <v>0.54166666666666663</v>
      </c>
      <c r="D1476"/>
      <c r="E1476"/>
      <c r="F1476"/>
      <c r="G1476">
        <v>0</v>
      </c>
      <c r="H1476">
        <v>0</v>
      </c>
      <c r="I1476">
        <v>0</v>
      </c>
      <c r="J1476">
        <v>0</v>
      </c>
      <c r="K1476" t="s">
        <v>16</v>
      </c>
      <c r="L1476" t="s">
        <v>17</v>
      </c>
      <c r="M1476"/>
      <c r="N1476"/>
      <c r="O1476"/>
      <c r="P1476"/>
    </row>
    <row r="1477" spans="1:16" ht="14.25" customHeight="1" x14ac:dyDescent="0.25">
      <c r="A1477" s="3">
        <f t="shared" si="23"/>
        <v>6</v>
      </c>
      <c r="B1477" s="1">
        <v>41593</v>
      </c>
      <c r="C1477" s="2">
        <v>0.5625</v>
      </c>
      <c r="D1477" t="s">
        <v>268</v>
      </c>
      <c r="E1477" t="s">
        <v>1550</v>
      </c>
      <c r="F1477"/>
      <c r="G1477">
        <v>0</v>
      </c>
      <c r="H1477">
        <v>1</v>
      </c>
      <c r="I1477">
        <v>0</v>
      </c>
      <c r="J1477">
        <v>0</v>
      </c>
      <c r="K1477" t="s">
        <v>30</v>
      </c>
      <c r="L1477" t="s">
        <v>31</v>
      </c>
      <c r="M1477" t="s">
        <v>95</v>
      </c>
      <c r="N1477" t="s">
        <v>926</v>
      </c>
      <c r="O1477" t="s">
        <v>927</v>
      </c>
      <c r="P1477" t="s">
        <v>29</v>
      </c>
    </row>
    <row r="1478" spans="1:16" ht="14.25" customHeight="1" x14ac:dyDescent="0.25">
      <c r="A1478" s="3">
        <f t="shared" si="23"/>
        <v>6</v>
      </c>
      <c r="B1478" s="1">
        <v>41593</v>
      </c>
      <c r="C1478" s="2">
        <v>0.5625</v>
      </c>
      <c r="D1478"/>
      <c r="E1478"/>
      <c r="F1478"/>
      <c r="G1478">
        <v>0</v>
      </c>
      <c r="H1478">
        <v>0</v>
      </c>
      <c r="I1478">
        <v>0</v>
      </c>
      <c r="J1478">
        <v>0</v>
      </c>
      <c r="K1478" t="s">
        <v>16</v>
      </c>
      <c r="L1478" t="s">
        <v>17</v>
      </c>
      <c r="M1478"/>
      <c r="N1478"/>
      <c r="O1478"/>
      <c r="P1478"/>
    </row>
    <row r="1479" spans="1:16" ht="14.25" customHeight="1" x14ac:dyDescent="0.25">
      <c r="A1479" s="3">
        <f t="shared" si="23"/>
        <v>6</v>
      </c>
      <c r="B1479" s="1">
        <v>41593</v>
      </c>
      <c r="C1479" s="2">
        <v>0.58333333333333337</v>
      </c>
      <c r="D1479" t="s">
        <v>270</v>
      </c>
      <c r="E1479" t="s">
        <v>1556</v>
      </c>
      <c r="F1479"/>
      <c r="G1479">
        <v>0</v>
      </c>
      <c r="H1479">
        <v>1</v>
      </c>
      <c r="I1479">
        <v>0</v>
      </c>
      <c r="J1479">
        <v>0</v>
      </c>
      <c r="K1479" t="s">
        <v>39</v>
      </c>
      <c r="L1479" t="s">
        <v>40</v>
      </c>
      <c r="M1479" t="s">
        <v>1149</v>
      </c>
      <c r="N1479" t="s">
        <v>860</v>
      </c>
      <c r="O1479" t="s">
        <v>1150</v>
      </c>
      <c r="P1479" t="s">
        <v>29</v>
      </c>
    </row>
    <row r="1480" spans="1:16" ht="14.25" customHeight="1" x14ac:dyDescent="0.25">
      <c r="A1480" s="3">
        <f t="shared" si="23"/>
        <v>6</v>
      </c>
      <c r="B1480" s="1">
        <v>41593</v>
      </c>
      <c r="C1480" s="2">
        <v>0.58333333333333337</v>
      </c>
      <c r="D1480" t="s">
        <v>299</v>
      </c>
      <c r="E1480" t="s">
        <v>1551</v>
      </c>
      <c r="F1480"/>
      <c r="G1480">
        <v>1</v>
      </c>
      <c r="H1480">
        <v>0</v>
      </c>
      <c r="I1480">
        <v>0</v>
      </c>
      <c r="J1480">
        <v>0</v>
      </c>
      <c r="K1480" t="s">
        <v>30</v>
      </c>
      <c r="L1480" t="s">
        <v>31</v>
      </c>
      <c r="M1480" t="s">
        <v>165</v>
      </c>
      <c r="N1480" t="s">
        <v>564</v>
      </c>
      <c r="O1480" t="s">
        <v>565</v>
      </c>
      <c r="P1480" t="s">
        <v>21</v>
      </c>
    </row>
    <row r="1481" spans="1:16" ht="14.25" customHeight="1" x14ac:dyDescent="0.25">
      <c r="A1481" s="3">
        <f t="shared" si="23"/>
        <v>6</v>
      </c>
      <c r="B1481" s="1">
        <v>41593</v>
      </c>
      <c r="C1481" s="2">
        <v>0.58333333333333337</v>
      </c>
      <c r="D1481"/>
      <c r="E1481"/>
      <c r="F1481"/>
      <c r="G1481">
        <v>0</v>
      </c>
      <c r="H1481">
        <v>0</v>
      </c>
      <c r="I1481">
        <v>0</v>
      </c>
      <c r="J1481">
        <v>0</v>
      </c>
      <c r="K1481" t="s">
        <v>16</v>
      </c>
      <c r="L1481" t="s">
        <v>17</v>
      </c>
      <c r="M1481"/>
      <c r="N1481"/>
      <c r="O1481"/>
      <c r="P1481"/>
    </row>
    <row r="1482" spans="1:16" ht="14.25" customHeight="1" x14ac:dyDescent="0.25">
      <c r="A1482" s="3">
        <f t="shared" si="23"/>
        <v>6</v>
      </c>
      <c r="B1482" s="1">
        <v>41593</v>
      </c>
      <c r="C1482" s="2">
        <v>0.60416666666666663</v>
      </c>
      <c r="D1482" t="s">
        <v>247</v>
      </c>
      <c r="E1482"/>
      <c r="F1482"/>
      <c r="G1482">
        <v>0</v>
      </c>
      <c r="H1482">
        <v>1</v>
      </c>
      <c r="I1482">
        <v>0</v>
      </c>
      <c r="J1482">
        <v>0</v>
      </c>
      <c r="K1482" t="s">
        <v>39</v>
      </c>
      <c r="L1482" t="s">
        <v>40</v>
      </c>
      <c r="M1482" t="s">
        <v>45</v>
      </c>
      <c r="N1482" t="s">
        <v>46</v>
      </c>
      <c r="O1482" t="s">
        <v>47</v>
      </c>
      <c r="P1482" t="s">
        <v>25</v>
      </c>
    </row>
    <row r="1483" spans="1:16" ht="14.25" customHeight="1" x14ac:dyDescent="0.25">
      <c r="A1483" s="3">
        <f t="shared" si="23"/>
        <v>6</v>
      </c>
      <c r="B1483" s="1">
        <v>41593</v>
      </c>
      <c r="C1483" s="2">
        <v>0.60416666666666663</v>
      </c>
      <c r="D1483"/>
      <c r="E1483"/>
      <c r="F1483"/>
      <c r="G1483">
        <v>0</v>
      </c>
      <c r="H1483">
        <v>0</v>
      </c>
      <c r="I1483">
        <v>0</v>
      </c>
      <c r="J1483">
        <v>0</v>
      </c>
      <c r="K1483" t="s">
        <v>14</v>
      </c>
      <c r="L1483" t="s">
        <v>15</v>
      </c>
      <c r="M1483"/>
      <c r="N1483"/>
      <c r="O1483"/>
      <c r="P1483"/>
    </row>
    <row r="1484" spans="1:16" ht="14.25" customHeight="1" x14ac:dyDescent="0.25">
      <c r="A1484" s="3">
        <f t="shared" si="23"/>
        <v>6</v>
      </c>
      <c r="B1484" s="1">
        <v>41593</v>
      </c>
      <c r="C1484" s="2">
        <v>0.60416666666666663</v>
      </c>
      <c r="D1484" t="s">
        <v>299</v>
      </c>
      <c r="E1484" t="s">
        <v>1551</v>
      </c>
      <c r="F1484"/>
      <c r="G1484">
        <v>1</v>
      </c>
      <c r="H1484">
        <v>0</v>
      </c>
      <c r="I1484">
        <v>0</v>
      </c>
      <c r="J1484">
        <v>0</v>
      </c>
      <c r="K1484" t="s">
        <v>30</v>
      </c>
      <c r="L1484" t="s">
        <v>31</v>
      </c>
      <c r="M1484" t="s">
        <v>165</v>
      </c>
      <c r="N1484" t="s">
        <v>564</v>
      </c>
      <c r="O1484" t="s">
        <v>565</v>
      </c>
      <c r="P1484" t="s">
        <v>21</v>
      </c>
    </row>
    <row r="1485" spans="1:16" ht="14.25" customHeight="1" x14ac:dyDescent="0.25">
      <c r="A1485" s="3">
        <f t="shared" si="23"/>
        <v>6</v>
      </c>
      <c r="B1485" s="1">
        <v>41593</v>
      </c>
      <c r="C1485" s="2">
        <v>0.60416666666666663</v>
      </c>
      <c r="D1485"/>
      <c r="E1485"/>
      <c r="F1485"/>
      <c r="G1485">
        <v>0</v>
      </c>
      <c r="H1485">
        <v>0</v>
      </c>
      <c r="I1485">
        <v>0</v>
      </c>
      <c r="J1485">
        <v>0</v>
      </c>
      <c r="K1485" t="s">
        <v>16</v>
      </c>
      <c r="L1485" t="s">
        <v>17</v>
      </c>
      <c r="M1485"/>
      <c r="N1485"/>
      <c r="O1485"/>
      <c r="P1485"/>
    </row>
    <row r="1486" spans="1:16" ht="14.25" customHeight="1" x14ac:dyDescent="0.25">
      <c r="A1486" s="3">
        <f t="shared" si="23"/>
        <v>6</v>
      </c>
      <c r="B1486" s="1">
        <v>41593</v>
      </c>
      <c r="C1486" s="2">
        <v>0.625</v>
      </c>
      <c r="D1486" t="s">
        <v>247</v>
      </c>
      <c r="E1486"/>
      <c r="F1486"/>
      <c r="G1486">
        <v>0</v>
      </c>
      <c r="H1486">
        <v>1</v>
      </c>
      <c r="I1486">
        <v>0</v>
      </c>
      <c r="J1486">
        <v>0</v>
      </c>
      <c r="K1486" t="s">
        <v>39</v>
      </c>
      <c r="L1486" t="s">
        <v>40</v>
      </c>
      <c r="M1486" t="s">
        <v>45</v>
      </c>
      <c r="N1486" t="s">
        <v>46</v>
      </c>
      <c r="O1486" t="s">
        <v>47</v>
      </c>
      <c r="P1486" t="s">
        <v>25</v>
      </c>
    </row>
    <row r="1487" spans="1:16" ht="14.25" customHeight="1" x14ac:dyDescent="0.25">
      <c r="A1487" s="3">
        <f t="shared" si="23"/>
        <v>6</v>
      </c>
      <c r="B1487" s="1">
        <v>41593</v>
      </c>
      <c r="C1487" s="2">
        <v>0.625</v>
      </c>
      <c r="D1487"/>
      <c r="E1487"/>
      <c r="F1487"/>
      <c r="G1487">
        <v>0</v>
      </c>
      <c r="H1487">
        <v>0</v>
      </c>
      <c r="I1487">
        <v>0</v>
      </c>
      <c r="J1487">
        <v>0</v>
      </c>
      <c r="K1487" t="s">
        <v>14</v>
      </c>
      <c r="L1487" t="s">
        <v>15</v>
      </c>
      <c r="M1487"/>
      <c r="N1487"/>
      <c r="O1487"/>
      <c r="P1487"/>
    </row>
    <row r="1488" spans="1:16" ht="14.25" customHeight="1" x14ac:dyDescent="0.25">
      <c r="A1488" s="3">
        <f t="shared" si="23"/>
        <v>6</v>
      </c>
      <c r="B1488" s="1">
        <v>41593</v>
      </c>
      <c r="C1488" s="2">
        <v>0.64583333333333337</v>
      </c>
      <c r="D1488" t="s">
        <v>247</v>
      </c>
      <c r="E1488" t="s">
        <v>1554</v>
      </c>
      <c r="F1488"/>
      <c r="G1488">
        <v>0</v>
      </c>
      <c r="H1488">
        <v>1</v>
      </c>
      <c r="I1488">
        <v>0</v>
      </c>
      <c r="J1488">
        <v>0</v>
      </c>
      <c r="K1488" t="s">
        <v>39</v>
      </c>
      <c r="L1488" t="s">
        <v>40</v>
      </c>
      <c r="M1488" t="s">
        <v>45</v>
      </c>
      <c r="N1488" t="s">
        <v>46</v>
      </c>
      <c r="O1488" t="s">
        <v>47</v>
      </c>
      <c r="P1488" t="s">
        <v>25</v>
      </c>
    </row>
    <row r="1489" spans="1:16" ht="14.25" customHeight="1" x14ac:dyDescent="0.25">
      <c r="A1489" s="3">
        <f t="shared" si="23"/>
        <v>6</v>
      </c>
      <c r="B1489" s="1">
        <v>41593</v>
      </c>
      <c r="C1489" s="2">
        <v>0.64583333333333337</v>
      </c>
      <c r="D1489"/>
      <c r="E1489"/>
      <c r="F1489"/>
      <c r="G1489">
        <v>0</v>
      </c>
      <c r="H1489">
        <v>0</v>
      </c>
      <c r="I1489">
        <v>0</v>
      </c>
      <c r="J1489">
        <v>0</v>
      </c>
      <c r="K1489" t="s">
        <v>14</v>
      </c>
      <c r="L1489" t="s">
        <v>15</v>
      </c>
      <c r="M1489"/>
      <c r="N1489"/>
      <c r="O1489"/>
      <c r="P1489"/>
    </row>
    <row r="1490" spans="1:16" ht="14.25" customHeight="1" x14ac:dyDescent="0.25">
      <c r="A1490" s="3">
        <f t="shared" si="23"/>
        <v>6</v>
      </c>
      <c r="B1490" s="1">
        <v>41593</v>
      </c>
      <c r="C1490" s="2">
        <v>0.66666666666666663</v>
      </c>
      <c r="D1490"/>
      <c r="E1490"/>
      <c r="F1490"/>
      <c r="G1490">
        <v>0</v>
      </c>
      <c r="H1490">
        <v>0</v>
      </c>
      <c r="I1490">
        <v>0</v>
      </c>
      <c r="J1490">
        <v>0</v>
      </c>
      <c r="K1490" t="s">
        <v>39</v>
      </c>
      <c r="L1490" t="s">
        <v>40</v>
      </c>
      <c r="M1490"/>
      <c r="N1490"/>
      <c r="O1490"/>
      <c r="P1490"/>
    </row>
    <row r="1491" spans="1:16" ht="14.25" customHeight="1" x14ac:dyDescent="0.25">
      <c r="A1491" s="3">
        <f t="shared" si="23"/>
        <v>6</v>
      </c>
      <c r="B1491" s="1">
        <v>41593</v>
      </c>
      <c r="C1491" s="2">
        <v>0.6875</v>
      </c>
      <c r="D1491"/>
      <c r="E1491"/>
      <c r="F1491"/>
      <c r="G1491">
        <v>0</v>
      </c>
      <c r="H1491">
        <v>0</v>
      </c>
      <c r="I1491">
        <v>0</v>
      </c>
      <c r="J1491">
        <v>0</v>
      </c>
      <c r="K1491" t="s">
        <v>39</v>
      </c>
      <c r="L1491" t="s">
        <v>40</v>
      </c>
      <c r="M1491"/>
      <c r="N1491"/>
      <c r="O1491"/>
      <c r="P1491"/>
    </row>
    <row r="1492" spans="1:16" ht="14.25" customHeight="1" x14ac:dyDescent="0.25">
      <c r="A1492" s="3">
        <f t="shared" si="23"/>
        <v>6</v>
      </c>
      <c r="B1492" s="1">
        <v>41593</v>
      </c>
      <c r="C1492" s="2">
        <v>0.70833333333333337</v>
      </c>
      <c r="D1492" t="s">
        <v>273</v>
      </c>
      <c r="E1492" t="s">
        <v>1555</v>
      </c>
      <c r="F1492"/>
      <c r="G1492">
        <v>0</v>
      </c>
      <c r="H1492">
        <v>1</v>
      </c>
      <c r="I1492">
        <v>0</v>
      </c>
      <c r="J1492">
        <v>0</v>
      </c>
      <c r="K1492" t="s">
        <v>39</v>
      </c>
      <c r="L1492" t="s">
        <v>40</v>
      </c>
      <c r="M1492" t="s">
        <v>718</v>
      </c>
      <c r="N1492" t="s">
        <v>719</v>
      </c>
      <c r="O1492" t="s">
        <v>720</v>
      </c>
      <c r="P1492" t="s">
        <v>55</v>
      </c>
    </row>
    <row r="1493" spans="1:16" ht="14.25" customHeight="1" x14ac:dyDescent="0.25">
      <c r="A1493" s="3">
        <f t="shared" si="23"/>
        <v>6</v>
      </c>
      <c r="B1493" s="1">
        <v>41593</v>
      </c>
      <c r="C1493" s="2">
        <v>0.72916666666666663</v>
      </c>
      <c r="D1493" t="s">
        <v>273</v>
      </c>
      <c r="E1493" t="s">
        <v>1555</v>
      </c>
      <c r="F1493"/>
      <c r="G1493">
        <v>0</v>
      </c>
      <c r="H1493">
        <v>1</v>
      </c>
      <c r="I1493">
        <v>0</v>
      </c>
      <c r="J1493">
        <v>0</v>
      </c>
      <c r="K1493" t="s">
        <v>39</v>
      </c>
      <c r="L1493" t="s">
        <v>40</v>
      </c>
      <c r="M1493" t="s">
        <v>718</v>
      </c>
      <c r="N1493" t="s">
        <v>719</v>
      </c>
      <c r="O1493" t="s">
        <v>720</v>
      </c>
      <c r="P1493" t="s">
        <v>55</v>
      </c>
    </row>
    <row r="1494" spans="1:16" ht="14.25" customHeight="1" x14ac:dyDescent="0.25">
      <c r="A1494" s="3">
        <f t="shared" si="23"/>
        <v>6</v>
      </c>
      <c r="B1494" s="1">
        <v>41593</v>
      </c>
      <c r="C1494" s="2">
        <v>0.75</v>
      </c>
      <c r="D1494"/>
      <c r="E1494"/>
      <c r="F1494"/>
      <c r="G1494">
        <v>0</v>
      </c>
      <c r="H1494">
        <v>0</v>
      </c>
      <c r="I1494">
        <v>0</v>
      </c>
      <c r="J1494">
        <v>0</v>
      </c>
      <c r="K1494" t="s">
        <v>39</v>
      </c>
      <c r="L1494" t="s">
        <v>40</v>
      </c>
      <c r="M1494"/>
      <c r="N1494"/>
      <c r="O1494"/>
      <c r="P1494"/>
    </row>
    <row r="1495" spans="1:16" ht="14.25" customHeight="1" x14ac:dyDescent="0.25">
      <c r="A1495" s="3">
        <f t="shared" si="23"/>
        <v>6</v>
      </c>
      <c r="B1495" s="1">
        <v>41593</v>
      </c>
      <c r="C1495" s="2">
        <v>0.77083333333333337</v>
      </c>
      <c r="D1495"/>
      <c r="E1495"/>
      <c r="F1495"/>
      <c r="G1495">
        <v>0</v>
      </c>
      <c r="H1495">
        <v>0</v>
      </c>
      <c r="I1495">
        <v>0</v>
      </c>
      <c r="J1495">
        <v>0</v>
      </c>
      <c r="K1495" t="s">
        <v>39</v>
      </c>
      <c r="L1495" t="s">
        <v>40</v>
      </c>
      <c r="M1495"/>
      <c r="N1495"/>
      <c r="O1495"/>
      <c r="P1495"/>
    </row>
    <row r="1496" spans="1:16" ht="14.25" customHeight="1" x14ac:dyDescent="0.25">
      <c r="A1496" s="3">
        <f t="shared" si="23"/>
        <v>2</v>
      </c>
      <c r="B1496" s="1">
        <v>41596</v>
      </c>
      <c r="C1496" s="2">
        <v>0.375</v>
      </c>
      <c r="D1496"/>
      <c r="E1496"/>
      <c r="F1496"/>
      <c r="G1496">
        <v>0</v>
      </c>
      <c r="H1496">
        <v>0</v>
      </c>
      <c r="I1496">
        <v>0</v>
      </c>
      <c r="J1496">
        <v>0</v>
      </c>
      <c r="K1496" t="s">
        <v>16</v>
      </c>
      <c r="L1496" t="s">
        <v>17</v>
      </c>
      <c r="M1496"/>
      <c r="N1496"/>
      <c r="O1496"/>
      <c r="P1496"/>
    </row>
    <row r="1497" spans="1:16" ht="14.25" customHeight="1" x14ac:dyDescent="0.25">
      <c r="A1497" s="3">
        <f t="shared" si="23"/>
        <v>2</v>
      </c>
      <c r="B1497" s="1">
        <v>41596</v>
      </c>
      <c r="C1497" s="2">
        <v>0.39583333333333331</v>
      </c>
      <c r="D1497"/>
      <c r="E1497"/>
      <c r="F1497"/>
      <c r="G1497">
        <v>0</v>
      </c>
      <c r="H1497">
        <v>0</v>
      </c>
      <c r="I1497">
        <v>0</v>
      </c>
      <c r="J1497">
        <v>0</v>
      </c>
      <c r="K1497" t="s">
        <v>16</v>
      </c>
      <c r="L1497" t="s">
        <v>17</v>
      </c>
      <c r="M1497"/>
      <c r="N1497"/>
      <c r="O1497"/>
      <c r="P1497"/>
    </row>
    <row r="1498" spans="1:16" ht="14.25" customHeight="1" x14ac:dyDescent="0.25">
      <c r="A1498" s="3">
        <f t="shared" si="23"/>
        <v>2</v>
      </c>
      <c r="B1498" s="1">
        <v>41596</v>
      </c>
      <c r="C1498" s="2">
        <v>0.41666666666666669</v>
      </c>
      <c r="D1498"/>
      <c r="E1498"/>
      <c r="F1498"/>
      <c r="G1498">
        <v>0</v>
      </c>
      <c r="H1498">
        <v>0</v>
      </c>
      <c r="I1498">
        <v>0</v>
      </c>
      <c r="J1498">
        <v>0</v>
      </c>
      <c r="K1498" t="s">
        <v>16</v>
      </c>
      <c r="L1498" t="s">
        <v>17</v>
      </c>
      <c r="M1498"/>
      <c r="N1498"/>
      <c r="O1498"/>
      <c r="P1498"/>
    </row>
    <row r="1499" spans="1:16" ht="14.25" customHeight="1" x14ac:dyDescent="0.25">
      <c r="A1499" s="3">
        <f t="shared" si="23"/>
        <v>2</v>
      </c>
      <c r="B1499" s="1">
        <v>41596</v>
      </c>
      <c r="C1499" s="2">
        <v>0.4375</v>
      </c>
      <c r="D1499" t="s">
        <v>240</v>
      </c>
      <c r="E1499" t="s">
        <v>1430</v>
      </c>
      <c r="F1499"/>
      <c r="G1499">
        <v>0</v>
      </c>
      <c r="H1499">
        <v>1</v>
      </c>
      <c r="I1499">
        <v>0</v>
      </c>
      <c r="J1499">
        <v>0</v>
      </c>
      <c r="K1499" t="s">
        <v>16</v>
      </c>
      <c r="L1499" t="s">
        <v>17</v>
      </c>
      <c r="M1499" t="s">
        <v>451</v>
      </c>
      <c r="N1499" t="s">
        <v>452</v>
      </c>
      <c r="O1499" t="s">
        <v>453</v>
      </c>
      <c r="P1499" t="s">
        <v>29</v>
      </c>
    </row>
    <row r="1500" spans="1:16" ht="14.25" customHeight="1" x14ac:dyDescent="0.25">
      <c r="A1500" s="3">
        <f t="shared" si="23"/>
        <v>2</v>
      </c>
      <c r="B1500" s="1">
        <v>41596</v>
      </c>
      <c r="C1500" s="2">
        <v>0.4375</v>
      </c>
      <c r="D1500"/>
      <c r="E1500"/>
      <c r="F1500"/>
      <c r="G1500">
        <v>0</v>
      </c>
      <c r="H1500">
        <v>0</v>
      </c>
      <c r="I1500">
        <v>0</v>
      </c>
      <c r="J1500">
        <v>0</v>
      </c>
      <c r="K1500" t="s">
        <v>57</v>
      </c>
      <c r="L1500" t="s">
        <v>58</v>
      </c>
      <c r="M1500"/>
      <c r="N1500"/>
      <c r="O1500"/>
      <c r="P1500"/>
    </row>
    <row r="1501" spans="1:16" ht="14.25" customHeight="1" x14ac:dyDescent="0.25">
      <c r="A1501" s="3">
        <f t="shared" si="23"/>
        <v>2</v>
      </c>
      <c r="B1501" s="1">
        <v>41596</v>
      </c>
      <c r="C1501" s="2">
        <v>0.45833333333333331</v>
      </c>
      <c r="D1501" t="s">
        <v>240</v>
      </c>
      <c r="E1501" t="s">
        <v>1430</v>
      </c>
      <c r="F1501"/>
      <c r="G1501">
        <v>0</v>
      </c>
      <c r="H1501">
        <v>1</v>
      </c>
      <c r="I1501">
        <v>0</v>
      </c>
      <c r="J1501">
        <v>0</v>
      </c>
      <c r="K1501" t="s">
        <v>16</v>
      </c>
      <c r="L1501" t="s">
        <v>17</v>
      </c>
      <c r="M1501" t="s">
        <v>451</v>
      </c>
      <c r="N1501" t="s">
        <v>452</v>
      </c>
      <c r="O1501" t="s">
        <v>453</v>
      </c>
      <c r="P1501" t="s">
        <v>29</v>
      </c>
    </row>
    <row r="1502" spans="1:16" ht="14.25" customHeight="1" x14ac:dyDescent="0.25">
      <c r="A1502" s="3">
        <f t="shared" si="23"/>
        <v>2</v>
      </c>
      <c r="B1502" s="1">
        <v>41596</v>
      </c>
      <c r="C1502" s="2">
        <v>0.45833333333333331</v>
      </c>
      <c r="D1502" t="s">
        <v>268</v>
      </c>
      <c r="E1502" t="s">
        <v>1548</v>
      </c>
      <c r="F1502"/>
      <c r="G1502">
        <v>1</v>
      </c>
      <c r="H1502">
        <v>0</v>
      </c>
      <c r="I1502">
        <v>0</v>
      </c>
      <c r="J1502">
        <v>0</v>
      </c>
      <c r="K1502" t="s">
        <v>57</v>
      </c>
      <c r="L1502" t="s">
        <v>58</v>
      </c>
      <c r="M1502" t="s">
        <v>188</v>
      </c>
      <c r="N1502" t="s">
        <v>189</v>
      </c>
      <c r="O1502" t="s">
        <v>190</v>
      </c>
      <c r="P1502" t="s">
        <v>29</v>
      </c>
    </row>
    <row r="1503" spans="1:16" ht="14.25" customHeight="1" x14ac:dyDescent="0.25">
      <c r="A1503" s="3">
        <f t="shared" si="23"/>
        <v>2</v>
      </c>
      <c r="B1503" s="1">
        <v>41596</v>
      </c>
      <c r="C1503" s="2">
        <v>0.47916666666666669</v>
      </c>
      <c r="D1503" t="s">
        <v>268</v>
      </c>
      <c r="E1503" t="s">
        <v>1548</v>
      </c>
      <c r="F1503"/>
      <c r="G1503">
        <v>1</v>
      </c>
      <c r="H1503">
        <v>0</v>
      </c>
      <c r="I1503">
        <v>0</v>
      </c>
      <c r="J1503">
        <v>0</v>
      </c>
      <c r="K1503" t="s">
        <v>57</v>
      </c>
      <c r="L1503" t="s">
        <v>58</v>
      </c>
      <c r="M1503" t="s">
        <v>188</v>
      </c>
      <c r="N1503" t="s">
        <v>189</v>
      </c>
      <c r="O1503" t="s">
        <v>190</v>
      </c>
      <c r="P1503" t="s">
        <v>29</v>
      </c>
    </row>
    <row r="1504" spans="1:16" ht="14.25" customHeight="1" x14ac:dyDescent="0.25">
      <c r="A1504" s="3">
        <f t="shared" si="23"/>
        <v>2</v>
      </c>
      <c r="B1504" s="1">
        <v>41596</v>
      </c>
      <c r="C1504" s="2">
        <v>0.5</v>
      </c>
      <c r="D1504" t="s">
        <v>286</v>
      </c>
      <c r="E1504" t="s">
        <v>1537</v>
      </c>
      <c r="F1504"/>
      <c r="G1504">
        <v>0</v>
      </c>
      <c r="H1504">
        <v>1</v>
      </c>
      <c r="I1504">
        <v>0</v>
      </c>
      <c r="J1504">
        <v>0</v>
      </c>
      <c r="K1504" t="s">
        <v>140</v>
      </c>
      <c r="L1504" t="s">
        <v>141</v>
      </c>
      <c r="M1504" t="s">
        <v>45</v>
      </c>
      <c r="N1504" t="s">
        <v>46</v>
      </c>
      <c r="O1504" t="s">
        <v>47</v>
      </c>
      <c r="P1504" t="s">
        <v>25</v>
      </c>
    </row>
    <row r="1505" spans="1:16" ht="14.25" customHeight="1" x14ac:dyDescent="0.25">
      <c r="A1505" s="3">
        <f t="shared" si="23"/>
        <v>2</v>
      </c>
      <c r="B1505" s="1">
        <v>41596</v>
      </c>
      <c r="C1505" s="2">
        <v>0.5</v>
      </c>
      <c r="D1505" t="s">
        <v>266</v>
      </c>
      <c r="E1505" t="s">
        <v>1538</v>
      </c>
      <c r="F1505"/>
      <c r="G1505">
        <v>1</v>
      </c>
      <c r="H1505">
        <v>0</v>
      </c>
      <c r="I1505">
        <v>0</v>
      </c>
      <c r="J1505">
        <v>1</v>
      </c>
      <c r="K1505" t="s">
        <v>846</v>
      </c>
      <c r="L1505" t="s">
        <v>847</v>
      </c>
      <c r="M1505" t="s">
        <v>1539</v>
      </c>
      <c r="N1505" t="s">
        <v>1540</v>
      </c>
      <c r="O1505" t="s">
        <v>1541</v>
      </c>
      <c r="P1505" t="s">
        <v>51</v>
      </c>
    </row>
    <row r="1506" spans="1:16" ht="14.25" customHeight="1" x14ac:dyDescent="0.25">
      <c r="A1506" s="3">
        <f t="shared" si="23"/>
        <v>2</v>
      </c>
      <c r="B1506" s="1">
        <v>41596</v>
      </c>
      <c r="C1506" s="2">
        <v>0.52083333333333337</v>
      </c>
      <c r="D1506" t="s">
        <v>286</v>
      </c>
      <c r="E1506" t="s">
        <v>1537</v>
      </c>
      <c r="F1506"/>
      <c r="G1506">
        <v>0</v>
      </c>
      <c r="H1506">
        <v>1</v>
      </c>
      <c r="I1506">
        <v>0</v>
      </c>
      <c r="J1506">
        <v>0</v>
      </c>
      <c r="K1506" t="s">
        <v>140</v>
      </c>
      <c r="L1506" t="s">
        <v>141</v>
      </c>
      <c r="M1506" t="s">
        <v>45</v>
      </c>
      <c r="N1506" t="s">
        <v>46</v>
      </c>
      <c r="O1506" t="s">
        <v>47</v>
      </c>
      <c r="P1506" t="s">
        <v>25</v>
      </c>
    </row>
    <row r="1507" spans="1:16" ht="14.25" customHeight="1" x14ac:dyDescent="0.25">
      <c r="A1507" s="3">
        <f t="shared" si="23"/>
        <v>2</v>
      </c>
      <c r="B1507" s="1">
        <v>41596</v>
      </c>
      <c r="C1507" s="2">
        <v>0.52083333333333337</v>
      </c>
      <c r="D1507" t="s">
        <v>266</v>
      </c>
      <c r="E1507" t="s">
        <v>1538</v>
      </c>
      <c r="F1507"/>
      <c r="G1507">
        <v>1</v>
      </c>
      <c r="H1507">
        <v>0</v>
      </c>
      <c r="I1507">
        <v>0</v>
      </c>
      <c r="J1507">
        <v>1</v>
      </c>
      <c r="K1507" t="s">
        <v>846</v>
      </c>
      <c r="L1507" t="s">
        <v>847</v>
      </c>
      <c r="M1507" t="s">
        <v>1539</v>
      </c>
      <c r="N1507" t="s">
        <v>1540</v>
      </c>
      <c r="O1507" t="s">
        <v>1541</v>
      </c>
      <c r="P1507" t="s">
        <v>51</v>
      </c>
    </row>
    <row r="1508" spans="1:16" ht="14.25" customHeight="1" x14ac:dyDescent="0.25">
      <c r="A1508" s="3">
        <f t="shared" si="23"/>
        <v>2</v>
      </c>
      <c r="B1508" s="1">
        <v>41596</v>
      </c>
      <c r="C1508" s="2">
        <v>0.54166666666666663</v>
      </c>
      <c r="D1508"/>
      <c r="E1508"/>
      <c r="F1508"/>
      <c r="G1508">
        <v>0</v>
      </c>
      <c r="H1508">
        <v>0</v>
      </c>
      <c r="I1508">
        <v>0</v>
      </c>
      <c r="J1508">
        <v>0</v>
      </c>
      <c r="K1508" t="s">
        <v>140</v>
      </c>
      <c r="L1508" t="s">
        <v>141</v>
      </c>
      <c r="M1508"/>
      <c r="N1508"/>
      <c r="O1508"/>
      <c r="P1508"/>
    </row>
    <row r="1509" spans="1:16" ht="14.25" customHeight="1" x14ac:dyDescent="0.25">
      <c r="A1509" s="3">
        <f t="shared" si="23"/>
        <v>2</v>
      </c>
      <c r="B1509" s="1">
        <v>41596</v>
      </c>
      <c r="C1509" s="2">
        <v>0.54166666666666663</v>
      </c>
      <c r="D1509"/>
      <c r="E1509"/>
      <c r="F1509"/>
      <c r="G1509">
        <v>0</v>
      </c>
      <c r="H1509">
        <v>0</v>
      </c>
      <c r="I1509">
        <v>0</v>
      </c>
      <c r="J1509">
        <v>0</v>
      </c>
      <c r="K1509" t="s">
        <v>57</v>
      </c>
      <c r="L1509" t="s">
        <v>58</v>
      </c>
      <c r="M1509"/>
      <c r="N1509"/>
      <c r="O1509"/>
      <c r="P1509"/>
    </row>
    <row r="1510" spans="1:16" ht="14.25" customHeight="1" x14ac:dyDescent="0.25">
      <c r="A1510" s="3">
        <f t="shared" si="23"/>
        <v>2</v>
      </c>
      <c r="B1510" s="1">
        <v>41596</v>
      </c>
      <c r="C1510" s="2">
        <v>0.5625</v>
      </c>
      <c r="D1510"/>
      <c r="E1510"/>
      <c r="F1510"/>
      <c r="G1510">
        <v>0</v>
      </c>
      <c r="H1510">
        <v>0</v>
      </c>
      <c r="I1510">
        <v>0</v>
      </c>
      <c r="J1510">
        <v>0</v>
      </c>
      <c r="K1510" t="s">
        <v>140</v>
      </c>
      <c r="L1510" t="s">
        <v>141</v>
      </c>
      <c r="M1510"/>
      <c r="N1510"/>
      <c r="O1510"/>
      <c r="P1510"/>
    </row>
    <row r="1511" spans="1:16" ht="14.25" customHeight="1" x14ac:dyDescent="0.25">
      <c r="A1511" s="3">
        <f t="shared" si="23"/>
        <v>2</v>
      </c>
      <c r="B1511" s="1">
        <v>41596</v>
      </c>
      <c r="C1511" s="2">
        <v>0.5625</v>
      </c>
      <c r="D1511"/>
      <c r="E1511"/>
      <c r="F1511"/>
      <c r="G1511">
        <v>0</v>
      </c>
      <c r="H1511">
        <v>0</v>
      </c>
      <c r="I1511">
        <v>0</v>
      </c>
      <c r="J1511">
        <v>0</v>
      </c>
      <c r="K1511" t="s">
        <v>57</v>
      </c>
      <c r="L1511" t="s">
        <v>58</v>
      </c>
      <c r="M1511"/>
      <c r="N1511"/>
      <c r="O1511"/>
      <c r="P1511"/>
    </row>
    <row r="1512" spans="1:16" ht="14.25" customHeight="1" x14ac:dyDescent="0.25">
      <c r="A1512" s="3">
        <f t="shared" si="23"/>
        <v>2</v>
      </c>
      <c r="B1512" s="1">
        <v>41596</v>
      </c>
      <c r="C1512" s="2">
        <v>0.58333333333333337</v>
      </c>
      <c r="D1512"/>
      <c r="E1512"/>
      <c r="F1512"/>
      <c r="G1512">
        <v>0</v>
      </c>
      <c r="H1512">
        <v>0</v>
      </c>
      <c r="I1512">
        <v>0</v>
      </c>
      <c r="J1512">
        <v>0</v>
      </c>
      <c r="K1512" t="s">
        <v>140</v>
      </c>
      <c r="L1512" t="s">
        <v>141</v>
      </c>
      <c r="M1512"/>
      <c r="N1512"/>
      <c r="O1512"/>
      <c r="P1512"/>
    </row>
    <row r="1513" spans="1:16" ht="14.25" customHeight="1" x14ac:dyDescent="0.25">
      <c r="A1513" s="3">
        <f t="shared" si="23"/>
        <v>2</v>
      </c>
      <c r="B1513" s="1">
        <v>41596</v>
      </c>
      <c r="C1513" s="2">
        <v>0.58333333333333337</v>
      </c>
      <c r="D1513" t="s">
        <v>241</v>
      </c>
      <c r="E1513" t="s">
        <v>1549</v>
      </c>
      <c r="F1513"/>
      <c r="G1513">
        <v>0</v>
      </c>
      <c r="H1513">
        <v>1</v>
      </c>
      <c r="I1513">
        <v>0</v>
      </c>
      <c r="J1513">
        <v>0</v>
      </c>
      <c r="K1513" t="s">
        <v>57</v>
      </c>
      <c r="L1513" t="s">
        <v>58</v>
      </c>
      <c r="M1513" t="s">
        <v>550</v>
      </c>
      <c r="N1513" t="s">
        <v>551</v>
      </c>
      <c r="O1513" t="s">
        <v>552</v>
      </c>
      <c r="P1513" t="s">
        <v>21</v>
      </c>
    </row>
    <row r="1514" spans="1:16" ht="14.25" customHeight="1" x14ac:dyDescent="0.25">
      <c r="A1514" s="3">
        <f t="shared" si="23"/>
        <v>2</v>
      </c>
      <c r="B1514" s="1">
        <v>41596</v>
      </c>
      <c r="C1514" s="2">
        <v>0.60416666666666663</v>
      </c>
      <c r="D1514"/>
      <c r="E1514"/>
      <c r="F1514"/>
      <c r="G1514">
        <v>0</v>
      </c>
      <c r="H1514">
        <v>0</v>
      </c>
      <c r="I1514">
        <v>0</v>
      </c>
      <c r="J1514">
        <v>0</v>
      </c>
      <c r="K1514" t="s">
        <v>140</v>
      </c>
      <c r="L1514" t="s">
        <v>141</v>
      </c>
      <c r="M1514"/>
      <c r="N1514"/>
      <c r="O1514"/>
      <c r="P1514"/>
    </row>
    <row r="1515" spans="1:16" ht="14.25" customHeight="1" x14ac:dyDescent="0.25">
      <c r="A1515" s="3">
        <f t="shared" si="23"/>
        <v>2</v>
      </c>
      <c r="B1515" s="1">
        <v>41596</v>
      </c>
      <c r="C1515" s="2">
        <v>0.60416666666666663</v>
      </c>
      <c r="D1515" t="s">
        <v>299</v>
      </c>
      <c r="E1515" t="s">
        <v>1546</v>
      </c>
      <c r="F1515"/>
      <c r="G1515">
        <v>0</v>
      </c>
      <c r="H1515">
        <v>1</v>
      </c>
      <c r="I1515">
        <v>0</v>
      </c>
      <c r="J1515">
        <v>0</v>
      </c>
      <c r="K1515" t="s">
        <v>30</v>
      </c>
      <c r="L1515" t="s">
        <v>31</v>
      </c>
      <c r="M1515" t="s">
        <v>137</v>
      </c>
      <c r="N1515" t="s">
        <v>138</v>
      </c>
      <c r="O1515" t="s">
        <v>139</v>
      </c>
      <c r="P1515" t="s">
        <v>21</v>
      </c>
    </row>
    <row r="1516" spans="1:16" ht="14.25" customHeight="1" x14ac:dyDescent="0.25">
      <c r="A1516" s="3">
        <f t="shared" si="23"/>
        <v>2</v>
      </c>
      <c r="B1516" s="1">
        <v>41596</v>
      </c>
      <c r="C1516" s="2">
        <v>0.625</v>
      </c>
      <c r="D1516" t="s">
        <v>299</v>
      </c>
      <c r="E1516" t="s">
        <v>823</v>
      </c>
      <c r="F1516"/>
      <c r="G1516">
        <v>0</v>
      </c>
      <c r="H1516">
        <v>1</v>
      </c>
      <c r="I1516">
        <v>0</v>
      </c>
      <c r="J1516">
        <v>0</v>
      </c>
      <c r="K1516" t="s">
        <v>30</v>
      </c>
      <c r="L1516" t="s">
        <v>31</v>
      </c>
      <c r="M1516" t="s">
        <v>77</v>
      </c>
      <c r="N1516" t="s">
        <v>205</v>
      </c>
      <c r="O1516" t="s">
        <v>206</v>
      </c>
      <c r="P1516" t="s">
        <v>21</v>
      </c>
    </row>
    <row r="1517" spans="1:16" ht="14.25" customHeight="1" x14ac:dyDescent="0.25">
      <c r="A1517" s="3">
        <f t="shared" si="23"/>
        <v>2</v>
      </c>
      <c r="B1517" s="1">
        <v>41596</v>
      </c>
      <c r="C1517" s="2">
        <v>0.64583333333333337</v>
      </c>
      <c r="D1517" t="s">
        <v>241</v>
      </c>
      <c r="E1517" t="s">
        <v>1547</v>
      </c>
      <c r="F1517"/>
      <c r="G1517">
        <v>0</v>
      </c>
      <c r="H1517">
        <v>1</v>
      </c>
      <c r="I1517">
        <v>0</v>
      </c>
      <c r="J1517">
        <v>0</v>
      </c>
      <c r="K1517" t="s">
        <v>30</v>
      </c>
      <c r="L1517" t="s">
        <v>31</v>
      </c>
      <c r="M1517" t="s">
        <v>137</v>
      </c>
      <c r="N1517" t="s">
        <v>138</v>
      </c>
      <c r="O1517" t="s">
        <v>139</v>
      </c>
      <c r="P1517" t="s">
        <v>21</v>
      </c>
    </row>
    <row r="1518" spans="1:16" ht="14.25" customHeight="1" x14ac:dyDescent="0.25">
      <c r="A1518" s="3">
        <f t="shared" si="23"/>
        <v>2</v>
      </c>
      <c r="B1518" s="1">
        <v>41596</v>
      </c>
      <c r="C1518" s="2">
        <v>0.72916666666666663</v>
      </c>
      <c r="D1518" t="s">
        <v>257</v>
      </c>
      <c r="E1518" t="s">
        <v>1542</v>
      </c>
      <c r="F1518"/>
      <c r="G1518">
        <v>1</v>
      </c>
      <c r="H1518">
        <v>0</v>
      </c>
      <c r="I1518">
        <v>0</v>
      </c>
      <c r="J1518">
        <v>0</v>
      </c>
      <c r="K1518" t="s">
        <v>81</v>
      </c>
      <c r="L1518" t="s">
        <v>82</v>
      </c>
      <c r="M1518" t="s">
        <v>1207</v>
      </c>
      <c r="N1518" t="s">
        <v>645</v>
      </c>
      <c r="O1518" t="s">
        <v>1208</v>
      </c>
      <c r="P1518" t="s">
        <v>29</v>
      </c>
    </row>
    <row r="1519" spans="1:16" ht="14.25" customHeight="1" x14ac:dyDescent="0.25">
      <c r="A1519" s="3">
        <f t="shared" si="23"/>
        <v>2</v>
      </c>
      <c r="B1519" s="1">
        <v>41596</v>
      </c>
      <c r="C1519" s="2">
        <v>0.75</v>
      </c>
      <c r="D1519" t="s">
        <v>257</v>
      </c>
      <c r="E1519" t="s">
        <v>1542</v>
      </c>
      <c r="F1519"/>
      <c r="G1519">
        <v>1</v>
      </c>
      <c r="H1519">
        <v>0</v>
      </c>
      <c r="I1519">
        <v>0</v>
      </c>
      <c r="J1519">
        <v>0</v>
      </c>
      <c r="K1519" t="s">
        <v>81</v>
      </c>
      <c r="L1519" t="s">
        <v>82</v>
      </c>
      <c r="M1519" t="s">
        <v>1207</v>
      </c>
      <c r="N1519" t="s">
        <v>645</v>
      </c>
      <c r="O1519" t="s">
        <v>1208</v>
      </c>
      <c r="P1519" t="s">
        <v>29</v>
      </c>
    </row>
    <row r="1520" spans="1:16" ht="14.25" customHeight="1" x14ac:dyDescent="0.25">
      <c r="A1520" s="3">
        <f t="shared" si="23"/>
        <v>2</v>
      </c>
      <c r="B1520" s="1">
        <v>41596</v>
      </c>
      <c r="C1520" s="2">
        <v>0.77083333333333337</v>
      </c>
      <c r="D1520" t="s">
        <v>257</v>
      </c>
      <c r="E1520" t="s">
        <v>1543</v>
      </c>
      <c r="F1520"/>
      <c r="G1520">
        <v>0</v>
      </c>
      <c r="H1520">
        <v>1</v>
      </c>
      <c r="I1520">
        <v>0</v>
      </c>
      <c r="J1520">
        <v>0</v>
      </c>
      <c r="K1520" t="s">
        <v>81</v>
      </c>
      <c r="L1520" t="s">
        <v>82</v>
      </c>
      <c r="M1520" t="s">
        <v>400</v>
      </c>
      <c r="N1520" t="s">
        <v>401</v>
      </c>
      <c r="O1520" t="s">
        <v>402</v>
      </c>
      <c r="P1520" t="s">
        <v>21</v>
      </c>
    </row>
    <row r="1521" spans="1:16" ht="14.25" customHeight="1" x14ac:dyDescent="0.25">
      <c r="A1521" s="3">
        <f t="shared" si="23"/>
        <v>2</v>
      </c>
      <c r="B1521" s="1">
        <v>41596</v>
      </c>
      <c r="C1521" s="2">
        <v>0.79166666666666663</v>
      </c>
      <c r="D1521"/>
      <c r="E1521"/>
      <c r="F1521"/>
      <c r="G1521">
        <v>0</v>
      </c>
      <c r="H1521">
        <v>0</v>
      </c>
      <c r="I1521">
        <v>0</v>
      </c>
      <c r="J1521">
        <v>0</v>
      </c>
      <c r="K1521" t="s">
        <v>14</v>
      </c>
      <c r="L1521" t="s">
        <v>15</v>
      </c>
      <c r="M1521"/>
      <c r="N1521"/>
      <c r="O1521"/>
      <c r="P1521"/>
    </row>
    <row r="1522" spans="1:16" ht="14.25" customHeight="1" x14ac:dyDescent="0.25">
      <c r="A1522" s="3">
        <f t="shared" si="23"/>
        <v>2</v>
      </c>
      <c r="B1522" s="1">
        <v>41596</v>
      </c>
      <c r="C1522" s="2">
        <v>0.79166666666666663</v>
      </c>
      <c r="D1522" t="s">
        <v>257</v>
      </c>
      <c r="E1522" t="s">
        <v>1544</v>
      </c>
      <c r="F1522"/>
      <c r="G1522">
        <v>1</v>
      </c>
      <c r="H1522">
        <v>0</v>
      </c>
      <c r="I1522">
        <v>0</v>
      </c>
      <c r="J1522">
        <v>0</v>
      </c>
      <c r="K1522" t="s">
        <v>81</v>
      </c>
      <c r="L1522" t="s">
        <v>82</v>
      </c>
      <c r="M1522" t="s">
        <v>165</v>
      </c>
      <c r="N1522" t="s">
        <v>564</v>
      </c>
      <c r="O1522" t="s">
        <v>565</v>
      </c>
      <c r="P1522" t="s">
        <v>21</v>
      </c>
    </row>
    <row r="1523" spans="1:16" ht="14.25" customHeight="1" x14ac:dyDescent="0.25">
      <c r="A1523" s="3">
        <f t="shared" si="23"/>
        <v>2</v>
      </c>
      <c r="B1523" s="1">
        <v>41596</v>
      </c>
      <c r="C1523" s="2">
        <v>0.8125</v>
      </c>
      <c r="D1523"/>
      <c r="E1523"/>
      <c r="F1523"/>
      <c r="G1523">
        <v>0</v>
      </c>
      <c r="H1523">
        <v>0</v>
      </c>
      <c r="I1523">
        <v>0</v>
      </c>
      <c r="J1523">
        <v>0</v>
      </c>
      <c r="K1523" t="s">
        <v>14</v>
      </c>
      <c r="L1523" t="s">
        <v>15</v>
      </c>
      <c r="M1523"/>
      <c r="N1523"/>
      <c r="O1523"/>
      <c r="P1523"/>
    </row>
    <row r="1524" spans="1:16" ht="14.25" customHeight="1" x14ac:dyDescent="0.25">
      <c r="A1524" s="3">
        <f t="shared" si="23"/>
        <v>2</v>
      </c>
      <c r="B1524" s="1">
        <v>41596</v>
      </c>
      <c r="C1524" s="2">
        <v>0.8125</v>
      </c>
      <c r="D1524" t="s">
        <v>257</v>
      </c>
      <c r="E1524" t="s">
        <v>1544</v>
      </c>
      <c r="F1524"/>
      <c r="G1524">
        <v>1</v>
      </c>
      <c r="H1524">
        <v>0</v>
      </c>
      <c r="I1524">
        <v>0</v>
      </c>
      <c r="J1524">
        <v>0</v>
      </c>
      <c r="K1524" t="s">
        <v>81</v>
      </c>
      <c r="L1524" t="s">
        <v>82</v>
      </c>
      <c r="M1524" t="s">
        <v>165</v>
      </c>
      <c r="N1524" t="s">
        <v>564</v>
      </c>
      <c r="O1524" t="s">
        <v>565</v>
      </c>
      <c r="P1524" t="s">
        <v>21</v>
      </c>
    </row>
    <row r="1525" spans="1:16" ht="14.25" customHeight="1" x14ac:dyDescent="0.25">
      <c r="A1525" s="3">
        <f t="shared" si="23"/>
        <v>2</v>
      </c>
      <c r="B1525" s="1">
        <v>41596</v>
      </c>
      <c r="C1525" s="2">
        <v>0.83333333333333337</v>
      </c>
      <c r="D1525"/>
      <c r="E1525"/>
      <c r="F1525"/>
      <c r="G1525">
        <v>0</v>
      </c>
      <c r="H1525">
        <v>0</v>
      </c>
      <c r="I1525">
        <v>0</v>
      </c>
      <c r="J1525">
        <v>0</v>
      </c>
      <c r="K1525" t="s">
        <v>14</v>
      </c>
      <c r="L1525" t="s">
        <v>15</v>
      </c>
      <c r="M1525"/>
      <c r="N1525"/>
      <c r="O1525"/>
      <c r="P1525"/>
    </row>
    <row r="1526" spans="1:16" ht="14.25" customHeight="1" x14ac:dyDescent="0.25">
      <c r="A1526" s="3">
        <f t="shared" si="23"/>
        <v>2</v>
      </c>
      <c r="B1526" s="1">
        <v>41596</v>
      </c>
      <c r="C1526" s="2">
        <v>0.83333333333333337</v>
      </c>
      <c r="D1526" t="s">
        <v>257</v>
      </c>
      <c r="E1526" t="s">
        <v>1545</v>
      </c>
      <c r="F1526"/>
      <c r="G1526">
        <v>0</v>
      </c>
      <c r="H1526">
        <v>1</v>
      </c>
      <c r="I1526">
        <v>0</v>
      </c>
      <c r="J1526">
        <v>1</v>
      </c>
      <c r="K1526" t="s">
        <v>81</v>
      </c>
      <c r="L1526" t="s">
        <v>82</v>
      </c>
      <c r="M1526" t="s">
        <v>1427</v>
      </c>
      <c r="N1526" t="s">
        <v>1428</v>
      </c>
      <c r="O1526" t="s">
        <v>1429</v>
      </c>
      <c r="P1526" t="s">
        <v>21</v>
      </c>
    </row>
    <row r="1527" spans="1:16" ht="14.25" customHeight="1" x14ac:dyDescent="0.25">
      <c r="A1527" s="3">
        <f t="shared" si="23"/>
        <v>2</v>
      </c>
      <c r="B1527" s="1">
        <v>41596</v>
      </c>
      <c r="C1527" s="2">
        <v>0.85416666666666663</v>
      </c>
      <c r="D1527"/>
      <c r="E1527"/>
      <c r="F1527"/>
      <c r="G1527">
        <v>0</v>
      </c>
      <c r="H1527">
        <v>0</v>
      </c>
      <c r="I1527">
        <v>0</v>
      </c>
      <c r="J1527">
        <v>0</v>
      </c>
      <c r="K1527" t="s">
        <v>14</v>
      </c>
      <c r="L1527" t="s">
        <v>15</v>
      </c>
      <c r="M1527"/>
      <c r="N1527"/>
      <c r="O1527"/>
      <c r="P1527"/>
    </row>
    <row r="1528" spans="1:16" ht="14.25" customHeight="1" x14ac:dyDescent="0.25">
      <c r="A1528" s="3">
        <f t="shared" si="23"/>
        <v>2</v>
      </c>
      <c r="B1528" s="1">
        <v>41596</v>
      </c>
      <c r="C1528" s="2">
        <v>0.85416666666666663</v>
      </c>
      <c r="D1528"/>
      <c r="E1528"/>
      <c r="F1528"/>
      <c r="G1528">
        <v>0</v>
      </c>
      <c r="H1528">
        <v>0</v>
      </c>
      <c r="I1528">
        <v>0</v>
      </c>
      <c r="J1528">
        <v>0</v>
      </c>
      <c r="K1528" t="s">
        <v>81</v>
      </c>
      <c r="L1528" t="s">
        <v>82</v>
      </c>
      <c r="M1528"/>
      <c r="N1528"/>
      <c r="O1528"/>
      <c r="P1528"/>
    </row>
    <row r="1529" spans="1:16" ht="14.25" customHeight="1" x14ac:dyDescent="0.25">
      <c r="A1529" s="3">
        <f t="shared" si="23"/>
        <v>3</v>
      </c>
      <c r="B1529" s="1">
        <v>41597</v>
      </c>
      <c r="C1529" s="2">
        <v>0.54166666666666663</v>
      </c>
      <c r="D1529"/>
      <c r="E1529"/>
      <c r="F1529"/>
      <c r="G1529">
        <v>0</v>
      </c>
      <c r="H1529">
        <v>0</v>
      </c>
      <c r="I1529">
        <v>0</v>
      </c>
      <c r="J1529">
        <v>0</v>
      </c>
      <c r="K1529" t="s">
        <v>14</v>
      </c>
      <c r="L1529" t="s">
        <v>15</v>
      </c>
      <c r="M1529"/>
      <c r="N1529"/>
      <c r="O1529"/>
      <c r="P1529"/>
    </row>
    <row r="1530" spans="1:16" ht="14.25" customHeight="1" x14ac:dyDescent="0.25">
      <c r="A1530" s="3">
        <f t="shared" si="23"/>
        <v>3</v>
      </c>
      <c r="B1530" s="1">
        <v>41597</v>
      </c>
      <c r="C1530" s="2">
        <v>0.5625</v>
      </c>
      <c r="D1530"/>
      <c r="E1530"/>
      <c r="F1530"/>
      <c r="G1530">
        <v>0</v>
      </c>
      <c r="H1530">
        <v>0</v>
      </c>
      <c r="I1530">
        <v>0</v>
      </c>
      <c r="J1530">
        <v>0</v>
      </c>
      <c r="K1530" t="s">
        <v>14</v>
      </c>
      <c r="L1530" t="s">
        <v>15</v>
      </c>
      <c r="M1530"/>
      <c r="N1530"/>
      <c r="O1530"/>
      <c r="P1530"/>
    </row>
    <row r="1531" spans="1:16" ht="14.25" customHeight="1" x14ac:dyDescent="0.25">
      <c r="A1531" s="3">
        <f t="shared" si="23"/>
        <v>3</v>
      </c>
      <c r="B1531" s="1">
        <v>41597</v>
      </c>
      <c r="C1531" s="2">
        <v>0.58333333333333337</v>
      </c>
      <c r="D1531"/>
      <c r="E1531"/>
      <c r="F1531"/>
      <c r="G1531">
        <v>0</v>
      </c>
      <c r="H1531">
        <v>0</v>
      </c>
      <c r="I1531">
        <v>0</v>
      </c>
      <c r="J1531">
        <v>0</v>
      </c>
      <c r="K1531" t="s">
        <v>140</v>
      </c>
      <c r="L1531" t="s">
        <v>141</v>
      </c>
      <c r="M1531"/>
      <c r="N1531"/>
      <c r="O1531"/>
      <c r="P1531"/>
    </row>
    <row r="1532" spans="1:16" ht="14.25" customHeight="1" x14ac:dyDescent="0.25">
      <c r="A1532" s="3">
        <f t="shared" si="23"/>
        <v>3</v>
      </c>
      <c r="B1532" s="1">
        <v>41597</v>
      </c>
      <c r="C1532" s="2">
        <v>0.58333333333333337</v>
      </c>
      <c r="D1532" t="s">
        <v>247</v>
      </c>
      <c r="E1532" t="s">
        <v>1525</v>
      </c>
      <c r="F1532"/>
      <c r="G1532">
        <v>0</v>
      </c>
      <c r="H1532">
        <v>1</v>
      </c>
      <c r="I1532">
        <v>0</v>
      </c>
      <c r="J1532">
        <v>0</v>
      </c>
      <c r="K1532" t="s">
        <v>39</v>
      </c>
      <c r="L1532" t="s">
        <v>40</v>
      </c>
      <c r="M1532" t="s">
        <v>1526</v>
      </c>
      <c r="N1532" t="s">
        <v>1527</v>
      </c>
      <c r="O1532" t="s">
        <v>1528</v>
      </c>
      <c r="P1532" t="s">
        <v>25</v>
      </c>
    </row>
    <row r="1533" spans="1:16" ht="14.25" customHeight="1" x14ac:dyDescent="0.25">
      <c r="A1533" s="3">
        <f t="shared" si="23"/>
        <v>3</v>
      </c>
      <c r="B1533" s="1">
        <v>41597</v>
      </c>
      <c r="C1533" s="2">
        <v>0.58333333333333337</v>
      </c>
      <c r="D1533" t="s">
        <v>249</v>
      </c>
      <c r="E1533" t="s">
        <v>1524</v>
      </c>
      <c r="F1533"/>
      <c r="G1533">
        <v>0</v>
      </c>
      <c r="H1533">
        <v>1</v>
      </c>
      <c r="I1533">
        <v>0</v>
      </c>
      <c r="J1533">
        <v>0</v>
      </c>
      <c r="K1533" t="s">
        <v>14</v>
      </c>
      <c r="L1533" t="s">
        <v>15</v>
      </c>
      <c r="M1533" t="s">
        <v>639</v>
      </c>
      <c r="N1533" t="s">
        <v>640</v>
      </c>
      <c r="O1533" t="s">
        <v>641</v>
      </c>
      <c r="P1533" t="s">
        <v>29</v>
      </c>
    </row>
    <row r="1534" spans="1:16" ht="14.25" customHeight="1" x14ac:dyDescent="0.25">
      <c r="A1534" s="3">
        <f t="shared" si="23"/>
        <v>3</v>
      </c>
      <c r="B1534" s="1">
        <v>41597</v>
      </c>
      <c r="C1534" s="2">
        <v>0.60416666666666663</v>
      </c>
      <c r="D1534"/>
      <c r="E1534"/>
      <c r="F1534"/>
      <c r="G1534">
        <v>0</v>
      </c>
      <c r="H1534">
        <v>0</v>
      </c>
      <c r="I1534">
        <v>0</v>
      </c>
      <c r="J1534">
        <v>0</v>
      </c>
      <c r="K1534" t="s">
        <v>140</v>
      </c>
      <c r="L1534" t="s">
        <v>141</v>
      </c>
      <c r="M1534"/>
      <c r="N1534"/>
      <c r="O1534"/>
      <c r="P1534"/>
    </row>
    <row r="1535" spans="1:16" ht="14.25" customHeight="1" x14ac:dyDescent="0.25">
      <c r="A1535" s="3">
        <f t="shared" si="23"/>
        <v>3</v>
      </c>
      <c r="B1535" s="1">
        <v>41597</v>
      </c>
      <c r="C1535" s="2">
        <v>0.60416666666666663</v>
      </c>
      <c r="D1535" t="s">
        <v>247</v>
      </c>
      <c r="E1535" t="s">
        <v>1525</v>
      </c>
      <c r="F1535"/>
      <c r="G1535">
        <v>0</v>
      </c>
      <c r="H1535">
        <v>1</v>
      </c>
      <c r="I1535">
        <v>0</v>
      </c>
      <c r="J1535">
        <v>0</v>
      </c>
      <c r="K1535" t="s">
        <v>39</v>
      </c>
      <c r="L1535" t="s">
        <v>40</v>
      </c>
      <c r="M1535" t="s">
        <v>1526</v>
      </c>
      <c r="N1535" t="s">
        <v>1527</v>
      </c>
      <c r="O1535" t="s">
        <v>1528</v>
      </c>
      <c r="P1535" t="s">
        <v>25</v>
      </c>
    </row>
    <row r="1536" spans="1:16" ht="14.25" customHeight="1" x14ac:dyDescent="0.25">
      <c r="A1536" s="3">
        <f t="shared" si="23"/>
        <v>3</v>
      </c>
      <c r="B1536" s="1">
        <v>41597</v>
      </c>
      <c r="C1536" s="2">
        <v>0.60416666666666663</v>
      </c>
      <c r="D1536" t="s">
        <v>249</v>
      </c>
      <c r="E1536" t="s">
        <v>1524</v>
      </c>
      <c r="F1536"/>
      <c r="G1536">
        <v>0</v>
      </c>
      <c r="H1536">
        <v>1</v>
      </c>
      <c r="I1536">
        <v>0</v>
      </c>
      <c r="J1536">
        <v>0</v>
      </c>
      <c r="K1536" t="s">
        <v>14</v>
      </c>
      <c r="L1536" t="s">
        <v>15</v>
      </c>
      <c r="M1536" t="s">
        <v>639</v>
      </c>
      <c r="N1536" t="s">
        <v>640</v>
      </c>
      <c r="O1536" t="s">
        <v>641</v>
      </c>
      <c r="P1536" t="s">
        <v>29</v>
      </c>
    </row>
    <row r="1537" spans="1:16" ht="14.25" customHeight="1" x14ac:dyDescent="0.25">
      <c r="A1537" s="3">
        <f t="shared" si="23"/>
        <v>3</v>
      </c>
      <c r="B1537" s="1">
        <v>41597</v>
      </c>
      <c r="C1537" s="2">
        <v>0.60416666666666663</v>
      </c>
      <c r="D1537"/>
      <c r="E1537"/>
      <c r="F1537"/>
      <c r="G1537">
        <v>0</v>
      </c>
      <c r="H1537">
        <v>0</v>
      </c>
      <c r="I1537">
        <v>0</v>
      </c>
      <c r="J1537">
        <v>0</v>
      </c>
      <c r="K1537" t="s">
        <v>135</v>
      </c>
      <c r="L1537" t="s">
        <v>136</v>
      </c>
      <c r="M1537"/>
      <c r="N1537"/>
      <c r="O1537"/>
      <c r="P1537"/>
    </row>
    <row r="1538" spans="1:16" ht="14.25" customHeight="1" x14ac:dyDescent="0.25">
      <c r="A1538" s="3">
        <f t="shared" si="23"/>
        <v>3</v>
      </c>
      <c r="B1538" s="1">
        <v>41597</v>
      </c>
      <c r="C1538" s="2">
        <v>0.625</v>
      </c>
      <c r="D1538"/>
      <c r="E1538"/>
      <c r="F1538"/>
      <c r="G1538">
        <v>0</v>
      </c>
      <c r="H1538">
        <v>0</v>
      </c>
      <c r="I1538">
        <v>0</v>
      </c>
      <c r="J1538">
        <v>0</v>
      </c>
      <c r="K1538" t="s">
        <v>140</v>
      </c>
      <c r="L1538" t="s">
        <v>141</v>
      </c>
      <c r="M1538"/>
      <c r="N1538"/>
      <c r="O1538"/>
      <c r="P1538"/>
    </row>
    <row r="1539" spans="1:16" ht="14.25" customHeight="1" x14ac:dyDescent="0.25">
      <c r="A1539" s="3">
        <f t="shared" ref="A1539:A1602" si="24">WEEKDAY(B1539,1)</f>
        <v>3</v>
      </c>
      <c r="B1539" s="1">
        <v>41597</v>
      </c>
      <c r="C1539" s="2">
        <v>0.625</v>
      </c>
      <c r="D1539"/>
      <c r="E1539"/>
      <c r="F1539"/>
      <c r="G1539">
        <v>0</v>
      </c>
      <c r="H1539">
        <v>0</v>
      </c>
      <c r="I1539">
        <v>0</v>
      </c>
      <c r="J1539">
        <v>0</v>
      </c>
      <c r="K1539" t="s">
        <v>39</v>
      </c>
      <c r="L1539" t="s">
        <v>40</v>
      </c>
      <c r="M1539"/>
      <c r="N1539"/>
      <c r="O1539"/>
      <c r="P1539"/>
    </row>
    <row r="1540" spans="1:16" ht="14.25" customHeight="1" x14ac:dyDescent="0.25">
      <c r="A1540" s="3">
        <f t="shared" si="24"/>
        <v>3</v>
      </c>
      <c r="B1540" s="1">
        <v>41597</v>
      </c>
      <c r="C1540" s="2">
        <v>0.625</v>
      </c>
      <c r="D1540"/>
      <c r="E1540"/>
      <c r="F1540"/>
      <c r="G1540">
        <v>0</v>
      </c>
      <c r="H1540">
        <v>0</v>
      </c>
      <c r="I1540">
        <v>0</v>
      </c>
      <c r="J1540">
        <v>0</v>
      </c>
      <c r="K1540" t="s">
        <v>14</v>
      </c>
      <c r="L1540" t="s">
        <v>15</v>
      </c>
      <c r="M1540"/>
      <c r="N1540"/>
      <c r="O1540"/>
      <c r="P1540"/>
    </row>
    <row r="1541" spans="1:16" ht="14.25" customHeight="1" x14ac:dyDescent="0.25">
      <c r="A1541" s="3">
        <f t="shared" si="24"/>
        <v>3</v>
      </c>
      <c r="B1541" s="1">
        <v>41597</v>
      </c>
      <c r="C1541" s="2">
        <v>0.625</v>
      </c>
      <c r="D1541" t="s">
        <v>1531</v>
      </c>
      <c r="E1541" t="s">
        <v>1532</v>
      </c>
      <c r="F1541"/>
      <c r="G1541">
        <v>0</v>
      </c>
      <c r="H1541">
        <v>1</v>
      </c>
      <c r="I1541">
        <v>0</v>
      </c>
      <c r="J1541">
        <v>1</v>
      </c>
      <c r="K1541" t="s">
        <v>135</v>
      </c>
      <c r="L1541" t="s">
        <v>136</v>
      </c>
      <c r="M1541" t="s">
        <v>1169</v>
      </c>
      <c r="N1541" t="s">
        <v>1533</v>
      </c>
      <c r="O1541" t="s">
        <v>1534</v>
      </c>
      <c r="P1541" t="s">
        <v>51</v>
      </c>
    </row>
    <row r="1542" spans="1:16" ht="14.25" customHeight="1" x14ac:dyDescent="0.25">
      <c r="A1542" s="3">
        <f t="shared" si="24"/>
        <v>3</v>
      </c>
      <c r="B1542" s="1">
        <v>41597</v>
      </c>
      <c r="C1542" s="2">
        <v>0.64583333333333337</v>
      </c>
      <c r="D1542"/>
      <c r="E1542"/>
      <c r="F1542"/>
      <c r="G1542">
        <v>0</v>
      </c>
      <c r="H1542">
        <v>0</v>
      </c>
      <c r="I1542">
        <v>0</v>
      </c>
      <c r="J1542">
        <v>0</v>
      </c>
      <c r="K1542" t="s">
        <v>140</v>
      </c>
      <c r="L1542" t="s">
        <v>141</v>
      </c>
      <c r="M1542"/>
      <c r="N1542"/>
      <c r="O1542"/>
      <c r="P1542"/>
    </row>
    <row r="1543" spans="1:16" ht="14.25" customHeight="1" x14ac:dyDescent="0.25">
      <c r="A1543" s="3">
        <f t="shared" si="24"/>
        <v>3</v>
      </c>
      <c r="B1543" s="1">
        <v>41597</v>
      </c>
      <c r="C1543" s="2">
        <v>0.64583333333333337</v>
      </c>
      <c r="D1543"/>
      <c r="E1543"/>
      <c r="F1543"/>
      <c r="G1543">
        <v>0</v>
      </c>
      <c r="H1543">
        <v>0</v>
      </c>
      <c r="I1543">
        <v>0</v>
      </c>
      <c r="J1543">
        <v>0</v>
      </c>
      <c r="K1543" t="s">
        <v>39</v>
      </c>
      <c r="L1543" t="s">
        <v>40</v>
      </c>
      <c r="M1543"/>
      <c r="N1543"/>
      <c r="O1543"/>
      <c r="P1543"/>
    </row>
    <row r="1544" spans="1:16" ht="14.25" customHeight="1" x14ac:dyDescent="0.25">
      <c r="A1544" s="3">
        <f t="shared" si="24"/>
        <v>3</v>
      </c>
      <c r="B1544" s="1">
        <v>41597</v>
      </c>
      <c r="C1544" s="2">
        <v>0.64583333333333337</v>
      </c>
      <c r="D1544"/>
      <c r="E1544"/>
      <c r="F1544"/>
      <c r="G1544">
        <v>0</v>
      </c>
      <c r="H1544">
        <v>0</v>
      </c>
      <c r="I1544">
        <v>0</v>
      </c>
      <c r="J1544">
        <v>0</v>
      </c>
      <c r="K1544" t="s">
        <v>14</v>
      </c>
      <c r="L1544" t="s">
        <v>15</v>
      </c>
      <c r="M1544"/>
      <c r="N1544"/>
      <c r="O1544"/>
      <c r="P1544"/>
    </row>
    <row r="1545" spans="1:16" ht="14.25" customHeight="1" x14ac:dyDescent="0.25">
      <c r="A1545" s="3">
        <f t="shared" si="24"/>
        <v>3</v>
      </c>
      <c r="B1545" s="1">
        <v>41597</v>
      </c>
      <c r="C1545" s="2">
        <v>0.64583333333333337</v>
      </c>
      <c r="D1545" t="s">
        <v>335</v>
      </c>
      <c r="E1545" t="s">
        <v>1535</v>
      </c>
      <c r="F1545"/>
      <c r="G1545">
        <v>0</v>
      </c>
      <c r="H1545">
        <v>1</v>
      </c>
      <c r="I1545">
        <v>0</v>
      </c>
      <c r="J1545">
        <v>0</v>
      </c>
      <c r="K1545" t="s">
        <v>135</v>
      </c>
      <c r="L1545" t="s">
        <v>136</v>
      </c>
      <c r="M1545" t="s">
        <v>1209</v>
      </c>
      <c r="N1545" t="s">
        <v>1210</v>
      </c>
      <c r="O1545" t="s">
        <v>1211</v>
      </c>
      <c r="P1545" t="s">
        <v>21</v>
      </c>
    </row>
    <row r="1546" spans="1:16" ht="14.25" customHeight="1" x14ac:dyDescent="0.25">
      <c r="A1546" s="3">
        <f t="shared" si="24"/>
        <v>3</v>
      </c>
      <c r="B1546" s="1">
        <v>41597</v>
      </c>
      <c r="C1546" s="2">
        <v>0.66666666666666663</v>
      </c>
      <c r="D1546"/>
      <c r="E1546"/>
      <c r="F1546"/>
      <c r="G1546">
        <v>0</v>
      </c>
      <c r="H1546">
        <v>0</v>
      </c>
      <c r="I1546">
        <v>0</v>
      </c>
      <c r="J1546">
        <v>0</v>
      </c>
      <c r="K1546" t="s">
        <v>39</v>
      </c>
      <c r="L1546" t="s">
        <v>40</v>
      </c>
      <c r="M1546"/>
      <c r="N1546"/>
      <c r="O1546"/>
      <c r="P1546"/>
    </row>
    <row r="1547" spans="1:16" ht="14.25" customHeight="1" x14ac:dyDescent="0.25">
      <c r="A1547" s="3">
        <f t="shared" si="24"/>
        <v>3</v>
      </c>
      <c r="B1547" s="1">
        <v>41597</v>
      </c>
      <c r="C1547" s="2">
        <v>0.66666666666666663</v>
      </c>
      <c r="D1547" t="s">
        <v>335</v>
      </c>
      <c r="E1547" t="s">
        <v>1536</v>
      </c>
      <c r="F1547"/>
      <c r="G1547">
        <v>0</v>
      </c>
      <c r="H1547">
        <v>1</v>
      </c>
      <c r="I1547">
        <v>0</v>
      </c>
      <c r="J1547">
        <v>0</v>
      </c>
      <c r="K1547" t="s">
        <v>135</v>
      </c>
      <c r="L1547" t="s">
        <v>136</v>
      </c>
      <c r="M1547" t="s">
        <v>1209</v>
      </c>
      <c r="N1547" t="s">
        <v>1210</v>
      </c>
      <c r="O1547" t="s">
        <v>1211</v>
      </c>
      <c r="P1547" t="s">
        <v>21</v>
      </c>
    </row>
    <row r="1548" spans="1:16" ht="14.25" customHeight="1" x14ac:dyDescent="0.25">
      <c r="A1548" s="3">
        <f t="shared" si="24"/>
        <v>3</v>
      </c>
      <c r="B1548" s="1">
        <v>41597</v>
      </c>
      <c r="C1548" s="2">
        <v>0.6875</v>
      </c>
      <c r="D1548" t="s">
        <v>715</v>
      </c>
      <c r="E1548" t="s">
        <v>1229</v>
      </c>
      <c r="F1548"/>
      <c r="G1548">
        <v>1</v>
      </c>
      <c r="H1548">
        <v>0</v>
      </c>
      <c r="I1548">
        <v>0</v>
      </c>
      <c r="J1548">
        <v>0</v>
      </c>
      <c r="K1548" t="s">
        <v>39</v>
      </c>
      <c r="L1548" t="s">
        <v>40</v>
      </c>
      <c r="M1548" t="s">
        <v>885</v>
      </c>
      <c r="N1548" t="s">
        <v>886</v>
      </c>
      <c r="O1548" t="s">
        <v>887</v>
      </c>
      <c r="P1548" t="s">
        <v>51</v>
      </c>
    </row>
    <row r="1549" spans="1:16" ht="14.25" customHeight="1" x14ac:dyDescent="0.25">
      <c r="A1549" s="3">
        <f t="shared" si="24"/>
        <v>3</v>
      </c>
      <c r="B1549" s="1">
        <v>41597</v>
      </c>
      <c r="C1549" s="2">
        <v>0.70833333333333337</v>
      </c>
      <c r="D1549" t="s">
        <v>715</v>
      </c>
      <c r="E1549" t="s">
        <v>1434</v>
      </c>
      <c r="F1549"/>
      <c r="G1549">
        <v>1</v>
      </c>
      <c r="H1549">
        <v>0</v>
      </c>
      <c r="I1549">
        <v>0</v>
      </c>
      <c r="J1549">
        <v>0</v>
      </c>
      <c r="K1549" t="s">
        <v>39</v>
      </c>
      <c r="L1549" t="s">
        <v>40</v>
      </c>
      <c r="M1549" t="s">
        <v>48</v>
      </c>
      <c r="N1549" t="s">
        <v>49</v>
      </c>
      <c r="O1549" t="s">
        <v>50</v>
      </c>
      <c r="P1549" t="s">
        <v>51</v>
      </c>
    </row>
    <row r="1550" spans="1:16" ht="14.25" customHeight="1" x14ac:dyDescent="0.25">
      <c r="A1550" s="3">
        <f t="shared" si="24"/>
        <v>3</v>
      </c>
      <c r="B1550" s="1">
        <v>41597</v>
      </c>
      <c r="C1550" s="2">
        <v>0.72916666666666663</v>
      </c>
      <c r="D1550" t="s">
        <v>715</v>
      </c>
      <c r="E1550" t="s">
        <v>1434</v>
      </c>
      <c r="F1550"/>
      <c r="G1550">
        <v>1</v>
      </c>
      <c r="H1550">
        <v>0</v>
      </c>
      <c r="I1550">
        <v>0</v>
      </c>
      <c r="J1550">
        <v>0</v>
      </c>
      <c r="K1550" t="s">
        <v>39</v>
      </c>
      <c r="L1550" t="s">
        <v>40</v>
      </c>
      <c r="M1550" t="s">
        <v>48</v>
      </c>
      <c r="N1550" t="s">
        <v>49</v>
      </c>
      <c r="O1550" t="s">
        <v>50</v>
      </c>
      <c r="P1550" t="s">
        <v>51</v>
      </c>
    </row>
    <row r="1551" spans="1:16" ht="14.25" customHeight="1" x14ac:dyDescent="0.25">
      <c r="A1551" s="3">
        <f t="shared" si="24"/>
        <v>3</v>
      </c>
      <c r="B1551" s="1">
        <v>41597</v>
      </c>
      <c r="C1551" s="2">
        <v>0.75</v>
      </c>
      <c r="D1551" t="s">
        <v>247</v>
      </c>
      <c r="E1551" t="s">
        <v>1529</v>
      </c>
      <c r="F1551"/>
      <c r="G1551">
        <v>0</v>
      </c>
      <c r="H1551">
        <v>1</v>
      </c>
      <c r="I1551">
        <v>0</v>
      </c>
      <c r="J1551">
        <v>1</v>
      </c>
      <c r="K1551" t="s">
        <v>39</v>
      </c>
      <c r="L1551" t="s">
        <v>40</v>
      </c>
      <c r="M1551" t="s">
        <v>1103</v>
      </c>
      <c r="N1551" t="s">
        <v>160</v>
      </c>
      <c r="O1551" t="s">
        <v>1407</v>
      </c>
      <c r="P1551" t="s">
        <v>21</v>
      </c>
    </row>
    <row r="1552" spans="1:16" ht="14.25" customHeight="1" x14ac:dyDescent="0.25">
      <c r="A1552" s="3">
        <f t="shared" si="24"/>
        <v>3</v>
      </c>
      <c r="B1552" s="1">
        <v>41597</v>
      </c>
      <c r="C1552" s="2">
        <v>0.75</v>
      </c>
      <c r="D1552"/>
      <c r="E1552"/>
      <c r="F1552"/>
      <c r="G1552">
        <v>0</v>
      </c>
      <c r="H1552">
        <v>0</v>
      </c>
      <c r="I1552">
        <v>0</v>
      </c>
      <c r="J1552">
        <v>0</v>
      </c>
      <c r="K1552" t="s">
        <v>69</v>
      </c>
      <c r="L1552" t="s">
        <v>70</v>
      </c>
      <c r="M1552"/>
      <c r="N1552"/>
      <c r="O1552"/>
      <c r="P1552"/>
    </row>
    <row r="1553" spans="1:16" ht="14.25" customHeight="1" x14ac:dyDescent="0.25">
      <c r="A1553" s="3">
        <f t="shared" si="24"/>
        <v>3</v>
      </c>
      <c r="B1553" s="1">
        <v>41597</v>
      </c>
      <c r="C1553" s="2">
        <v>0.77083333333333337</v>
      </c>
      <c r="D1553" t="s">
        <v>715</v>
      </c>
      <c r="E1553" t="s">
        <v>1530</v>
      </c>
      <c r="F1553"/>
      <c r="G1553">
        <v>1</v>
      </c>
      <c r="H1553">
        <v>0</v>
      </c>
      <c r="I1553">
        <v>0</v>
      </c>
      <c r="J1553">
        <v>0</v>
      </c>
      <c r="K1553" t="s">
        <v>39</v>
      </c>
      <c r="L1553" t="s">
        <v>40</v>
      </c>
      <c r="M1553" t="s">
        <v>885</v>
      </c>
      <c r="N1553" t="s">
        <v>886</v>
      </c>
      <c r="O1553" t="s">
        <v>887</v>
      </c>
      <c r="P1553" t="s">
        <v>51</v>
      </c>
    </row>
    <row r="1554" spans="1:16" ht="14.25" customHeight="1" x14ac:dyDescent="0.25">
      <c r="A1554" s="3">
        <f t="shared" si="24"/>
        <v>3</v>
      </c>
      <c r="B1554" s="1">
        <v>41597</v>
      </c>
      <c r="C1554" s="2">
        <v>0.77083333333333337</v>
      </c>
      <c r="D1554"/>
      <c r="E1554"/>
      <c r="F1554"/>
      <c r="G1554">
        <v>0</v>
      </c>
      <c r="H1554">
        <v>0</v>
      </c>
      <c r="I1554">
        <v>0</v>
      </c>
      <c r="J1554">
        <v>0</v>
      </c>
      <c r="K1554" t="s">
        <v>69</v>
      </c>
      <c r="L1554" t="s">
        <v>70</v>
      </c>
      <c r="M1554"/>
      <c r="N1554"/>
      <c r="O1554"/>
      <c r="P1554"/>
    </row>
    <row r="1555" spans="1:16" ht="14.25" customHeight="1" x14ac:dyDescent="0.25">
      <c r="A1555" s="3">
        <f t="shared" si="24"/>
        <v>3</v>
      </c>
      <c r="B1555" s="1">
        <v>41597</v>
      </c>
      <c r="C1555" s="2">
        <v>0.79166666666666663</v>
      </c>
      <c r="D1555"/>
      <c r="E1555"/>
      <c r="F1555"/>
      <c r="G1555">
        <v>0</v>
      </c>
      <c r="H1555">
        <v>0</v>
      </c>
      <c r="I1555">
        <v>0</v>
      </c>
      <c r="J1555">
        <v>0</v>
      </c>
      <c r="K1555" t="s">
        <v>39</v>
      </c>
      <c r="L1555" t="s">
        <v>40</v>
      </c>
      <c r="M1555"/>
      <c r="N1555"/>
      <c r="O1555"/>
      <c r="P1555"/>
    </row>
    <row r="1556" spans="1:16" ht="14.25" customHeight="1" x14ac:dyDescent="0.25">
      <c r="A1556" s="3">
        <f t="shared" si="24"/>
        <v>3</v>
      </c>
      <c r="B1556" s="1">
        <v>41597</v>
      </c>
      <c r="C1556" s="2">
        <v>0.79166666666666663</v>
      </c>
      <c r="D1556"/>
      <c r="E1556"/>
      <c r="F1556"/>
      <c r="G1556">
        <v>0</v>
      </c>
      <c r="H1556">
        <v>0</v>
      </c>
      <c r="I1556">
        <v>0</v>
      </c>
      <c r="J1556">
        <v>0</v>
      </c>
      <c r="K1556" t="s">
        <v>69</v>
      </c>
      <c r="L1556" t="s">
        <v>70</v>
      </c>
      <c r="M1556"/>
      <c r="N1556"/>
      <c r="O1556"/>
      <c r="P1556"/>
    </row>
    <row r="1557" spans="1:16" ht="14.25" customHeight="1" x14ac:dyDescent="0.25">
      <c r="A1557" s="3">
        <f t="shared" si="24"/>
        <v>3</v>
      </c>
      <c r="B1557" s="1">
        <v>41597</v>
      </c>
      <c r="C1557" s="2">
        <v>0.8125</v>
      </c>
      <c r="D1557" t="s">
        <v>247</v>
      </c>
      <c r="E1557" t="s">
        <v>1523</v>
      </c>
      <c r="F1557"/>
      <c r="G1557">
        <v>0</v>
      </c>
      <c r="H1557">
        <v>1</v>
      </c>
      <c r="I1557">
        <v>0</v>
      </c>
      <c r="J1557">
        <v>0</v>
      </c>
      <c r="K1557" t="s">
        <v>39</v>
      </c>
      <c r="L1557" t="s">
        <v>40</v>
      </c>
      <c r="M1557" t="s">
        <v>517</v>
      </c>
      <c r="N1557" t="s">
        <v>518</v>
      </c>
      <c r="O1557" t="s">
        <v>519</v>
      </c>
      <c r="P1557" t="s">
        <v>25</v>
      </c>
    </row>
    <row r="1558" spans="1:16" ht="14.25" customHeight="1" x14ac:dyDescent="0.25">
      <c r="A1558" s="3">
        <f t="shared" si="24"/>
        <v>3</v>
      </c>
      <c r="B1558" s="1">
        <v>41597</v>
      </c>
      <c r="C1558" s="2">
        <v>0.8125</v>
      </c>
      <c r="D1558"/>
      <c r="E1558"/>
      <c r="F1558"/>
      <c r="G1558">
        <v>0</v>
      </c>
      <c r="H1558">
        <v>0</v>
      </c>
      <c r="I1558">
        <v>0</v>
      </c>
      <c r="J1558">
        <v>0</v>
      </c>
      <c r="K1558" t="s">
        <v>69</v>
      </c>
      <c r="L1558" t="s">
        <v>70</v>
      </c>
      <c r="M1558"/>
      <c r="N1558"/>
      <c r="O1558"/>
      <c r="P1558"/>
    </row>
    <row r="1559" spans="1:16" ht="14.25" customHeight="1" x14ac:dyDescent="0.25">
      <c r="A1559" s="3">
        <f t="shared" si="24"/>
        <v>3</v>
      </c>
      <c r="B1559" s="1">
        <v>41597</v>
      </c>
      <c r="C1559" s="2">
        <v>0.83333333333333337</v>
      </c>
      <c r="D1559" t="s">
        <v>247</v>
      </c>
      <c r="E1559" t="s">
        <v>1409</v>
      </c>
      <c r="F1559"/>
      <c r="G1559">
        <v>0</v>
      </c>
      <c r="H1559">
        <v>1</v>
      </c>
      <c r="I1559">
        <v>0</v>
      </c>
      <c r="J1559">
        <v>0</v>
      </c>
      <c r="K1559" t="s">
        <v>39</v>
      </c>
      <c r="L1559" t="s">
        <v>40</v>
      </c>
      <c r="M1559" t="s">
        <v>517</v>
      </c>
      <c r="N1559" t="s">
        <v>518</v>
      </c>
      <c r="O1559" t="s">
        <v>519</v>
      </c>
      <c r="P1559" t="s">
        <v>25</v>
      </c>
    </row>
    <row r="1560" spans="1:16" ht="14.25" customHeight="1" x14ac:dyDescent="0.25">
      <c r="A1560" s="3">
        <f t="shared" si="24"/>
        <v>4</v>
      </c>
      <c r="B1560" s="1">
        <v>41598</v>
      </c>
      <c r="C1560" s="2">
        <v>0.375</v>
      </c>
      <c r="D1560"/>
      <c r="E1560"/>
      <c r="F1560"/>
      <c r="G1560">
        <v>0</v>
      </c>
      <c r="H1560">
        <v>0</v>
      </c>
      <c r="I1560">
        <v>0</v>
      </c>
      <c r="J1560">
        <v>0</v>
      </c>
      <c r="K1560" t="s">
        <v>16</v>
      </c>
      <c r="L1560" t="s">
        <v>17</v>
      </c>
      <c r="M1560"/>
      <c r="N1560"/>
      <c r="O1560"/>
      <c r="P1560"/>
    </row>
    <row r="1561" spans="1:16" ht="14.25" customHeight="1" x14ac:dyDescent="0.25">
      <c r="A1561" s="3">
        <f t="shared" si="24"/>
        <v>4</v>
      </c>
      <c r="B1561" s="1">
        <v>41598</v>
      </c>
      <c r="C1561" s="2">
        <v>0.39583333333333331</v>
      </c>
      <c r="D1561"/>
      <c r="E1561"/>
      <c r="F1561"/>
      <c r="G1561">
        <v>0</v>
      </c>
      <c r="H1561">
        <v>0</v>
      </c>
      <c r="I1561">
        <v>0</v>
      </c>
      <c r="J1561">
        <v>0</v>
      </c>
      <c r="K1561" t="s">
        <v>16</v>
      </c>
      <c r="L1561" t="s">
        <v>17</v>
      </c>
      <c r="M1561"/>
      <c r="N1561"/>
      <c r="O1561"/>
      <c r="P1561"/>
    </row>
    <row r="1562" spans="1:16" ht="14.25" customHeight="1" x14ac:dyDescent="0.25">
      <c r="A1562" s="3">
        <f t="shared" si="24"/>
        <v>4</v>
      </c>
      <c r="B1562" s="1">
        <v>41598</v>
      </c>
      <c r="C1562" s="2">
        <v>0.41666666666666669</v>
      </c>
      <c r="D1562"/>
      <c r="E1562"/>
      <c r="F1562"/>
      <c r="G1562">
        <v>0</v>
      </c>
      <c r="H1562">
        <v>0</v>
      </c>
      <c r="I1562">
        <v>0</v>
      </c>
      <c r="J1562">
        <v>0</v>
      </c>
      <c r="K1562" t="s">
        <v>16</v>
      </c>
      <c r="L1562" t="s">
        <v>17</v>
      </c>
      <c r="M1562"/>
      <c r="N1562"/>
      <c r="O1562"/>
      <c r="P1562"/>
    </row>
    <row r="1563" spans="1:16" ht="14.25" customHeight="1" x14ac:dyDescent="0.25">
      <c r="A1563" s="3">
        <f t="shared" si="24"/>
        <v>4</v>
      </c>
      <c r="B1563" s="1">
        <v>41598</v>
      </c>
      <c r="C1563" s="2">
        <v>0.4375</v>
      </c>
      <c r="D1563" t="s">
        <v>238</v>
      </c>
      <c r="E1563" t="s">
        <v>1411</v>
      </c>
      <c r="F1563"/>
      <c r="G1563">
        <v>0</v>
      </c>
      <c r="H1563">
        <v>1</v>
      </c>
      <c r="I1563">
        <v>0</v>
      </c>
      <c r="J1563">
        <v>0</v>
      </c>
      <c r="K1563" t="s">
        <v>16</v>
      </c>
      <c r="L1563" t="s">
        <v>17</v>
      </c>
      <c r="M1563" t="s">
        <v>360</v>
      </c>
      <c r="N1563" t="s">
        <v>361</v>
      </c>
      <c r="O1563" t="s">
        <v>362</v>
      </c>
      <c r="P1563" t="s">
        <v>51</v>
      </c>
    </row>
    <row r="1564" spans="1:16" ht="14.25" customHeight="1" x14ac:dyDescent="0.25">
      <c r="A1564" s="3">
        <f t="shared" si="24"/>
        <v>4</v>
      </c>
      <c r="B1564" s="1">
        <v>41598</v>
      </c>
      <c r="C1564" s="2">
        <v>0.45833333333333331</v>
      </c>
      <c r="D1564" t="s">
        <v>238</v>
      </c>
      <c r="E1564" t="s">
        <v>1411</v>
      </c>
      <c r="F1564"/>
      <c r="G1564">
        <v>0</v>
      </c>
      <c r="H1564">
        <v>1</v>
      </c>
      <c r="I1564">
        <v>0</v>
      </c>
      <c r="J1564">
        <v>0</v>
      </c>
      <c r="K1564" t="s">
        <v>16</v>
      </c>
      <c r="L1564" t="s">
        <v>17</v>
      </c>
      <c r="M1564" t="s">
        <v>360</v>
      </c>
      <c r="N1564" t="s">
        <v>361</v>
      </c>
      <c r="O1564" t="s">
        <v>362</v>
      </c>
      <c r="P1564" t="s">
        <v>51</v>
      </c>
    </row>
    <row r="1565" spans="1:16" ht="14.25" customHeight="1" x14ac:dyDescent="0.25">
      <c r="A1565" s="3">
        <f t="shared" si="24"/>
        <v>4</v>
      </c>
      <c r="B1565" s="1">
        <v>41598</v>
      </c>
      <c r="C1565" s="2">
        <v>0.5</v>
      </c>
      <c r="D1565"/>
      <c r="E1565"/>
      <c r="F1565"/>
      <c r="G1565">
        <v>0</v>
      </c>
      <c r="H1565">
        <v>0</v>
      </c>
      <c r="I1565">
        <v>0</v>
      </c>
      <c r="J1565">
        <v>0</v>
      </c>
      <c r="K1565" t="s">
        <v>140</v>
      </c>
      <c r="L1565" t="s">
        <v>141</v>
      </c>
      <c r="M1565"/>
      <c r="N1565"/>
      <c r="O1565"/>
      <c r="P1565"/>
    </row>
    <row r="1566" spans="1:16" ht="14.25" customHeight="1" x14ac:dyDescent="0.25">
      <c r="A1566" s="3">
        <f t="shared" si="24"/>
        <v>4</v>
      </c>
      <c r="B1566" s="1">
        <v>41598</v>
      </c>
      <c r="C1566" s="2">
        <v>0.5</v>
      </c>
      <c r="D1566" t="s">
        <v>270</v>
      </c>
      <c r="E1566" t="s">
        <v>1502</v>
      </c>
      <c r="F1566"/>
      <c r="G1566">
        <v>0</v>
      </c>
      <c r="H1566">
        <v>1</v>
      </c>
      <c r="I1566">
        <v>0</v>
      </c>
      <c r="J1566">
        <v>1</v>
      </c>
      <c r="K1566" t="s">
        <v>39</v>
      </c>
      <c r="L1566" t="s">
        <v>40</v>
      </c>
      <c r="M1566" t="s">
        <v>1503</v>
      </c>
      <c r="N1566" t="s">
        <v>1504</v>
      </c>
      <c r="O1566" t="s">
        <v>1505</v>
      </c>
      <c r="P1566" t="s">
        <v>29</v>
      </c>
    </row>
    <row r="1567" spans="1:16" ht="14.25" customHeight="1" x14ac:dyDescent="0.25">
      <c r="A1567" s="3">
        <f t="shared" si="24"/>
        <v>4</v>
      </c>
      <c r="B1567" s="1">
        <v>41598</v>
      </c>
      <c r="C1567" s="2">
        <v>0.5</v>
      </c>
      <c r="D1567"/>
      <c r="E1567"/>
      <c r="F1567"/>
      <c r="G1567">
        <v>0</v>
      </c>
      <c r="H1567">
        <v>0</v>
      </c>
      <c r="I1567">
        <v>0</v>
      </c>
      <c r="J1567">
        <v>0</v>
      </c>
      <c r="K1567" t="s">
        <v>846</v>
      </c>
      <c r="L1567" t="s">
        <v>847</v>
      </c>
      <c r="M1567"/>
      <c r="N1567"/>
      <c r="O1567"/>
      <c r="P1567"/>
    </row>
    <row r="1568" spans="1:16" ht="14.25" customHeight="1" x14ac:dyDescent="0.25">
      <c r="A1568" s="3">
        <f t="shared" si="24"/>
        <v>4</v>
      </c>
      <c r="B1568" s="1">
        <v>41598</v>
      </c>
      <c r="C1568" s="2">
        <v>0.52083333333333337</v>
      </c>
      <c r="D1568"/>
      <c r="E1568"/>
      <c r="F1568"/>
      <c r="G1568">
        <v>0</v>
      </c>
      <c r="H1568">
        <v>0</v>
      </c>
      <c r="I1568">
        <v>0</v>
      </c>
      <c r="J1568">
        <v>0</v>
      </c>
      <c r="K1568" t="s">
        <v>140</v>
      </c>
      <c r="L1568" t="s">
        <v>141</v>
      </c>
      <c r="M1568"/>
      <c r="N1568"/>
      <c r="O1568"/>
      <c r="P1568"/>
    </row>
    <row r="1569" spans="1:16" ht="14.25" customHeight="1" x14ac:dyDescent="0.25">
      <c r="A1569" s="3">
        <f t="shared" si="24"/>
        <v>4</v>
      </c>
      <c r="B1569" s="1">
        <v>41598</v>
      </c>
      <c r="C1569" s="2">
        <v>0.52083333333333337</v>
      </c>
      <c r="D1569" t="s">
        <v>247</v>
      </c>
      <c r="E1569" t="s">
        <v>1506</v>
      </c>
      <c r="F1569"/>
      <c r="G1569">
        <v>0</v>
      </c>
      <c r="H1569">
        <v>1</v>
      </c>
      <c r="I1569">
        <v>0</v>
      </c>
      <c r="J1569">
        <v>0</v>
      </c>
      <c r="K1569" t="s">
        <v>39</v>
      </c>
      <c r="L1569" t="s">
        <v>40</v>
      </c>
      <c r="M1569" t="s">
        <v>1103</v>
      </c>
      <c r="N1569" t="s">
        <v>160</v>
      </c>
      <c r="O1569" t="s">
        <v>1407</v>
      </c>
      <c r="P1569" t="s">
        <v>21</v>
      </c>
    </row>
    <row r="1570" spans="1:16" ht="14.25" customHeight="1" x14ac:dyDescent="0.25">
      <c r="A1570" s="3">
        <f t="shared" si="24"/>
        <v>4</v>
      </c>
      <c r="B1570" s="1">
        <v>41598</v>
      </c>
      <c r="C1570" s="2">
        <v>0.52083333333333337</v>
      </c>
      <c r="D1570"/>
      <c r="E1570"/>
      <c r="F1570"/>
      <c r="G1570">
        <v>0</v>
      </c>
      <c r="H1570">
        <v>0</v>
      </c>
      <c r="I1570">
        <v>0</v>
      </c>
      <c r="J1570">
        <v>0</v>
      </c>
      <c r="K1570" t="s">
        <v>846</v>
      </c>
      <c r="L1570" t="s">
        <v>847</v>
      </c>
      <c r="M1570"/>
      <c r="N1570"/>
      <c r="O1570"/>
      <c r="P1570"/>
    </row>
    <row r="1571" spans="1:16" ht="14.25" customHeight="1" x14ac:dyDescent="0.25">
      <c r="A1571" s="3">
        <f t="shared" si="24"/>
        <v>4</v>
      </c>
      <c r="B1571" s="1">
        <v>41598</v>
      </c>
      <c r="C1571" s="2">
        <v>0.54166666666666663</v>
      </c>
      <c r="D1571"/>
      <c r="E1571"/>
      <c r="F1571"/>
      <c r="G1571">
        <v>0</v>
      </c>
      <c r="H1571">
        <v>0</v>
      </c>
      <c r="I1571">
        <v>0</v>
      </c>
      <c r="J1571">
        <v>0</v>
      </c>
      <c r="K1571" t="s">
        <v>140</v>
      </c>
      <c r="L1571" t="s">
        <v>141</v>
      </c>
      <c r="M1571"/>
      <c r="N1571"/>
      <c r="O1571"/>
      <c r="P1571"/>
    </row>
    <row r="1572" spans="1:16" ht="14.25" customHeight="1" x14ac:dyDescent="0.25">
      <c r="A1572" s="3">
        <f t="shared" si="24"/>
        <v>4</v>
      </c>
      <c r="B1572" s="1">
        <v>41598</v>
      </c>
      <c r="C1572" s="2">
        <v>0.54166666666666663</v>
      </c>
      <c r="D1572" t="s">
        <v>247</v>
      </c>
      <c r="E1572" t="s">
        <v>1409</v>
      </c>
      <c r="F1572"/>
      <c r="G1572">
        <v>0</v>
      </c>
      <c r="H1572">
        <v>1</v>
      </c>
      <c r="I1572">
        <v>0</v>
      </c>
      <c r="J1572">
        <v>0</v>
      </c>
      <c r="K1572" t="s">
        <v>39</v>
      </c>
      <c r="L1572" t="s">
        <v>40</v>
      </c>
      <c r="M1572" t="s">
        <v>517</v>
      </c>
      <c r="N1572" t="s">
        <v>518</v>
      </c>
      <c r="O1572" t="s">
        <v>519</v>
      </c>
      <c r="P1572" t="s">
        <v>25</v>
      </c>
    </row>
    <row r="1573" spans="1:16" ht="14.25" customHeight="1" x14ac:dyDescent="0.25">
      <c r="A1573" s="3">
        <f t="shared" si="24"/>
        <v>4</v>
      </c>
      <c r="B1573" s="1">
        <v>41598</v>
      </c>
      <c r="C1573" s="2">
        <v>0.5625</v>
      </c>
      <c r="D1573"/>
      <c r="E1573"/>
      <c r="F1573"/>
      <c r="G1573">
        <v>0</v>
      </c>
      <c r="H1573">
        <v>0</v>
      </c>
      <c r="I1573">
        <v>0</v>
      </c>
      <c r="J1573">
        <v>0</v>
      </c>
      <c r="K1573" t="s">
        <v>140</v>
      </c>
      <c r="L1573" t="s">
        <v>141</v>
      </c>
      <c r="M1573"/>
      <c r="N1573"/>
      <c r="O1573"/>
      <c r="P1573"/>
    </row>
    <row r="1574" spans="1:16" ht="14.25" customHeight="1" x14ac:dyDescent="0.25">
      <c r="A1574" s="3">
        <f t="shared" si="24"/>
        <v>4</v>
      </c>
      <c r="B1574" s="1">
        <v>41598</v>
      </c>
      <c r="C1574" s="2">
        <v>0.5625</v>
      </c>
      <c r="D1574" t="s">
        <v>245</v>
      </c>
      <c r="E1574" t="s">
        <v>1410</v>
      </c>
      <c r="F1574"/>
      <c r="G1574">
        <v>0</v>
      </c>
      <c r="H1574">
        <v>1</v>
      </c>
      <c r="I1574">
        <v>0</v>
      </c>
      <c r="J1574">
        <v>0</v>
      </c>
      <c r="K1574" t="s">
        <v>39</v>
      </c>
      <c r="L1574" t="s">
        <v>40</v>
      </c>
      <c r="M1574" t="s">
        <v>411</v>
      </c>
      <c r="N1574" t="s">
        <v>412</v>
      </c>
      <c r="O1574" t="s">
        <v>413</v>
      </c>
      <c r="P1574" t="s">
        <v>25</v>
      </c>
    </row>
    <row r="1575" spans="1:16" ht="14.25" customHeight="1" x14ac:dyDescent="0.25">
      <c r="A1575" s="3">
        <f t="shared" si="24"/>
        <v>4</v>
      </c>
      <c r="B1575" s="1">
        <v>41598</v>
      </c>
      <c r="C1575" s="2">
        <v>0.5625</v>
      </c>
      <c r="D1575" t="s">
        <v>704</v>
      </c>
      <c r="E1575" t="s">
        <v>1426</v>
      </c>
      <c r="F1575"/>
      <c r="G1575">
        <v>1</v>
      </c>
      <c r="H1575">
        <v>0</v>
      </c>
      <c r="I1575">
        <v>0</v>
      </c>
      <c r="J1575">
        <v>0</v>
      </c>
      <c r="K1575" t="s">
        <v>30</v>
      </c>
      <c r="L1575" t="s">
        <v>31</v>
      </c>
      <c r="M1575" t="s">
        <v>41</v>
      </c>
      <c r="N1575" t="s">
        <v>42</v>
      </c>
      <c r="O1575" t="s">
        <v>43</v>
      </c>
      <c r="P1575" t="s">
        <v>25</v>
      </c>
    </row>
    <row r="1576" spans="1:16" ht="14.25" customHeight="1" x14ac:dyDescent="0.25">
      <c r="A1576" s="3">
        <f t="shared" si="24"/>
        <v>4</v>
      </c>
      <c r="B1576" s="1">
        <v>41598</v>
      </c>
      <c r="C1576" s="2">
        <v>0.58333333333333337</v>
      </c>
      <c r="D1576"/>
      <c r="E1576"/>
      <c r="F1576"/>
      <c r="G1576">
        <v>0</v>
      </c>
      <c r="H1576">
        <v>0</v>
      </c>
      <c r="I1576">
        <v>0</v>
      </c>
      <c r="J1576">
        <v>0</v>
      </c>
      <c r="K1576" t="s">
        <v>140</v>
      </c>
      <c r="L1576" t="s">
        <v>141</v>
      </c>
      <c r="M1576"/>
      <c r="N1576"/>
      <c r="O1576"/>
      <c r="P1576"/>
    </row>
    <row r="1577" spans="1:16" ht="14.25" customHeight="1" x14ac:dyDescent="0.25">
      <c r="A1577" s="3">
        <f t="shared" si="24"/>
        <v>4</v>
      </c>
      <c r="B1577" s="1">
        <v>41598</v>
      </c>
      <c r="C1577" s="2">
        <v>0.58333333333333337</v>
      </c>
      <c r="D1577" t="s">
        <v>245</v>
      </c>
      <c r="E1577" t="s">
        <v>1410</v>
      </c>
      <c r="F1577"/>
      <c r="G1577">
        <v>0</v>
      </c>
      <c r="H1577">
        <v>1</v>
      </c>
      <c r="I1577">
        <v>0</v>
      </c>
      <c r="J1577">
        <v>0</v>
      </c>
      <c r="K1577" t="s">
        <v>39</v>
      </c>
      <c r="L1577" t="s">
        <v>40</v>
      </c>
      <c r="M1577" t="s">
        <v>411</v>
      </c>
      <c r="N1577" t="s">
        <v>412</v>
      </c>
      <c r="O1577" t="s">
        <v>413</v>
      </c>
      <c r="P1577" t="s">
        <v>25</v>
      </c>
    </row>
    <row r="1578" spans="1:16" ht="14.25" customHeight="1" x14ac:dyDescent="0.25">
      <c r="A1578" s="3">
        <f t="shared" si="24"/>
        <v>4</v>
      </c>
      <c r="B1578" s="1">
        <v>41598</v>
      </c>
      <c r="C1578" s="2">
        <v>0.58333333333333337</v>
      </c>
      <c r="D1578" t="s">
        <v>268</v>
      </c>
      <c r="E1578" t="s">
        <v>1507</v>
      </c>
      <c r="F1578"/>
      <c r="G1578">
        <v>0</v>
      </c>
      <c r="H1578">
        <v>1</v>
      </c>
      <c r="I1578">
        <v>0</v>
      </c>
      <c r="J1578">
        <v>0</v>
      </c>
      <c r="K1578" t="s">
        <v>30</v>
      </c>
      <c r="L1578" t="s">
        <v>31</v>
      </c>
      <c r="M1578" t="s">
        <v>188</v>
      </c>
      <c r="N1578" t="s">
        <v>189</v>
      </c>
      <c r="O1578" t="s">
        <v>190</v>
      </c>
      <c r="P1578" t="s">
        <v>29</v>
      </c>
    </row>
    <row r="1579" spans="1:16" ht="14.25" customHeight="1" x14ac:dyDescent="0.25">
      <c r="A1579" s="3">
        <f t="shared" si="24"/>
        <v>4</v>
      </c>
      <c r="B1579" s="1">
        <v>41598</v>
      </c>
      <c r="C1579" s="2">
        <v>0.60416666666666663</v>
      </c>
      <c r="D1579"/>
      <c r="E1579"/>
      <c r="F1579"/>
      <c r="G1579">
        <v>0</v>
      </c>
      <c r="H1579">
        <v>0</v>
      </c>
      <c r="I1579">
        <v>0</v>
      </c>
      <c r="J1579">
        <v>0</v>
      </c>
      <c r="K1579" t="s">
        <v>140</v>
      </c>
      <c r="L1579" t="s">
        <v>141</v>
      </c>
      <c r="M1579"/>
      <c r="N1579"/>
      <c r="O1579"/>
      <c r="P1579"/>
    </row>
    <row r="1580" spans="1:16" ht="14.25" customHeight="1" x14ac:dyDescent="0.25">
      <c r="A1580" s="3">
        <f t="shared" si="24"/>
        <v>4</v>
      </c>
      <c r="B1580" s="1">
        <v>41598</v>
      </c>
      <c r="C1580" s="2">
        <v>0.60416666666666663</v>
      </c>
      <c r="D1580"/>
      <c r="E1580"/>
      <c r="F1580"/>
      <c r="G1580">
        <v>0</v>
      </c>
      <c r="H1580">
        <v>0</v>
      </c>
      <c r="I1580">
        <v>0</v>
      </c>
      <c r="J1580">
        <v>0</v>
      </c>
      <c r="K1580" t="s">
        <v>39</v>
      </c>
      <c r="L1580" t="s">
        <v>40</v>
      </c>
      <c r="M1580"/>
      <c r="N1580"/>
      <c r="O1580"/>
      <c r="P1580"/>
    </row>
    <row r="1581" spans="1:16" ht="14.25" customHeight="1" x14ac:dyDescent="0.25">
      <c r="A1581" s="3">
        <f t="shared" si="24"/>
        <v>4</v>
      </c>
      <c r="B1581" s="1">
        <v>41598</v>
      </c>
      <c r="C1581" s="2">
        <v>0.60416666666666663</v>
      </c>
      <c r="D1581"/>
      <c r="E1581"/>
      <c r="F1581"/>
      <c r="G1581">
        <v>0</v>
      </c>
      <c r="H1581">
        <v>0</v>
      </c>
      <c r="I1581">
        <v>0</v>
      </c>
      <c r="J1581">
        <v>0</v>
      </c>
      <c r="K1581" t="s">
        <v>30</v>
      </c>
      <c r="L1581" t="s">
        <v>31</v>
      </c>
      <c r="M1581"/>
      <c r="N1581"/>
      <c r="O1581"/>
      <c r="P1581"/>
    </row>
    <row r="1582" spans="1:16" ht="14.25" customHeight="1" x14ac:dyDescent="0.25">
      <c r="A1582" s="3">
        <f t="shared" si="24"/>
        <v>4</v>
      </c>
      <c r="B1582" s="1">
        <v>41598</v>
      </c>
      <c r="C1582" s="2">
        <v>0.60416666666666663</v>
      </c>
      <c r="D1582" t="s">
        <v>257</v>
      </c>
      <c r="E1582" t="s">
        <v>1508</v>
      </c>
      <c r="F1582"/>
      <c r="G1582">
        <v>0</v>
      </c>
      <c r="H1582">
        <v>1</v>
      </c>
      <c r="I1582">
        <v>0</v>
      </c>
      <c r="J1582">
        <v>1</v>
      </c>
      <c r="K1582" t="s">
        <v>81</v>
      </c>
      <c r="L1582" t="s">
        <v>82</v>
      </c>
      <c r="M1582" t="s">
        <v>1509</v>
      </c>
      <c r="N1582" t="s">
        <v>1510</v>
      </c>
      <c r="O1582" t="s">
        <v>1511</v>
      </c>
      <c r="P1582" t="s">
        <v>29</v>
      </c>
    </row>
    <row r="1583" spans="1:16" ht="14.25" customHeight="1" x14ac:dyDescent="0.25">
      <c r="A1583" s="3">
        <f t="shared" si="24"/>
        <v>4</v>
      </c>
      <c r="B1583" s="1">
        <v>41598</v>
      </c>
      <c r="C1583" s="2">
        <v>0.625</v>
      </c>
      <c r="D1583"/>
      <c r="E1583"/>
      <c r="F1583"/>
      <c r="G1583">
        <v>0</v>
      </c>
      <c r="H1583">
        <v>0</v>
      </c>
      <c r="I1583">
        <v>0</v>
      </c>
      <c r="J1583">
        <v>0</v>
      </c>
      <c r="K1583" t="s">
        <v>39</v>
      </c>
      <c r="L1583" t="s">
        <v>40</v>
      </c>
      <c r="M1583"/>
      <c r="N1583"/>
      <c r="O1583"/>
      <c r="P1583"/>
    </row>
    <row r="1584" spans="1:16" ht="14.25" customHeight="1" x14ac:dyDescent="0.25">
      <c r="A1584" s="3">
        <f t="shared" si="24"/>
        <v>4</v>
      </c>
      <c r="B1584" s="1">
        <v>41598</v>
      </c>
      <c r="C1584" s="2">
        <v>0.625</v>
      </c>
      <c r="D1584"/>
      <c r="E1584"/>
      <c r="F1584"/>
      <c r="G1584">
        <v>0</v>
      </c>
      <c r="H1584">
        <v>0</v>
      </c>
      <c r="I1584">
        <v>0</v>
      </c>
      <c r="J1584">
        <v>0</v>
      </c>
      <c r="K1584" t="s">
        <v>30</v>
      </c>
      <c r="L1584" t="s">
        <v>31</v>
      </c>
      <c r="M1584"/>
      <c r="N1584"/>
      <c r="O1584"/>
      <c r="P1584"/>
    </row>
    <row r="1585" spans="1:16" ht="14.25" customHeight="1" x14ac:dyDescent="0.25">
      <c r="A1585" s="3">
        <f t="shared" si="24"/>
        <v>4</v>
      </c>
      <c r="B1585" s="1">
        <v>41598</v>
      </c>
      <c r="C1585" s="2">
        <v>0.625</v>
      </c>
      <c r="D1585"/>
      <c r="E1585"/>
      <c r="F1585"/>
      <c r="G1585">
        <v>0</v>
      </c>
      <c r="H1585">
        <v>0</v>
      </c>
      <c r="I1585">
        <v>0</v>
      </c>
      <c r="J1585">
        <v>0</v>
      </c>
      <c r="K1585" t="s">
        <v>81</v>
      </c>
      <c r="L1585" t="s">
        <v>82</v>
      </c>
      <c r="M1585"/>
      <c r="N1585"/>
      <c r="O1585"/>
      <c r="P1585"/>
    </row>
    <row r="1586" spans="1:16" ht="14.25" customHeight="1" x14ac:dyDescent="0.25">
      <c r="A1586" s="3">
        <f t="shared" si="24"/>
        <v>4</v>
      </c>
      <c r="B1586" s="1">
        <v>41598</v>
      </c>
      <c r="C1586" s="2">
        <v>0.64583333333333337</v>
      </c>
      <c r="D1586"/>
      <c r="E1586"/>
      <c r="F1586"/>
      <c r="G1586">
        <v>0</v>
      </c>
      <c r="H1586">
        <v>0</v>
      </c>
      <c r="I1586">
        <v>0</v>
      </c>
      <c r="J1586">
        <v>0</v>
      </c>
      <c r="K1586" t="s">
        <v>39</v>
      </c>
      <c r="L1586" t="s">
        <v>40</v>
      </c>
      <c r="M1586"/>
      <c r="N1586"/>
      <c r="O1586"/>
      <c r="P1586"/>
    </row>
    <row r="1587" spans="1:16" ht="14.25" customHeight="1" x14ac:dyDescent="0.25">
      <c r="A1587" s="3">
        <f t="shared" si="24"/>
        <v>4</v>
      </c>
      <c r="B1587" s="1">
        <v>41598</v>
      </c>
      <c r="C1587" s="2">
        <v>0.64583333333333337</v>
      </c>
      <c r="D1587"/>
      <c r="E1587"/>
      <c r="F1587"/>
      <c r="G1587">
        <v>0</v>
      </c>
      <c r="H1587">
        <v>0</v>
      </c>
      <c r="I1587">
        <v>0</v>
      </c>
      <c r="J1587">
        <v>0</v>
      </c>
      <c r="K1587" t="s">
        <v>30</v>
      </c>
      <c r="L1587" t="s">
        <v>31</v>
      </c>
      <c r="M1587"/>
      <c r="N1587"/>
      <c r="O1587"/>
      <c r="P1587"/>
    </row>
    <row r="1588" spans="1:16" ht="14.25" customHeight="1" x14ac:dyDescent="0.25">
      <c r="A1588" s="3">
        <f t="shared" si="24"/>
        <v>4</v>
      </c>
      <c r="B1588" s="1">
        <v>41598</v>
      </c>
      <c r="C1588" s="2">
        <v>0.64583333333333337</v>
      </c>
      <c r="D1588"/>
      <c r="E1588"/>
      <c r="F1588"/>
      <c r="G1588">
        <v>0</v>
      </c>
      <c r="H1588">
        <v>0</v>
      </c>
      <c r="I1588">
        <v>0</v>
      </c>
      <c r="J1588">
        <v>0</v>
      </c>
      <c r="K1588" t="s">
        <v>81</v>
      </c>
      <c r="L1588" t="s">
        <v>82</v>
      </c>
      <c r="M1588"/>
      <c r="N1588"/>
      <c r="O1588"/>
      <c r="P1588"/>
    </row>
    <row r="1589" spans="1:16" ht="14.25" customHeight="1" x14ac:dyDescent="0.25">
      <c r="A1589" s="3">
        <f t="shared" si="24"/>
        <v>4</v>
      </c>
      <c r="B1589" s="1">
        <v>41598</v>
      </c>
      <c r="C1589" s="2">
        <v>0.66666666666666663</v>
      </c>
      <c r="D1589"/>
      <c r="E1589"/>
      <c r="F1589"/>
      <c r="G1589">
        <v>0</v>
      </c>
      <c r="H1589">
        <v>0</v>
      </c>
      <c r="I1589">
        <v>0</v>
      </c>
      <c r="J1589">
        <v>0</v>
      </c>
      <c r="K1589" t="s">
        <v>30</v>
      </c>
      <c r="L1589" t="s">
        <v>31</v>
      </c>
      <c r="M1589"/>
      <c r="N1589"/>
      <c r="O1589"/>
      <c r="P1589"/>
    </row>
    <row r="1590" spans="1:16" ht="14.25" customHeight="1" x14ac:dyDescent="0.25">
      <c r="A1590" s="3">
        <f t="shared" si="24"/>
        <v>4</v>
      </c>
      <c r="B1590" s="1">
        <v>41598</v>
      </c>
      <c r="C1590" s="2">
        <v>0.66666666666666663</v>
      </c>
      <c r="D1590"/>
      <c r="E1590"/>
      <c r="F1590"/>
      <c r="G1590">
        <v>0</v>
      </c>
      <c r="H1590">
        <v>0</v>
      </c>
      <c r="I1590">
        <v>0</v>
      </c>
      <c r="J1590">
        <v>0</v>
      </c>
      <c r="K1590" t="s">
        <v>81</v>
      </c>
      <c r="L1590" t="s">
        <v>82</v>
      </c>
      <c r="M1590"/>
      <c r="N1590"/>
      <c r="O1590"/>
      <c r="P1590"/>
    </row>
    <row r="1591" spans="1:16" ht="14.25" customHeight="1" x14ac:dyDescent="0.25">
      <c r="A1591" s="3">
        <f t="shared" si="24"/>
        <v>4</v>
      </c>
      <c r="B1591" s="1">
        <v>41598</v>
      </c>
      <c r="C1591" s="2">
        <v>0.66666666666666663</v>
      </c>
      <c r="D1591" t="s">
        <v>317</v>
      </c>
      <c r="E1591" t="s">
        <v>1520</v>
      </c>
      <c r="F1591" t="s">
        <v>1521</v>
      </c>
      <c r="G1591">
        <v>0</v>
      </c>
      <c r="H1591">
        <v>1</v>
      </c>
      <c r="I1591">
        <v>0</v>
      </c>
      <c r="J1591">
        <v>0</v>
      </c>
      <c r="K1591" t="s">
        <v>135</v>
      </c>
      <c r="L1591" t="s">
        <v>136</v>
      </c>
      <c r="M1591" t="s">
        <v>840</v>
      </c>
      <c r="N1591" t="s">
        <v>841</v>
      </c>
      <c r="O1591" t="s">
        <v>842</v>
      </c>
      <c r="P1591" t="s">
        <v>55</v>
      </c>
    </row>
    <row r="1592" spans="1:16" ht="14.25" customHeight="1" x14ac:dyDescent="0.25">
      <c r="A1592" s="3">
        <f t="shared" si="24"/>
        <v>4</v>
      </c>
      <c r="B1592" s="1">
        <v>41598</v>
      </c>
      <c r="C1592" s="2">
        <v>0.6875</v>
      </c>
      <c r="D1592" t="s">
        <v>257</v>
      </c>
      <c r="E1592" t="s">
        <v>1512</v>
      </c>
      <c r="F1592"/>
      <c r="G1592">
        <v>1</v>
      </c>
      <c r="H1592">
        <v>0</v>
      </c>
      <c r="I1592">
        <v>0</v>
      </c>
      <c r="J1592">
        <v>0</v>
      </c>
      <c r="K1592" t="s">
        <v>81</v>
      </c>
      <c r="L1592" t="s">
        <v>82</v>
      </c>
      <c r="M1592" t="s">
        <v>1207</v>
      </c>
      <c r="N1592" t="s">
        <v>645</v>
      </c>
      <c r="O1592" t="s">
        <v>1208</v>
      </c>
      <c r="P1592" t="s">
        <v>29</v>
      </c>
    </row>
    <row r="1593" spans="1:16" ht="14.25" customHeight="1" x14ac:dyDescent="0.25">
      <c r="A1593" s="3">
        <f t="shared" si="24"/>
        <v>4</v>
      </c>
      <c r="B1593" s="1">
        <v>41598</v>
      </c>
      <c r="C1593" s="2">
        <v>0.6875</v>
      </c>
      <c r="D1593" t="s">
        <v>317</v>
      </c>
      <c r="E1593" t="s">
        <v>1520</v>
      </c>
      <c r="F1593" t="s">
        <v>1521</v>
      </c>
      <c r="G1593">
        <v>0</v>
      </c>
      <c r="H1593">
        <v>1</v>
      </c>
      <c r="I1593">
        <v>0</v>
      </c>
      <c r="J1593">
        <v>0</v>
      </c>
      <c r="K1593" t="s">
        <v>135</v>
      </c>
      <c r="L1593" t="s">
        <v>136</v>
      </c>
      <c r="M1593" t="s">
        <v>840</v>
      </c>
      <c r="N1593" t="s">
        <v>841</v>
      </c>
      <c r="O1593" t="s">
        <v>842</v>
      </c>
      <c r="P1593" t="s">
        <v>55</v>
      </c>
    </row>
    <row r="1594" spans="1:16" ht="14.25" customHeight="1" x14ac:dyDescent="0.25">
      <c r="A1594" s="3">
        <f t="shared" si="24"/>
        <v>4</v>
      </c>
      <c r="B1594" s="1">
        <v>41598</v>
      </c>
      <c r="C1594" s="2">
        <v>0.6875</v>
      </c>
      <c r="D1594" t="s">
        <v>529</v>
      </c>
      <c r="E1594" t="s">
        <v>1513</v>
      </c>
      <c r="F1594"/>
      <c r="G1594">
        <v>0</v>
      </c>
      <c r="H1594">
        <v>1</v>
      </c>
      <c r="I1594">
        <v>0</v>
      </c>
      <c r="J1594">
        <v>1</v>
      </c>
      <c r="K1594" t="s">
        <v>95</v>
      </c>
      <c r="L1594" t="s">
        <v>96</v>
      </c>
      <c r="M1594" t="s">
        <v>1514</v>
      </c>
      <c r="N1594" t="s">
        <v>1515</v>
      </c>
      <c r="O1594" t="s">
        <v>1516</v>
      </c>
      <c r="P1594" t="s">
        <v>29</v>
      </c>
    </row>
    <row r="1595" spans="1:16" ht="14.25" customHeight="1" x14ac:dyDescent="0.25">
      <c r="A1595" s="3">
        <f t="shared" si="24"/>
        <v>4</v>
      </c>
      <c r="B1595" s="1">
        <v>41598</v>
      </c>
      <c r="C1595" s="2">
        <v>0.70833333333333337</v>
      </c>
      <c r="D1595" t="s">
        <v>257</v>
      </c>
      <c r="E1595" t="s">
        <v>1512</v>
      </c>
      <c r="F1595"/>
      <c r="G1595">
        <v>1</v>
      </c>
      <c r="H1595">
        <v>0</v>
      </c>
      <c r="I1595">
        <v>0</v>
      </c>
      <c r="J1595">
        <v>0</v>
      </c>
      <c r="K1595" t="s">
        <v>81</v>
      </c>
      <c r="L1595" t="s">
        <v>82</v>
      </c>
      <c r="M1595" t="s">
        <v>1207</v>
      </c>
      <c r="N1595" t="s">
        <v>645</v>
      </c>
      <c r="O1595" t="s">
        <v>1208</v>
      </c>
      <c r="P1595" t="s">
        <v>29</v>
      </c>
    </row>
    <row r="1596" spans="1:16" ht="14.25" customHeight="1" x14ac:dyDescent="0.25">
      <c r="A1596" s="3">
        <f t="shared" si="24"/>
        <v>4</v>
      </c>
      <c r="B1596" s="1">
        <v>41598</v>
      </c>
      <c r="C1596" s="2">
        <v>0.70833333333333337</v>
      </c>
      <c r="D1596" t="s">
        <v>284</v>
      </c>
      <c r="E1596" t="s">
        <v>1522</v>
      </c>
      <c r="F1596"/>
      <c r="G1596">
        <v>0</v>
      </c>
      <c r="H1596">
        <v>1</v>
      </c>
      <c r="I1596">
        <v>0</v>
      </c>
      <c r="J1596">
        <v>0</v>
      </c>
      <c r="K1596" t="s">
        <v>135</v>
      </c>
      <c r="L1596" t="s">
        <v>136</v>
      </c>
      <c r="M1596" t="s">
        <v>137</v>
      </c>
      <c r="N1596" t="s">
        <v>138</v>
      </c>
      <c r="O1596" t="s">
        <v>139</v>
      </c>
      <c r="P1596" t="s">
        <v>21</v>
      </c>
    </row>
    <row r="1597" spans="1:16" ht="14.25" customHeight="1" x14ac:dyDescent="0.25">
      <c r="A1597" s="3">
        <f t="shared" si="24"/>
        <v>4</v>
      </c>
      <c r="B1597" s="1">
        <v>41598</v>
      </c>
      <c r="C1597" s="2">
        <v>0.70833333333333337</v>
      </c>
      <c r="D1597" t="s">
        <v>286</v>
      </c>
      <c r="E1597" t="s">
        <v>1517</v>
      </c>
      <c r="F1597"/>
      <c r="G1597">
        <v>1</v>
      </c>
      <c r="H1597">
        <v>0</v>
      </c>
      <c r="I1597">
        <v>0</v>
      </c>
      <c r="J1597">
        <v>0</v>
      </c>
      <c r="K1597" t="s">
        <v>95</v>
      </c>
      <c r="L1597" t="s">
        <v>96</v>
      </c>
      <c r="M1597" t="s">
        <v>513</v>
      </c>
      <c r="N1597" t="s">
        <v>514</v>
      </c>
      <c r="O1597" t="s">
        <v>515</v>
      </c>
      <c r="P1597" t="s">
        <v>21</v>
      </c>
    </row>
    <row r="1598" spans="1:16" ht="14.25" customHeight="1" x14ac:dyDescent="0.25">
      <c r="A1598" s="3">
        <f t="shared" si="24"/>
        <v>4</v>
      </c>
      <c r="B1598" s="1">
        <v>41598</v>
      </c>
      <c r="C1598" s="2">
        <v>0.72916666666666663</v>
      </c>
      <c r="D1598" t="s">
        <v>268</v>
      </c>
      <c r="E1598" t="s">
        <v>1518</v>
      </c>
      <c r="F1598"/>
      <c r="G1598">
        <v>1</v>
      </c>
      <c r="H1598">
        <v>0</v>
      </c>
      <c r="I1598">
        <v>0</v>
      </c>
      <c r="J1598">
        <v>0</v>
      </c>
      <c r="K1598" t="s">
        <v>57</v>
      </c>
      <c r="L1598" t="s">
        <v>58</v>
      </c>
      <c r="M1598" t="s">
        <v>796</v>
      </c>
      <c r="N1598" t="s">
        <v>797</v>
      </c>
      <c r="O1598" t="s">
        <v>798</v>
      </c>
      <c r="P1598" t="s">
        <v>29</v>
      </c>
    </row>
    <row r="1599" spans="1:16" ht="14.25" customHeight="1" x14ac:dyDescent="0.25">
      <c r="A1599" s="3">
        <f t="shared" si="24"/>
        <v>4</v>
      </c>
      <c r="B1599" s="1">
        <v>41598</v>
      </c>
      <c r="C1599" s="2">
        <v>0.72916666666666663</v>
      </c>
      <c r="D1599" t="s">
        <v>335</v>
      </c>
      <c r="E1599" t="s">
        <v>1488</v>
      </c>
      <c r="F1599"/>
      <c r="G1599">
        <v>1</v>
      </c>
      <c r="H1599">
        <v>0</v>
      </c>
      <c r="I1599">
        <v>0</v>
      </c>
      <c r="J1599">
        <v>0</v>
      </c>
      <c r="K1599" t="s">
        <v>135</v>
      </c>
      <c r="L1599" t="s">
        <v>136</v>
      </c>
      <c r="M1599" t="s">
        <v>77</v>
      </c>
      <c r="N1599" t="s">
        <v>1212</v>
      </c>
      <c r="O1599" t="s">
        <v>1213</v>
      </c>
      <c r="P1599" t="s">
        <v>21</v>
      </c>
    </row>
    <row r="1600" spans="1:16" ht="14.25" customHeight="1" x14ac:dyDescent="0.25">
      <c r="A1600" s="3">
        <f t="shared" si="24"/>
        <v>4</v>
      </c>
      <c r="B1600" s="1">
        <v>41598</v>
      </c>
      <c r="C1600" s="2">
        <v>0.75</v>
      </c>
      <c r="D1600" t="s">
        <v>276</v>
      </c>
      <c r="E1600" t="s">
        <v>985</v>
      </c>
      <c r="F1600"/>
      <c r="G1600">
        <v>0</v>
      </c>
      <c r="H1600">
        <v>1</v>
      </c>
      <c r="I1600">
        <v>0</v>
      </c>
      <c r="J1600">
        <v>0</v>
      </c>
      <c r="K1600" t="s">
        <v>57</v>
      </c>
      <c r="L1600" t="s">
        <v>58</v>
      </c>
      <c r="M1600" t="s">
        <v>41</v>
      </c>
      <c r="N1600" t="s">
        <v>42</v>
      </c>
      <c r="O1600" t="s">
        <v>43</v>
      </c>
      <c r="P1600" t="s">
        <v>25</v>
      </c>
    </row>
    <row r="1601" spans="1:16" ht="14.25" customHeight="1" x14ac:dyDescent="0.25">
      <c r="A1601" s="3">
        <f t="shared" si="24"/>
        <v>4</v>
      </c>
      <c r="B1601" s="1">
        <v>41598</v>
      </c>
      <c r="C1601" s="2">
        <v>0.77083333333333337</v>
      </c>
      <c r="D1601" t="s">
        <v>276</v>
      </c>
      <c r="E1601" t="s">
        <v>985</v>
      </c>
      <c r="F1601"/>
      <c r="G1601">
        <v>0</v>
      </c>
      <c r="H1601">
        <v>1</v>
      </c>
      <c r="I1601">
        <v>0</v>
      </c>
      <c r="J1601">
        <v>0</v>
      </c>
      <c r="K1601" t="s">
        <v>57</v>
      </c>
      <c r="L1601" t="s">
        <v>58</v>
      </c>
      <c r="M1601" t="s">
        <v>41</v>
      </c>
      <c r="N1601" t="s">
        <v>42</v>
      </c>
      <c r="O1601" t="s">
        <v>43</v>
      </c>
      <c r="P1601" t="s">
        <v>25</v>
      </c>
    </row>
    <row r="1602" spans="1:16" ht="14.25" customHeight="1" x14ac:dyDescent="0.25">
      <c r="A1602" s="3">
        <f t="shared" si="24"/>
        <v>4</v>
      </c>
      <c r="B1602" s="1">
        <v>41598</v>
      </c>
      <c r="C1602" s="2">
        <v>0.79166666666666663</v>
      </c>
      <c r="D1602"/>
      <c r="E1602"/>
      <c r="F1602"/>
      <c r="G1602">
        <v>0</v>
      </c>
      <c r="H1602">
        <v>0</v>
      </c>
      <c r="I1602">
        <v>0</v>
      </c>
      <c r="J1602">
        <v>0</v>
      </c>
      <c r="K1602" t="s">
        <v>1441</v>
      </c>
      <c r="L1602" t="s">
        <v>1442</v>
      </c>
      <c r="M1602"/>
      <c r="N1602"/>
      <c r="O1602"/>
      <c r="P1602"/>
    </row>
    <row r="1603" spans="1:16" ht="14.25" customHeight="1" x14ac:dyDescent="0.25">
      <c r="A1603" s="3">
        <f t="shared" ref="A1603:A1666" si="25">WEEKDAY(B1603,1)</f>
        <v>4</v>
      </c>
      <c r="B1603" s="1">
        <v>41598</v>
      </c>
      <c r="C1603" s="2">
        <v>0.79166666666666663</v>
      </c>
      <c r="D1603" t="s">
        <v>299</v>
      </c>
      <c r="E1603" t="s">
        <v>1519</v>
      </c>
      <c r="F1603"/>
      <c r="G1603">
        <v>1</v>
      </c>
      <c r="H1603">
        <v>0</v>
      </c>
      <c r="I1603">
        <v>0</v>
      </c>
      <c r="J1603">
        <v>0</v>
      </c>
      <c r="K1603" t="s">
        <v>57</v>
      </c>
      <c r="L1603" t="s">
        <v>58</v>
      </c>
      <c r="M1603" t="s">
        <v>1037</v>
      </c>
      <c r="N1603" t="s">
        <v>1038</v>
      </c>
      <c r="O1603" t="s">
        <v>1039</v>
      </c>
      <c r="P1603" t="s">
        <v>21</v>
      </c>
    </row>
    <row r="1604" spans="1:16" ht="14.25" customHeight="1" x14ac:dyDescent="0.25">
      <c r="A1604" s="3">
        <f t="shared" si="25"/>
        <v>4</v>
      </c>
      <c r="B1604" s="1">
        <v>41598</v>
      </c>
      <c r="C1604" s="2">
        <v>0.8125</v>
      </c>
      <c r="D1604"/>
      <c r="E1604"/>
      <c r="F1604"/>
      <c r="G1604">
        <v>0</v>
      </c>
      <c r="H1604">
        <v>0</v>
      </c>
      <c r="I1604">
        <v>0</v>
      </c>
      <c r="J1604">
        <v>0</v>
      </c>
      <c r="K1604" t="s">
        <v>1441</v>
      </c>
      <c r="L1604" t="s">
        <v>1442</v>
      </c>
      <c r="M1604"/>
      <c r="N1604"/>
      <c r="O1604"/>
      <c r="P1604"/>
    </row>
    <row r="1605" spans="1:16" ht="14.25" customHeight="1" x14ac:dyDescent="0.25">
      <c r="A1605" s="3">
        <f t="shared" si="25"/>
        <v>4</v>
      </c>
      <c r="B1605" s="1">
        <v>41598</v>
      </c>
      <c r="C1605" s="2">
        <v>0.8125</v>
      </c>
      <c r="D1605"/>
      <c r="E1605"/>
      <c r="F1605"/>
      <c r="G1605">
        <v>0</v>
      </c>
      <c r="H1605">
        <v>0</v>
      </c>
      <c r="I1605">
        <v>0</v>
      </c>
      <c r="J1605">
        <v>0</v>
      </c>
      <c r="K1605" t="s">
        <v>57</v>
      </c>
      <c r="L1605" t="s">
        <v>58</v>
      </c>
      <c r="M1605"/>
      <c r="N1605"/>
      <c r="O1605"/>
      <c r="P1605"/>
    </row>
    <row r="1606" spans="1:16" ht="14.25" customHeight="1" x14ac:dyDescent="0.25">
      <c r="A1606" s="3">
        <f t="shared" si="25"/>
        <v>4</v>
      </c>
      <c r="B1606" s="1">
        <v>41598</v>
      </c>
      <c r="C1606" s="2">
        <v>0.83333333333333337</v>
      </c>
      <c r="D1606"/>
      <c r="E1606"/>
      <c r="F1606"/>
      <c r="G1606">
        <v>0</v>
      </c>
      <c r="H1606">
        <v>0</v>
      </c>
      <c r="I1606">
        <v>0</v>
      </c>
      <c r="J1606">
        <v>0</v>
      </c>
      <c r="K1606" t="s">
        <v>1441</v>
      </c>
      <c r="L1606" t="s">
        <v>1442</v>
      </c>
      <c r="M1606"/>
      <c r="N1606"/>
      <c r="O1606"/>
      <c r="P1606"/>
    </row>
    <row r="1607" spans="1:16" ht="14.25" customHeight="1" x14ac:dyDescent="0.25">
      <c r="A1607" s="3">
        <f t="shared" si="25"/>
        <v>4</v>
      </c>
      <c r="B1607" s="1">
        <v>41598</v>
      </c>
      <c r="C1607" s="2">
        <v>0.83333333333333337</v>
      </c>
      <c r="D1607" t="s">
        <v>268</v>
      </c>
      <c r="E1607" t="s">
        <v>1518</v>
      </c>
      <c r="F1607"/>
      <c r="G1607">
        <v>1</v>
      </c>
      <c r="H1607">
        <v>0</v>
      </c>
      <c r="I1607">
        <v>0</v>
      </c>
      <c r="J1607">
        <v>0</v>
      </c>
      <c r="K1607" t="s">
        <v>57</v>
      </c>
      <c r="L1607" t="s">
        <v>58</v>
      </c>
      <c r="M1607" t="s">
        <v>796</v>
      </c>
      <c r="N1607" t="s">
        <v>797</v>
      </c>
      <c r="O1607" t="s">
        <v>798</v>
      </c>
      <c r="P1607" t="s">
        <v>29</v>
      </c>
    </row>
    <row r="1608" spans="1:16" ht="14.25" customHeight="1" x14ac:dyDescent="0.25">
      <c r="A1608" s="3">
        <f t="shared" si="25"/>
        <v>4</v>
      </c>
      <c r="B1608" s="1">
        <v>41598</v>
      </c>
      <c r="C1608" s="2">
        <v>0.85416666666666663</v>
      </c>
      <c r="D1608"/>
      <c r="E1608"/>
      <c r="F1608"/>
      <c r="G1608">
        <v>0</v>
      </c>
      <c r="H1608">
        <v>0</v>
      </c>
      <c r="I1608">
        <v>0</v>
      </c>
      <c r="J1608">
        <v>0</v>
      </c>
      <c r="K1608" t="s">
        <v>1441</v>
      </c>
      <c r="L1608" t="s">
        <v>1442</v>
      </c>
      <c r="M1608"/>
      <c r="N1608"/>
      <c r="O1608"/>
      <c r="P1608"/>
    </row>
    <row r="1609" spans="1:16" ht="14.25" customHeight="1" x14ac:dyDescent="0.25">
      <c r="A1609" s="3">
        <f t="shared" si="25"/>
        <v>5</v>
      </c>
      <c r="B1609" s="1">
        <v>41599</v>
      </c>
      <c r="C1609" s="2">
        <v>0.45833333333333331</v>
      </c>
      <c r="D1609" t="s">
        <v>1440</v>
      </c>
      <c r="E1609" t="s">
        <v>1490</v>
      </c>
      <c r="F1609" t="s">
        <v>1491</v>
      </c>
      <c r="G1609">
        <v>0</v>
      </c>
      <c r="H1609">
        <v>1</v>
      </c>
      <c r="I1609">
        <v>0</v>
      </c>
      <c r="J1609">
        <v>1</v>
      </c>
      <c r="K1609" t="s">
        <v>1441</v>
      </c>
      <c r="L1609" t="s">
        <v>1442</v>
      </c>
      <c r="M1609" t="s">
        <v>1492</v>
      </c>
      <c r="N1609" t="s">
        <v>1493</v>
      </c>
      <c r="O1609" t="s">
        <v>1494</v>
      </c>
      <c r="P1609" t="s">
        <v>21</v>
      </c>
    </row>
    <row r="1610" spans="1:16" ht="14.25" customHeight="1" x14ac:dyDescent="0.25">
      <c r="A1610" s="3">
        <f t="shared" si="25"/>
        <v>5</v>
      </c>
      <c r="B1610" s="1">
        <v>41599</v>
      </c>
      <c r="C1610" s="2">
        <v>0.45833333333333331</v>
      </c>
      <c r="D1610"/>
      <c r="E1610"/>
      <c r="F1610"/>
      <c r="G1610">
        <v>0</v>
      </c>
      <c r="H1610">
        <v>0</v>
      </c>
      <c r="I1610">
        <v>0</v>
      </c>
      <c r="J1610">
        <v>0</v>
      </c>
      <c r="K1610" t="s">
        <v>81</v>
      </c>
      <c r="L1610" t="s">
        <v>82</v>
      </c>
      <c r="M1610"/>
      <c r="N1610"/>
      <c r="O1610"/>
      <c r="P1610"/>
    </row>
    <row r="1611" spans="1:16" ht="14.25" customHeight="1" x14ac:dyDescent="0.25">
      <c r="A1611" s="3">
        <f t="shared" si="25"/>
        <v>5</v>
      </c>
      <c r="B1611" s="1">
        <v>41599</v>
      </c>
      <c r="C1611" s="2">
        <v>0.47916666666666669</v>
      </c>
      <c r="D1611"/>
      <c r="E1611"/>
      <c r="F1611"/>
      <c r="G1611">
        <v>0</v>
      </c>
      <c r="H1611">
        <v>0</v>
      </c>
      <c r="I1611">
        <v>0</v>
      </c>
      <c r="J1611">
        <v>0</v>
      </c>
      <c r="K1611" t="s">
        <v>1441</v>
      </c>
      <c r="L1611" t="s">
        <v>1442</v>
      </c>
      <c r="M1611"/>
      <c r="N1611"/>
      <c r="O1611"/>
      <c r="P1611"/>
    </row>
    <row r="1612" spans="1:16" ht="14.25" customHeight="1" x14ac:dyDescent="0.25">
      <c r="A1612" s="3">
        <f t="shared" si="25"/>
        <v>5</v>
      </c>
      <c r="B1612" s="1">
        <v>41599</v>
      </c>
      <c r="C1612" s="2">
        <v>0.47916666666666669</v>
      </c>
      <c r="D1612"/>
      <c r="E1612"/>
      <c r="F1612"/>
      <c r="G1612">
        <v>0</v>
      </c>
      <c r="H1612">
        <v>0</v>
      </c>
      <c r="I1612">
        <v>0</v>
      </c>
      <c r="J1612">
        <v>0</v>
      </c>
      <c r="K1612" t="s">
        <v>81</v>
      </c>
      <c r="L1612" t="s">
        <v>82</v>
      </c>
      <c r="M1612"/>
      <c r="N1612"/>
      <c r="O1612"/>
      <c r="P1612"/>
    </row>
    <row r="1613" spans="1:16" ht="14.25" customHeight="1" x14ac:dyDescent="0.25">
      <c r="A1613" s="3">
        <f t="shared" si="25"/>
        <v>5</v>
      </c>
      <c r="B1613" s="1">
        <v>41599</v>
      </c>
      <c r="C1613" s="2">
        <v>0.5</v>
      </c>
      <c r="D1613"/>
      <c r="E1613"/>
      <c r="F1613"/>
      <c r="G1613">
        <v>0</v>
      </c>
      <c r="H1613">
        <v>0</v>
      </c>
      <c r="I1613">
        <v>0</v>
      </c>
      <c r="J1613">
        <v>0</v>
      </c>
      <c r="K1613" t="s">
        <v>14</v>
      </c>
      <c r="L1613" t="s">
        <v>15</v>
      </c>
      <c r="M1613"/>
      <c r="N1613"/>
      <c r="O1613"/>
      <c r="P1613"/>
    </row>
    <row r="1614" spans="1:16" ht="14.25" customHeight="1" x14ac:dyDescent="0.25">
      <c r="A1614" s="3">
        <f t="shared" si="25"/>
        <v>5</v>
      </c>
      <c r="B1614" s="1">
        <v>41599</v>
      </c>
      <c r="C1614" s="2">
        <v>0.5</v>
      </c>
      <c r="D1614"/>
      <c r="E1614"/>
      <c r="F1614"/>
      <c r="G1614">
        <v>0</v>
      </c>
      <c r="H1614">
        <v>0</v>
      </c>
      <c r="I1614">
        <v>0</v>
      </c>
      <c r="J1614">
        <v>0</v>
      </c>
      <c r="K1614" t="s">
        <v>1441</v>
      </c>
      <c r="L1614" t="s">
        <v>1442</v>
      </c>
      <c r="M1614"/>
      <c r="N1614"/>
      <c r="O1614"/>
      <c r="P1614"/>
    </row>
    <row r="1615" spans="1:16" ht="14.25" customHeight="1" x14ac:dyDescent="0.25">
      <c r="A1615" s="3">
        <f t="shared" si="25"/>
        <v>5</v>
      </c>
      <c r="B1615" s="1">
        <v>41599</v>
      </c>
      <c r="C1615" s="2">
        <v>0.5</v>
      </c>
      <c r="D1615"/>
      <c r="E1615"/>
      <c r="F1615"/>
      <c r="G1615">
        <v>0</v>
      </c>
      <c r="H1615">
        <v>0</v>
      </c>
      <c r="I1615">
        <v>0</v>
      </c>
      <c r="J1615">
        <v>0</v>
      </c>
      <c r="K1615" t="s">
        <v>81</v>
      </c>
      <c r="L1615" t="s">
        <v>82</v>
      </c>
      <c r="M1615"/>
      <c r="N1615"/>
      <c r="O1615"/>
      <c r="P1615"/>
    </row>
    <row r="1616" spans="1:16" ht="14.25" customHeight="1" x14ac:dyDescent="0.25">
      <c r="A1616" s="3">
        <f t="shared" si="25"/>
        <v>5</v>
      </c>
      <c r="B1616" s="1">
        <v>41599</v>
      </c>
      <c r="C1616" s="2">
        <v>0.52083333333333337</v>
      </c>
      <c r="D1616"/>
      <c r="E1616"/>
      <c r="F1616"/>
      <c r="G1616">
        <v>0</v>
      </c>
      <c r="H1616">
        <v>0</v>
      </c>
      <c r="I1616">
        <v>0</v>
      </c>
      <c r="J1616">
        <v>0</v>
      </c>
      <c r="K1616" t="s">
        <v>14</v>
      </c>
      <c r="L1616" t="s">
        <v>15</v>
      </c>
      <c r="M1616"/>
      <c r="N1616"/>
      <c r="O1616"/>
      <c r="P1616"/>
    </row>
    <row r="1617" spans="1:16" ht="14.25" customHeight="1" x14ac:dyDescent="0.25">
      <c r="A1617" s="3">
        <f t="shared" si="25"/>
        <v>5</v>
      </c>
      <c r="B1617" s="1">
        <v>41599</v>
      </c>
      <c r="C1617" s="2">
        <v>0.52083333333333337</v>
      </c>
      <c r="D1617"/>
      <c r="E1617"/>
      <c r="F1617"/>
      <c r="G1617">
        <v>0</v>
      </c>
      <c r="H1617">
        <v>0</v>
      </c>
      <c r="I1617">
        <v>0</v>
      </c>
      <c r="J1617">
        <v>0</v>
      </c>
      <c r="K1617" t="s">
        <v>1441</v>
      </c>
      <c r="L1617" t="s">
        <v>1442</v>
      </c>
      <c r="M1617"/>
      <c r="N1617"/>
      <c r="O1617"/>
      <c r="P1617"/>
    </row>
    <row r="1618" spans="1:16" ht="14.25" customHeight="1" x14ac:dyDescent="0.25">
      <c r="A1618" s="3">
        <f t="shared" si="25"/>
        <v>5</v>
      </c>
      <c r="B1618" s="1">
        <v>41599</v>
      </c>
      <c r="C1618" s="2">
        <v>0.52083333333333337</v>
      </c>
      <c r="D1618"/>
      <c r="E1618"/>
      <c r="F1618"/>
      <c r="G1618">
        <v>0</v>
      </c>
      <c r="H1618">
        <v>0</v>
      </c>
      <c r="I1618">
        <v>0</v>
      </c>
      <c r="J1618">
        <v>0</v>
      </c>
      <c r="K1618" t="s">
        <v>81</v>
      </c>
      <c r="L1618" t="s">
        <v>82</v>
      </c>
      <c r="M1618"/>
      <c r="N1618"/>
      <c r="O1618"/>
      <c r="P1618"/>
    </row>
    <row r="1619" spans="1:16" ht="14.25" customHeight="1" x14ac:dyDescent="0.25">
      <c r="A1619" s="3">
        <f t="shared" si="25"/>
        <v>5</v>
      </c>
      <c r="B1619" s="1">
        <v>41599</v>
      </c>
      <c r="C1619" s="2">
        <v>0.54166666666666663</v>
      </c>
      <c r="D1619" t="s">
        <v>255</v>
      </c>
      <c r="E1619" t="s">
        <v>1499</v>
      </c>
      <c r="F1619"/>
      <c r="G1619">
        <v>0</v>
      </c>
      <c r="H1619">
        <v>1</v>
      </c>
      <c r="I1619">
        <v>0</v>
      </c>
      <c r="J1619">
        <v>0</v>
      </c>
      <c r="K1619" t="s">
        <v>81</v>
      </c>
      <c r="L1619" t="s">
        <v>82</v>
      </c>
      <c r="M1619" t="s">
        <v>1091</v>
      </c>
      <c r="N1619" t="s">
        <v>1092</v>
      </c>
      <c r="O1619" t="s">
        <v>1093</v>
      </c>
      <c r="P1619" t="s">
        <v>29</v>
      </c>
    </row>
    <row r="1620" spans="1:16" ht="14.25" customHeight="1" x14ac:dyDescent="0.25">
      <c r="A1620" s="3">
        <f t="shared" si="25"/>
        <v>5</v>
      </c>
      <c r="B1620" s="1">
        <v>41599</v>
      </c>
      <c r="C1620" s="2">
        <v>0.60416666666666663</v>
      </c>
      <c r="D1620" t="s">
        <v>436</v>
      </c>
      <c r="E1620" t="s">
        <v>1495</v>
      </c>
      <c r="F1620"/>
      <c r="G1620">
        <v>0</v>
      </c>
      <c r="H1620">
        <v>1</v>
      </c>
      <c r="I1620">
        <v>0</v>
      </c>
      <c r="J1620">
        <v>1</v>
      </c>
      <c r="K1620" t="s">
        <v>69</v>
      </c>
      <c r="L1620" t="s">
        <v>70</v>
      </c>
      <c r="M1620" t="s">
        <v>1496</v>
      </c>
      <c r="N1620" t="s">
        <v>1497</v>
      </c>
      <c r="O1620" t="s">
        <v>1498</v>
      </c>
      <c r="P1620" t="s">
        <v>25</v>
      </c>
    </row>
    <row r="1621" spans="1:16" ht="14.25" customHeight="1" x14ac:dyDescent="0.25">
      <c r="A1621" s="3">
        <f t="shared" si="25"/>
        <v>5</v>
      </c>
      <c r="B1621" s="1">
        <v>41599</v>
      </c>
      <c r="C1621" s="2">
        <v>0.625</v>
      </c>
      <c r="D1621" t="s">
        <v>436</v>
      </c>
      <c r="E1621" t="s">
        <v>1495</v>
      </c>
      <c r="F1621"/>
      <c r="G1621">
        <v>0</v>
      </c>
      <c r="H1621">
        <v>1</v>
      </c>
      <c r="I1621">
        <v>0</v>
      </c>
      <c r="J1621">
        <v>1</v>
      </c>
      <c r="K1621" t="s">
        <v>69</v>
      </c>
      <c r="L1621" t="s">
        <v>70</v>
      </c>
      <c r="M1621" t="s">
        <v>1496</v>
      </c>
      <c r="N1621" t="s">
        <v>1497</v>
      </c>
      <c r="O1621" t="s">
        <v>1498</v>
      </c>
      <c r="P1621" t="s">
        <v>25</v>
      </c>
    </row>
    <row r="1622" spans="1:16" ht="14.25" customHeight="1" x14ac:dyDescent="0.25">
      <c r="A1622" s="3">
        <f t="shared" si="25"/>
        <v>5</v>
      </c>
      <c r="B1622" s="1">
        <v>41599</v>
      </c>
      <c r="C1622" s="2">
        <v>0.66666666666666663</v>
      </c>
      <c r="D1622"/>
      <c r="E1622"/>
      <c r="F1622"/>
      <c r="G1622">
        <v>0</v>
      </c>
      <c r="H1622">
        <v>0</v>
      </c>
      <c r="I1622">
        <v>0</v>
      </c>
      <c r="J1622">
        <v>0</v>
      </c>
      <c r="K1622" t="s">
        <v>57</v>
      </c>
      <c r="L1622" t="s">
        <v>58</v>
      </c>
      <c r="M1622"/>
      <c r="N1622"/>
      <c r="O1622"/>
      <c r="P1622"/>
    </row>
    <row r="1623" spans="1:16" ht="14.25" customHeight="1" x14ac:dyDescent="0.25">
      <c r="A1623" s="3">
        <f t="shared" si="25"/>
        <v>5</v>
      </c>
      <c r="B1623" s="1">
        <v>41599</v>
      </c>
      <c r="C1623" s="2">
        <v>0.66666666666666663</v>
      </c>
      <c r="D1623"/>
      <c r="E1623"/>
      <c r="F1623"/>
      <c r="G1623">
        <v>0</v>
      </c>
      <c r="H1623">
        <v>0</v>
      </c>
      <c r="I1623">
        <v>0</v>
      </c>
      <c r="J1623">
        <v>0</v>
      </c>
      <c r="K1623" t="s">
        <v>95</v>
      </c>
      <c r="L1623" t="s">
        <v>96</v>
      </c>
      <c r="M1623"/>
      <c r="N1623"/>
      <c r="O1623"/>
      <c r="P1623"/>
    </row>
    <row r="1624" spans="1:16" ht="14.25" customHeight="1" x14ac:dyDescent="0.25">
      <c r="A1624" s="3">
        <f t="shared" si="25"/>
        <v>5</v>
      </c>
      <c r="B1624" s="1">
        <v>41599</v>
      </c>
      <c r="C1624" s="2">
        <v>0.6875</v>
      </c>
      <c r="D1624"/>
      <c r="E1624"/>
      <c r="F1624"/>
      <c r="G1624">
        <v>0</v>
      </c>
      <c r="H1624">
        <v>0</v>
      </c>
      <c r="I1624">
        <v>0</v>
      </c>
      <c r="J1624">
        <v>0</v>
      </c>
      <c r="K1624" t="s">
        <v>57</v>
      </c>
      <c r="L1624" t="s">
        <v>58</v>
      </c>
      <c r="M1624"/>
      <c r="N1624"/>
      <c r="O1624"/>
      <c r="P1624"/>
    </row>
    <row r="1625" spans="1:16" ht="14.25" customHeight="1" x14ac:dyDescent="0.25">
      <c r="A1625" s="3">
        <f t="shared" si="25"/>
        <v>5</v>
      </c>
      <c r="B1625" s="1">
        <v>41599</v>
      </c>
      <c r="C1625" s="2">
        <v>0.6875</v>
      </c>
      <c r="D1625"/>
      <c r="E1625"/>
      <c r="F1625"/>
      <c r="G1625">
        <v>0</v>
      </c>
      <c r="H1625">
        <v>0</v>
      </c>
      <c r="I1625">
        <v>0</v>
      </c>
      <c r="J1625">
        <v>0</v>
      </c>
      <c r="K1625" t="s">
        <v>95</v>
      </c>
      <c r="L1625" t="s">
        <v>96</v>
      </c>
      <c r="M1625"/>
      <c r="N1625"/>
      <c r="O1625"/>
      <c r="P1625"/>
    </row>
    <row r="1626" spans="1:16" ht="14.25" customHeight="1" x14ac:dyDescent="0.25">
      <c r="A1626" s="3">
        <f t="shared" si="25"/>
        <v>5</v>
      </c>
      <c r="B1626" s="1">
        <v>41599</v>
      </c>
      <c r="C1626" s="2">
        <v>0.70833333333333337</v>
      </c>
      <c r="D1626"/>
      <c r="E1626"/>
      <c r="F1626"/>
      <c r="G1626">
        <v>0</v>
      </c>
      <c r="H1626">
        <v>0</v>
      </c>
      <c r="I1626">
        <v>0</v>
      </c>
      <c r="J1626">
        <v>0</v>
      </c>
      <c r="K1626" t="s">
        <v>57</v>
      </c>
      <c r="L1626" t="s">
        <v>58</v>
      </c>
      <c r="M1626"/>
      <c r="N1626"/>
      <c r="O1626"/>
      <c r="P1626"/>
    </row>
    <row r="1627" spans="1:16" ht="14.25" customHeight="1" x14ac:dyDescent="0.25">
      <c r="A1627" s="3">
        <f t="shared" si="25"/>
        <v>5</v>
      </c>
      <c r="B1627" s="1">
        <v>41599</v>
      </c>
      <c r="C1627" s="2">
        <v>0.70833333333333337</v>
      </c>
      <c r="D1627"/>
      <c r="E1627"/>
      <c r="F1627"/>
      <c r="G1627">
        <v>0</v>
      </c>
      <c r="H1627">
        <v>0</v>
      </c>
      <c r="I1627">
        <v>0</v>
      </c>
      <c r="J1627">
        <v>0</v>
      </c>
      <c r="K1627" t="s">
        <v>95</v>
      </c>
      <c r="L1627" t="s">
        <v>96</v>
      </c>
      <c r="M1627"/>
      <c r="N1627"/>
      <c r="O1627"/>
      <c r="P1627"/>
    </row>
    <row r="1628" spans="1:16" ht="14.25" customHeight="1" x14ac:dyDescent="0.25">
      <c r="A1628" s="3">
        <f t="shared" si="25"/>
        <v>5</v>
      </c>
      <c r="B1628" s="1">
        <v>41599</v>
      </c>
      <c r="C1628" s="2">
        <v>0.72916666666666663</v>
      </c>
      <c r="D1628"/>
      <c r="E1628"/>
      <c r="F1628"/>
      <c r="G1628">
        <v>0</v>
      </c>
      <c r="H1628">
        <v>0</v>
      </c>
      <c r="I1628">
        <v>0</v>
      </c>
      <c r="J1628">
        <v>0</v>
      </c>
      <c r="K1628" t="s">
        <v>14</v>
      </c>
      <c r="L1628" t="s">
        <v>15</v>
      </c>
      <c r="M1628"/>
      <c r="N1628"/>
      <c r="O1628"/>
      <c r="P1628"/>
    </row>
    <row r="1629" spans="1:16" ht="14.25" customHeight="1" x14ac:dyDescent="0.25">
      <c r="A1629" s="3">
        <f t="shared" si="25"/>
        <v>5</v>
      </c>
      <c r="B1629" s="1">
        <v>41599</v>
      </c>
      <c r="C1629" s="2">
        <v>0.72916666666666663</v>
      </c>
      <c r="D1629"/>
      <c r="E1629"/>
      <c r="F1629"/>
      <c r="G1629">
        <v>0</v>
      </c>
      <c r="H1629">
        <v>0</v>
      </c>
      <c r="I1629">
        <v>0</v>
      </c>
      <c r="J1629">
        <v>0</v>
      </c>
      <c r="K1629" t="s">
        <v>57</v>
      </c>
      <c r="L1629" t="s">
        <v>58</v>
      </c>
      <c r="M1629"/>
      <c r="N1629"/>
      <c r="O1629"/>
      <c r="P1629"/>
    </row>
    <row r="1630" spans="1:16" ht="14.25" customHeight="1" x14ac:dyDescent="0.25">
      <c r="A1630" s="3">
        <f t="shared" si="25"/>
        <v>5</v>
      </c>
      <c r="B1630" s="1">
        <v>41599</v>
      </c>
      <c r="C1630" s="2">
        <v>0.75</v>
      </c>
      <c r="D1630"/>
      <c r="E1630"/>
      <c r="F1630"/>
      <c r="G1630">
        <v>0</v>
      </c>
      <c r="H1630">
        <v>0</v>
      </c>
      <c r="I1630">
        <v>0</v>
      </c>
      <c r="J1630">
        <v>0</v>
      </c>
      <c r="K1630" t="s">
        <v>14</v>
      </c>
      <c r="L1630" t="s">
        <v>15</v>
      </c>
      <c r="M1630"/>
      <c r="N1630"/>
      <c r="O1630"/>
      <c r="P1630"/>
    </row>
    <row r="1631" spans="1:16" ht="14.25" customHeight="1" x14ac:dyDescent="0.25">
      <c r="A1631" s="3">
        <f t="shared" si="25"/>
        <v>5</v>
      </c>
      <c r="B1631" s="1">
        <v>41599</v>
      </c>
      <c r="C1631" s="2">
        <v>0.75</v>
      </c>
      <c r="D1631" t="s">
        <v>268</v>
      </c>
      <c r="E1631" t="s">
        <v>1500</v>
      </c>
      <c r="F1631"/>
      <c r="G1631">
        <v>0</v>
      </c>
      <c r="H1631">
        <v>1</v>
      </c>
      <c r="I1631">
        <v>0</v>
      </c>
      <c r="J1631">
        <v>0</v>
      </c>
      <c r="K1631" t="s">
        <v>57</v>
      </c>
      <c r="L1631" t="s">
        <v>58</v>
      </c>
      <c r="M1631" t="s">
        <v>95</v>
      </c>
      <c r="N1631" t="s">
        <v>926</v>
      </c>
      <c r="O1631" t="s">
        <v>927</v>
      </c>
      <c r="P1631" t="s">
        <v>29</v>
      </c>
    </row>
    <row r="1632" spans="1:16" ht="14.25" customHeight="1" x14ac:dyDescent="0.25">
      <c r="A1632" s="3">
        <f t="shared" si="25"/>
        <v>5</v>
      </c>
      <c r="B1632" s="1">
        <v>41599</v>
      </c>
      <c r="C1632" s="2">
        <v>0.77083333333333337</v>
      </c>
      <c r="D1632"/>
      <c r="E1632"/>
      <c r="F1632"/>
      <c r="G1632">
        <v>0</v>
      </c>
      <c r="H1632">
        <v>0</v>
      </c>
      <c r="I1632">
        <v>0</v>
      </c>
      <c r="J1632">
        <v>0</v>
      </c>
      <c r="K1632" t="s">
        <v>14</v>
      </c>
      <c r="L1632" t="s">
        <v>15</v>
      </c>
      <c r="M1632"/>
      <c r="N1632"/>
      <c r="O1632"/>
      <c r="P1632"/>
    </row>
    <row r="1633" spans="1:16" ht="14.25" customHeight="1" x14ac:dyDescent="0.25">
      <c r="A1633" s="3">
        <f t="shared" si="25"/>
        <v>5</v>
      </c>
      <c r="B1633" s="1">
        <v>41599</v>
      </c>
      <c r="C1633" s="2">
        <v>0.77083333333333337</v>
      </c>
      <c r="D1633" t="s">
        <v>299</v>
      </c>
      <c r="E1633" t="s">
        <v>1501</v>
      </c>
      <c r="F1633"/>
      <c r="G1633">
        <v>0</v>
      </c>
      <c r="H1633">
        <v>1</v>
      </c>
      <c r="I1633">
        <v>0</v>
      </c>
      <c r="J1633">
        <v>0</v>
      </c>
      <c r="K1633" t="s">
        <v>57</v>
      </c>
      <c r="L1633" t="s">
        <v>58</v>
      </c>
      <c r="M1633" t="s">
        <v>137</v>
      </c>
      <c r="N1633" t="s">
        <v>138</v>
      </c>
      <c r="O1633" t="s">
        <v>139</v>
      </c>
      <c r="P1633" t="s">
        <v>21</v>
      </c>
    </row>
    <row r="1634" spans="1:16" ht="14.25" customHeight="1" x14ac:dyDescent="0.25">
      <c r="A1634" s="3">
        <f t="shared" si="25"/>
        <v>5</v>
      </c>
      <c r="B1634" s="1">
        <v>41599</v>
      </c>
      <c r="C1634" s="2">
        <v>0.79166666666666663</v>
      </c>
      <c r="D1634"/>
      <c r="E1634"/>
      <c r="F1634"/>
      <c r="G1634">
        <v>0</v>
      </c>
      <c r="H1634">
        <v>0</v>
      </c>
      <c r="I1634">
        <v>0</v>
      </c>
      <c r="J1634">
        <v>0</v>
      </c>
      <c r="K1634" t="s">
        <v>14</v>
      </c>
      <c r="L1634" t="s">
        <v>15</v>
      </c>
      <c r="M1634"/>
      <c r="N1634"/>
      <c r="O1634"/>
      <c r="P1634"/>
    </row>
    <row r="1635" spans="1:16" ht="14.25" customHeight="1" x14ac:dyDescent="0.25">
      <c r="A1635" s="3">
        <f t="shared" si="25"/>
        <v>5</v>
      </c>
      <c r="B1635" s="1">
        <v>41599</v>
      </c>
      <c r="C1635" s="2">
        <v>0.83333333333333337</v>
      </c>
      <c r="D1635"/>
      <c r="E1635"/>
      <c r="F1635"/>
      <c r="G1635">
        <v>0</v>
      </c>
      <c r="H1635">
        <v>0</v>
      </c>
      <c r="I1635">
        <v>0</v>
      </c>
      <c r="J1635">
        <v>0</v>
      </c>
      <c r="K1635" t="s">
        <v>95</v>
      </c>
      <c r="L1635" t="s">
        <v>96</v>
      </c>
      <c r="M1635"/>
      <c r="N1635"/>
      <c r="O1635"/>
      <c r="P1635"/>
    </row>
    <row r="1636" spans="1:16" ht="14.25" customHeight="1" x14ac:dyDescent="0.25">
      <c r="A1636" s="3">
        <f t="shared" si="25"/>
        <v>5</v>
      </c>
      <c r="B1636" s="1">
        <v>41599</v>
      </c>
      <c r="C1636" s="2">
        <v>0.85416666666666663</v>
      </c>
      <c r="D1636"/>
      <c r="E1636"/>
      <c r="F1636"/>
      <c r="G1636">
        <v>0</v>
      </c>
      <c r="H1636">
        <v>0</v>
      </c>
      <c r="I1636">
        <v>0</v>
      </c>
      <c r="J1636">
        <v>0</v>
      </c>
      <c r="K1636" t="s">
        <v>95</v>
      </c>
      <c r="L1636" t="s">
        <v>96</v>
      </c>
      <c r="M1636"/>
      <c r="N1636"/>
      <c r="O1636"/>
      <c r="P1636"/>
    </row>
    <row r="1637" spans="1:16" ht="14.25" customHeight="1" x14ac:dyDescent="0.25">
      <c r="A1637" s="3">
        <f t="shared" si="25"/>
        <v>6</v>
      </c>
      <c r="B1637" s="1">
        <v>41600</v>
      </c>
      <c r="C1637" s="2">
        <v>0.375</v>
      </c>
      <c r="D1637"/>
      <c r="E1637"/>
      <c r="F1637"/>
      <c r="G1637">
        <v>0</v>
      </c>
      <c r="H1637">
        <v>0</v>
      </c>
      <c r="I1637">
        <v>0</v>
      </c>
      <c r="J1637">
        <v>0</v>
      </c>
      <c r="K1637" t="s">
        <v>16</v>
      </c>
      <c r="L1637" t="s">
        <v>17</v>
      </c>
      <c r="M1637"/>
      <c r="N1637"/>
      <c r="O1637"/>
      <c r="P1637"/>
    </row>
    <row r="1638" spans="1:16" ht="14.25" customHeight="1" x14ac:dyDescent="0.25">
      <c r="A1638" s="3">
        <f t="shared" si="25"/>
        <v>6</v>
      </c>
      <c r="B1638" s="1">
        <v>41600</v>
      </c>
      <c r="C1638" s="2">
        <v>0.39583333333333331</v>
      </c>
      <c r="D1638"/>
      <c r="E1638"/>
      <c r="F1638"/>
      <c r="G1638">
        <v>0</v>
      </c>
      <c r="H1638">
        <v>0</v>
      </c>
      <c r="I1638">
        <v>0</v>
      </c>
      <c r="J1638">
        <v>0</v>
      </c>
      <c r="K1638" t="s">
        <v>16</v>
      </c>
      <c r="L1638" t="s">
        <v>17</v>
      </c>
      <c r="M1638"/>
      <c r="N1638"/>
      <c r="O1638"/>
      <c r="P1638"/>
    </row>
    <row r="1639" spans="1:16" ht="14.25" customHeight="1" x14ac:dyDescent="0.25">
      <c r="A1639" s="3">
        <f t="shared" si="25"/>
        <v>6</v>
      </c>
      <c r="B1639" s="1">
        <v>41600</v>
      </c>
      <c r="C1639" s="2">
        <v>0.41666666666666669</v>
      </c>
      <c r="D1639"/>
      <c r="E1639"/>
      <c r="F1639"/>
      <c r="G1639">
        <v>0</v>
      </c>
      <c r="H1639">
        <v>0</v>
      </c>
      <c r="I1639">
        <v>0</v>
      </c>
      <c r="J1639">
        <v>0</v>
      </c>
      <c r="K1639" t="s">
        <v>16</v>
      </c>
      <c r="L1639" t="s">
        <v>17</v>
      </c>
      <c r="M1639"/>
      <c r="N1639"/>
      <c r="O1639"/>
      <c r="P1639"/>
    </row>
    <row r="1640" spans="1:16" ht="14.25" customHeight="1" x14ac:dyDescent="0.25">
      <c r="A1640" s="3">
        <f t="shared" si="25"/>
        <v>6</v>
      </c>
      <c r="B1640" s="1">
        <v>41600</v>
      </c>
      <c r="C1640" s="2">
        <v>0.47916666666666669</v>
      </c>
      <c r="D1640"/>
      <c r="E1640"/>
      <c r="F1640"/>
      <c r="G1640">
        <v>0</v>
      </c>
      <c r="H1640">
        <v>0</v>
      </c>
      <c r="I1640">
        <v>0</v>
      </c>
      <c r="J1640">
        <v>0</v>
      </c>
      <c r="K1640" t="s">
        <v>135</v>
      </c>
      <c r="L1640" t="s">
        <v>136</v>
      </c>
      <c r="M1640"/>
      <c r="N1640"/>
      <c r="O1640"/>
      <c r="P1640"/>
    </row>
    <row r="1641" spans="1:16" ht="14.25" customHeight="1" x14ac:dyDescent="0.25">
      <c r="A1641" s="3">
        <f t="shared" si="25"/>
        <v>6</v>
      </c>
      <c r="B1641" s="1">
        <v>41600</v>
      </c>
      <c r="C1641" s="2">
        <v>0.5</v>
      </c>
      <c r="D1641"/>
      <c r="E1641"/>
      <c r="F1641"/>
      <c r="G1641">
        <v>0</v>
      </c>
      <c r="H1641">
        <v>0</v>
      </c>
      <c r="I1641">
        <v>0</v>
      </c>
      <c r="J1641">
        <v>0</v>
      </c>
      <c r="K1641" t="s">
        <v>16</v>
      </c>
      <c r="L1641" t="s">
        <v>17</v>
      </c>
      <c r="M1641"/>
      <c r="N1641"/>
      <c r="O1641"/>
      <c r="P1641"/>
    </row>
    <row r="1642" spans="1:16" ht="14.25" customHeight="1" x14ac:dyDescent="0.25">
      <c r="A1642" s="3">
        <f t="shared" si="25"/>
        <v>6</v>
      </c>
      <c r="B1642" s="1">
        <v>41600</v>
      </c>
      <c r="C1642" s="2">
        <v>0.5</v>
      </c>
      <c r="D1642"/>
      <c r="E1642"/>
      <c r="F1642"/>
      <c r="G1642">
        <v>0</v>
      </c>
      <c r="H1642">
        <v>0</v>
      </c>
      <c r="I1642">
        <v>0</v>
      </c>
      <c r="J1642">
        <v>0</v>
      </c>
      <c r="K1642" t="s">
        <v>135</v>
      </c>
      <c r="L1642" t="s">
        <v>136</v>
      </c>
      <c r="M1642"/>
      <c r="N1642"/>
      <c r="O1642"/>
      <c r="P1642"/>
    </row>
    <row r="1643" spans="1:16" ht="14.25" customHeight="1" x14ac:dyDescent="0.25">
      <c r="A1643" s="3">
        <f t="shared" si="25"/>
        <v>6</v>
      </c>
      <c r="B1643" s="1">
        <v>41600</v>
      </c>
      <c r="C1643" s="2">
        <v>0.52083333333333337</v>
      </c>
      <c r="D1643"/>
      <c r="E1643"/>
      <c r="F1643"/>
      <c r="G1643">
        <v>0</v>
      </c>
      <c r="H1643">
        <v>0</v>
      </c>
      <c r="I1643">
        <v>0</v>
      </c>
      <c r="J1643">
        <v>0</v>
      </c>
      <c r="K1643" t="s">
        <v>16</v>
      </c>
      <c r="L1643" t="s">
        <v>17</v>
      </c>
      <c r="M1643"/>
      <c r="N1643"/>
      <c r="O1643"/>
      <c r="P1643"/>
    </row>
    <row r="1644" spans="1:16" ht="14.25" customHeight="1" x14ac:dyDescent="0.25">
      <c r="A1644" s="3">
        <f t="shared" si="25"/>
        <v>6</v>
      </c>
      <c r="B1644" s="1">
        <v>41600</v>
      </c>
      <c r="C1644" s="2">
        <v>0.52083333333333337</v>
      </c>
      <c r="D1644" t="s">
        <v>335</v>
      </c>
      <c r="E1644" t="s">
        <v>1486</v>
      </c>
      <c r="F1644"/>
      <c r="G1644">
        <v>1</v>
      </c>
      <c r="H1644">
        <v>0</v>
      </c>
      <c r="I1644">
        <v>0</v>
      </c>
      <c r="J1644">
        <v>0</v>
      </c>
      <c r="K1644" t="s">
        <v>135</v>
      </c>
      <c r="L1644" t="s">
        <v>136</v>
      </c>
      <c r="M1644" t="s">
        <v>1209</v>
      </c>
      <c r="N1644" t="s">
        <v>1210</v>
      </c>
      <c r="O1644" t="s">
        <v>1211</v>
      </c>
      <c r="P1644" t="s">
        <v>21</v>
      </c>
    </row>
    <row r="1645" spans="1:16" ht="14.25" customHeight="1" x14ac:dyDescent="0.25">
      <c r="A1645" s="3">
        <f t="shared" si="25"/>
        <v>6</v>
      </c>
      <c r="B1645" s="1">
        <v>41600</v>
      </c>
      <c r="C1645" s="2">
        <v>0.54166666666666663</v>
      </c>
      <c r="D1645" t="s">
        <v>704</v>
      </c>
      <c r="E1645" t="s">
        <v>1426</v>
      </c>
      <c r="F1645"/>
      <c r="G1645">
        <v>0</v>
      </c>
      <c r="H1645">
        <v>1</v>
      </c>
      <c r="I1645">
        <v>0</v>
      </c>
      <c r="J1645">
        <v>0</v>
      </c>
      <c r="K1645" t="s">
        <v>30</v>
      </c>
      <c r="L1645" t="s">
        <v>31</v>
      </c>
      <c r="M1645" t="s">
        <v>41</v>
      </c>
      <c r="N1645" t="s">
        <v>42</v>
      </c>
      <c r="O1645" t="s">
        <v>43</v>
      </c>
      <c r="P1645" t="s">
        <v>25</v>
      </c>
    </row>
    <row r="1646" spans="1:16" ht="14.25" customHeight="1" x14ac:dyDescent="0.25">
      <c r="A1646" s="3">
        <f t="shared" si="25"/>
        <v>6</v>
      </c>
      <c r="B1646" s="1">
        <v>41600</v>
      </c>
      <c r="C1646" s="2">
        <v>0.54166666666666663</v>
      </c>
      <c r="D1646" t="s">
        <v>240</v>
      </c>
      <c r="E1646" t="s">
        <v>1481</v>
      </c>
      <c r="F1646"/>
      <c r="G1646">
        <v>0</v>
      </c>
      <c r="H1646">
        <v>1</v>
      </c>
      <c r="I1646">
        <v>0</v>
      </c>
      <c r="J1646">
        <v>1</v>
      </c>
      <c r="K1646" t="s">
        <v>16</v>
      </c>
      <c r="L1646" t="s">
        <v>17</v>
      </c>
      <c r="M1646" t="s">
        <v>550</v>
      </c>
      <c r="N1646" t="s">
        <v>875</v>
      </c>
      <c r="O1646" t="s">
        <v>1482</v>
      </c>
      <c r="P1646" t="s">
        <v>21</v>
      </c>
    </row>
    <row r="1647" spans="1:16" ht="14.25" customHeight="1" x14ac:dyDescent="0.25">
      <c r="A1647" s="3">
        <f t="shared" si="25"/>
        <v>6</v>
      </c>
      <c r="B1647" s="1">
        <v>41600</v>
      </c>
      <c r="C1647" s="2">
        <v>0.54166666666666663</v>
      </c>
      <c r="D1647" t="s">
        <v>335</v>
      </c>
      <c r="E1647" t="s">
        <v>1488</v>
      </c>
      <c r="F1647"/>
      <c r="G1647">
        <v>1</v>
      </c>
      <c r="H1647">
        <v>0</v>
      </c>
      <c r="I1647">
        <v>0</v>
      </c>
      <c r="J1647">
        <v>0</v>
      </c>
      <c r="K1647" t="s">
        <v>135</v>
      </c>
      <c r="L1647" t="s">
        <v>136</v>
      </c>
      <c r="M1647" t="s">
        <v>77</v>
      </c>
      <c r="N1647" t="s">
        <v>1212</v>
      </c>
      <c r="O1647" t="s">
        <v>1213</v>
      </c>
      <c r="P1647" t="s">
        <v>21</v>
      </c>
    </row>
    <row r="1648" spans="1:16" ht="14.25" customHeight="1" x14ac:dyDescent="0.25">
      <c r="A1648" s="3">
        <f t="shared" si="25"/>
        <v>6</v>
      </c>
      <c r="B1648" s="1">
        <v>41600</v>
      </c>
      <c r="C1648" s="2">
        <v>0.5625</v>
      </c>
      <c r="D1648" t="s">
        <v>704</v>
      </c>
      <c r="E1648" t="s">
        <v>1426</v>
      </c>
      <c r="F1648"/>
      <c r="G1648">
        <v>0</v>
      </c>
      <c r="H1648">
        <v>1</v>
      </c>
      <c r="I1648">
        <v>0</v>
      </c>
      <c r="J1648">
        <v>0</v>
      </c>
      <c r="K1648" t="s">
        <v>30</v>
      </c>
      <c r="L1648" t="s">
        <v>31</v>
      </c>
      <c r="M1648" t="s">
        <v>41</v>
      </c>
      <c r="N1648" t="s">
        <v>42</v>
      </c>
      <c r="O1648" t="s">
        <v>43</v>
      </c>
      <c r="P1648" t="s">
        <v>25</v>
      </c>
    </row>
    <row r="1649" spans="1:16" ht="14.25" customHeight="1" x14ac:dyDescent="0.25">
      <c r="A1649" s="3">
        <f t="shared" si="25"/>
        <v>6</v>
      </c>
      <c r="B1649" s="1">
        <v>41600</v>
      </c>
      <c r="C1649" s="2">
        <v>0.5625</v>
      </c>
      <c r="D1649" t="s">
        <v>240</v>
      </c>
      <c r="E1649" t="s">
        <v>1481</v>
      </c>
      <c r="F1649"/>
      <c r="G1649">
        <v>0</v>
      </c>
      <c r="H1649">
        <v>1</v>
      </c>
      <c r="I1649">
        <v>0</v>
      </c>
      <c r="J1649">
        <v>0</v>
      </c>
      <c r="K1649" t="s">
        <v>16</v>
      </c>
      <c r="L1649" t="s">
        <v>17</v>
      </c>
      <c r="M1649" t="s">
        <v>550</v>
      </c>
      <c r="N1649" t="s">
        <v>875</v>
      </c>
      <c r="O1649" t="s">
        <v>1482</v>
      </c>
      <c r="P1649" t="s">
        <v>21</v>
      </c>
    </row>
    <row r="1650" spans="1:16" ht="14.25" customHeight="1" x14ac:dyDescent="0.25">
      <c r="A1650" s="3">
        <f t="shared" si="25"/>
        <v>6</v>
      </c>
      <c r="B1650" s="1">
        <v>41600</v>
      </c>
      <c r="C1650" s="2">
        <v>0.58333333333333337</v>
      </c>
      <c r="D1650"/>
      <c r="E1650"/>
      <c r="F1650"/>
      <c r="G1650">
        <v>0</v>
      </c>
      <c r="H1650">
        <v>0</v>
      </c>
      <c r="I1650">
        <v>0</v>
      </c>
      <c r="J1650">
        <v>0</v>
      </c>
      <c r="K1650" t="s">
        <v>30</v>
      </c>
      <c r="L1650" t="s">
        <v>31</v>
      </c>
      <c r="M1650"/>
      <c r="N1650"/>
      <c r="O1650"/>
      <c r="P1650"/>
    </row>
    <row r="1651" spans="1:16" ht="14.25" customHeight="1" x14ac:dyDescent="0.25">
      <c r="A1651" s="3">
        <f t="shared" si="25"/>
        <v>6</v>
      </c>
      <c r="B1651" s="1">
        <v>41600</v>
      </c>
      <c r="C1651" s="2">
        <v>0.58333333333333337</v>
      </c>
      <c r="D1651" t="s">
        <v>238</v>
      </c>
      <c r="E1651" t="s">
        <v>1483</v>
      </c>
      <c r="F1651"/>
      <c r="G1651">
        <v>1</v>
      </c>
      <c r="H1651">
        <v>0</v>
      </c>
      <c r="I1651">
        <v>0</v>
      </c>
      <c r="J1651">
        <v>1</v>
      </c>
      <c r="K1651" t="s">
        <v>16</v>
      </c>
      <c r="L1651" t="s">
        <v>17</v>
      </c>
      <c r="M1651" t="s">
        <v>1484</v>
      </c>
      <c r="N1651" t="s">
        <v>1049</v>
      </c>
      <c r="O1651" t="s">
        <v>1485</v>
      </c>
      <c r="P1651" t="s">
        <v>21</v>
      </c>
    </row>
    <row r="1652" spans="1:16" ht="14.25" customHeight="1" x14ac:dyDescent="0.25">
      <c r="A1652" s="3">
        <f t="shared" si="25"/>
        <v>6</v>
      </c>
      <c r="B1652" s="1">
        <v>41600</v>
      </c>
      <c r="C1652" s="2">
        <v>0.60416666666666663</v>
      </c>
      <c r="D1652"/>
      <c r="E1652"/>
      <c r="F1652"/>
      <c r="G1652">
        <v>0</v>
      </c>
      <c r="H1652">
        <v>0</v>
      </c>
      <c r="I1652">
        <v>0</v>
      </c>
      <c r="J1652">
        <v>0</v>
      </c>
      <c r="K1652" t="s">
        <v>14</v>
      </c>
      <c r="L1652" t="s">
        <v>15</v>
      </c>
      <c r="M1652"/>
      <c r="N1652"/>
      <c r="O1652"/>
      <c r="P1652"/>
    </row>
    <row r="1653" spans="1:16" ht="14.25" customHeight="1" x14ac:dyDescent="0.25">
      <c r="A1653" s="3">
        <f t="shared" si="25"/>
        <v>6</v>
      </c>
      <c r="B1653" s="1">
        <v>41600</v>
      </c>
      <c r="C1653" s="2">
        <v>0.60416666666666663</v>
      </c>
      <c r="D1653"/>
      <c r="E1653"/>
      <c r="F1653"/>
      <c r="G1653">
        <v>0</v>
      </c>
      <c r="H1653">
        <v>0</v>
      </c>
      <c r="I1653">
        <v>0</v>
      </c>
      <c r="J1653">
        <v>0</v>
      </c>
      <c r="K1653" t="s">
        <v>30</v>
      </c>
      <c r="L1653" t="s">
        <v>31</v>
      </c>
      <c r="M1653"/>
      <c r="N1653"/>
      <c r="O1653"/>
      <c r="P1653"/>
    </row>
    <row r="1654" spans="1:16" ht="14.25" customHeight="1" x14ac:dyDescent="0.25">
      <c r="A1654" s="3">
        <f t="shared" si="25"/>
        <v>6</v>
      </c>
      <c r="B1654" s="1">
        <v>41600</v>
      </c>
      <c r="C1654" s="2">
        <v>0.60416666666666663</v>
      </c>
      <c r="D1654"/>
      <c r="E1654"/>
      <c r="F1654"/>
      <c r="G1654">
        <v>0</v>
      </c>
      <c r="H1654">
        <v>0</v>
      </c>
      <c r="I1654">
        <v>0</v>
      </c>
      <c r="J1654">
        <v>0</v>
      </c>
      <c r="K1654" t="s">
        <v>16</v>
      </c>
      <c r="L1654" t="s">
        <v>17</v>
      </c>
      <c r="M1654"/>
      <c r="N1654"/>
      <c r="O1654"/>
      <c r="P1654"/>
    </row>
    <row r="1655" spans="1:16" ht="14.25" customHeight="1" x14ac:dyDescent="0.25">
      <c r="A1655" s="3">
        <f t="shared" si="25"/>
        <v>6</v>
      </c>
      <c r="B1655" s="1">
        <v>41600</v>
      </c>
      <c r="C1655" s="2">
        <v>0.625</v>
      </c>
      <c r="D1655" t="s">
        <v>255</v>
      </c>
      <c r="E1655" t="s">
        <v>1487</v>
      </c>
      <c r="F1655"/>
      <c r="G1655">
        <v>1</v>
      </c>
      <c r="H1655">
        <v>0</v>
      </c>
      <c r="I1655">
        <v>0</v>
      </c>
      <c r="J1655">
        <v>0</v>
      </c>
      <c r="K1655" t="s">
        <v>14</v>
      </c>
      <c r="L1655" t="s">
        <v>15</v>
      </c>
      <c r="M1655" t="s">
        <v>1255</v>
      </c>
      <c r="N1655" t="s">
        <v>1256</v>
      </c>
      <c r="O1655" t="s">
        <v>1257</v>
      </c>
      <c r="P1655" t="s">
        <v>29</v>
      </c>
    </row>
    <row r="1656" spans="1:16" ht="14.25" customHeight="1" x14ac:dyDescent="0.25">
      <c r="A1656" s="3">
        <f t="shared" si="25"/>
        <v>6</v>
      </c>
      <c r="B1656" s="1">
        <v>41600</v>
      </c>
      <c r="C1656" s="2">
        <v>0.64583333333333337</v>
      </c>
      <c r="D1656"/>
      <c r="E1656"/>
      <c r="F1656"/>
      <c r="G1656">
        <v>0</v>
      </c>
      <c r="H1656">
        <v>0</v>
      </c>
      <c r="I1656">
        <v>0</v>
      </c>
      <c r="J1656">
        <v>0</v>
      </c>
      <c r="K1656" t="s">
        <v>39</v>
      </c>
      <c r="L1656" t="s">
        <v>40</v>
      </c>
      <c r="M1656"/>
      <c r="N1656"/>
      <c r="O1656"/>
      <c r="P1656"/>
    </row>
    <row r="1657" spans="1:16" ht="14.25" customHeight="1" x14ac:dyDescent="0.25">
      <c r="A1657" s="3">
        <f t="shared" si="25"/>
        <v>6</v>
      </c>
      <c r="B1657" s="1">
        <v>41600</v>
      </c>
      <c r="C1657" s="2">
        <v>0.64583333333333337</v>
      </c>
      <c r="D1657" t="s">
        <v>255</v>
      </c>
      <c r="E1657" t="s">
        <v>1489</v>
      </c>
      <c r="F1657"/>
      <c r="G1657">
        <v>1</v>
      </c>
      <c r="H1657">
        <v>0</v>
      </c>
      <c r="I1657">
        <v>0</v>
      </c>
      <c r="J1657">
        <v>0</v>
      </c>
      <c r="K1657" t="s">
        <v>14</v>
      </c>
      <c r="L1657" t="s">
        <v>15</v>
      </c>
      <c r="M1657" t="s">
        <v>1255</v>
      </c>
      <c r="N1657" t="s">
        <v>1256</v>
      </c>
      <c r="O1657" t="s">
        <v>1257</v>
      </c>
      <c r="P1657" t="s">
        <v>29</v>
      </c>
    </row>
    <row r="1658" spans="1:16" ht="14.25" customHeight="1" x14ac:dyDescent="0.25">
      <c r="A1658" s="3">
        <f t="shared" si="25"/>
        <v>6</v>
      </c>
      <c r="B1658" s="1">
        <v>41600</v>
      </c>
      <c r="C1658" s="2">
        <v>0.66666666666666663</v>
      </c>
      <c r="D1658"/>
      <c r="E1658"/>
      <c r="F1658"/>
      <c r="G1658">
        <v>0</v>
      </c>
      <c r="H1658">
        <v>0</v>
      </c>
      <c r="I1658">
        <v>0</v>
      </c>
      <c r="J1658">
        <v>0</v>
      </c>
      <c r="K1658" t="s">
        <v>39</v>
      </c>
      <c r="L1658" t="s">
        <v>40</v>
      </c>
      <c r="M1658"/>
      <c r="N1658"/>
      <c r="O1658"/>
      <c r="P1658"/>
    </row>
    <row r="1659" spans="1:16" ht="14.25" customHeight="1" x14ac:dyDescent="0.25">
      <c r="A1659" s="3">
        <f t="shared" si="25"/>
        <v>6</v>
      </c>
      <c r="B1659" s="1">
        <v>41600</v>
      </c>
      <c r="C1659" s="2">
        <v>0.6875</v>
      </c>
      <c r="D1659"/>
      <c r="E1659"/>
      <c r="F1659"/>
      <c r="G1659">
        <v>0</v>
      </c>
      <c r="H1659">
        <v>0</v>
      </c>
      <c r="I1659">
        <v>0</v>
      </c>
      <c r="J1659">
        <v>0</v>
      </c>
      <c r="K1659" t="s">
        <v>39</v>
      </c>
      <c r="L1659" t="s">
        <v>40</v>
      </c>
      <c r="M1659"/>
      <c r="N1659"/>
      <c r="O1659"/>
      <c r="P1659"/>
    </row>
    <row r="1660" spans="1:16" ht="14.25" customHeight="1" x14ac:dyDescent="0.25">
      <c r="A1660" s="3">
        <f t="shared" si="25"/>
        <v>6</v>
      </c>
      <c r="B1660" s="1">
        <v>41600</v>
      </c>
      <c r="C1660" s="2">
        <v>0.70833333333333337</v>
      </c>
      <c r="D1660"/>
      <c r="E1660"/>
      <c r="F1660"/>
      <c r="G1660">
        <v>0</v>
      </c>
      <c r="H1660">
        <v>0</v>
      </c>
      <c r="I1660">
        <v>0</v>
      </c>
      <c r="J1660">
        <v>0</v>
      </c>
      <c r="K1660" t="s">
        <v>39</v>
      </c>
      <c r="L1660" t="s">
        <v>40</v>
      </c>
      <c r="M1660"/>
      <c r="N1660"/>
      <c r="O1660"/>
      <c r="P1660"/>
    </row>
    <row r="1661" spans="1:16" ht="14.25" customHeight="1" x14ac:dyDescent="0.25">
      <c r="A1661" s="3">
        <f t="shared" si="25"/>
        <v>6</v>
      </c>
      <c r="B1661" s="1">
        <v>41600</v>
      </c>
      <c r="C1661" s="2">
        <v>0.72916666666666663</v>
      </c>
      <c r="D1661"/>
      <c r="E1661"/>
      <c r="F1661"/>
      <c r="G1661">
        <v>0</v>
      </c>
      <c r="H1661">
        <v>0</v>
      </c>
      <c r="I1661">
        <v>0</v>
      </c>
      <c r="J1661">
        <v>0</v>
      </c>
      <c r="K1661" t="s">
        <v>39</v>
      </c>
      <c r="L1661" t="s">
        <v>40</v>
      </c>
      <c r="M1661"/>
      <c r="N1661"/>
      <c r="O1661"/>
      <c r="P1661"/>
    </row>
    <row r="1662" spans="1:16" ht="14.25" customHeight="1" x14ac:dyDescent="0.25">
      <c r="A1662" s="3">
        <f t="shared" si="25"/>
        <v>6</v>
      </c>
      <c r="B1662" s="1">
        <v>41600</v>
      </c>
      <c r="C1662" s="2">
        <v>0.75</v>
      </c>
      <c r="D1662" t="s">
        <v>270</v>
      </c>
      <c r="E1662" t="s">
        <v>1480</v>
      </c>
      <c r="F1662"/>
      <c r="G1662">
        <v>0</v>
      </c>
      <c r="H1662">
        <v>1</v>
      </c>
      <c r="I1662">
        <v>0</v>
      </c>
      <c r="J1662">
        <v>0</v>
      </c>
      <c r="K1662" t="s">
        <v>39</v>
      </c>
      <c r="L1662" t="s">
        <v>40</v>
      </c>
      <c r="M1662" t="s">
        <v>1149</v>
      </c>
      <c r="N1662" t="s">
        <v>860</v>
      </c>
      <c r="O1662" t="s">
        <v>1150</v>
      </c>
      <c r="P1662" t="s">
        <v>29</v>
      </c>
    </row>
    <row r="1663" spans="1:16" ht="14.25" customHeight="1" x14ac:dyDescent="0.25">
      <c r="A1663" s="3">
        <f t="shared" si="25"/>
        <v>6</v>
      </c>
      <c r="B1663" s="1">
        <v>41600</v>
      </c>
      <c r="C1663" s="2">
        <v>0.77083333333333337</v>
      </c>
      <c r="D1663"/>
      <c r="E1663"/>
      <c r="F1663"/>
      <c r="G1663">
        <v>0</v>
      </c>
      <c r="H1663">
        <v>0</v>
      </c>
      <c r="I1663">
        <v>0</v>
      </c>
      <c r="J1663">
        <v>0</v>
      </c>
      <c r="K1663" t="s">
        <v>39</v>
      </c>
      <c r="L1663" t="s">
        <v>40</v>
      </c>
      <c r="M1663"/>
      <c r="N1663"/>
      <c r="O1663"/>
      <c r="P1663"/>
    </row>
    <row r="1664" spans="1:16" ht="14.25" customHeight="1" x14ac:dyDescent="0.25">
      <c r="A1664" s="3">
        <f t="shared" si="25"/>
        <v>6</v>
      </c>
      <c r="B1664" s="1">
        <v>41600</v>
      </c>
      <c r="C1664" s="2">
        <v>0.79166666666666663</v>
      </c>
      <c r="D1664"/>
      <c r="E1664"/>
      <c r="F1664"/>
      <c r="G1664">
        <v>0</v>
      </c>
      <c r="H1664">
        <v>0</v>
      </c>
      <c r="I1664">
        <v>0</v>
      </c>
      <c r="J1664">
        <v>0</v>
      </c>
      <c r="K1664" t="s">
        <v>39</v>
      </c>
      <c r="L1664" t="s">
        <v>40</v>
      </c>
      <c r="M1664"/>
      <c r="N1664"/>
      <c r="O1664"/>
      <c r="P1664"/>
    </row>
    <row r="1665" spans="1:17" ht="14.25" customHeight="1" x14ac:dyDescent="0.25">
      <c r="A1665" s="3">
        <f t="shared" si="25"/>
        <v>6</v>
      </c>
      <c r="B1665" s="1">
        <v>41600</v>
      </c>
      <c r="C1665" s="2">
        <v>0.8125</v>
      </c>
      <c r="D1665"/>
      <c r="E1665"/>
      <c r="F1665"/>
      <c r="G1665">
        <v>0</v>
      </c>
      <c r="H1665">
        <v>0</v>
      </c>
      <c r="I1665">
        <v>0</v>
      </c>
      <c r="J1665">
        <v>0</v>
      </c>
      <c r="K1665" t="s">
        <v>39</v>
      </c>
      <c r="L1665" t="s">
        <v>40</v>
      </c>
      <c r="M1665"/>
      <c r="N1665"/>
      <c r="O1665"/>
      <c r="P1665"/>
    </row>
    <row r="1666" spans="1:17" ht="14.25" customHeight="1" x14ac:dyDescent="0.25">
      <c r="A1666" s="3">
        <f t="shared" si="25"/>
        <v>2</v>
      </c>
      <c r="B1666" s="1">
        <v>41603</v>
      </c>
      <c r="C1666" s="2">
        <v>0.5</v>
      </c>
      <c r="D1666" t="s">
        <v>299</v>
      </c>
      <c r="E1666" t="s">
        <v>1472</v>
      </c>
      <c r="F1666"/>
      <c r="G1666">
        <v>0</v>
      </c>
      <c r="H1666">
        <v>1</v>
      </c>
      <c r="I1666">
        <v>0</v>
      </c>
      <c r="J1666">
        <v>0</v>
      </c>
      <c r="K1666" t="s">
        <v>140</v>
      </c>
      <c r="L1666" t="s">
        <v>141</v>
      </c>
      <c r="M1666" t="s">
        <v>165</v>
      </c>
      <c r="N1666" t="s">
        <v>564</v>
      </c>
      <c r="O1666" t="s">
        <v>565</v>
      </c>
      <c r="P1666" t="s">
        <v>21</v>
      </c>
    </row>
    <row r="1667" spans="1:17" ht="14.25" customHeight="1" x14ac:dyDescent="0.25">
      <c r="A1667" s="3">
        <f t="shared" ref="A1667:A1730" si="26">WEEKDAY(B1667,1)</f>
        <v>2</v>
      </c>
      <c r="B1667" s="1">
        <v>41603</v>
      </c>
      <c r="C1667" s="2">
        <v>0.5</v>
      </c>
      <c r="D1667" t="s">
        <v>255</v>
      </c>
      <c r="E1667" t="s">
        <v>1476</v>
      </c>
      <c r="F1667"/>
      <c r="G1667">
        <v>0</v>
      </c>
      <c r="H1667">
        <v>0</v>
      </c>
      <c r="I1667">
        <v>0</v>
      </c>
      <c r="J1667">
        <v>0</v>
      </c>
      <c r="K1667" t="s">
        <v>846</v>
      </c>
      <c r="L1667" t="s">
        <v>847</v>
      </c>
      <c r="M1667"/>
      <c r="N1667"/>
      <c r="O1667"/>
      <c r="P1667"/>
    </row>
    <row r="1668" spans="1:17" ht="14.25" customHeight="1" x14ac:dyDescent="0.25">
      <c r="A1668" s="3">
        <f t="shared" si="26"/>
        <v>2</v>
      </c>
      <c r="B1668" s="1">
        <v>41603</v>
      </c>
      <c r="C1668" s="2">
        <v>0.52083333333333337</v>
      </c>
      <c r="D1668" t="s">
        <v>299</v>
      </c>
      <c r="E1668" t="s">
        <v>1472</v>
      </c>
      <c r="F1668"/>
      <c r="G1668">
        <v>0</v>
      </c>
      <c r="H1668">
        <v>1</v>
      </c>
      <c r="I1668">
        <v>0</v>
      </c>
      <c r="J1668">
        <v>0</v>
      </c>
      <c r="K1668" t="s">
        <v>140</v>
      </c>
      <c r="L1668" t="s">
        <v>141</v>
      </c>
      <c r="M1668" t="s">
        <v>165</v>
      </c>
      <c r="N1668" t="s">
        <v>564</v>
      </c>
      <c r="O1668" t="s">
        <v>565</v>
      </c>
      <c r="P1668" t="s">
        <v>21</v>
      </c>
    </row>
    <row r="1669" spans="1:17" ht="14.25" customHeight="1" x14ac:dyDescent="0.25">
      <c r="A1669" s="3">
        <f t="shared" si="26"/>
        <v>2</v>
      </c>
      <c r="B1669" s="1">
        <v>41603</v>
      </c>
      <c r="C1669" s="2">
        <v>0.52083333333333337</v>
      </c>
      <c r="D1669" t="s">
        <v>249</v>
      </c>
      <c r="E1669" t="s">
        <v>1477</v>
      </c>
      <c r="F1669"/>
      <c r="G1669">
        <v>0</v>
      </c>
      <c r="H1669">
        <v>0</v>
      </c>
      <c r="I1669">
        <v>0</v>
      </c>
      <c r="J1669">
        <v>0</v>
      </c>
      <c r="K1669" t="s">
        <v>846</v>
      </c>
      <c r="L1669" t="s">
        <v>847</v>
      </c>
      <c r="M1669"/>
      <c r="N1669"/>
      <c r="O1669"/>
      <c r="P1669"/>
    </row>
    <row r="1670" spans="1:17" ht="14.25" customHeight="1" x14ac:dyDescent="0.25">
      <c r="A1670" s="3">
        <f t="shared" si="26"/>
        <v>2</v>
      </c>
      <c r="B1670" s="1">
        <v>41603</v>
      </c>
      <c r="C1670" s="2">
        <v>0.54166666666666663</v>
      </c>
      <c r="D1670" t="s">
        <v>433</v>
      </c>
      <c r="E1670" t="s">
        <v>1473</v>
      </c>
      <c r="F1670"/>
      <c r="G1670">
        <v>0</v>
      </c>
      <c r="H1670">
        <v>1</v>
      </c>
      <c r="I1670">
        <v>0</v>
      </c>
      <c r="J1670">
        <v>0</v>
      </c>
      <c r="K1670" t="s">
        <v>140</v>
      </c>
      <c r="L1670" t="s">
        <v>141</v>
      </c>
      <c r="M1670" t="s">
        <v>517</v>
      </c>
      <c r="N1670" t="s">
        <v>518</v>
      </c>
      <c r="O1670" t="s">
        <v>519</v>
      </c>
      <c r="P1670" t="s">
        <v>25</v>
      </c>
    </row>
    <row r="1671" spans="1:17" ht="14.25" customHeight="1" x14ac:dyDescent="0.25">
      <c r="A1671" s="3">
        <f t="shared" si="26"/>
        <v>2</v>
      </c>
      <c r="B1671" s="1">
        <v>41603</v>
      </c>
      <c r="C1671" s="2">
        <v>0.5625</v>
      </c>
      <c r="D1671" t="s">
        <v>299</v>
      </c>
      <c r="E1671" t="s">
        <v>1474</v>
      </c>
      <c r="F1671"/>
      <c r="G1671">
        <v>0</v>
      </c>
      <c r="H1671">
        <v>1</v>
      </c>
      <c r="I1671">
        <v>0</v>
      </c>
      <c r="J1671">
        <v>0</v>
      </c>
      <c r="K1671" t="s">
        <v>140</v>
      </c>
      <c r="L1671" t="s">
        <v>141</v>
      </c>
      <c r="M1671" t="s">
        <v>1103</v>
      </c>
      <c r="N1671" t="s">
        <v>160</v>
      </c>
      <c r="O1671" t="s">
        <v>1407</v>
      </c>
      <c r="P1671" t="s">
        <v>21</v>
      </c>
    </row>
    <row r="1672" spans="1:17" ht="14.25" customHeight="1" x14ac:dyDescent="0.25">
      <c r="A1672" s="3">
        <f t="shared" si="26"/>
        <v>2</v>
      </c>
      <c r="B1672" s="1">
        <v>41603</v>
      </c>
      <c r="C1672" s="2">
        <v>0.58333333333333337</v>
      </c>
      <c r="D1672" t="s">
        <v>250</v>
      </c>
      <c r="E1672" t="s">
        <v>1475</v>
      </c>
      <c r="F1672"/>
      <c r="G1672">
        <v>1</v>
      </c>
      <c r="H1672">
        <v>0</v>
      </c>
      <c r="I1672">
        <v>0</v>
      </c>
      <c r="J1672">
        <v>0</v>
      </c>
      <c r="K1672" t="s">
        <v>140</v>
      </c>
      <c r="L1672" t="s">
        <v>141</v>
      </c>
      <c r="M1672" t="s">
        <v>882</v>
      </c>
      <c r="N1672" t="s">
        <v>883</v>
      </c>
      <c r="O1672" t="s">
        <v>884</v>
      </c>
      <c r="P1672" t="s">
        <v>21</v>
      </c>
    </row>
    <row r="1673" spans="1:17" ht="14.25" customHeight="1" x14ac:dyDescent="0.25">
      <c r="A1673" s="3">
        <f t="shared" si="26"/>
        <v>2</v>
      </c>
      <c r="B1673" s="1">
        <v>41603</v>
      </c>
      <c r="C1673" s="2">
        <v>0.60416666666666663</v>
      </c>
      <c r="D1673" t="s">
        <v>250</v>
      </c>
      <c r="E1673" t="s">
        <v>1475</v>
      </c>
      <c r="F1673"/>
      <c r="G1673">
        <v>1</v>
      </c>
      <c r="H1673">
        <v>0</v>
      </c>
      <c r="I1673">
        <v>0</v>
      </c>
      <c r="J1673">
        <v>0</v>
      </c>
      <c r="K1673" t="s">
        <v>140</v>
      </c>
      <c r="L1673" t="s">
        <v>141</v>
      </c>
      <c r="M1673" t="s">
        <v>882</v>
      </c>
      <c r="N1673" t="s">
        <v>883</v>
      </c>
      <c r="O1673" t="s">
        <v>884</v>
      </c>
      <c r="P1673" t="s">
        <v>21</v>
      </c>
    </row>
    <row r="1674" spans="1:17" ht="14.25" customHeight="1" x14ac:dyDescent="0.25">
      <c r="A1674" s="3">
        <f t="shared" si="26"/>
        <v>2</v>
      </c>
      <c r="B1674" s="1">
        <v>41610</v>
      </c>
      <c r="C1674" s="2">
        <v>0.39583333333333331</v>
      </c>
      <c r="D1674" t="s">
        <v>299</v>
      </c>
      <c r="E1674" t="s">
        <v>1785</v>
      </c>
      <c r="F1674"/>
      <c r="G1674">
        <v>0</v>
      </c>
      <c r="H1674">
        <v>1</v>
      </c>
      <c r="I1674">
        <v>0</v>
      </c>
      <c r="J1674">
        <v>0</v>
      </c>
      <c r="K1674" t="s">
        <v>30</v>
      </c>
      <c r="L1674" t="s">
        <v>31</v>
      </c>
      <c r="M1674" t="s">
        <v>137</v>
      </c>
      <c r="N1674" t="s">
        <v>138</v>
      </c>
      <c r="O1674" t="s">
        <v>139</v>
      </c>
      <c r="P1674" t="s">
        <v>21</v>
      </c>
      <c r="Q1674"/>
    </row>
    <row r="1675" spans="1:17" ht="14.25" customHeight="1" x14ac:dyDescent="0.25">
      <c r="A1675" s="3">
        <f t="shared" si="26"/>
        <v>2</v>
      </c>
      <c r="B1675" s="1">
        <v>41610</v>
      </c>
      <c r="C1675" s="2">
        <v>0.41666666666666669</v>
      </c>
      <c r="D1675" t="s">
        <v>241</v>
      </c>
      <c r="E1675" t="s">
        <v>1408</v>
      </c>
      <c r="F1675"/>
      <c r="G1675">
        <v>0</v>
      </c>
      <c r="H1675">
        <v>1</v>
      </c>
      <c r="I1675">
        <v>0</v>
      </c>
      <c r="J1675">
        <v>0</v>
      </c>
      <c r="K1675" t="s">
        <v>30</v>
      </c>
      <c r="L1675" t="s">
        <v>31</v>
      </c>
      <c r="M1675" t="s">
        <v>137</v>
      </c>
      <c r="N1675" t="s">
        <v>138</v>
      </c>
      <c r="O1675" t="s">
        <v>139</v>
      </c>
      <c r="P1675" t="s">
        <v>21</v>
      </c>
      <c r="Q1675"/>
    </row>
    <row r="1676" spans="1:17" ht="14.25" customHeight="1" x14ac:dyDescent="0.25">
      <c r="A1676" s="3">
        <f t="shared" si="26"/>
        <v>2</v>
      </c>
      <c r="B1676" s="1">
        <v>41610</v>
      </c>
      <c r="C1676" s="2">
        <v>0.4375</v>
      </c>
      <c r="D1676" t="s">
        <v>704</v>
      </c>
      <c r="E1676" t="s">
        <v>1786</v>
      </c>
      <c r="F1676"/>
      <c r="G1676">
        <v>0</v>
      </c>
      <c r="H1676">
        <v>1</v>
      </c>
      <c r="I1676">
        <v>0</v>
      </c>
      <c r="J1676">
        <v>0</v>
      </c>
      <c r="K1676" t="s">
        <v>30</v>
      </c>
      <c r="L1676" t="s">
        <v>31</v>
      </c>
      <c r="M1676" t="s">
        <v>351</v>
      </c>
      <c r="N1676" t="s">
        <v>1710</v>
      </c>
      <c r="O1676" t="s">
        <v>1709</v>
      </c>
      <c r="P1676" t="s">
        <v>25</v>
      </c>
      <c r="Q1676"/>
    </row>
    <row r="1677" spans="1:17" ht="14.25" customHeight="1" x14ac:dyDescent="0.25">
      <c r="A1677" s="3">
        <f t="shared" si="26"/>
        <v>2</v>
      </c>
      <c r="B1677" s="1">
        <v>41610</v>
      </c>
      <c r="C1677" s="2">
        <v>0.4375</v>
      </c>
      <c r="D1677" t="s">
        <v>249</v>
      </c>
      <c r="E1677" t="s">
        <v>1789</v>
      </c>
      <c r="F1677"/>
      <c r="G1677">
        <v>0</v>
      </c>
      <c r="H1677">
        <v>1</v>
      </c>
      <c r="I1677">
        <v>0</v>
      </c>
      <c r="J1677">
        <v>1</v>
      </c>
      <c r="K1677" t="s">
        <v>57</v>
      </c>
      <c r="L1677" t="s">
        <v>58</v>
      </c>
      <c r="M1677" t="s">
        <v>1790</v>
      </c>
      <c r="N1677" t="s">
        <v>1791</v>
      </c>
      <c r="O1677" t="s">
        <v>1792</v>
      </c>
      <c r="P1677" t="s">
        <v>29</v>
      </c>
      <c r="Q1677"/>
    </row>
    <row r="1678" spans="1:17" ht="14.25" customHeight="1" x14ac:dyDescent="0.25">
      <c r="A1678" s="3">
        <f t="shared" si="26"/>
        <v>2</v>
      </c>
      <c r="B1678" s="1">
        <v>41610</v>
      </c>
      <c r="C1678" s="2">
        <v>0.45833333333333331</v>
      </c>
      <c r="D1678" t="s">
        <v>249</v>
      </c>
      <c r="E1678" t="s">
        <v>1793</v>
      </c>
      <c r="F1678"/>
      <c r="G1678">
        <v>0</v>
      </c>
      <c r="H1678">
        <v>1</v>
      </c>
      <c r="I1678">
        <v>0</v>
      </c>
      <c r="J1678">
        <v>0</v>
      </c>
      <c r="K1678" t="s">
        <v>57</v>
      </c>
      <c r="L1678" t="s">
        <v>58</v>
      </c>
      <c r="M1678" t="s">
        <v>1790</v>
      </c>
      <c r="N1678" t="s">
        <v>1791</v>
      </c>
      <c r="O1678" t="s">
        <v>1792</v>
      </c>
      <c r="P1678" t="s">
        <v>29</v>
      </c>
      <c r="Q1678"/>
    </row>
    <row r="1679" spans="1:17" ht="14.25" customHeight="1" x14ac:dyDescent="0.25">
      <c r="A1679" s="3">
        <f t="shared" si="26"/>
        <v>2</v>
      </c>
      <c r="B1679" s="1">
        <v>41610</v>
      </c>
      <c r="C1679" s="2">
        <v>0.47916666666666669</v>
      </c>
      <c r="D1679" t="s">
        <v>241</v>
      </c>
      <c r="E1679" t="s">
        <v>1804</v>
      </c>
      <c r="F1679"/>
      <c r="G1679">
        <v>0</v>
      </c>
      <c r="H1679">
        <v>1</v>
      </c>
      <c r="I1679">
        <v>0</v>
      </c>
      <c r="J1679">
        <v>0</v>
      </c>
      <c r="K1679" t="s">
        <v>57</v>
      </c>
      <c r="L1679" t="s">
        <v>58</v>
      </c>
      <c r="M1679" t="s">
        <v>1103</v>
      </c>
      <c r="N1679" t="s">
        <v>160</v>
      </c>
      <c r="O1679" t="s">
        <v>1407</v>
      </c>
      <c r="P1679" t="s">
        <v>21</v>
      </c>
      <c r="Q1679"/>
    </row>
    <row r="1680" spans="1:17" ht="14.25" customHeight="1" x14ac:dyDescent="0.25">
      <c r="A1680" s="3">
        <f t="shared" si="26"/>
        <v>2</v>
      </c>
      <c r="B1680" s="1">
        <v>41610</v>
      </c>
      <c r="C1680" s="2">
        <v>0.47916666666666669</v>
      </c>
      <c r="D1680"/>
      <c r="E1680"/>
      <c r="F1680"/>
      <c r="G1680">
        <v>0</v>
      </c>
      <c r="H1680">
        <v>0</v>
      </c>
      <c r="I1680">
        <v>0</v>
      </c>
      <c r="J1680">
        <v>0</v>
      </c>
      <c r="K1680" t="s">
        <v>135</v>
      </c>
      <c r="L1680" t="s">
        <v>136</v>
      </c>
      <c r="M1680"/>
      <c r="N1680"/>
      <c r="O1680"/>
      <c r="P1680"/>
      <c r="Q1680"/>
    </row>
    <row r="1681" spans="1:17" ht="14.25" customHeight="1" x14ac:dyDescent="0.25">
      <c r="A1681" s="3">
        <f t="shared" si="26"/>
        <v>2</v>
      </c>
      <c r="B1681" s="1">
        <v>41610</v>
      </c>
      <c r="C1681" s="2">
        <v>0.5</v>
      </c>
      <c r="D1681" t="s">
        <v>266</v>
      </c>
      <c r="E1681" t="s">
        <v>1794</v>
      </c>
      <c r="F1681"/>
      <c r="G1681">
        <v>1</v>
      </c>
      <c r="H1681">
        <v>0</v>
      </c>
      <c r="I1681">
        <v>0</v>
      </c>
      <c r="J1681">
        <v>0</v>
      </c>
      <c r="K1681" t="s">
        <v>846</v>
      </c>
      <c r="L1681" t="s">
        <v>847</v>
      </c>
      <c r="M1681" t="s">
        <v>1539</v>
      </c>
      <c r="N1681" t="s">
        <v>1540</v>
      </c>
      <c r="O1681" t="s">
        <v>1541</v>
      </c>
      <c r="P1681" t="s">
        <v>51</v>
      </c>
      <c r="Q1681"/>
    </row>
    <row r="1682" spans="1:17" ht="14.25" customHeight="1" x14ac:dyDescent="0.25">
      <c r="A1682" s="3">
        <f t="shared" si="26"/>
        <v>2</v>
      </c>
      <c r="B1682" s="1">
        <v>41610</v>
      </c>
      <c r="C1682" s="2">
        <v>0.5</v>
      </c>
      <c r="D1682" t="s">
        <v>898</v>
      </c>
      <c r="E1682" t="s">
        <v>1807</v>
      </c>
      <c r="F1682"/>
      <c r="G1682">
        <v>1</v>
      </c>
      <c r="H1682">
        <v>0</v>
      </c>
      <c r="I1682">
        <v>0</v>
      </c>
      <c r="J1682">
        <v>0</v>
      </c>
      <c r="K1682" t="s">
        <v>135</v>
      </c>
      <c r="L1682" t="s">
        <v>136</v>
      </c>
      <c r="M1682" t="s">
        <v>592</v>
      </c>
      <c r="N1682" t="s">
        <v>593</v>
      </c>
      <c r="O1682" t="s">
        <v>594</v>
      </c>
      <c r="P1682" t="s">
        <v>29</v>
      </c>
      <c r="Q1682"/>
    </row>
    <row r="1683" spans="1:17" ht="14.25" customHeight="1" x14ac:dyDescent="0.25">
      <c r="A1683" s="3">
        <f t="shared" si="26"/>
        <v>2</v>
      </c>
      <c r="B1683" s="1">
        <v>41610</v>
      </c>
      <c r="C1683" s="2">
        <v>0.52083333333333337</v>
      </c>
      <c r="D1683" t="s">
        <v>268</v>
      </c>
      <c r="E1683" t="s">
        <v>1708</v>
      </c>
      <c r="F1683"/>
      <c r="G1683">
        <v>0</v>
      </c>
      <c r="H1683">
        <v>1</v>
      </c>
      <c r="I1683">
        <v>0</v>
      </c>
      <c r="J1683">
        <v>0</v>
      </c>
      <c r="K1683" t="s">
        <v>30</v>
      </c>
      <c r="L1683" t="s">
        <v>31</v>
      </c>
      <c r="M1683" t="s">
        <v>95</v>
      </c>
      <c r="N1683" t="s">
        <v>926</v>
      </c>
      <c r="O1683" t="s">
        <v>927</v>
      </c>
      <c r="P1683" t="s">
        <v>29</v>
      </c>
      <c r="Q1683"/>
    </row>
    <row r="1684" spans="1:17" ht="14.25" customHeight="1" x14ac:dyDescent="0.25">
      <c r="A1684" s="3">
        <f t="shared" si="26"/>
        <v>2</v>
      </c>
      <c r="B1684" s="1">
        <v>41610</v>
      </c>
      <c r="C1684" s="2">
        <v>0.52083333333333337</v>
      </c>
      <c r="D1684" t="s">
        <v>266</v>
      </c>
      <c r="E1684" t="s">
        <v>1794</v>
      </c>
      <c r="F1684"/>
      <c r="G1684">
        <v>1</v>
      </c>
      <c r="H1684">
        <v>0</v>
      </c>
      <c r="I1684">
        <v>0</v>
      </c>
      <c r="J1684">
        <v>0</v>
      </c>
      <c r="K1684" t="s">
        <v>846</v>
      </c>
      <c r="L1684" t="s">
        <v>847</v>
      </c>
      <c r="M1684" t="s">
        <v>1539</v>
      </c>
      <c r="N1684" t="s">
        <v>1540</v>
      </c>
      <c r="O1684" t="s">
        <v>1541</v>
      </c>
      <c r="P1684" t="s">
        <v>51</v>
      </c>
      <c r="Q1684"/>
    </row>
    <row r="1685" spans="1:17" ht="14.25" customHeight="1" x14ac:dyDescent="0.25">
      <c r="A1685" s="3">
        <f t="shared" si="26"/>
        <v>2</v>
      </c>
      <c r="B1685" s="1">
        <v>41610</v>
      </c>
      <c r="C1685" s="2">
        <v>0.52083333333333337</v>
      </c>
      <c r="D1685" t="s">
        <v>898</v>
      </c>
      <c r="E1685" t="s">
        <v>1808</v>
      </c>
      <c r="F1685"/>
      <c r="G1685">
        <v>1</v>
      </c>
      <c r="H1685">
        <v>0</v>
      </c>
      <c r="I1685">
        <v>0</v>
      </c>
      <c r="J1685">
        <v>0</v>
      </c>
      <c r="K1685" t="s">
        <v>135</v>
      </c>
      <c r="L1685" t="s">
        <v>136</v>
      </c>
      <c r="M1685" t="s">
        <v>592</v>
      </c>
      <c r="N1685" t="s">
        <v>593</v>
      </c>
      <c r="O1685" t="s">
        <v>594</v>
      </c>
      <c r="P1685" t="s">
        <v>29</v>
      </c>
      <c r="Q1685"/>
    </row>
    <row r="1686" spans="1:17" ht="14.25" customHeight="1" x14ac:dyDescent="0.25">
      <c r="A1686" s="3">
        <f t="shared" si="26"/>
        <v>2</v>
      </c>
      <c r="B1686" s="1">
        <v>41610</v>
      </c>
      <c r="C1686" s="2">
        <v>0.54166666666666663</v>
      </c>
      <c r="D1686"/>
      <c r="E1686"/>
      <c r="F1686"/>
      <c r="G1686">
        <v>0</v>
      </c>
      <c r="H1686">
        <v>0</v>
      </c>
      <c r="I1686">
        <v>0</v>
      </c>
      <c r="J1686">
        <v>0</v>
      </c>
      <c r="K1686" t="s">
        <v>140</v>
      </c>
      <c r="L1686" t="s">
        <v>141</v>
      </c>
      <c r="M1686"/>
      <c r="N1686"/>
      <c r="O1686"/>
      <c r="P1686"/>
      <c r="Q1686"/>
    </row>
    <row r="1687" spans="1:17" ht="14.25" customHeight="1" x14ac:dyDescent="0.25">
      <c r="A1687" s="3">
        <f t="shared" si="26"/>
        <v>2</v>
      </c>
      <c r="B1687" s="1">
        <v>41610</v>
      </c>
      <c r="C1687" s="2">
        <v>0.54166666666666663</v>
      </c>
      <c r="D1687" t="s">
        <v>268</v>
      </c>
      <c r="E1687" t="s">
        <v>1805</v>
      </c>
      <c r="F1687"/>
      <c r="G1687">
        <v>0</v>
      </c>
      <c r="H1687">
        <v>1</v>
      </c>
      <c r="I1687">
        <v>0</v>
      </c>
      <c r="J1687">
        <v>0</v>
      </c>
      <c r="K1687" t="s">
        <v>57</v>
      </c>
      <c r="L1687" t="s">
        <v>58</v>
      </c>
      <c r="M1687" t="s">
        <v>95</v>
      </c>
      <c r="N1687" t="s">
        <v>926</v>
      </c>
      <c r="O1687" t="s">
        <v>927</v>
      </c>
      <c r="P1687" t="s">
        <v>29</v>
      </c>
      <c r="Q1687"/>
    </row>
    <row r="1688" spans="1:17" ht="14.25" customHeight="1" x14ac:dyDescent="0.25">
      <c r="A1688" s="3">
        <f t="shared" si="26"/>
        <v>2</v>
      </c>
      <c r="B1688" s="1">
        <v>41610</v>
      </c>
      <c r="C1688" s="2">
        <v>0.54166666666666663</v>
      </c>
      <c r="D1688" t="s">
        <v>257</v>
      </c>
      <c r="E1688" t="s">
        <v>1809</v>
      </c>
      <c r="F1688"/>
      <c r="G1688">
        <v>1</v>
      </c>
      <c r="H1688">
        <v>0</v>
      </c>
      <c r="I1688">
        <v>0</v>
      </c>
      <c r="J1688">
        <v>0</v>
      </c>
      <c r="K1688" t="s">
        <v>135</v>
      </c>
      <c r="L1688" t="s">
        <v>136</v>
      </c>
      <c r="M1688" t="s">
        <v>1579</v>
      </c>
      <c r="N1688" t="s">
        <v>1580</v>
      </c>
      <c r="O1688" t="s">
        <v>1581</v>
      </c>
      <c r="P1688" t="s">
        <v>29</v>
      </c>
      <c r="Q1688"/>
    </row>
    <row r="1689" spans="1:17" ht="14.25" customHeight="1" x14ac:dyDescent="0.25">
      <c r="A1689" s="3">
        <f t="shared" si="26"/>
        <v>2</v>
      </c>
      <c r="B1689" s="1">
        <v>41610</v>
      </c>
      <c r="C1689" s="2">
        <v>0.5625</v>
      </c>
      <c r="D1689"/>
      <c r="E1689"/>
      <c r="F1689"/>
      <c r="G1689">
        <v>0</v>
      </c>
      <c r="H1689">
        <v>0</v>
      </c>
      <c r="I1689">
        <v>0</v>
      </c>
      <c r="J1689">
        <v>0</v>
      </c>
      <c r="K1689" t="s">
        <v>140</v>
      </c>
      <c r="L1689" t="s">
        <v>141</v>
      </c>
      <c r="M1689"/>
      <c r="N1689"/>
      <c r="O1689"/>
      <c r="P1689"/>
      <c r="Q1689"/>
    </row>
    <row r="1690" spans="1:17" ht="14.25" customHeight="1" x14ac:dyDescent="0.25">
      <c r="A1690" s="3">
        <f t="shared" si="26"/>
        <v>2</v>
      </c>
      <c r="B1690" s="1">
        <v>41610</v>
      </c>
      <c r="C1690" s="2">
        <v>0.5625</v>
      </c>
      <c r="D1690" t="s">
        <v>241</v>
      </c>
      <c r="E1690" t="s">
        <v>1707</v>
      </c>
      <c r="F1690"/>
      <c r="G1690">
        <v>0</v>
      </c>
      <c r="H1690">
        <v>1</v>
      </c>
      <c r="I1690">
        <v>0</v>
      </c>
      <c r="J1690">
        <v>0</v>
      </c>
      <c r="K1690" t="s">
        <v>57</v>
      </c>
      <c r="L1690" t="s">
        <v>58</v>
      </c>
      <c r="M1690" t="s">
        <v>156</v>
      </c>
      <c r="N1690" t="s">
        <v>157</v>
      </c>
      <c r="O1690" t="s">
        <v>158</v>
      </c>
      <c r="P1690" t="s">
        <v>25</v>
      </c>
      <c r="Q1690"/>
    </row>
    <row r="1691" spans="1:17" ht="14.25" customHeight="1" x14ac:dyDescent="0.25">
      <c r="A1691" s="3">
        <f t="shared" si="26"/>
        <v>2</v>
      </c>
      <c r="B1691" s="1">
        <v>41610</v>
      </c>
      <c r="C1691" s="2">
        <v>0.58333333333333337</v>
      </c>
      <c r="D1691"/>
      <c r="E1691"/>
      <c r="F1691"/>
      <c r="G1691">
        <v>0</v>
      </c>
      <c r="H1691">
        <v>0</v>
      </c>
      <c r="I1691">
        <v>0</v>
      </c>
      <c r="J1691">
        <v>0</v>
      </c>
      <c r="K1691" t="s">
        <v>140</v>
      </c>
      <c r="L1691" t="s">
        <v>141</v>
      </c>
      <c r="M1691"/>
      <c r="N1691"/>
      <c r="O1691"/>
      <c r="P1691"/>
      <c r="Q1691"/>
    </row>
    <row r="1692" spans="1:17" ht="14.25" customHeight="1" x14ac:dyDescent="0.25">
      <c r="A1692" s="3">
        <f t="shared" si="26"/>
        <v>2</v>
      </c>
      <c r="B1692" s="1">
        <v>41610</v>
      </c>
      <c r="C1692" s="2">
        <v>0.58333333333333337</v>
      </c>
      <c r="D1692" t="s">
        <v>241</v>
      </c>
      <c r="E1692" t="s">
        <v>1806</v>
      </c>
      <c r="F1692"/>
      <c r="G1692">
        <v>0</v>
      </c>
      <c r="H1692">
        <v>1</v>
      </c>
      <c r="I1692">
        <v>0</v>
      </c>
      <c r="J1692">
        <v>0</v>
      </c>
      <c r="K1692" t="s">
        <v>57</v>
      </c>
      <c r="L1692" t="s">
        <v>58</v>
      </c>
      <c r="M1692" t="s">
        <v>156</v>
      </c>
      <c r="N1692" t="s">
        <v>157</v>
      </c>
      <c r="O1692" t="s">
        <v>158</v>
      </c>
      <c r="P1692" t="s">
        <v>25</v>
      </c>
      <c r="Q1692"/>
    </row>
    <row r="1693" spans="1:17" ht="14.25" customHeight="1" x14ac:dyDescent="0.25">
      <c r="A1693" s="3">
        <f t="shared" si="26"/>
        <v>2</v>
      </c>
      <c r="B1693" s="1">
        <v>41610</v>
      </c>
      <c r="C1693" s="2">
        <v>0.60416666666666663</v>
      </c>
      <c r="D1693" t="s">
        <v>443</v>
      </c>
      <c r="E1693" t="s">
        <v>1787</v>
      </c>
      <c r="F1693"/>
      <c r="G1693">
        <v>0</v>
      </c>
      <c r="H1693">
        <v>1</v>
      </c>
      <c r="I1693">
        <v>0</v>
      </c>
      <c r="J1693">
        <v>0</v>
      </c>
      <c r="K1693" t="s">
        <v>140</v>
      </c>
      <c r="L1693" t="s">
        <v>141</v>
      </c>
      <c r="M1693" t="s">
        <v>417</v>
      </c>
      <c r="N1693" t="s">
        <v>418</v>
      </c>
      <c r="O1693" t="s">
        <v>419</v>
      </c>
      <c r="P1693" t="s">
        <v>21</v>
      </c>
      <c r="Q1693"/>
    </row>
    <row r="1694" spans="1:17" ht="14.25" customHeight="1" x14ac:dyDescent="0.25">
      <c r="A1694" s="3">
        <f t="shared" si="26"/>
        <v>2</v>
      </c>
      <c r="B1694" s="1">
        <v>41610</v>
      </c>
      <c r="C1694" s="2">
        <v>0.72916666666666663</v>
      </c>
      <c r="D1694" t="s">
        <v>240</v>
      </c>
      <c r="E1694" t="s">
        <v>1712</v>
      </c>
      <c r="F1694"/>
      <c r="G1694">
        <v>0</v>
      </c>
      <c r="H1694">
        <v>1</v>
      </c>
      <c r="I1694">
        <v>0</v>
      </c>
      <c r="J1694">
        <v>0</v>
      </c>
      <c r="K1694" t="s">
        <v>69</v>
      </c>
      <c r="L1694" t="s">
        <v>70</v>
      </c>
      <c r="M1694" t="s">
        <v>550</v>
      </c>
      <c r="N1694" t="s">
        <v>875</v>
      </c>
      <c r="O1694" t="s">
        <v>1482</v>
      </c>
      <c r="P1694" t="s">
        <v>21</v>
      </c>
      <c r="Q1694"/>
    </row>
    <row r="1695" spans="1:17" ht="14.25" customHeight="1" x14ac:dyDescent="0.25">
      <c r="A1695" s="3">
        <f t="shared" si="26"/>
        <v>2</v>
      </c>
      <c r="B1695" s="1">
        <v>41610</v>
      </c>
      <c r="C1695" s="2">
        <v>0.72916666666666663</v>
      </c>
      <c r="D1695" t="s">
        <v>529</v>
      </c>
      <c r="E1695" t="s">
        <v>1798</v>
      </c>
      <c r="F1695"/>
      <c r="G1695">
        <v>1</v>
      </c>
      <c r="H1695">
        <v>0</v>
      </c>
      <c r="I1695">
        <v>0</v>
      </c>
      <c r="J1695">
        <v>0</v>
      </c>
      <c r="K1695" t="s">
        <v>81</v>
      </c>
      <c r="L1695" t="s">
        <v>82</v>
      </c>
      <c r="M1695" t="s">
        <v>560</v>
      </c>
      <c r="N1695" t="s">
        <v>561</v>
      </c>
      <c r="O1695" t="s">
        <v>562</v>
      </c>
      <c r="P1695" t="s">
        <v>29</v>
      </c>
      <c r="Q1695"/>
    </row>
    <row r="1696" spans="1:17" ht="14.25" customHeight="1" x14ac:dyDescent="0.25">
      <c r="A1696" s="3">
        <f t="shared" si="26"/>
        <v>2</v>
      </c>
      <c r="B1696" s="1">
        <v>41610</v>
      </c>
      <c r="C1696" s="2">
        <v>0.75</v>
      </c>
      <c r="D1696" t="s">
        <v>249</v>
      </c>
      <c r="E1696" t="s">
        <v>1795</v>
      </c>
      <c r="F1696"/>
      <c r="G1696">
        <v>0</v>
      </c>
      <c r="H1696">
        <v>1</v>
      </c>
      <c r="I1696">
        <v>0</v>
      </c>
      <c r="J1696">
        <v>0</v>
      </c>
      <c r="K1696" t="s">
        <v>69</v>
      </c>
      <c r="L1696" t="s">
        <v>70</v>
      </c>
      <c r="M1696" t="s">
        <v>656</v>
      </c>
      <c r="N1696" t="s">
        <v>1478</v>
      </c>
      <c r="O1696" t="s">
        <v>1479</v>
      </c>
      <c r="P1696" t="s">
        <v>29</v>
      </c>
      <c r="Q1696"/>
    </row>
    <row r="1697" spans="1:17" ht="14.25" customHeight="1" x14ac:dyDescent="0.25">
      <c r="A1697" s="3">
        <f t="shared" si="26"/>
        <v>2</v>
      </c>
      <c r="B1697" s="1">
        <v>41610</v>
      </c>
      <c r="C1697" s="2">
        <v>0.75</v>
      </c>
      <c r="D1697" t="s">
        <v>529</v>
      </c>
      <c r="E1697" t="s">
        <v>1799</v>
      </c>
      <c r="F1697"/>
      <c r="G1697">
        <v>0</v>
      </c>
      <c r="H1697">
        <v>1</v>
      </c>
      <c r="I1697">
        <v>0</v>
      </c>
      <c r="J1697">
        <v>1</v>
      </c>
      <c r="K1697" t="s">
        <v>81</v>
      </c>
      <c r="L1697" t="s">
        <v>82</v>
      </c>
      <c r="M1697" t="s">
        <v>177</v>
      </c>
      <c r="N1697" t="s">
        <v>582</v>
      </c>
      <c r="O1697" t="s">
        <v>1447</v>
      </c>
      <c r="P1697" t="s">
        <v>29</v>
      </c>
      <c r="Q1697"/>
    </row>
    <row r="1698" spans="1:17" ht="14.25" customHeight="1" x14ac:dyDescent="0.25">
      <c r="A1698" s="3">
        <f t="shared" si="26"/>
        <v>2</v>
      </c>
      <c r="B1698" s="1">
        <v>41610</v>
      </c>
      <c r="C1698" s="2">
        <v>0.77083333333333337</v>
      </c>
      <c r="D1698" t="s">
        <v>249</v>
      </c>
      <c r="E1698" t="s">
        <v>1796</v>
      </c>
      <c r="F1698"/>
      <c r="G1698">
        <v>0</v>
      </c>
      <c r="H1698">
        <v>1</v>
      </c>
      <c r="I1698">
        <v>0</v>
      </c>
      <c r="J1698">
        <v>0</v>
      </c>
      <c r="K1698" t="s">
        <v>69</v>
      </c>
      <c r="L1698" t="s">
        <v>70</v>
      </c>
      <c r="M1698" t="s">
        <v>656</v>
      </c>
      <c r="N1698" t="s">
        <v>1478</v>
      </c>
      <c r="O1698" t="s">
        <v>1479</v>
      </c>
      <c r="P1698" t="s">
        <v>29</v>
      </c>
      <c r="Q1698"/>
    </row>
    <row r="1699" spans="1:17" ht="14.25" customHeight="1" x14ac:dyDescent="0.25">
      <c r="A1699" s="3">
        <f t="shared" si="26"/>
        <v>2</v>
      </c>
      <c r="B1699" s="1">
        <v>41610</v>
      </c>
      <c r="C1699" s="2">
        <v>0.77083333333333337</v>
      </c>
      <c r="D1699" t="s">
        <v>529</v>
      </c>
      <c r="E1699" t="s">
        <v>1799</v>
      </c>
      <c r="F1699"/>
      <c r="G1699">
        <v>0</v>
      </c>
      <c r="H1699">
        <v>1</v>
      </c>
      <c r="I1699">
        <v>0</v>
      </c>
      <c r="J1699">
        <v>1</v>
      </c>
      <c r="K1699" t="s">
        <v>81</v>
      </c>
      <c r="L1699" t="s">
        <v>82</v>
      </c>
      <c r="M1699" t="s">
        <v>177</v>
      </c>
      <c r="N1699" t="s">
        <v>582</v>
      </c>
      <c r="O1699" t="s">
        <v>1447</v>
      </c>
      <c r="P1699" t="s">
        <v>29</v>
      </c>
      <c r="Q1699"/>
    </row>
    <row r="1700" spans="1:17" ht="14.25" customHeight="1" x14ac:dyDescent="0.25">
      <c r="A1700" s="3">
        <f t="shared" si="26"/>
        <v>2</v>
      </c>
      <c r="B1700" s="1">
        <v>41610</v>
      </c>
      <c r="C1700" s="2">
        <v>0.79166666666666663</v>
      </c>
      <c r="D1700"/>
      <c r="E1700"/>
      <c r="F1700"/>
      <c r="G1700">
        <v>0</v>
      </c>
      <c r="H1700">
        <v>0</v>
      </c>
      <c r="I1700">
        <v>0</v>
      </c>
      <c r="J1700">
        <v>0</v>
      </c>
      <c r="K1700" t="s">
        <v>14</v>
      </c>
      <c r="L1700" t="s">
        <v>15</v>
      </c>
      <c r="M1700"/>
      <c r="N1700"/>
      <c r="O1700"/>
      <c r="P1700"/>
      <c r="Q1700"/>
    </row>
    <row r="1701" spans="1:17" ht="14.25" customHeight="1" x14ac:dyDescent="0.25">
      <c r="A1701" s="3">
        <f t="shared" si="26"/>
        <v>2</v>
      </c>
      <c r="B1701" s="1">
        <v>41610</v>
      </c>
      <c r="C1701" s="2">
        <v>0.79166666666666663</v>
      </c>
      <c r="D1701" t="s">
        <v>240</v>
      </c>
      <c r="E1701" t="s">
        <v>1797</v>
      </c>
      <c r="F1701"/>
      <c r="G1701">
        <v>0</v>
      </c>
      <c r="H1701">
        <v>1</v>
      </c>
      <c r="I1701">
        <v>0</v>
      </c>
      <c r="J1701">
        <v>0</v>
      </c>
      <c r="K1701" t="s">
        <v>69</v>
      </c>
      <c r="L1701" t="s">
        <v>70</v>
      </c>
      <c r="M1701" t="s">
        <v>451</v>
      </c>
      <c r="N1701" t="s">
        <v>452</v>
      </c>
      <c r="O1701" t="s">
        <v>453</v>
      </c>
      <c r="P1701" t="s">
        <v>29</v>
      </c>
      <c r="Q1701"/>
    </row>
    <row r="1702" spans="1:17" ht="14.25" customHeight="1" x14ac:dyDescent="0.25">
      <c r="A1702" s="3">
        <f t="shared" si="26"/>
        <v>2</v>
      </c>
      <c r="B1702" s="1">
        <v>41610</v>
      </c>
      <c r="C1702" s="2">
        <v>0.79166666666666663</v>
      </c>
      <c r="D1702" t="s">
        <v>257</v>
      </c>
      <c r="E1702" t="s">
        <v>1711</v>
      </c>
      <c r="F1702"/>
      <c r="G1702">
        <v>1</v>
      </c>
      <c r="H1702">
        <v>0</v>
      </c>
      <c r="I1702">
        <v>0</v>
      </c>
      <c r="J1702">
        <v>0</v>
      </c>
      <c r="K1702" t="s">
        <v>81</v>
      </c>
      <c r="L1702" t="s">
        <v>82</v>
      </c>
      <c r="M1702" t="s">
        <v>550</v>
      </c>
      <c r="N1702" t="s">
        <v>875</v>
      </c>
      <c r="O1702" t="s">
        <v>1482</v>
      </c>
      <c r="P1702" t="s">
        <v>21</v>
      </c>
      <c r="Q1702"/>
    </row>
    <row r="1703" spans="1:17" ht="14.25" customHeight="1" x14ac:dyDescent="0.25">
      <c r="A1703" s="3">
        <f t="shared" si="26"/>
        <v>2</v>
      </c>
      <c r="B1703" s="1">
        <v>41610</v>
      </c>
      <c r="C1703" s="2">
        <v>0.8125</v>
      </c>
      <c r="D1703"/>
      <c r="E1703"/>
      <c r="F1703"/>
      <c r="G1703">
        <v>0</v>
      </c>
      <c r="H1703">
        <v>0</v>
      </c>
      <c r="I1703">
        <v>0</v>
      </c>
      <c r="J1703">
        <v>0</v>
      </c>
      <c r="K1703" t="s">
        <v>14</v>
      </c>
      <c r="L1703" t="s">
        <v>15</v>
      </c>
      <c r="M1703"/>
      <c r="N1703"/>
      <c r="O1703"/>
      <c r="P1703"/>
      <c r="Q1703"/>
    </row>
    <row r="1704" spans="1:17" ht="14.25" customHeight="1" x14ac:dyDescent="0.25">
      <c r="A1704" s="3">
        <f t="shared" si="26"/>
        <v>2</v>
      </c>
      <c r="B1704" s="1">
        <v>41610</v>
      </c>
      <c r="C1704" s="2">
        <v>0.8125</v>
      </c>
      <c r="D1704"/>
      <c r="E1704"/>
      <c r="F1704"/>
      <c r="G1704">
        <v>0</v>
      </c>
      <c r="H1704">
        <v>0</v>
      </c>
      <c r="I1704">
        <v>0</v>
      </c>
      <c r="J1704">
        <v>0</v>
      </c>
      <c r="K1704" t="s">
        <v>81</v>
      </c>
      <c r="L1704" t="s">
        <v>82</v>
      </c>
      <c r="M1704"/>
      <c r="N1704"/>
      <c r="O1704"/>
      <c r="P1704"/>
      <c r="Q1704"/>
    </row>
    <row r="1705" spans="1:17" ht="14.25" customHeight="1" x14ac:dyDescent="0.25">
      <c r="A1705" s="3">
        <f t="shared" si="26"/>
        <v>2</v>
      </c>
      <c r="B1705" s="1">
        <v>41610</v>
      </c>
      <c r="C1705" s="2">
        <v>0.83333333333333337</v>
      </c>
      <c r="D1705"/>
      <c r="E1705"/>
      <c r="F1705"/>
      <c r="G1705">
        <v>0</v>
      </c>
      <c r="H1705">
        <v>0</v>
      </c>
      <c r="I1705">
        <v>0</v>
      </c>
      <c r="J1705">
        <v>0</v>
      </c>
      <c r="K1705" t="s">
        <v>14</v>
      </c>
      <c r="L1705" t="s">
        <v>15</v>
      </c>
      <c r="M1705"/>
      <c r="N1705"/>
      <c r="O1705"/>
      <c r="P1705"/>
      <c r="Q1705"/>
    </row>
    <row r="1706" spans="1:17" ht="14.25" customHeight="1" x14ac:dyDescent="0.25">
      <c r="A1706" s="3">
        <f t="shared" si="26"/>
        <v>2</v>
      </c>
      <c r="B1706" s="1">
        <v>41610</v>
      </c>
      <c r="C1706" s="2">
        <v>0.83333333333333337</v>
      </c>
      <c r="D1706" t="s">
        <v>529</v>
      </c>
      <c r="E1706" t="s">
        <v>1800</v>
      </c>
      <c r="F1706"/>
      <c r="G1706">
        <v>0</v>
      </c>
      <c r="H1706">
        <v>1</v>
      </c>
      <c r="I1706">
        <v>0</v>
      </c>
      <c r="J1706">
        <v>1</v>
      </c>
      <c r="K1706" t="s">
        <v>81</v>
      </c>
      <c r="L1706" t="s">
        <v>82</v>
      </c>
      <c r="M1706" t="s">
        <v>1801</v>
      </c>
      <c r="N1706" t="s">
        <v>1802</v>
      </c>
      <c r="O1706" t="s">
        <v>1803</v>
      </c>
      <c r="P1706" t="s">
        <v>29</v>
      </c>
      <c r="Q1706"/>
    </row>
    <row r="1707" spans="1:17" ht="14.25" customHeight="1" x14ac:dyDescent="0.25">
      <c r="A1707" s="3">
        <f t="shared" si="26"/>
        <v>2</v>
      </c>
      <c r="B1707" s="1">
        <v>41610</v>
      </c>
      <c r="C1707" s="2">
        <v>0.85416666666666663</v>
      </c>
      <c r="D1707"/>
      <c r="E1707"/>
      <c r="F1707"/>
      <c r="G1707">
        <v>0</v>
      </c>
      <c r="H1707">
        <v>0</v>
      </c>
      <c r="I1707">
        <v>0</v>
      </c>
      <c r="J1707">
        <v>0</v>
      </c>
      <c r="K1707" t="s">
        <v>14</v>
      </c>
      <c r="L1707" t="s">
        <v>15</v>
      </c>
      <c r="M1707"/>
      <c r="N1707"/>
      <c r="O1707"/>
      <c r="P1707"/>
      <c r="Q1707"/>
    </row>
    <row r="1708" spans="1:17" ht="14.25" customHeight="1" x14ac:dyDescent="0.25">
      <c r="A1708" s="3">
        <f t="shared" si="26"/>
        <v>2</v>
      </c>
      <c r="B1708" s="1">
        <v>41610</v>
      </c>
      <c r="C1708" s="2">
        <v>0.85416666666666663</v>
      </c>
      <c r="D1708" t="s">
        <v>255</v>
      </c>
      <c r="E1708" t="s">
        <v>1788</v>
      </c>
      <c r="F1708"/>
      <c r="G1708">
        <v>0</v>
      </c>
      <c r="H1708">
        <v>1</v>
      </c>
      <c r="I1708">
        <v>0</v>
      </c>
      <c r="J1708">
        <v>0</v>
      </c>
      <c r="K1708" t="s">
        <v>81</v>
      </c>
      <c r="L1708" t="s">
        <v>82</v>
      </c>
      <c r="M1708" t="s">
        <v>135</v>
      </c>
      <c r="N1708" t="s">
        <v>1220</v>
      </c>
      <c r="O1708" t="s">
        <v>1221</v>
      </c>
      <c r="P1708" t="s">
        <v>29</v>
      </c>
      <c r="Q1708"/>
    </row>
    <row r="1709" spans="1:17" ht="14.25" customHeight="1" x14ac:dyDescent="0.25">
      <c r="A1709" s="3">
        <f t="shared" si="26"/>
        <v>3</v>
      </c>
      <c r="B1709" s="1">
        <v>41611</v>
      </c>
      <c r="C1709" s="2">
        <v>0.54166666666666663</v>
      </c>
      <c r="D1709"/>
      <c r="E1709"/>
      <c r="F1709"/>
      <c r="G1709">
        <v>0</v>
      </c>
      <c r="H1709">
        <v>0</v>
      </c>
      <c r="I1709">
        <v>0</v>
      </c>
      <c r="J1709">
        <v>0</v>
      </c>
      <c r="K1709" t="s">
        <v>14</v>
      </c>
      <c r="L1709" t="s">
        <v>15</v>
      </c>
      <c r="M1709"/>
      <c r="N1709"/>
      <c r="O1709"/>
      <c r="P1709"/>
      <c r="Q1709"/>
    </row>
    <row r="1710" spans="1:17" ht="14.25" customHeight="1" x14ac:dyDescent="0.25">
      <c r="A1710" s="3">
        <f t="shared" si="26"/>
        <v>3</v>
      </c>
      <c r="B1710" s="1">
        <v>41611</v>
      </c>
      <c r="C1710" s="2">
        <v>0.5625</v>
      </c>
      <c r="D1710"/>
      <c r="E1710"/>
      <c r="F1710"/>
      <c r="G1710">
        <v>0</v>
      </c>
      <c r="H1710">
        <v>0</v>
      </c>
      <c r="I1710">
        <v>0</v>
      </c>
      <c r="J1710">
        <v>0</v>
      </c>
      <c r="K1710" t="s">
        <v>14</v>
      </c>
      <c r="L1710" t="s">
        <v>15</v>
      </c>
      <c r="M1710"/>
      <c r="N1710"/>
      <c r="O1710"/>
      <c r="P1710"/>
      <c r="Q1710"/>
    </row>
    <row r="1711" spans="1:17" ht="14.25" customHeight="1" x14ac:dyDescent="0.25">
      <c r="A1711" s="3">
        <f t="shared" si="26"/>
        <v>3</v>
      </c>
      <c r="B1711" s="1">
        <v>41611</v>
      </c>
      <c r="C1711" s="2">
        <v>0.58333333333333337</v>
      </c>
      <c r="D1711" t="s">
        <v>247</v>
      </c>
      <c r="E1711" t="s">
        <v>1773</v>
      </c>
      <c r="F1711"/>
      <c r="G1711">
        <v>0</v>
      </c>
      <c r="H1711">
        <v>1</v>
      </c>
      <c r="I1711">
        <v>0</v>
      </c>
      <c r="J1711">
        <v>0</v>
      </c>
      <c r="K1711" t="s">
        <v>39</v>
      </c>
      <c r="L1711" t="s">
        <v>40</v>
      </c>
      <c r="M1711" t="s">
        <v>1179</v>
      </c>
      <c r="N1711" t="s">
        <v>1180</v>
      </c>
      <c r="O1711" t="s">
        <v>1181</v>
      </c>
      <c r="P1711" t="s">
        <v>25</v>
      </c>
      <c r="Q1711"/>
    </row>
    <row r="1712" spans="1:17" ht="14.25" customHeight="1" x14ac:dyDescent="0.25">
      <c r="A1712" s="3">
        <f t="shared" si="26"/>
        <v>3</v>
      </c>
      <c r="B1712" s="1">
        <v>41611</v>
      </c>
      <c r="C1712" s="2">
        <v>0.58333333333333337</v>
      </c>
      <c r="D1712"/>
      <c r="E1712"/>
      <c r="F1712"/>
      <c r="G1712">
        <v>0</v>
      </c>
      <c r="H1712">
        <v>0</v>
      </c>
      <c r="I1712">
        <v>0</v>
      </c>
      <c r="J1712">
        <v>0</v>
      </c>
      <c r="K1712" t="s">
        <v>14</v>
      </c>
      <c r="L1712" t="s">
        <v>15</v>
      </c>
      <c r="M1712"/>
      <c r="N1712"/>
      <c r="O1712"/>
      <c r="P1712"/>
      <c r="Q1712"/>
    </row>
    <row r="1713" spans="1:17" ht="14.25" customHeight="1" x14ac:dyDescent="0.25">
      <c r="A1713" s="3">
        <f t="shared" si="26"/>
        <v>3</v>
      </c>
      <c r="B1713" s="1">
        <v>41611</v>
      </c>
      <c r="C1713" s="2">
        <v>0.60416666666666663</v>
      </c>
      <c r="D1713"/>
      <c r="E1713"/>
      <c r="F1713"/>
      <c r="G1713">
        <v>0</v>
      </c>
      <c r="H1713">
        <v>0</v>
      </c>
      <c r="I1713">
        <v>0</v>
      </c>
      <c r="J1713">
        <v>0</v>
      </c>
      <c r="K1713" t="s">
        <v>14</v>
      </c>
      <c r="L1713" t="s">
        <v>15</v>
      </c>
      <c r="M1713"/>
      <c r="N1713"/>
      <c r="O1713"/>
      <c r="P1713"/>
      <c r="Q1713"/>
    </row>
    <row r="1714" spans="1:17" ht="14.25" customHeight="1" x14ac:dyDescent="0.25">
      <c r="A1714" s="3">
        <f t="shared" si="26"/>
        <v>3</v>
      </c>
      <c r="B1714" s="1">
        <v>41611</v>
      </c>
      <c r="C1714" s="2">
        <v>0.60416666666666663</v>
      </c>
      <c r="D1714"/>
      <c r="E1714"/>
      <c r="F1714"/>
      <c r="G1714">
        <v>0</v>
      </c>
      <c r="H1714">
        <v>0</v>
      </c>
      <c r="I1714">
        <v>0</v>
      </c>
      <c r="J1714">
        <v>0</v>
      </c>
      <c r="K1714" t="s">
        <v>135</v>
      </c>
      <c r="L1714" t="s">
        <v>136</v>
      </c>
      <c r="M1714"/>
      <c r="N1714"/>
      <c r="O1714"/>
      <c r="P1714"/>
      <c r="Q1714"/>
    </row>
    <row r="1715" spans="1:17" ht="14.25" customHeight="1" x14ac:dyDescent="0.25">
      <c r="A1715" s="3">
        <f t="shared" si="26"/>
        <v>3</v>
      </c>
      <c r="B1715" s="1">
        <v>41611</v>
      </c>
      <c r="C1715" s="2">
        <v>0.625</v>
      </c>
      <c r="D1715" t="s">
        <v>715</v>
      </c>
      <c r="E1715" t="s">
        <v>1434</v>
      </c>
      <c r="F1715"/>
      <c r="G1715">
        <v>1</v>
      </c>
      <c r="H1715">
        <v>0</v>
      </c>
      <c r="I1715">
        <v>0</v>
      </c>
      <c r="J1715">
        <v>0</v>
      </c>
      <c r="K1715" t="s">
        <v>39</v>
      </c>
      <c r="L1715" t="s">
        <v>40</v>
      </c>
      <c r="M1715" t="s">
        <v>48</v>
      </c>
      <c r="N1715" t="s">
        <v>49</v>
      </c>
      <c r="O1715" t="s">
        <v>50</v>
      </c>
      <c r="P1715" t="s">
        <v>51</v>
      </c>
      <c r="Q1715"/>
    </row>
    <row r="1716" spans="1:17" ht="14.25" customHeight="1" x14ac:dyDescent="0.25">
      <c r="A1716" s="3">
        <f t="shared" si="26"/>
        <v>3</v>
      </c>
      <c r="B1716" s="1">
        <v>41611</v>
      </c>
      <c r="C1716" s="2">
        <v>0.625</v>
      </c>
      <c r="D1716"/>
      <c r="E1716"/>
      <c r="F1716"/>
      <c r="G1716">
        <v>0</v>
      </c>
      <c r="H1716">
        <v>0</v>
      </c>
      <c r="I1716">
        <v>0</v>
      </c>
      <c r="J1716">
        <v>0</v>
      </c>
      <c r="K1716" t="s">
        <v>14</v>
      </c>
      <c r="L1716" t="s">
        <v>15</v>
      </c>
      <c r="M1716"/>
      <c r="N1716"/>
      <c r="O1716"/>
      <c r="P1716"/>
      <c r="Q1716"/>
    </row>
    <row r="1717" spans="1:17" ht="14.25" customHeight="1" x14ac:dyDescent="0.25">
      <c r="A1717" s="3">
        <f t="shared" si="26"/>
        <v>3</v>
      </c>
      <c r="B1717" s="1">
        <v>41611</v>
      </c>
      <c r="C1717" s="2">
        <v>0.625</v>
      </c>
      <c r="D1717" t="s">
        <v>335</v>
      </c>
      <c r="E1717" t="s">
        <v>1783</v>
      </c>
      <c r="F1717"/>
      <c r="G1717">
        <v>0</v>
      </c>
      <c r="H1717">
        <v>1</v>
      </c>
      <c r="I1717">
        <v>0</v>
      </c>
      <c r="J1717">
        <v>0</v>
      </c>
      <c r="K1717" t="s">
        <v>135</v>
      </c>
      <c r="L1717" t="s">
        <v>136</v>
      </c>
      <c r="M1717" t="s">
        <v>1526</v>
      </c>
      <c r="N1717" t="s">
        <v>1527</v>
      </c>
      <c r="O1717" t="s">
        <v>1528</v>
      </c>
      <c r="P1717" t="s">
        <v>25</v>
      </c>
      <c r="Q1717"/>
    </row>
    <row r="1718" spans="1:17" ht="14.25" customHeight="1" x14ac:dyDescent="0.25">
      <c r="A1718" s="3">
        <f t="shared" si="26"/>
        <v>3</v>
      </c>
      <c r="B1718" s="1">
        <v>41611</v>
      </c>
      <c r="C1718" s="2">
        <v>0.64583333333333337</v>
      </c>
      <c r="D1718" t="s">
        <v>273</v>
      </c>
      <c r="E1718" t="s">
        <v>1743</v>
      </c>
      <c r="F1718"/>
      <c r="G1718">
        <v>0</v>
      </c>
      <c r="H1718">
        <v>1</v>
      </c>
      <c r="I1718">
        <v>0</v>
      </c>
      <c r="J1718">
        <v>1</v>
      </c>
      <c r="K1718" t="s">
        <v>39</v>
      </c>
      <c r="L1718" t="s">
        <v>40</v>
      </c>
      <c r="M1718" t="s">
        <v>1744</v>
      </c>
      <c r="N1718" t="s">
        <v>373</v>
      </c>
      <c r="O1718" t="s">
        <v>1745</v>
      </c>
      <c r="P1718" t="s">
        <v>51</v>
      </c>
      <c r="Q1718"/>
    </row>
    <row r="1719" spans="1:17" ht="14.25" customHeight="1" x14ac:dyDescent="0.25">
      <c r="A1719" s="3">
        <f t="shared" si="26"/>
        <v>3</v>
      </c>
      <c r="B1719" s="1">
        <v>41611</v>
      </c>
      <c r="C1719" s="2">
        <v>0.64583333333333337</v>
      </c>
      <c r="D1719"/>
      <c r="E1719"/>
      <c r="F1719"/>
      <c r="G1719">
        <v>0</v>
      </c>
      <c r="H1719">
        <v>0</v>
      </c>
      <c r="I1719">
        <v>0</v>
      </c>
      <c r="J1719">
        <v>0</v>
      </c>
      <c r="K1719" t="s">
        <v>14</v>
      </c>
      <c r="L1719" t="s">
        <v>15</v>
      </c>
      <c r="M1719"/>
      <c r="N1719"/>
      <c r="O1719"/>
      <c r="P1719"/>
      <c r="Q1719"/>
    </row>
    <row r="1720" spans="1:17" ht="14.25" customHeight="1" x14ac:dyDescent="0.25">
      <c r="A1720" s="3">
        <f t="shared" si="26"/>
        <v>3</v>
      </c>
      <c r="B1720" s="1">
        <v>41611</v>
      </c>
      <c r="C1720" s="2">
        <v>0.64583333333333337</v>
      </c>
      <c r="D1720" t="s">
        <v>335</v>
      </c>
      <c r="E1720" t="s">
        <v>1784</v>
      </c>
      <c r="F1720"/>
      <c r="G1720">
        <v>0</v>
      </c>
      <c r="H1720">
        <v>1</v>
      </c>
      <c r="I1720">
        <v>0</v>
      </c>
      <c r="J1720">
        <v>0</v>
      </c>
      <c r="K1720" t="s">
        <v>135</v>
      </c>
      <c r="L1720" t="s">
        <v>136</v>
      </c>
      <c r="M1720" t="s">
        <v>1209</v>
      </c>
      <c r="N1720" t="s">
        <v>1210</v>
      </c>
      <c r="O1720" t="s">
        <v>1211</v>
      </c>
      <c r="P1720" t="s">
        <v>21</v>
      </c>
      <c r="Q1720"/>
    </row>
    <row r="1721" spans="1:17" ht="14.25" customHeight="1" x14ac:dyDescent="0.25">
      <c r="A1721" s="3">
        <f t="shared" si="26"/>
        <v>3</v>
      </c>
      <c r="B1721" s="1">
        <v>41611</v>
      </c>
      <c r="C1721" s="2">
        <v>0.66666666666666663</v>
      </c>
      <c r="D1721" t="s">
        <v>273</v>
      </c>
      <c r="E1721" t="s">
        <v>1743</v>
      </c>
      <c r="F1721"/>
      <c r="G1721">
        <v>0</v>
      </c>
      <c r="H1721">
        <v>1</v>
      </c>
      <c r="I1721">
        <v>0</v>
      </c>
      <c r="J1721">
        <v>0</v>
      </c>
      <c r="K1721" t="s">
        <v>39</v>
      </c>
      <c r="L1721" t="s">
        <v>40</v>
      </c>
      <c r="M1721" t="s">
        <v>1744</v>
      </c>
      <c r="N1721" t="s">
        <v>373</v>
      </c>
      <c r="O1721" t="s">
        <v>1745</v>
      </c>
      <c r="P1721" t="s">
        <v>51</v>
      </c>
      <c r="Q1721"/>
    </row>
    <row r="1722" spans="1:17" ht="14.25" customHeight="1" x14ac:dyDescent="0.25">
      <c r="A1722" s="3">
        <f t="shared" si="26"/>
        <v>3</v>
      </c>
      <c r="B1722" s="1">
        <v>41611</v>
      </c>
      <c r="C1722" s="2">
        <v>0.66666666666666663</v>
      </c>
      <c r="D1722" t="s">
        <v>335</v>
      </c>
      <c r="E1722" t="s">
        <v>1784</v>
      </c>
      <c r="F1722"/>
      <c r="G1722">
        <v>0</v>
      </c>
      <c r="H1722">
        <v>1</v>
      </c>
      <c r="I1722">
        <v>0</v>
      </c>
      <c r="J1722">
        <v>0</v>
      </c>
      <c r="K1722" t="s">
        <v>135</v>
      </c>
      <c r="L1722" t="s">
        <v>136</v>
      </c>
      <c r="M1722" t="s">
        <v>1209</v>
      </c>
      <c r="N1722" t="s">
        <v>1210</v>
      </c>
      <c r="O1722" t="s">
        <v>1211</v>
      </c>
      <c r="P1722" t="s">
        <v>21</v>
      </c>
      <c r="Q1722"/>
    </row>
    <row r="1723" spans="1:17" ht="14.25" customHeight="1" x14ac:dyDescent="0.25">
      <c r="A1723" s="3">
        <f t="shared" si="26"/>
        <v>3</v>
      </c>
      <c r="B1723" s="1">
        <v>41611</v>
      </c>
      <c r="C1723" s="2">
        <v>0.6875</v>
      </c>
      <c r="D1723" t="s">
        <v>273</v>
      </c>
      <c r="E1723" t="s">
        <v>1778</v>
      </c>
      <c r="F1723"/>
      <c r="G1723">
        <v>1</v>
      </c>
      <c r="H1723">
        <v>0</v>
      </c>
      <c r="I1723">
        <v>0</v>
      </c>
      <c r="J1723">
        <v>1</v>
      </c>
      <c r="K1723" t="s">
        <v>39</v>
      </c>
      <c r="L1723" t="s">
        <v>40</v>
      </c>
      <c r="M1723" t="s">
        <v>1779</v>
      </c>
      <c r="N1723" t="s">
        <v>1780</v>
      </c>
      <c r="O1723" t="s">
        <v>1781</v>
      </c>
      <c r="P1723" t="s">
        <v>55</v>
      </c>
      <c r="Q1723"/>
    </row>
    <row r="1724" spans="1:17" ht="14.25" customHeight="1" x14ac:dyDescent="0.25">
      <c r="A1724" s="3">
        <f t="shared" si="26"/>
        <v>3</v>
      </c>
      <c r="B1724" s="1">
        <v>41611</v>
      </c>
      <c r="C1724" s="2">
        <v>0.70833333333333337</v>
      </c>
      <c r="D1724"/>
      <c r="E1724"/>
      <c r="F1724"/>
      <c r="G1724">
        <v>0</v>
      </c>
      <c r="H1724">
        <v>0</v>
      </c>
      <c r="I1724">
        <v>0</v>
      </c>
      <c r="J1724">
        <v>0</v>
      </c>
      <c r="K1724" t="s">
        <v>39</v>
      </c>
      <c r="L1724" t="s">
        <v>40</v>
      </c>
      <c r="M1724"/>
      <c r="N1724"/>
      <c r="O1724"/>
      <c r="P1724"/>
      <c r="Q1724"/>
    </row>
    <row r="1725" spans="1:17" ht="14.25" customHeight="1" x14ac:dyDescent="0.25">
      <c r="A1725" s="3">
        <f t="shared" si="26"/>
        <v>3</v>
      </c>
      <c r="B1725" s="1">
        <v>41611</v>
      </c>
      <c r="C1725" s="2">
        <v>0.72916666666666663</v>
      </c>
      <c r="D1725" t="s">
        <v>245</v>
      </c>
      <c r="E1725" t="s">
        <v>1725</v>
      </c>
      <c r="F1725"/>
      <c r="G1725">
        <v>0</v>
      </c>
      <c r="H1725">
        <v>1</v>
      </c>
      <c r="I1725">
        <v>0</v>
      </c>
      <c r="J1725">
        <v>0</v>
      </c>
      <c r="K1725" t="s">
        <v>39</v>
      </c>
      <c r="L1725" t="s">
        <v>40</v>
      </c>
      <c r="M1725" t="s">
        <v>41</v>
      </c>
      <c r="N1725" t="s">
        <v>42</v>
      </c>
      <c r="O1725" t="s">
        <v>43</v>
      </c>
      <c r="P1725" t="s">
        <v>25</v>
      </c>
      <c r="Q1725"/>
    </row>
    <row r="1726" spans="1:17" ht="14.25" customHeight="1" x14ac:dyDescent="0.25">
      <c r="A1726" s="3">
        <f t="shared" si="26"/>
        <v>3</v>
      </c>
      <c r="B1726" s="1">
        <v>41611</v>
      </c>
      <c r="C1726" s="2">
        <v>0.75</v>
      </c>
      <c r="D1726" t="s">
        <v>245</v>
      </c>
      <c r="E1726" t="s">
        <v>1725</v>
      </c>
      <c r="F1726"/>
      <c r="G1726">
        <v>0</v>
      </c>
      <c r="H1726">
        <v>1</v>
      </c>
      <c r="I1726">
        <v>0</v>
      </c>
      <c r="J1726">
        <v>0</v>
      </c>
      <c r="K1726" t="s">
        <v>39</v>
      </c>
      <c r="L1726" t="s">
        <v>40</v>
      </c>
      <c r="M1726" t="s">
        <v>41</v>
      </c>
      <c r="N1726" t="s">
        <v>42</v>
      </c>
      <c r="O1726" t="s">
        <v>43</v>
      </c>
      <c r="P1726" t="s">
        <v>25</v>
      </c>
      <c r="Q1726"/>
    </row>
    <row r="1727" spans="1:17" ht="14.25" customHeight="1" x14ac:dyDescent="0.25">
      <c r="A1727" s="3">
        <f t="shared" si="26"/>
        <v>3</v>
      </c>
      <c r="B1727" s="1">
        <v>41611</v>
      </c>
      <c r="C1727" s="2">
        <v>0.75</v>
      </c>
      <c r="D1727" t="s">
        <v>240</v>
      </c>
      <c r="E1727" t="s">
        <v>1776</v>
      </c>
      <c r="F1727"/>
      <c r="G1727">
        <v>1</v>
      </c>
      <c r="H1727">
        <v>0</v>
      </c>
      <c r="I1727">
        <v>0</v>
      </c>
      <c r="J1727">
        <v>0</v>
      </c>
      <c r="K1727" t="s">
        <v>69</v>
      </c>
      <c r="L1727" t="s">
        <v>70</v>
      </c>
      <c r="M1727" t="s">
        <v>451</v>
      </c>
      <c r="N1727" t="s">
        <v>452</v>
      </c>
      <c r="O1727" t="s">
        <v>453</v>
      </c>
      <c r="P1727" t="s">
        <v>29</v>
      </c>
      <c r="Q1727"/>
    </row>
    <row r="1728" spans="1:17" ht="14.25" customHeight="1" x14ac:dyDescent="0.25">
      <c r="A1728" s="3">
        <f t="shared" si="26"/>
        <v>3</v>
      </c>
      <c r="B1728" s="1">
        <v>41611</v>
      </c>
      <c r="C1728" s="2">
        <v>0.77083333333333337</v>
      </c>
      <c r="D1728" t="s">
        <v>270</v>
      </c>
      <c r="E1728" t="s">
        <v>1782</v>
      </c>
      <c r="F1728"/>
      <c r="G1728">
        <v>0</v>
      </c>
      <c r="H1728">
        <v>1</v>
      </c>
      <c r="I1728">
        <v>0</v>
      </c>
      <c r="J1728">
        <v>0</v>
      </c>
      <c r="K1728" t="s">
        <v>39</v>
      </c>
      <c r="L1728" t="s">
        <v>40</v>
      </c>
      <c r="M1728" t="s">
        <v>865</v>
      </c>
      <c r="N1728" t="s">
        <v>866</v>
      </c>
      <c r="O1728" t="s">
        <v>867</v>
      </c>
      <c r="P1728" t="s">
        <v>29</v>
      </c>
      <c r="Q1728"/>
    </row>
    <row r="1729" spans="1:17" ht="14.25" customHeight="1" x14ac:dyDescent="0.25">
      <c r="A1729" s="3">
        <f t="shared" si="26"/>
        <v>3</v>
      </c>
      <c r="B1729" s="1">
        <v>41611</v>
      </c>
      <c r="C1729" s="2">
        <v>0.77083333333333337</v>
      </c>
      <c r="D1729"/>
      <c r="E1729"/>
      <c r="F1729"/>
      <c r="G1729">
        <v>0</v>
      </c>
      <c r="H1729">
        <v>0</v>
      </c>
      <c r="I1729">
        <v>0</v>
      </c>
      <c r="J1729">
        <v>0</v>
      </c>
      <c r="K1729" t="s">
        <v>69</v>
      </c>
      <c r="L1729" t="s">
        <v>70</v>
      </c>
      <c r="M1729"/>
      <c r="N1729"/>
      <c r="O1729"/>
      <c r="P1729"/>
      <c r="Q1729"/>
    </row>
    <row r="1730" spans="1:17" ht="14.25" customHeight="1" x14ac:dyDescent="0.25">
      <c r="A1730" s="3">
        <f t="shared" si="26"/>
        <v>3</v>
      </c>
      <c r="B1730" s="1">
        <v>41611</v>
      </c>
      <c r="C1730" s="2">
        <v>0.79166666666666663</v>
      </c>
      <c r="D1730" t="s">
        <v>270</v>
      </c>
      <c r="E1730" t="s">
        <v>1774</v>
      </c>
      <c r="F1730"/>
      <c r="G1730">
        <v>0</v>
      </c>
      <c r="H1730">
        <v>1</v>
      </c>
      <c r="I1730">
        <v>0</v>
      </c>
      <c r="J1730">
        <v>0</v>
      </c>
      <c r="K1730" t="s">
        <v>39</v>
      </c>
      <c r="L1730" t="s">
        <v>40</v>
      </c>
      <c r="M1730" t="s">
        <v>1149</v>
      </c>
      <c r="N1730" t="s">
        <v>860</v>
      </c>
      <c r="O1730" t="s">
        <v>1150</v>
      </c>
      <c r="P1730" t="s">
        <v>29</v>
      </c>
      <c r="Q1730"/>
    </row>
    <row r="1731" spans="1:17" ht="14.25" customHeight="1" x14ac:dyDescent="0.25">
      <c r="A1731" s="3">
        <f t="shared" ref="A1731:A1794" si="27">WEEKDAY(B1731,1)</f>
        <v>3</v>
      </c>
      <c r="B1731" s="1">
        <v>41611</v>
      </c>
      <c r="C1731" s="2">
        <v>0.79166666666666663</v>
      </c>
      <c r="D1731"/>
      <c r="E1731"/>
      <c r="F1731"/>
      <c r="G1731">
        <v>0</v>
      </c>
      <c r="H1731">
        <v>0</v>
      </c>
      <c r="I1731">
        <v>0</v>
      </c>
      <c r="J1731">
        <v>0</v>
      </c>
      <c r="K1731" t="s">
        <v>69</v>
      </c>
      <c r="L1731" t="s">
        <v>70</v>
      </c>
      <c r="M1731"/>
      <c r="N1731"/>
      <c r="O1731"/>
      <c r="P1731"/>
      <c r="Q1731"/>
    </row>
    <row r="1732" spans="1:17" ht="14.25" customHeight="1" x14ac:dyDescent="0.25">
      <c r="A1732" s="3">
        <f t="shared" si="27"/>
        <v>3</v>
      </c>
      <c r="B1732" s="1">
        <v>41611</v>
      </c>
      <c r="C1732" s="2">
        <v>0.79166666666666663</v>
      </c>
      <c r="D1732"/>
      <c r="E1732"/>
      <c r="F1732"/>
      <c r="G1732">
        <v>0</v>
      </c>
      <c r="H1732">
        <v>0</v>
      </c>
      <c r="I1732">
        <v>0</v>
      </c>
      <c r="J1732">
        <v>0</v>
      </c>
      <c r="K1732" t="s">
        <v>69</v>
      </c>
      <c r="L1732" t="s">
        <v>70</v>
      </c>
      <c r="M1732"/>
      <c r="N1732"/>
      <c r="O1732"/>
      <c r="P1732"/>
      <c r="Q1732"/>
    </row>
    <row r="1733" spans="1:17" ht="14.25" customHeight="1" x14ac:dyDescent="0.25">
      <c r="A1733" s="3">
        <f t="shared" si="27"/>
        <v>3</v>
      </c>
      <c r="B1733" s="1">
        <v>41611</v>
      </c>
      <c r="C1733" s="2">
        <v>0.8125</v>
      </c>
      <c r="D1733" t="s">
        <v>270</v>
      </c>
      <c r="E1733" t="s">
        <v>1775</v>
      </c>
      <c r="F1733"/>
      <c r="G1733">
        <v>0</v>
      </c>
      <c r="H1733">
        <v>1</v>
      </c>
      <c r="I1733">
        <v>0</v>
      </c>
      <c r="J1733">
        <v>0</v>
      </c>
      <c r="K1733" t="s">
        <v>39</v>
      </c>
      <c r="L1733" t="s">
        <v>40</v>
      </c>
      <c r="M1733" t="s">
        <v>522</v>
      </c>
      <c r="N1733" t="s">
        <v>27</v>
      </c>
      <c r="O1733" t="s">
        <v>523</v>
      </c>
      <c r="P1733" t="s">
        <v>29</v>
      </c>
      <c r="Q1733"/>
    </row>
    <row r="1734" spans="1:17" ht="14.25" customHeight="1" x14ac:dyDescent="0.25">
      <c r="A1734" s="3">
        <f t="shared" si="27"/>
        <v>3</v>
      </c>
      <c r="B1734" s="1">
        <v>41611</v>
      </c>
      <c r="C1734" s="2">
        <v>0.8125</v>
      </c>
      <c r="D1734" t="s">
        <v>240</v>
      </c>
      <c r="E1734" t="s">
        <v>1777</v>
      </c>
      <c r="F1734"/>
      <c r="G1734">
        <v>1</v>
      </c>
      <c r="H1734">
        <v>0</v>
      </c>
      <c r="I1734">
        <v>0</v>
      </c>
      <c r="J1734">
        <v>0</v>
      </c>
      <c r="K1734" t="s">
        <v>69</v>
      </c>
      <c r="L1734" t="s">
        <v>70</v>
      </c>
      <c r="M1734" t="s">
        <v>451</v>
      </c>
      <c r="N1734" t="s">
        <v>452</v>
      </c>
      <c r="O1734" t="s">
        <v>453</v>
      </c>
      <c r="P1734" t="s">
        <v>29</v>
      </c>
      <c r="Q1734"/>
    </row>
    <row r="1735" spans="1:17" ht="14.25" customHeight="1" x14ac:dyDescent="0.25">
      <c r="A1735" s="3">
        <f t="shared" si="27"/>
        <v>4</v>
      </c>
      <c r="B1735" s="1">
        <v>41612</v>
      </c>
      <c r="C1735" s="2">
        <v>0.375</v>
      </c>
      <c r="D1735"/>
      <c r="E1735"/>
      <c r="F1735"/>
      <c r="G1735">
        <v>0</v>
      </c>
      <c r="H1735">
        <v>0</v>
      </c>
      <c r="I1735">
        <v>0</v>
      </c>
      <c r="J1735">
        <v>0</v>
      </c>
      <c r="K1735" t="s">
        <v>16</v>
      </c>
      <c r="L1735" t="s">
        <v>17</v>
      </c>
      <c r="M1735"/>
      <c r="N1735"/>
      <c r="O1735"/>
      <c r="P1735"/>
      <c r="Q1735"/>
    </row>
    <row r="1736" spans="1:17" ht="14.25" customHeight="1" x14ac:dyDescent="0.25">
      <c r="A1736" s="3">
        <f t="shared" si="27"/>
        <v>4</v>
      </c>
      <c r="B1736" s="1">
        <v>41612</v>
      </c>
      <c r="C1736" s="2">
        <v>0.39583333333333331</v>
      </c>
      <c r="D1736"/>
      <c r="E1736"/>
      <c r="F1736"/>
      <c r="G1736">
        <v>0</v>
      </c>
      <c r="H1736">
        <v>0</v>
      </c>
      <c r="I1736">
        <v>0</v>
      </c>
      <c r="J1736">
        <v>0</v>
      </c>
      <c r="K1736" t="s">
        <v>16</v>
      </c>
      <c r="L1736" t="s">
        <v>17</v>
      </c>
      <c r="M1736"/>
      <c r="N1736"/>
      <c r="O1736"/>
      <c r="P1736"/>
      <c r="Q1736"/>
    </row>
    <row r="1737" spans="1:17" ht="14.25" customHeight="1" x14ac:dyDescent="0.25">
      <c r="A1737" s="3">
        <f t="shared" si="27"/>
        <v>4</v>
      </c>
      <c r="B1737" s="1">
        <v>41612</v>
      </c>
      <c r="C1737" s="2">
        <v>0.41666666666666669</v>
      </c>
      <c r="D1737"/>
      <c r="E1737"/>
      <c r="F1737"/>
      <c r="G1737">
        <v>0</v>
      </c>
      <c r="H1737">
        <v>0</v>
      </c>
      <c r="I1737">
        <v>0</v>
      </c>
      <c r="J1737">
        <v>0</v>
      </c>
      <c r="K1737" t="s">
        <v>16</v>
      </c>
      <c r="L1737" t="s">
        <v>17</v>
      </c>
      <c r="M1737"/>
      <c r="N1737"/>
      <c r="O1737"/>
      <c r="P1737"/>
      <c r="Q1737"/>
    </row>
    <row r="1738" spans="1:17" ht="14.25" customHeight="1" x14ac:dyDescent="0.25">
      <c r="A1738" s="3">
        <f t="shared" si="27"/>
        <v>4</v>
      </c>
      <c r="B1738" s="1">
        <v>41612</v>
      </c>
      <c r="C1738" s="2">
        <v>0.4375</v>
      </c>
      <c r="D1738"/>
      <c r="E1738"/>
      <c r="F1738"/>
      <c r="G1738">
        <v>0</v>
      </c>
      <c r="H1738">
        <v>0</v>
      </c>
      <c r="I1738">
        <v>0</v>
      </c>
      <c r="J1738">
        <v>0</v>
      </c>
      <c r="K1738" t="s">
        <v>16</v>
      </c>
      <c r="L1738" t="s">
        <v>17</v>
      </c>
      <c r="M1738"/>
      <c r="N1738"/>
      <c r="O1738"/>
      <c r="P1738"/>
      <c r="Q1738"/>
    </row>
    <row r="1739" spans="1:17" ht="14.25" customHeight="1" x14ac:dyDescent="0.25">
      <c r="A1739" s="3">
        <f t="shared" si="27"/>
        <v>4</v>
      </c>
      <c r="B1739" s="1">
        <v>41612</v>
      </c>
      <c r="C1739" s="2">
        <v>0.45833333333333331</v>
      </c>
      <c r="D1739"/>
      <c r="E1739"/>
      <c r="F1739"/>
      <c r="G1739">
        <v>0</v>
      </c>
      <c r="H1739">
        <v>0</v>
      </c>
      <c r="I1739">
        <v>0</v>
      </c>
      <c r="J1739">
        <v>0</v>
      </c>
      <c r="K1739" t="s">
        <v>16</v>
      </c>
      <c r="L1739" t="s">
        <v>17</v>
      </c>
      <c r="M1739"/>
      <c r="N1739"/>
      <c r="O1739"/>
      <c r="P1739"/>
      <c r="Q1739"/>
    </row>
    <row r="1740" spans="1:17" ht="14.25" customHeight="1" x14ac:dyDescent="0.25">
      <c r="A1740" s="3">
        <f t="shared" si="27"/>
        <v>4</v>
      </c>
      <c r="B1740" s="1">
        <v>41612</v>
      </c>
      <c r="C1740" s="2">
        <v>0.5</v>
      </c>
      <c r="D1740"/>
      <c r="E1740"/>
      <c r="F1740"/>
      <c r="G1740">
        <v>0</v>
      </c>
      <c r="H1740">
        <v>0</v>
      </c>
      <c r="I1740">
        <v>0</v>
      </c>
      <c r="J1740">
        <v>0</v>
      </c>
      <c r="K1740" t="s">
        <v>140</v>
      </c>
      <c r="L1740" t="s">
        <v>141</v>
      </c>
      <c r="M1740"/>
      <c r="N1740"/>
      <c r="O1740"/>
      <c r="P1740"/>
      <c r="Q1740"/>
    </row>
    <row r="1741" spans="1:17" ht="14.25" customHeight="1" x14ac:dyDescent="0.25">
      <c r="A1741" s="3">
        <f t="shared" si="27"/>
        <v>4</v>
      </c>
      <c r="B1741" s="1">
        <v>41612</v>
      </c>
      <c r="C1741" s="2">
        <v>0.5</v>
      </c>
      <c r="D1741" t="s">
        <v>266</v>
      </c>
      <c r="E1741" t="s">
        <v>1751</v>
      </c>
      <c r="F1741"/>
      <c r="G1741">
        <v>0</v>
      </c>
      <c r="H1741">
        <v>1</v>
      </c>
      <c r="I1741">
        <v>0</v>
      </c>
      <c r="J1741">
        <v>0</v>
      </c>
      <c r="K1741" t="s">
        <v>846</v>
      </c>
      <c r="L1741" t="s">
        <v>847</v>
      </c>
      <c r="M1741" t="s">
        <v>1539</v>
      </c>
      <c r="N1741" t="s">
        <v>1540</v>
      </c>
      <c r="O1741" t="s">
        <v>1541</v>
      </c>
      <c r="P1741" t="s">
        <v>51</v>
      </c>
      <c r="Q1741"/>
    </row>
    <row r="1742" spans="1:17" ht="14.25" customHeight="1" x14ac:dyDescent="0.25">
      <c r="A1742" s="3">
        <f t="shared" si="27"/>
        <v>4</v>
      </c>
      <c r="B1742" s="1">
        <v>41612</v>
      </c>
      <c r="C1742" s="2">
        <v>0.52083333333333337</v>
      </c>
      <c r="D1742"/>
      <c r="E1742"/>
      <c r="F1742"/>
      <c r="G1742">
        <v>0</v>
      </c>
      <c r="H1742">
        <v>0</v>
      </c>
      <c r="I1742">
        <v>0</v>
      </c>
      <c r="J1742">
        <v>0</v>
      </c>
      <c r="K1742" t="s">
        <v>140</v>
      </c>
      <c r="L1742" t="s">
        <v>141</v>
      </c>
      <c r="M1742"/>
      <c r="N1742"/>
      <c r="O1742"/>
      <c r="P1742"/>
      <c r="Q1742"/>
    </row>
    <row r="1743" spans="1:17" ht="14.25" customHeight="1" x14ac:dyDescent="0.25">
      <c r="A1743" s="3">
        <f t="shared" si="27"/>
        <v>4</v>
      </c>
      <c r="B1743" s="1">
        <v>41612</v>
      </c>
      <c r="C1743" s="2">
        <v>0.52083333333333337</v>
      </c>
      <c r="D1743" t="s">
        <v>266</v>
      </c>
      <c r="E1743" t="s">
        <v>1751</v>
      </c>
      <c r="F1743"/>
      <c r="G1743">
        <v>0</v>
      </c>
      <c r="H1743">
        <v>1</v>
      </c>
      <c r="I1743">
        <v>0</v>
      </c>
      <c r="J1743">
        <v>0</v>
      </c>
      <c r="K1743" t="s">
        <v>846</v>
      </c>
      <c r="L1743" t="s">
        <v>847</v>
      </c>
      <c r="M1743" t="s">
        <v>1539</v>
      </c>
      <c r="N1743" t="s">
        <v>1540</v>
      </c>
      <c r="O1743" t="s">
        <v>1541</v>
      </c>
      <c r="P1743" t="s">
        <v>51</v>
      </c>
      <c r="Q1743"/>
    </row>
    <row r="1744" spans="1:17" ht="14.25" customHeight="1" x14ac:dyDescent="0.25">
      <c r="A1744" s="3">
        <f t="shared" si="27"/>
        <v>4</v>
      </c>
      <c r="B1744" s="1">
        <v>41612</v>
      </c>
      <c r="C1744" s="2">
        <v>0.54166666666666663</v>
      </c>
      <c r="D1744" t="s">
        <v>443</v>
      </c>
      <c r="E1744" t="s">
        <v>1748</v>
      </c>
      <c r="F1744"/>
      <c r="G1744">
        <v>0</v>
      </c>
      <c r="H1744">
        <v>1</v>
      </c>
      <c r="I1744">
        <v>0</v>
      </c>
      <c r="J1744">
        <v>0</v>
      </c>
      <c r="K1744" t="s">
        <v>140</v>
      </c>
      <c r="L1744" t="s">
        <v>141</v>
      </c>
      <c r="M1744" t="s">
        <v>1010</v>
      </c>
      <c r="N1744" t="s">
        <v>98</v>
      </c>
      <c r="O1744" t="s">
        <v>1011</v>
      </c>
      <c r="P1744" t="s">
        <v>21</v>
      </c>
      <c r="Q1744"/>
    </row>
    <row r="1745" spans="1:17" ht="14.25" customHeight="1" x14ac:dyDescent="0.25">
      <c r="A1745" s="3">
        <f t="shared" si="27"/>
        <v>4</v>
      </c>
      <c r="B1745" s="1">
        <v>41612</v>
      </c>
      <c r="C1745" s="2">
        <v>0.5625</v>
      </c>
      <c r="D1745" t="s">
        <v>443</v>
      </c>
      <c r="E1745" t="s">
        <v>534</v>
      </c>
      <c r="F1745"/>
      <c r="G1745">
        <v>0</v>
      </c>
      <c r="H1745">
        <v>1</v>
      </c>
      <c r="I1745">
        <v>0</v>
      </c>
      <c r="J1745">
        <v>0</v>
      </c>
      <c r="K1745" t="s">
        <v>140</v>
      </c>
      <c r="L1745" t="s">
        <v>141</v>
      </c>
      <c r="M1745" t="s">
        <v>1010</v>
      </c>
      <c r="N1745" t="s">
        <v>98</v>
      </c>
      <c r="O1745" t="s">
        <v>1011</v>
      </c>
      <c r="P1745" t="s">
        <v>21</v>
      </c>
      <c r="Q1745"/>
    </row>
    <row r="1746" spans="1:17" ht="14.25" customHeight="1" x14ac:dyDescent="0.25">
      <c r="A1746" s="3">
        <f t="shared" si="27"/>
        <v>4</v>
      </c>
      <c r="B1746" s="1">
        <v>41612</v>
      </c>
      <c r="C1746" s="2">
        <v>0.5625</v>
      </c>
      <c r="D1746" t="s">
        <v>704</v>
      </c>
      <c r="E1746" t="s">
        <v>1717</v>
      </c>
      <c r="F1746"/>
      <c r="G1746">
        <v>0</v>
      </c>
      <c r="H1746">
        <v>1</v>
      </c>
      <c r="I1746">
        <v>0</v>
      </c>
      <c r="J1746">
        <v>0</v>
      </c>
      <c r="K1746" t="s">
        <v>30</v>
      </c>
      <c r="L1746" t="s">
        <v>31</v>
      </c>
      <c r="M1746" t="s">
        <v>41</v>
      </c>
      <c r="N1746" t="s">
        <v>42</v>
      </c>
      <c r="O1746" t="s">
        <v>43</v>
      </c>
      <c r="P1746" t="s">
        <v>25</v>
      </c>
      <c r="Q1746"/>
    </row>
    <row r="1747" spans="1:17" ht="14.25" customHeight="1" x14ac:dyDescent="0.25">
      <c r="A1747" s="3">
        <f t="shared" si="27"/>
        <v>4</v>
      </c>
      <c r="B1747" s="1">
        <v>41612</v>
      </c>
      <c r="C1747" s="2">
        <v>0.58333333333333337</v>
      </c>
      <c r="D1747" t="s">
        <v>443</v>
      </c>
      <c r="E1747" t="s">
        <v>1749</v>
      </c>
      <c r="F1747"/>
      <c r="G1747">
        <v>0</v>
      </c>
      <c r="H1747">
        <v>1</v>
      </c>
      <c r="I1747">
        <v>0</v>
      </c>
      <c r="J1747">
        <v>0</v>
      </c>
      <c r="K1747" t="s">
        <v>140</v>
      </c>
      <c r="L1747" t="s">
        <v>141</v>
      </c>
      <c r="M1747" t="s">
        <v>1431</v>
      </c>
      <c r="N1747" t="s">
        <v>1432</v>
      </c>
      <c r="O1747" t="s">
        <v>1433</v>
      </c>
      <c r="P1747" t="s">
        <v>21</v>
      </c>
      <c r="Q1747"/>
    </row>
    <row r="1748" spans="1:17" ht="14.25" customHeight="1" x14ac:dyDescent="0.25">
      <c r="A1748" s="3">
        <f t="shared" si="27"/>
        <v>4</v>
      </c>
      <c r="B1748" s="1">
        <v>41612</v>
      </c>
      <c r="C1748" s="2">
        <v>0.58333333333333337</v>
      </c>
      <c r="D1748" t="s">
        <v>273</v>
      </c>
      <c r="E1748" t="s">
        <v>1743</v>
      </c>
      <c r="F1748"/>
      <c r="G1748">
        <v>0</v>
      </c>
      <c r="H1748">
        <v>1</v>
      </c>
      <c r="I1748">
        <v>0</v>
      </c>
      <c r="J1748">
        <v>0</v>
      </c>
      <c r="K1748" t="s">
        <v>39</v>
      </c>
      <c r="L1748" t="s">
        <v>40</v>
      </c>
      <c r="M1748" t="s">
        <v>1744</v>
      </c>
      <c r="N1748" t="s">
        <v>373</v>
      </c>
      <c r="O1748" t="s">
        <v>1745</v>
      </c>
      <c r="P1748" t="s">
        <v>51</v>
      </c>
      <c r="Q1748"/>
    </row>
    <row r="1749" spans="1:17" ht="14.25" customHeight="1" x14ac:dyDescent="0.25">
      <c r="A1749" s="3">
        <f t="shared" si="27"/>
        <v>4</v>
      </c>
      <c r="B1749" s="1">
        <v>41612</v>
      </c>
      <c r="C1749" s="2">
        <v>0.58333333333333337</v>
      </c>
      <c r="D1749" t="s">
        <v>250</v>
      </c>
      <c r="E1749" t="s">
        <v>1760</v>
      </c>
      <c r="F1749"/>
      <c r="G1749">
        <v>0</v>
      </c>
      <c r="H1749">
        <v>1</v>
      </c>
      <c r="I1749">
        <v>0</v>
      </c>
      <c r="J1749">
        <v>0</v>
      </c>
      <c r="K1749" t="s">
        <v>30</v>
      </c>
      <c r="L1749" t="s">
        <v>31</v>
      </c>
      <c r="M1749" t="s">
        <v>882</v>
      </c>
      <c r="N1749" t="s">
        <v>883</v>
      </c>
      <c r="O1749" t="s">
        <v>884</v>
      </c>
      <c r="P1749" t="s">
        <v>21</v>
      </c>
      <c r="Q1749"/>
    </row>
    <row r="1750" spans="1:17" ht="14.25" customHeight="1" x14ac:dyDescent="0.25">
      <c r="A1750" s="3">
        <f t="shared" si="27"/>
        <v>4</v>
      </c>
      <c r="B1750" s="1">
        <v>41612</v>
      </c>
      <c r="C1750" s="2">
        <v>0.60416666666666663</v>
      </c>
      <c r="D1750" t="s">
        <v>443</v>
      </c>
      <c r="E1750" t="s">
        <v>1750</v>
      </c>
      <c r="F1750"/>
      <c r="G1750">
        <v>0</v>
      </c>
      <c r="H1750">
        <v>1</v>
      </c>
      <c r="I1750">
        <v>0</v>
      </c>
      <c r="J1750">
        <v>0</v>
      </c>
      <c r="K1750" t="s">
        <v>140</v>
      </c>
      <c r="L1750" t="s">
        <v>141</v>
      </c>
      <c r="M1750" t="s">
        <v>1431</v>
      </c>
      <c r="N1750" t="s">
        <v>1432</v>
      </c>
      <c r="O1750" t="s">
        <v>1433</v>
      </c>
      <c r="P1750" t="s">
        <v>21</v>
      </c>
      <c r="Q1750"/>
    </row>
    <row r="1751" spans="1:17" ht="14.25" customHeight="1" x14ac:dyDescent="0.25">
      <c r="A1751" s="3">
        <f t="shared" si="27"/>
        <v>4</v>
      </c>
      <c r="B1751" s="1">
        <v>41612</v>
      </c>
      <c r="C1751" s="2">
        <v>0.60416666666666663</v>
      </c>
      <c r="D1751" t="s">
        <v>273</v>
      </c>
      <c r="E1751" t="s">
        <v>1743</v>
      </c>
      <c r="F1751"/>
      <c r="G1751">
        <v>0</v>
      </c>
      <c r="H1751">
        <v>1</v>
      </c>
      <c r="I1751">
        <v>0</v>
      </c>
      <c r="J1751">
        <v>0</v>
      </c>
      <c r="K1751" t="s">
        <v>39</v>
      </c>
      <c r="L1751" t="s">
        <v>40</v>
      </c>
      <c r="M1751" t="s">
        <v>1744</v>
      </c>
      <c r="N1751" t="s">
        <v>373</v>
      </c>
      <c r="O1751" t="s">
        <v>1745</v>
      </c>
      <c r="P1751" t="s">
        <v>51</v>
      </c>
      <c r="Q1751"/>
    </row>
    <row r="1752" spans="1:17" ht="14.25" customHeight="1" x14ac:dyDescent="0.25">
      <c r="A1752" s="3">
        <f t="shared" si="27"/>
        <v>4</v>
      </c>
      <c r="B1752" s="1">
        <v>41612</v>
      </c>
      <c r="C1752" s="2">
        <v>0.60416666666666663</v>
      </c>
      <c r="D1752" t="s">
        <v>250</v>
      </c>
      <c r="E1752" t="s">
        <v>1760</v>
      </c>
      <c r="F1752"/>
      <c r="G1752">
        <v>0</v>
      </c>
      <c r="H1752">
        <v>1</v>
      </c>
      <c r="I1752">
        <v>0</v>
      </c>
      <c r="J1752">
        <v>0</v>
      </c>
      <c r="K1752" t="s">
        <v>30</v>
      </c>
      <c r="L1752" t="s">
        <v>31</v>
      </c>
      <c r="M1752" t="s">
        <v>882</v>
      </c>
      <c r="N1752" t="s">
        <v>883</v>
      </c>
      <c r="O1752" t="s">
        <v>884</v>
      </c>
      <c r="P1752" t="s">
        <v>21</v>
      </c>
      <c r="Q1752"/>
    </row>
    <row r="1753" spans="1:17" ht="14.25" customHeight="1" x14ac:dyDescent="0.25">
      <c r="A1753" s="3">
        <f t="shared" si="27"/>
        <v>4</v>
      </c>
      <c r="B1753" s="1">
        <v>41612</v>
      </c>
      <c r="C1753" s="2">
        <v>0.60416666666666663</v>
      </c>
      <c r="D1753" t="s">
        <v>529</v>
      </c>
      <c r="E1753" t="s">
        <v>1756</v>
      </c>
      <c r="F1753"/>
      <c r="G1753">
        <v>0</v>
      </c>
      <c r="H1753">
        <v>1</v>
      </c>
      <c r="I1753">
        <v>0</v>
      </c>
      <c r="J1753">
        <v>0</v>
      </c>
      <c r="K1753" t="s">
        <v>81</v>
      </c>
      <c r="L1753" t="s">
        <v>82</v>
      </c>
      <c r="M1753" t="s">
        <v>828</v>
      </c>
      <c r="N1753" t="s">
        <v>1560</v>
      </c>
      <c r="O1753" t="s">
        <v>1561</v>
      </c>
      <c r="P1753" t="s">
        <v>29</v>
      </c>
      <c r="Q1753"/>
    </row>
    <row r="1754" spans="1:17" ht="14.25" customHeight="1" x14ac:dyDescent="0.25">
      <c r="A1754" s="3">
        <f t="shared" si="27"/>
        <v>4</v>
      </c>
      <c r="B1754" s="1">
        <v>41612</v>
      </c>
      <c r="C1754" s="2">
        <v>0.625</v>
      </c>
      <c r="D1754" t="s">
        <v>715</v>
      </c>
      <c r="E1754" t="s">
        <v>1434</v>
      </c>
      <c r="F1754"/>
      <c r="G1754">
        <v>0</v>
      </c>
      <c r="H1754">
        <v>1</v>
      </c>
      <c r="I1754">
        <v>0</v>
      </c>
      <c r="J1754">
        <v>0</v>
      </c>
      <c r="K1754" t="s">
        <v>39</v>
      </c>
      <c r="L1754" t="s">
        <v>40</v>
      </c>
      <c r="M1754" t="s">
        <v>48</v>
      </c>
      <c r="N1754" t="s">
        <v>49</v>
      </c>
      <c r="O1754" t="s">
        <v>50</v>
      </c>
      <c r="P1754" t="s">
        <v>51</v>
      </c>
      <c r="Q1754"/>
    </row>
    <row r="1755" spans="1:17" ht="14.25" customHeight="1" x14ac:dyDescent="0.25">
      <c r="A1755" s="3">
        <f t="shared" si="27"/>
        <v>4</v>
      </c>
      <c r="B1755" s="1">
        <v>41612</v>
      </c>
      <c r="C1755" s="2">
        <v>0.625</v>
      </c>
      <c r="D1755" t="s">
        <v>302</v>
      </c>
      <c r="E1755" t="s">
        <v>1761</v>
      </c>
      <c r="F1755"/>
      <c r="G1755">
        <v>0</v>
      </c>
      <c r="H1755">
        <v>1</v>
      </c>
      <c r="I1755">
        <v>0</v>
      </c>
      <c r="J1755">
        <v>0</v>
      </c>
      <c r="K1755" t="s">
        <v>30</v>
      </c>
      <c r="L1755" t="s">
        <v>31</v>
      </c>
      <c r="M1755" t="s">
        <v>1103</v>
      </c>
      <c r="N1755" t="s">
        <v>160</v>
      </c>
      <c r="O1755" t="s">
        <v>1407</v>
      </c>
      <c r="P1755" t="s">
        <v>21</v>
      </c>
      <c r="Q1755"/>
    </row>
    <row r="1756" spans="1:17" ht="14.25" customHeight="1" x14ac:dyDescent="0.25">
      <c r="A1756" s="3">
        <f t="shared" si="27"/>
        <v>4</v>
      </c>
      <c r="B1756" s="1">
        <v>41612</v>
      </c>
      <c r="C1756" s="2">
        <v>0.625</v>
      </c>
      <c r="D1756"/>
      <c r="E1756"/>
      <c r="F1756"/>
      <c r="G1756">
        <v>0</v>
      </c>
      <c r="H1756">
        <v>0</v>
      </c>
      <c r="I1756">
        <v>0</v>
      </c>
      <c r="J1756">
        <v>0</v>
      </c>
      <c r="K1756" t="s">
        <v>81</v>
      </c>
      <c r="L1756" t="s">
        <v>82</v>
      </c>
      <c r="M1756"/>
      <c r="N1756"/>
      <c r="O1756"/>
      <c r="P1756"/>
      <c r="Q1756"/>
    </row>
    <row r="1757" spans="1:17" ht="14.25" customHeight="1" x14ac:dyDescent="0.25">
      <c r="A1757" s="3">
        <f t="shared" si="27"/>
        <v>4</v>
      </c>
      <c r="B1757" s="1">
        <v>41612</v>
      </c>
      <c r="C1757" s="2">
        <v>0.64583333333333337</v>
      </c>
      <c r="D1757" t="s">
        <v>270</v>
      </c>
      <c r="E1757" t="s">
        <v>1746</v>
      </c>
      <c r="F1757"/>
      <c r="G1757">
        <v>0</v>
      </c>
      <c r="H1757">
        <v>1</v>
      </c>
      <c r="I1757">
        <v>0</v>
      </c>
      <c r="J1757">
        <v>0</v>
      </c>
      <c r="K1757" t="s">
        <v>39</v>
      </c>
      <c r="L1757" t="s">
        <v>40</v>
      </c>
      <c r="M1757" t="s">
        <v>1149</v>
      </c>
      <c r="N1757" t="s">
        <v>860</v>
      </c>
      <c r="O1757" t="s">
        <v>1150</v>
      </c>
      <c r="P1757" t="s">
        <v>29</v>
      </c>
      <c r="Q1757"/>
    </row>
    <row r="1758" spans="1:17" ht="14.25" customHeight="1" x14ac:dyDescent="0.25">
      <c r="A1758" s="3">
        <f t="shared" si="27"/>
        <v>4</v>
      </c>
      <c r="B1758" s="1">
        <v>41612</v>
      </c>
      <c r="C1758" s="2">
        <v>0.64583333333333337</v>
      </c>
      <c r="D1758" t="s">
        <v>268</v>
      </c>
      <c r="E1758" t="s">
        <v>1708</v>
      </c>
      <c r="F1758"/>
      <c r="G1758">
        <v>0</v>
      </c>
      <c r="H1758">
        <v>1</v>
      </c>
      <c r="I1758">
        <v>0</v>
      </c>
      <c r="J1758">
        <v>0</v>
      </c>
      <c r="K1758" t="s">
        <v>30</v>
      </c>
      <c r="L1758" t="s">
        <v>31</v>
      </c>
      <c r="M1758" t="s">
        <v>95</v>
      </c>
      <c r="N1758" t="s">
        <v>926</v>
      </c>
      <c r="O1758" t="s">
        <v>927</v>
      </c>
      <c r="P1758" t="s">
        <v>29</v>
      </c>
      <c r="Q1758"/>
    </row>
    <row r="1759" spans="1:17" ht="14.25" customHeight="1" x14ac:dyDescent="0.25">
      <c r="A1759" s="3">
        <f t="shared" si="27"/>
        <v>4</v>
      </c>
      <c r="B1759" s="1">
        <v>41612</v>
      </c>
      <c r="C1759" s="2">
        <v>0.64583333333333337</v>
      </c>
      <c r="D1759"/>
      <c r="E1759"/>
      <c r="F1759"/>
      <c r="G1759">
        <v>0</v>
      </c>
      <c r="H1759">
        <v>0</v>
      </c>
      <c r="I1759">
        <v>0</v>
      </c>
      <c r="J1759">
        <v>0</v>
      </c>
      <c r="K1759" t="s">
        <v>81</v>
      </c>
      <c r="L1759" t="s">
        <v>82</v>
      </c>
      <c r="M1759"/>
      <c r="N1759"/>
      <c r="O1759"/>
      <c r="P1759"/>
      <c r="Q1759"/>
    </row>
    <row r="1760" spans="1:17" ht="14.25" customHeight="1" x14ac:dyDescent="0.25">
      <c r="A1760" s="3">
        <f t="shared" si="27"/>
        <v>4</v>
      </c>
      <c r="B1760" s="1">
        <v>41612</v>
      </c>
      <c r="C1760" s="2">
        <v>0.66666666666666663</v>
      </c>
      <c r="D1760" t="s">
        <v>270</v>
      </c>
      <c r="E1760" t="s">
        <v>1747</v>
      </c>
      <c r="F1760"/>
      <c r="G1760">
        <v>0</v>
      </c>
      <c r="H1760">
        <v>1</v>
      </c>
      <c r="I1760">
        <v>0</v>
      </c>
      <c r="J1760">
        <v>0</v>
      </c>
      <c r="K1760" t="s">
        <v>39</v>
      </c>
      <c r="L1760" t="s">
        <v>40</v>
      </c>
      <c r="M1760" t="s">
        <v>1149</v>
      </c>
      <c r="N1760" t="s">
        <v>860</v>
      </c>
      <c r="O1760" t="s">
        <v>1150</v>
      </c>
      <c r="P1760" t="s">
        <v>29</v>
      </c>
      <c r="Q1760"/>
    </row>
    <row r="1761" spans="1:17" ht="14.25" customHeight="1" x14ac:dyDescent="0.25">
      <c r="A1761" s="3">
        <f t="shared" si="27"/>
        <v>4</v>
      </c>
      <c r="B1761" s="1">
        <v>41612</v>
      </c>
      <c r="C1761" s="2">
        <v>0.66666666666666663</v>
      </c>
      <c r="D1761" t="s">
        <v>268</v>
      </c>
      <c r="E1761" t="s">
        <v>1708</v>
      </c>
      <c r="F1761"/>
      <c r="G1761">
        <v>0</v>
      </c>
      <c r="H1761">
        <v>1</v>
      </c>
      <c r="I1761">
        <v>0</v>
      </c>
      <c r="J1761">
        <v>0</v>
      </c>
      <c r="K1761" t="s">
        <v>30</v>
      </c>
      <c r="L1761" t="s">
        <v>31</v>
      </c>
      <c r="M1761" t="s">
        <v>95</v>
      </c>
      <c r="N1761" t="s">
        <v>926</v>
      </c>
      <c r="O1761" t="s">
        <v>927</v>
      </c>
      <c r="P1761" t="s">
        <v>29</v>
      </c>
      <c r="Q1761"/>
    </row>
    <row r="1762" spans="1:17" ht="14.25" customHeight="1" x14ac:dyDescent="0.25">
      <c r="A1762" s="3">
        <f t="shared" si="27"/>
        <v>4</v>
      </c>
      <c r="B1762" s="1">
        <v>41612</v>
      </c>
      <c r="C1762" s="2">
        <v>0.66666666666666663</v>
      </c>
      <c r="D1762"/>
      <c r="E1762"/>
      <c r="F1762"/>
      <c r="G1762">
        <v>0</v>
      </c>
      <c r="H1762">
        <v>0</v>
      </c>
      <c r="I1762">
        <v>0</v>
      </c>
      <c r="J1762">
        <v>0</v>
      </c>
      <c r="K1762" t="s">
        <v>81</v>
      </c>
      <c r="L1762" t="s">
        <v>82</v>
      </c>
      <c r="M1762"/>
      <c r="N1762"/>
      <c r="O1762"/>
      <c r="P1762"/>
      <c r="Q1762"/>
    </row>
    <row r="1763" spans="1:17" ht="14.25" customHeight="1" x14ac:dyDescent="0.25">
      <c r="A1763" s="3">
        <f t="shared" si="27"/>
        <v>4</v>
      </c>
      <c r="B1763" s="1">
        <v>41612</v>
      </c>
      <c r="C1763" s="2">
        <v>0.66666666666666663</v>
      </c>
      <c r="D1763" t="s">
        <v>257</v>
      </c>
      <c r="E1763" t="s">
        <v>1768</v>
      </c>
      <c r="F1763"/>
      <c r="G1763">
        <v>0</v>
      </c>
      <c r="H1763">
        <v>1</v>
      </c>
      <c r="I1763">
        <v>0</v>
      </c>
      <c r="J1763">
        <v>0</v>
      </c>
      <c r="K1763" t="s">
        <v>135</v>
      </c>
      <c r="L1763" t="s">
        <v>136</v>
      </c>
      <c r="M1763" t="s">
        <v>1579</v>
      </c>
      <c r="N1763" t="s">
        <v>1580</v>
      </c>
      <c r="O1763" t="s">
        <v>1581</v>
      </c>
      <c r="P1763" t="s">
        <v>29</v>
      </c>
      <c r="Q1763"/>
    </row>
    <row r="1764" spans="1:17" ht="14.25" customHeight="1" x14ac:dyDescent="0.25">
      <c r="A1764" s="3">
        <f t="shared" si="27"/>
        <v>4</v>
      </c>
      <c r="B1764" s="1">
        <v>41612</v>
      </c>
      <c r="C1764" s="2">
        <v>0.6875</v>
      </c>
      <c r="D1764" t="s">
        <v>247</v>
      </c>
      <c r="E1764" t="s">
        <v>1752</v>
      </c>
      <c r="F1764"/>
      <c r="G1764">
        <v>0</v>
      </c>
      <c r="H1764">
        <v>1</v>
      </c>
      <c r="I1764">
        <v>0</v>
      </c>
      <c r="J1764">
        <v>0</v>
      </c>
      <c r="K1764" t="s">
        <v>39</v>
      </c>
      <c r="L1764" t="s">
        <v>40</v>
      </c>
      <c r="M1764" t="s">
        <v>45</v>
      </c>
      <c r="N1764" t="s">
        <v>46</v>
      </c>
      <c r="O1764" t="s">
        <v>47</v>
      </c>
      <c r="P1764" t="s">
        <v>25</v>
      </c>
      <c r="Q1764"/>
    </row>
    <row r="1765" spans="1:17" ht="14.25" customHeight="1" x14ac:dyDescent="0.25">
      <c r="A1765" s="3">
        <f t="shared" si="27"/>
        <v>4</v>
      </c>
      <c r="B1765" s="1">
        <v>41612</v>
      </c>
      <c r="C1765" s="2">
        <v>0.6875</v>
      </c>
      <c r="D1765"/>
      <c r="E1765"/>
      <c r="F1765"/>
      <c r="G1765">
        <v>0</v>
      </c>
      <c r="H1765">
        <v>0</v>
      </c>
      <c r="I1765">
        <v>0</v>
      </c>
      <c r="J1765">
        <v>0</v>
      </c>
      <c r="K1765" t="s">
        <v>81</v>
      </c>
      <c r="L1765" t="s">
        <v>82</v>
      </c>
      <c r="M1765"/>
      <c r="N1765"/>
      <c r="O1765"/>
      <c r="P1765"/>
      <c r="Q1765"/>
    </row>
    <row r="1766" spans="1:17" ht="14.25" customHeight="1" x14ac:dyDescent="0.25">
      <c r="A1766" s="3">
        <f t="shared" si="27"/>
        <v>4</v>
      </c>
      <c r="B1766" s="1">
        <v>41612</v>
      </c>
      <c r="C1766" s="2">
        <v>0.6875</v>
      </c>
      <c r="D1766" t="s">
        <v>257</v>
      </c>
      <c r="E1766" t="s">
        <v>1768</v>
      </c>
      <c r="F1766"/>
      <c r="G1766">
        <v>0</v>
      </c>
      <c r="H1766">
        <v>1</v>
      </c>
      <c r="I1766">
        <v>0</v>
      </c>
      <c r="J1766">
        <v>0</v>
      </c>
      <c r="K1766" t="s">
        <v>135</v>
      </c>
      <c r="L1766" t="s">
        <v>136</v>
      </c>
      <c r="M1766" t="s">
        <v>1579</v>
      </c>
      <c r="N1766" t="s">
        <v>1580</v>
      </c>
      <c r="O1766" t="s">
        <v>1581</v>
      </c>
      <c r="P1766" t="s">
        <v>29</v>
      </c>
      <c r="Q1766"/>
    </row>
    <row r="1767" spans="1:17" ht="14.25" customHeight="1" x14ac:dyDescent="0.25">
      <c r="A1767" s="3">
        <f t="shared" si="27"/>
        <v>4</v>
      </c>
      <c r="B1767" s="1">
        <v>41612</v>
      </c>
      <c r="C1767" s="2">
        <v>0.6875</v>
      </c>
      <c r="D1767" t="s">
        <v>264</v>
      </c>
      <c r="E1767" t="s">
        <v>1716</v>
      </c>
      <c r="F1767"/>
      <c r="G1767">
        <v>0</v>
      </c>
      <c r="H1767">
        <v>1</v>
      </c>
      <c r="I1767">
        <v>0</v>
      </c>
      <c r="J1767">
        <v>0</v>
      </c>
      <c r="K1767" t="s">
        <v>95</v>
      </c>
      <c r="L1767" t="s">
        <v>96</v>
      </c>
      <c r="M1767" t="s">
        <v>1715</v>
      </c>
      <c r="N1767" t="s">
        <v>1714</v>
      </c>
      <c r="O1767" t="s">
        <v>1713</v>
      </c>
      <c r="P1767" t="s">
        <v>29</v>
      </c>
      <c r="Q1767"/>
    </row>
    <row r="1768" spans="1:17" ht="14.25" customHeight="1" x14ac:dyDescent="0.25">
      <c r="A1768" s="3">
        <f t="shared" si="27"/>
        <v>4</v>
      </c>
      <c r="B1768" s="1">
        <v>41612</v>
      </c>
      <c r="C1768" s="2">
        <v>0.70833333333333337</v>
      </c>
      <c r="D1768" t="s">
        <v>255</v>
      </c>
      <c r="E1768" t="s">
        <v>1757</v>
      </c>
      <c r="F1768"/>
      <c r="G1768">
        <v>0</v>
      </c>
      <c r="H1768">
        <v>1</v>
      </c>
      <c r="I1768">
        <v>0</v>
      </c>
      <c r="J1768">
        <v>1</v>
      </c>
      <c r="K1768" t="s">
        <v>81</v>
      </c>
      <c r="L1768" t="s">
        <v>82</v>
      </c>
      <c r="M1768" t="s">
        <v>41</v>
      </c>
      <c r="N1768" t="s">
        <v>1758</v>
      </c>
      <c r="O1768" t="s">
        <v>1759</v>
      </c>
      <c r="P1768" t="s">
        <v>29</v>
      </c>
      <c r="Q1768"/>
    </row>
    <row r="1769" spans="1:17" ht="14.25" customHeight="1" x14ac:dyDescent="0.25">
      <c r="A1769" s="3">
        <f t="shared" si="27"/>
        <v>4</v>
      </c>
      <c r="B1769" s="1">
        <v>41612</v>
      </c>
      <c r="C1769" s="2">
        <v>0.70833333333333337</v>
      </c>
      <c r="D1769" t="s">
        <v>284</v>
      </c>
      <c r="E1769" t="s">
        <v>1769</v>
      </c>
      <c r="F1769"/>
      <c r="G1769">
        <v>0</v>
      </c>
      <c r="H1769">
        <v>1</v>
      </c>
      <c r="I1769">
        <v>0</v>
      </c>
      <c r="J1769">
        <v>0</v>
      </c>
      <c r="K1769" t="s">
        <v>135</v>
      </c>
      <c r="L1769" t="s">
        <v>136</v>
      </c>
      <c r="M1769" t="s">
        <v>137</v>
      </c>
      <c r="N1769" t="s">
        <v>138</v>
      </c>
      <c r="O1769" t="s">
        <v>139</v>
      </c>
      <c r="P1769" t="s">
        <v>21</v>
      </c>
      <c r="Q1769"/>
    </row>
    <row r="1770" spans="1:17" ht="14.25" customHeight="1" x14ac:dyDescent="0.25">
      <c r="A1770" s="3">
        <f t="shared" si="27"/>
        <v>4</v>
      </c>
      <c r="B1770" s="1">
        <v>41612</v>
      </c>
      <c r="C1770" s="2">
        <v>0.70833333333333337</v>
      </c>
      <c r="D1770" t="s">
        <v>264</v>
      </c>
      <c r="E1770" t="s">
        <v>1753</v>
      </c>
      <c r="F1770"/>
      <c r="G1770">
        <v>1</v>
      </c>
      <c r="H1770">
        <v>0</v>
      </c>
      <c r="I1770">
        <v>0</v>
      </c>
      <c r="J1770">
        <v>1</v>
      </c>
      <c r="K1770" t="s">
        <v>95</v>
      </c>
      <c r="L1770" t="s">
        <v>96</v>
      </c>
      <c r="M1770" t="s">
        <v>1754</v>
      </c>
      <c r="N1770" t="s">
        <v>143</v>
      </c>
      <c r="O1770" t="s">
        <v>1755</v>
      </c>
      <c r="P1770" t="s">
        <v>29</v>
      </c>
      <c r="Q1770"/>
    </row>
    <row r="1771" spans="1:17" ht="14.25" customHeight="1" x14ac:dyDescent="0.25">
      <c r="A1771" s="3">
        <f t="shared" si="27"/>
        <v>4</v>
      </c>
      <c r="B1771" s="1">
        <v>41612</v>
      </c>
      <c r="C1771" s="2">
        <v>0.72916666666666663</v>
      </c>
      <c r="D1771" t="s">
        <v>529</v>
      </c>
      <c r="E1771" t="s">
        <v>1770</v>
      </c>
      <c r="F1771"/>
      <c r="G1771">
        <v>0</v>
      </c>
      <c r="H1771">
        <v>1</v>
      </c>
      <c r="I1771">
        <v>0</v>
      </c>
      <c r="J1771">
        <v>1</v>
      </c>
      <c r="K1771" t="s">
        <v>135</v>
      </c>
      <c r="L1771" t="s">
        <v>136</v>
      </c>
      <c r="M1771" t="s">
        <v>1771</v>
      </c>
      <c r="N1771" t="s">
        <v>143</v>
      </c>
      <c r="O1771" t="s">
        <v>1772</v>
      </c>
      <c r="P1771" t="s">
        <v>29</v>
      </c>
      <c r="Q1771"/>
    </row>
    <row r="1772" spans="1:17" ht="14.25" customHeight="1" x14ac:dyDescent="0.25">
      <c r="A1772" s="3">
        <f t="shared" si="27"/>
        <v>4</v>
      </c>
      <c r="B1772" s="1">
        <v>41612</v>
      </c>
      <c r="C1772" s="2">
        <v>0.79166666666666663</v>
      </c>
      <c r="D1772" t="s">
        <v>529</v>
      </c>
      <c r="E1772" t="s">
        <v>1762</v>
      </c>
      <c r="F1772"/>
      <c r="G1772">
        <v>0</v>
      </c>
      <c r="H1772">
        <v>1</v>
      </c>
      <c r="I1772">
        <v>0</v>
      </c>
      <c r="J1772">
        <v>1</v>
      </c>
      <c r="K1772" t="s">
        <v>1441</v>
      </c>
      <c r="L1772" t="s">
        <v>1442</v>
      </c>
      <c r="M1772" t="s">
        <v>1763</v>
      </c>
      <c r="N1772" t="s">
        <v>1764</v>
      </c>
      <c r="O1772" t="s">
        <v>1765</v>
      </c>
      <c r="P1772" t="s">
        <v>29</v>
      </c>
      <c r="Q1772"/>
    </row>
    <row r="1773" spans="1:17" ht="14.25" customHeight="1" x14ac:dyDescent="0.25">
      <c r="A1773" s="3">
        <f t="shared" si="27"/>
        <v>4</v>
      </c>
      <c r="B1773" s="1">
        <v>41612</v>
      </c>
      <c r="C1773" s="2">
        <v>0.8125</v>
      </c>
      <c r="D1773" t="s">
        <v>249</v>
      </c>
      <c r="E1773" t="s">
        <v>1766</v>
      </c>
      <c r="F1773"/>
      <c r="G1773">
        <v>0</v>
      </c>
      <c r="H1773">
        <v>1</v>
      </c>
      <c r="I1773">
        <v>0</v>
      </c>
      <c r="J1773">
        <v>0</v>
      </c>
      <c r="K1773" t="s">
        <v>1441</v>
      </c>
      <c r="L1773" t="s">
        <v>1442</v>
      </c>
      <c r="M1773" t="s">
        <v>181</v>
      </c>
      <c r="N1773" t="s">
        <v>182</v>
      </c>
      <c r="O1773" t="s">
        <v>183</v>
      </c>
      <c r="P1773" t="s">
        <v>29</v>
      </c>
      <c r="Q1773"/>
    </row>
    <row r="1774" spans="1:17" ht="14.25" customHeight="1" x14ac:dyDescent="0.25">
      <c r="A1774" s="3">
        <f t="shared" si="27"/>
        <v>4</v>
      </c>
      <c r="B1774" s="1">
        <v>41612</v>
      </c>
      <c r="C1774" s="2">
        <v>0.83333333333333337</v>
      </c>
      <c r="D1774" t="s">
        <v>249</v>
      </c>
      <c r="E1774" t="s">
        <v>1767</v>
      </c>
      <c r="F1774"/>
      <c r="G1774">
        <v>0</v>
      </c>
      <c r="H1774">
        <v>1</v>
      </c>
      <c r="I1774">
        <v>0</v>
      </c>
      <c r="J1774">
        <v>0</v>
      </c>
      <c r="K1774" t="s">
        <v>1441</v>
      </c>
      <c r="L1774" t="s">
        <v>1442</v>
      </c>
      <c r="M1774" t="s">
        <v>181</v>
      </c>
      <c r="N1774" t="s">
        <v>182</v>
      </c>
      <c r="O1774" t="s">
        <v>183</v>
      </c>
      <c r="P1774" t="s">
        <v>29</v>
      </c>
      <c r="Q1774"/>
    </row>
    <row r="1775" spans="1:17" ht="14.25" customHeight="1" x14ac:dyDescent="0.25">
      <c r="A1775" s="3">
        <f t="shared" si="27"/>
        <v>4</v>
      </c>
      <c r="B1775" s="1">
        <v>41612</v>
      </c>
      <c r="C1775" s="2">
        <v>0.85416666666666663</v>
      </c>
      <c r="D1775" t="s">
        <v>249</v>
      </c>
      <c r="E1775" t="s">
        <v>1767</v>
      </c>
      <c r="F1775"/>
      <c r="G1775">
        <v>0</v>
      </c>
      <c r="H1775">
        <v>1</v>
      </c>
      <c r="I1775">
        <v>0</v>
      </c>
      <c r="J1775">
        <v>0</v>
      </c>
      <c r="K1775" t="s">
        <v>1441</v>
      </c>
      <c r="L1775" t="s">
        <v>1442</v>
      </c>
      <c r="M1775" t="s">
        <v>181</v>
      </c>
      <c r="N1775" t="s">
        <v>182</v>
      </c>
      <c r="O1775" t="s">
        <v>183</v>
      </c>
      <c r="P1775" t="s">
        <v>29</v>
      </c>
      <c r="Q1775"/>
    </row>
    <row r="1776" spans="1:17" ht="14.25" customHeight="1" x14ac:dyDescent="0.25">
      <c r="A1776" s="3">
        <f t="shared" si="27"/>
        <v>5</v>
      </c>
      <c r="B1776" s="1">
        <v>41613</v>
      </c>
      <c r="C1776" s="2">
        <v>0.45833333333333331</v>
      </c>
      <c r="D1776" t="s">
        <v>1440</v>
      </c>
      <c r="E1776" t="s">
        <v>1736</v>
      </c>
      <c r="F1776"/>
      <c r="G1776">
        <v>0</v>
      </c>
      <c r="H1776">
        <v>1</v>
      </c>
      <c r="I1776">
        <v>0</v>
      </c>
      <c r="J1776">
        <v>1</v>
      </c>
      <c r="K1776" t="s">
        <v>1441</v>
      </c>
      <c r="L1776" t="s">
        <v>1442</v>
      </c>
      <c r="M1776" t="s">
        <v>1737</v>
      </c>
      <c r="N1776" t="s">
        <v>1738</v>
      </c>
      <c r="O1776" t="s">
        <v>1739</v>
      </c>
      <c r="P1776" t="s">
        <v>21</v>
      </c>
      <c r="Q1776"/>
    </row>
    <row r="1777" spans="1:17" ht="14.25" customHeight="1" x14ac:dyDescent="0.25">
      <c r="A1777" s="3">
        <f t="shared" si="27"/>
        <v>5</v>
      </c>
      <c r="B1777" s="1">
        <v>41613</v>
      </c>
      <c r="C1777" s="2">
        <v>0.45833333333333331</v>
      </c>
      <c r="D1777" t="s">
        <v>250</v>
      </c>
      <c r="E1777" t="s">
        <v>1734</v>
      </c>
      <c r="F1777"/>
      <c r="G1777">
        <v>0</v>
      </c>
      <c r="H1777">
        <v>1</v>
      </c>
      <c r="I1777">
        <v>0</v>
      </c>
      <c r="J1777">
        <v>0</v>
      </c>
      <c r="K1777" t="s">
        <v>81</v>
      </c>
      <c r="L1777" t="s">
        <v>82</v>
      </c>
      <c r="M1777" t="s">
        <v>882</v>
      </c>
      <c r="N1777" t="s">
        <v>883</v>
      </c>
      <c r="O1777" t="s">
        <v>884</v>
      </c>
      <c r="P1777" t="s">
        <v>21</v>
      </c>
      <c r="Q1777"/>
    </row>
    <row r="1778" spans="1:17" ht="14.25" customHeight="1" x14ac:dyDescent="0.25">
      <c r="A1778" s="3">
        <f t="shared" si="27"/>
        <v>5</v>
      </c>
      <c r="B1778" s="1">
        <v>41613</v>
      </c>
      <c r="C1778" s="2">
        <v>0.47916666666666669</v>
      </c>
      <c r="D1778" t="s">
        <v>484</v>
      </c>
      <c r="E1778" t="s">
        <v>1740</v>
      </c>
      <c r="F1778"/>
      <c r="G1778">
        <v>0</v>
      </c>
      <c r="H1778">
        <v>1</v>
      </c>
      <c r="I1778">
        <v>0</v>
      </c>
      <c r="J1778">
        <v>1</v>
      </c>
      <c r="K1778" t="s">
        <v>1441</v>
      </c>
      <c r="L1778" t="s">
        <v>1442</v>
      </c>
      <c r="M1778" t="s">
        <v>1207</v>
      </c>
      <c r="N1778" t="s">
        <v>1741</v>
      </c>
      <c r="O1778" t="s">
        <v>1742</v>
      </c>
      <c r="P1778" t="s">
        <v>21</v>
      </c>
      <c r="Q1778"/>
    </row>
    <row r="1779" spans="1:17" ht="14.25" customHeight="1" x14ac:dyDescent="0.25">
      <c r="A1779" s="3">
        <f t="shared" si="27"/>
        <v>5</v>
      </c>
      <c r="B1779" s="1">
        <v>41613</v>
      </c>
      <c r="C1779" s="2">
        <v>0.47916666666666669</v>
      </c>
      <c r="D1779" t="s">
        <v>250</v>
      </c>
      <c r="E1779" t="s">
        <v>1735</v>
      </c>
      <c r="F1779"/>
      <c r="G1779">
        <v>0</v>
      </c>
      <c r="H1779">
        <v>1</v>
      </c>
      <c r="I1779">
        <v>0</v>
      </c>
      <c r="J1779">
        <v>0</v>
      </c>
      <c r="K1779" t="s">
        <v>81</v>
      </c>
      <c r="L1779" t="s">
        <v>82</v>
      </c>
      <c r="M1779" t="s">
        <v>882</v>
      </c>
      <c r="N1779" t="s">
        <v>883</v>
      </c>
      <c r="O1779" t="s">
        <v>884</v>
      </c>
      <c r="P1779" t="s">
        <v>21</v>
      </c>
      <c r="Q1779"/>
    </row>
    <row r="1780" spans="1:17" ht="14.25" customHeight="1" x14ac:dyDescent="0.25">
      <c r="A1780" s="3">
        <f t="shared" si="27"/>
        <v>5</v>
      </c>
      <c r="B1780" s="1">
        <v>41613</v>
      </c>
      <c r="C1780" s="2">
        <v>0.5</v>
      </c>
      <c r="D1780"/>
      <c r="E1780"/>
      <c r="F1780"/>
      <c r="G1780">
        <v>0</v>
      </c>
      <c r="H1780">
        <v>0</v>
      </c>
      <c r="I1780">
        <v>0</v>
      </c>
      <c r="J1780">
        <v>0</v>
      </c>
      <c r="K1780" t="s">
        <v>14</v>
      </c>
      <c r="L1780" t="s">
        <v>15</v>
      </c>
      <c r="M1780"/>
      <c r="N1780"/>
      <c r="O1780"/>
      <c r="P1780"/>
      <c r="Q1780"/>
    </row>
    <row r="1781" spans="1:17" ht="14.25" customHeight="1" x14ac:dyDescent="0.25">
      <c r="A1781" s="3">
        <f t="shared" si="27"/>
        <v>5</v>
      </c>
      <c r="B1781" s="1">
        <v>41613</v>
      </c>
      <c r="C1781" s="2">
        <v>0.5</v>
      </c>
      <c r="D1781" t="s">
        <v>484</v>
      </c>
      <c r="E1781" t="s">
        <v>1740</v>
      </c>
      <c r="F1781"/>
      <c r="G1781">
        <v>0</v>
      </c>
      <c r="H1781">
        <v>1</v>
      </c>
      <c r="I1781">
        <v>0</v>
      </c>
      <c r="J1781">
        <v>1</v>
      </c>
      <c r="K1781" t="s">
        <v>1441</v>
      </c>
      <c r="L1781" t="s">
        <v>1442</v>
      </c>
      <c r="M1781" t="s">
        <v>1207</v>
      </c>
      <c r="N1781" t="s">
        <v>1741</v>
      </c>
      <c r="O1781" t="s">
        <v>1742</v>
      </c>
      <c r="P1781" t="s">
        <v>21</v>
      </c>
      <c r="Q1781"/>
    </row>
    <row r="1782" spans="1:17" ht="14.25" customHeight="1" x14ac:dyDescent="0.25">
      <c r="A1782" s="3">
        <f t="shared" si="27"/>
        <v>5</v>
      </c>
      <c r="B1782" s="1">
        <v>41613</v>
      </c>
      <c r="C1782" s="2">
        <v>0.5</v>
      </c>
      <c r="D1782"/>
      <c r="E1782"/>
      <c r="F1782"/>
      <c r="G1782">
        <v>0</v>
      </c>
      <c r="H1782">
        <v>0</v>
      </c>
      <c r="I1782">
        <v>0</v>
      </c>
      <c r="J1782">
        <v>0</v>
      </c>
      <c r="K1782" t="s">
        <v>81</v>
      </c>
      <c r="L1782" t="s">
        <v>82</v>
      </c>
      <c r="M1782"/>
      <c r="N1782"/>
      <c r="O1782"/>
      <c r="P1782"/>
      <c r="Q1782"/>
    </row>
    <row r="1783" spans="1:17" ht="14.25" customHeight="1" x14ac:dyDescent="0.25">
      <c r="A1783" s="3">
        <f t="shared" si="27"/>
        <v>5</v>
      </c>
      <c r="B1783" s="1">
        <v>41613</v>
      </c>
      <c r="C1783" s="2">
        <v>0.52083333333333337</v>
      </c>
      <c r="D1783"/>
      <c r="E1783"/>
      <c r="F1783"/>
      <c r="G1783">
        <v>0</v>
      </c>
      <c r="H1783">
        <v>0</v>
      </c>
      <c r="I1783">
        <v>0</v>
      </c>
      <c r="J1783">
        <v>0</v>
      </c>
      <c r="K1783" t="s">
        <v>14</v>
      </c>
      <c r="L1783" t="s">
        <v>15</v>
      </c>
      <c r="M1783"/>
      <c r="N1783"/>
      <c r="O1783"/>
      <c r="P1783"/>
      <c r="Q1783"/>
    </row>
    <row r="1784" spans="1:17" ht="14.25" customHeight="1" x14ac:dyDescent="0.25">
      <c r="A1784" s="3">
        <f t="shared" si="27"/>
        <v>5</v>
      </c>
      <c r="B1784" s="1">
        <v>41613</v>
      </c>
      <c r="C1784" s="2">
        <v>0.52083333333333337</v>
      </c>
      <c r="D1784"/>
      <c r="E1784"/>
      <c r="F1784"/>
      <c r="G1784">
        <v>0</v>
      </c>
      <c r="H1784">
        <v>0</v>
      </c>
      <c r="I1784">
        <v>0</v>
      </c>
      <c r="J1784">
        <v>0</v>
      </c>
      <c r="K1784" t="s">
        <v>1441</v>
      </c>
      <c r="L1784" t="s">
        <v>1442</v>
      </c>
      <c r="M1784"/>
      <c r="N1784"/>
      <c r="O1784"/>
      <c r="P1784"/>
      <c r="Q1784"/>
    </row>
    <row r="1785" spans="1:17" ht="14.25" customHeight="1" x14ac:dyDescent="0.25">
      <c r="A1785" s="3">
        <f t="shared" si="27"/>
        <v>5</v>
      </c>
      <c r="B1785" s="1">
        <v>41613</v>
      </c>
      <c r="C1785" s="2">
        <v>0.52083333333333337</v>
      </c>
      <c r="D1785"/>
      <c r="E1785"/>
      <c r="F1785"/>
      <c r="G1785">
        <v>0</v>
      </c>
      <c r="H1785">
        <v>0</v>
      </c>
      <c r="I1785">
        <v>0</v>
      </c>
      <c r="J1785">
        <v>0</v>
      </c>
      <c r="K1785" t="s">
        <v>81</v>
      </c>
      <c r="L1785" t="s">
        <v>82</v>
      </c>
      <c r="M1785"/>
      <c r="N1785"/>
      <c r="O1785"/>
      <c r="P1785"/>
      <c r="Q1785"/>
    </row>
    <row r="1786" spans="1:17" ht="14.25" customHeight="1" x14ac:dyDescent="0.25">
      <c r="A1786" s="3">
        <f t="shared" si="27"/>
        <v>5</v>
      </c>
      <c r="B1786" s="1">
        <v>41613</v>
      </c>
      <c r="C1786" s="2">
        <v>0.54166666666666663</v>
      </c>
      <c r="D1786"/>
      <c r="E1786"/>
      <c r="F1786"/>
      <c r="G1786">
        <v>0</v>
      </c>
      <c r="H1786">
        <v>0</v>
      </c>
      <c r="I1786">
        <v>0</v>
      </c>
      <c r="J1786">
        <v>0</v>
      </c>
      <c r="K1786" t="s">
        <v>81</v>
      </c>
      <c r="L1786" t="s">
        <v>82</v>
      </c>
      <c r="M1786"/>
      <c r="N1786"/>
      <c r="O1786"/>
      <c r="P1786"/>
      <c r="Q1786"/>
    </row>
    <row r="1787" spans="1:17" ht="14.25" customHeight="1" x14ac:dyDescent="0.25">
      <c r="A1787" s="3">
        <f t="shared" si="27"/>
        <v>5</v>
      </c>
      <c r="B1787" s="1">
        <v>41613</v>
      </c>
      <c r="C1787" s="2">
        <v>0.58333333333333337</v>
      </c>
      <c r="D1787" t="s">
        <v>247</v>
      </c>
      <c r="E1787" t="s">
        <v>1722</v>
      </c>
      <c r="F1787"/>
      <c r="G1787">
        <v>0</v>
      </c>
      <c r="H1787">
        <v>1</v>
      </c>
      <c r="I1787">
        <v>0</v>
      </c>
      <c r="J1787">
        <v>0</v>
      </c>
      <c r="K1787" t="s">
        <v>39</v>
      </c>
      <c r="L1787" t="s">
        <v>40</v>
      </c>
      <c r="M1787" t="s">
        <v>1579</v>
      </c>
      <c r="N1787" t="s">
        <v>1580</v>
      </c>
      <c r="O1787" t="s">
        <v>1581</v>
      </c>
      <c r="P1787" t="s">
        <v>29</v>
      </c>
      <c r="Q1787"/>
    </row>
    <row r="1788" spans="1:17" ht="14.25" customHeight="1" x14ac:dyDescent="0.25">
      <c r="A1788" s="3">
        <f t="shared" si="27"/>
        <v>5</v>
      </c>
      <c r="B1788" s="1">
        <v>41613</v>
      </c>
      <c r="C1788" s="2">
        <v>0.60416666666666663</v>
      </c>
      <c r="D1788" t="s">
        <v>247</v>
      </c>
      <c r="E1788" t="s">
        <v>1722</v>
      </c>
      <c r="F1788"/>
      <c r="G1788">
        <v>0</v>
      </c>
      <c r="H1788">
        <v>1</v>
      </c>
      <c r="I1788">
        <v>0</v>
      </c>
      <c r="J1788">
        <v>0</v>
      </c>
      <c r="K1788" t="s">
        <v>39</v>
      </c>
      <c r="L1788" t="s">
        <v>40</v>
      </c>
      <c r="M1788" t="s">
        <v>1579</v>
      </c>
      <c r="N1788" t="s">
        <v>1580</v>
      </c>
      <c r="O1788" t="s">
        <v>1581</v>
      </c>
      <c r="P1788" t="s">
        <v>29</v>
      </c>
      <c r="Q1788"/>
    </row>
    <row r="1789" spans="1:17" ht="14.25" customHeight="1" x14ac:dyDescent="0.25">
      <c r="A1789" s="3">
        <f t="shared" si="27"/>
        <v>5</v>
      </c>
      <c r="B1789" s="1">
        <v>41613</v>
      </c>
      <c r="C1789" s="2">
        <v>0.60416666666666663</v>
      </c>
      <c r="D1789" t="s">
        <v>255</v>
      </c>
      <c r="E1789" t="s">
        <v>1728</v>
      </c>
      <c r="F1789"/>
      <c r="G1789">
        <v>1</v>
      </c>
      <c r="H1789">
        <v>0</v>
      </c>
      <c r="I1789">
        <v>0</v>
      </c>
      <c r="J1789">
        <v>0</v>
      </c>
      <c r="K1789" t="s">
        <v>69</v>
      </c>
      <c r="L1789" t="s">
        <v>70</v>
      </c>
      <c r="M1789" t="s">
        <v>1245</v>
      </c>
      <c r="N1789" t="s">
        <v>1246</v>
      </c>
      <c r="O1789" t="s">
        <v>1247</v>
      </c>
      <c r="P1789" t="s">
        <v>29</v>
      </c>
      <c r="Q1789"/>
    </row>
    <row r="1790" spans="1:17" ht="14.25" customHeight="1" x14ac:dyDescent="0.25">
      <c r="A1790" s="3">
        <f t="shared" si="27"/>
        <v>5</v>
      </c>
      <c r="B1790" s="1">
        <v>41613</v>
      </c>
      <c r="C1790" s="2">
        <v>0.625</v>
      </c>
      <c r="D1790" t="s">
        <v>270</v>
      </c>
      <c r="E1790" t="s">
        <v>1723</v>
      </c>
      <c r="F1790"/>
      <c r="G1790">
        <v>0</v>
      </c>
      <c r="H1790">
        <v>1</v>
      </c>
      <c r="I1790">
        <v>0</v>
      </c>
      <c r="J1790">
        <v>0</v>
      </c>
      <c r="K1790" t="s">
        <v>39</v>
      </c>
      <c r="L1790" t="s">
        <v>40</v>
      </c>
      <c r="M1790" t="s">
        <v>522</v>
      </c>
      <c r="N1790" t="s">
        <v>27</v>
      </c>
      <c r="O1790" t="s">
        <v>523</v>
      </c>
      <c r="P1790" t="s">
        <v>29</v>
      </c>
      <c r="Q1790"/>
    </row>
    <row r="1791" spans="1:17" ht="14.25" customHeight="1" x14ac:dyDescent="0.25">
      <c r="A1791" s="3">
        <f t="shared" si="27"/>
        <v>5</v>
      </c>
      <c r="B1791" s="1">
        <v>41613</v>
      </c>
      <c r="C1791" s="2">
        <v>0.625</v>
      </c>
      <c r="D1791" t="s">
        <v>255</v>
      </c>
      <c r="E1791" t="s">
        <v>1728</v>
      </c>
      <c r="F1791"/>
      <c r="G1791">
        <v>1</v>
      </c>
      <c r="H1791">
        <v>0</v>
      </c>
      <c r="I1791">
        <v>0</v>
      </c>
      <c r="J1791">
        <v>0</v>
      </c>
      <c r="K1791" t="s">
        <v>69</v>
      </c>
      <c r="L1791" t="s">
        <v>70</v>
      </c>
      <c r="M1791" t="s">
        <v>1245</v>
      </c>
      <c r="N1791" t="s">
        <v>1246</v>
      </c>
      <c r="O1791" t="s">
        <v>1247</v>
      </c>
      <c r="P1791" t="s">
        <v>29</v>
      </c>
      <c r="Q1791"/>
    </row>
    <row r="1792" spans="1:17" ht="14.25" customHeight="1" x14ac:dyDescent="0.25">
      <c r="A1792" s="3">
        <f t="shared" si="27"/>
        <v>5</v>
      </c>
      <c r="B1792" s="1">
        <v>41613</v>
      </c>
      <c r="C1792" s="2">
        <v>0.64583333333333337</v>
      </c>
      <c r="D1792" t="s">
        <v>270</v>
      </c>
      <c r="E1792" t="s">
        <v>1724</v>
      </c>
      <c r="F1792"/>
      <c r="G1792">
        <v>0</v>
      </c>
      <c r="H1792">
        <v>1</v>
      </c>
      <c r="I1792">
        <v>0</v>
      </c>
      <c r="J1792">
        <v>0</v>
      </c>
      <c r="K1792" t="s">
        <v>39</v>
      </c>
      <c r="L1792" t="s">
        <v>40</v>
      </c>
      <c r="M1792" t="s">
        <v>522</v>
      </c>
      <c r="N1792" t="s">
        <v>27</v>
      </c>
      <c r="O1792" t="s">
        <v>523</v>
      </c>
      <c r="P1792" t="s">
        <v>29</v>
      </c>
      <c r="Q1792"/>
    </row>
    <row r="1793" spans="1:17" ht="14.25" customHeight="1" x14ac:dyDescent="0.25">
      <c r="A1793" s="3">
        <f t="shared" si="27"/>
        <v>5</v>
      </c>
      <c r="B1793" s="1">
        <v>41613</v>
      </c>
      <c r="C1793" s="2">
        <v>0.66666666666666663</v>
      </c>
      <c r="D1793" t="s">
        <v>245</v>
      </c>
      <c r="E1793" t="s">
        <v>1725</v>
      </c>
      <c r="F1793"/>
      <c r="G1793">
        <v>0</v>
      </c>
      <c r="H1793">
        <v>1</v>
      </c>
      <c r="I1793">
        <v>0</v>
      </c>
      <c r="J1793">
        <v>0</v>
      </c>
      <c r="K1793" t="s">
        <v>39</v>
      </c>
      <c r="L1793" t="s">
        <v>40</v>
      </c>
      <c r="M1793" t="s">
        <v>41</v>
      </c>
      <c r="N1793" t="s">
        <v>42</v>
      </c>
      <c r="O1793" t="s">
        <v>43</v>
      </c>
      <c r="P1793" t="s">
        <v>25</v>
      </c>
      <c r="Q1793"/>
    </row>
    <row r="1794" spans="1:17" ht="14.25" customHeight="1" x14ac:dyDescent="0.25">
      <c r="A1794" s="3">
        <f t="shared" si="27"/>
        <v>5</v>
      </c>
      <c r="B1794" s="1">
        <v>41613</v>
      </c>
      <c r="C1794" s="2">
        <v>0.66666666666666663</v>
      </c>
      <c r="D1794" t="s">
        <v>286</v>
      </c>
      <c r="E1794" t="s">
        <v>1729</v>
      </c>
      <c r="F1794"/>
      <c r="G1794">
        <v>0</v>
      </c>
      <c r="H1794">
        <v>1</v>
      </c>
      <c r="I1794">
        <v>0</v>
      </c>
      <c r="J1794">
        <v>0</v>
      </c>
      <c r="K1794" t="s">
        <v>95</v>
      </c>
      <c r="L1794" t="s">
        <v>96</v>
      </c>
      <c r="M1794" t="s">
        <v>425</v>
      </c>
      <c r="N1794" t="s">
        <v>905</v>
      </c>
      <c r="O1794" t="s">
        <v>906</v>
      </c>
      <c r="P1794" t="s">
        <v>25</v>
      </c>
      <c r="Q1794"/>
    </row>
    <row r="1795" spans="1:17" ht="14.25" customHeight="1" x14ac:dyDescent="0.25">
      <c r="A1795" s="3">
        <f t="shared" ref="A1795:A1824" si="28">WEEKDAY(B1795,1)</f>
        <v>5</v>
      </c>
      <c r="B1795" s="1">
        <v>41613</v>
      </c>
      <c r="C1795" s="2">
        <v>0.6875</v>
      </c>
      <c r="D1795" t="s">
        <v>245</v>
      </c>
      <c r="E1795" t="s">
        <v>1725</v>
      </c>
      <c r="F1795"/>
      <c r="G1795">
        <v>0</v>
      </c>
      <c r="H1795">
        <v>1</v>
      </c>
      <c r="I1795">
        <v>0</v>
      </c>
      <c r="J1795">
        <v>0</v>
      </c>
      <c r="K1795" t="s">
        <v>39</v>
      </c>
      <c r="L1795" t="s">
        <v>40</v>
      </c>
      <c r="M1795" t="s">
        <v>41</v>
      </c>
      <c r="N1795" t="s">
        <v>42</v>
      </c>
      <c r="O1795" t="s">
        <v>43</v>
      </c>
      <c r="P1795" t="s">
        <v>25</v>
      </c>
      <c r="Q1795"/>
    </row>
    <row r="1796" spans="1:17" ht="14.25" customHeight="1" x14ac:dyDescent="0.25">
      <c r="A1796" s="3">
        <f t="shared" si="28"/>
        <v>5</v>
      </c>
      <c r="B1796" s="1">
        <v>41613</v>
      </c>
      <c r="C1796" s="2">
        <v>0.6875</v>
      </c>
      <c r="D1796" t="s">
        <v>286</v>
      </c>
      <c r="E1796" t="s">
        <v>1729</v>
      </c>
      <c r="F1796"/>
      <c r="G1796">
        <v>0</v>
      </c>
      <c r="H1796">
        <v>1</v>
      </c>
      <c r="I1796">
        <v>0</v>
      </c>
      <c r="J1796">
        <v>0</v>
      </c>
      <c r="K1796" t="s">
        <v>95</v>
      </c>
      <c r="L1796" t="s">
        <v>96</v>
      </c>
      <c r="M1796" t="s">
        <v>425</v>
      </c>
      <c r="N1796" t="s">
        <v>905</v>
      </c>
      <c r="O1796" t="s">
        <v>906</v>
      </c>
      <c r="P1796" t="s">
        <v>25</v>
      </c>
      <c r="Q1796"/>
    </row>
    <row r="1797" spans="1:17" ht="14.25" customHeight="1" x14ac:dyDescent="0.25">
      <c r="A1797" s="3">
        <f t="shared" si="28"/>
        <v>5</v>
      </c>
      <c r="B1797" s="1">
        <v>41613</v>
      </c>
      <c r="C1797" s="2">
        <v>0.70833333333333337</v>
      </c>
      <c r="D1797" t="s">
        <v>270</v>
      </c>
      <c r="E1797" t="s">
        <v>1726</v>
      </c>
      <c r="F1797"/>
      <c r="G1797">
        <v>0</v>
      </c>
      <c r="H1797">
        <v>1</v>
      </c>
      <c r="I1797">
        <v>0</v>
      </c>
      <c r="J1797">
        <v>0</v>
      </c>
      <c r="K1797" t="s">
        <v>39</v>
      </c>
      <c r="L1797" t="s">
        <v>40</v>
      </c>
      <c r="M1797" t="s">
        <v>121</v>
      </c>
      <c r="N1797" t="s">
        <v>122</v>
      </c>
      <c r="O1797" t="s">
        <v>123</v>
      </c>
      <c r="P1797" t="s">
        <v>29</v>
      </c>
      <c r="Q1797"/>
    </row>
    <row r="1798" spans="1:17" ht="14.25" customHeight="1" x14ac:dyDescent="0.25">
      <c r="A1798" s="3">
        <f t="shared" si="28"/>
        <v>5</v>
      </c>
      <c r="B1798" s="1">
        <v>41613</v>
      </c>
      <c r="C1798" s="2">
        <v>0.70833333333333337</v>
      </c>
      <c r="D1798" t="s">
        <v>898</v>
      </c>
      <c r="E1798" t="s">
        <v>1730</v>
      </c>
      <c r="F1798"/>
      <c r="G1798">
        <v>0</v>
      </c>
      <c r="H1798">
        <v>1</v>
      </c>
      <c r="I1798">
        <v>0</v>
      </c>
      <c r="J1798">
        <v>0</v>
      </c>
      <c r="K1798" t="s">
        <v>95</v>
      </c>
      <c r="L1798" t="s">
        <v>96</v>
      </c>
      <c r="M1798" t="s">
        <v>1584</v>
      </c>
      <c r="N1798" t="s">
        <v>1585</v>
      </c>
      <c r="O1798" t="s">
        <v>1586</v>
      </c>
      <c r="P1798" t="s">
        <v>29</v>
      </c>
      <c r="Q1798"/>
    </row>
    <row r="1799" spans="1:17" ht="14.25" customHeight="1" x14ac:dyDescent="0.25">
      <c r="A1799" s="3">
        <f t="shared" si="28"/>
        <v>5</v>
      </c>
      <c r="B1799" s="1">
        <v>41613</v>
      </c>
      <c r="C1799" s="2">
        <v>0.72916666666666663</v>
      </c>
      <c r="D1799"/>
      <c r="E1799"/>
      <c r="F1799"/>
      <c r="G1799">
        <v>0</v>
      </c>
      <c r="H1799">
        <v>0</v>
      </c>
      <c r="I1799">
        <v>0</v>
      </c>
      <c r="J1799">
        <v>0</v>
      </c>
      <c r="K1799" t="s">
        <v>39</v>
      </c>
      <c r="L1799" t="s">
        <v>40</v>
      </c>
      <c r="M1799"/>
      <c r="N1799"/>
      <c r="O1799"/>
      <c r="P1799"/>
      <c r="Q1799"/>
    </row>
    <row r="1800" spans="1:17" ht="14.25" customHeight="1" x14ac:dyDescent="0.25">
      <c r="A1800" s="3">
        <f t="shared" si="28"/>
        <v>5</v>
      </c>
      <c r="B1800" s="1">
        <v>41613</v>
      </c>
      <c r="C1800" s="2">
        <v>0.72916666666666663</v>
      </c>
      <c r="D1800"/>
      <c r="E1800"/>
      <c r="F1800"/>
      <c r="G1800">
        <v>0</v>
      </c>
      <c r="H1800">
        <v>0</v>
      </c>
      <c r="I1800">
        <v>0</v>
      </c>
      <c r="J1800">
        <v>0</v>
      </c>
      <c r="K1800" t="s">
        <v>14</v>
      </c>
      <c r="L1800" t="s">
        <v>15</v>
      </c>
      <c r="M1800"/>
      <c r="N1800"/>
      <c r="O1800"/>
      <c r="P1800"/>
      <c r="Q1800"/>
    </row>
    <row r="1801" spans="1:17" ht="14.25" customHeight="1" x14ac:dyDescent="0.25">
      <c r="A1801" s="3">
        <f t="shared" si="28"/>
        <v>5</v>
      </c>
      <c r="B1801" s="1">
        <v>41613</v>
      </c>
      <c r="C1801" s="2">
        <v>0.75</v>
      </c>
      <c r="D1801" t="s">
        <v>270</v>
      </c>
      <c r="E1801" t="s">
        <v>1727</v>
      </c>
      <c r="F1801"/>
      <c r="G1801">
        <v>0</v>
      </c>
      <c r="H1801">
        <v>1</v>
      </c>
      <c r="I1801">
        <v>0</v>
      </c>
      <c r="J1801">
        <v>0</v>
      </c>
      <c r="K1801" t="s">
        <v>39</v>
      </c>
      <c r="L1801" t="s">
        <v>40</v>
      </c>
      <c r="M1801" t="s">
        <v>1149</v>
      </c>
      <c r="N1801" t="s">
        <v>860</v>
      </c>
      <c r="O1801" t="s">
        <v>1150</v>
      </c>
      <c r="P1801" t="s">
        <v>29</v>
      </c>
      <c r="Q1801"/>
    </row>
    <row r="1802" spans="1:17" ht="14.25" customHeight="1" x14ac:dyDescent="0.25">
      <c r="A1802" s="3">
        <f t="shared" si="28"/>
        <v>5</v>
      </c>
      <c r="B1802" s="1">
        <v>41613</v>
      </c>
      <c r="C1802" s="2">
        <v>0.75</v>
      </c>
      <c r="D1802"/>
      <c r="E1802"/>
      <c r="F1802"/>
      <c r="G1802">
        <v>0</v>
      </c>
      <c r="H1802">
        <v>0</v>
      </c>
      <c r="I1802">
        <v>0</v>
      </c>
      <c r="J1802">
        <v>0</v>
      </c>
      <c r="K1802" t="s">
        <v>14</v>
      </c>
      <c r="L1802" t="s">
        <v>15</v>
      </c>
      <c r="M1802"/>
      <c r="N1802"/>
      <c r="O1802"/>
      <c r="P1802"/>
      <c r="Q1802"/>
    </row>
    <row r="1803" spans="1:17" ht="14.25" customHeight="1" x14ac:dyDescent="0.25">
      <c r="A1803" s="3">
        <f t="shared" si="28"/>
        <v>5</v>
      </c>
      <c r="B1803" s="1">
        <v>41613</v>
      </c>
      <c r="C1803" s="2">
        <v>0.77083333333333337</v>
      </c>
      <c r="D1803"/>
      <c r="E1803"/>
      <c r="F1803"/>
      <c r="G1803">
        <v>0</v>
      </c>
      <c r="H1803">
        <v>0</v>
      </c>
      <c r="I1803">
        <v>0</v>
      </c>
      <c r="J1803">
        <v>0</v>
      </c>
      <c r="K1803" t="s">
        <v>14</v>
      </c>
      <c r="L1803" t="s">
        <v>15</v>
      </c>
      <c r="M1803"/>
      <c r="N1803"/>
      <c r="O1803"/>
      <c r="P1803"/>
      <c r="Q1803"/>
    </row>
    <row r="1804" spans="1:17" ht="14.25" customHeight="1" x14ac:dyDescent="0.25">
      <c r="A1804" s="3">
        <f t="shared" si="28"/>
        <v>5</v>
      </c>
      <c r="B1804" s="1">
        <v>41613</v>
      </c>
      <c r="C1804" s="2">
        <v>0.79166666666666663</v>
      </c>
      <c r="D1804"/>
      <c r="E1804"/>
      <c r="F1804"/>
      <c r="G1804">
        <v>0</v>
      </c>
      <c r="H1804">
        <v>0</v>
      </c>
      <c r="I1804">
        <v>0</v>
      </c>
      <c r="J1804">
        <v>0</v>
      </c>
      <c r="K1804" t="s">
        <v>14</v>
      </c>
      <c r="L1804" t="s">
        <v>15</v>
      </c>
      <c r="M1804"/>
      <c r="N1804"/>
      <c r="O1804"/>
      <c r="P1804"/>
      <c r="Q1804"/>
    </row>
    <row r="1805" spans="1:17" ht="14.25" customHeight="1" x14ac:dyDescent="0.25">
      <c r="A1805" s="3">
        <f t="shared" si="28"/>
        <v>5</v>
      </c>
      <c r="B1805" s="1">
        <v>41613</v>
      </c>
      <c r="C1805" s="2">
        <v>0.79166666666666663</v>
      </c>
      <c r="D1805" t="s">
        <v>299</v>
      </c>
      <c r="E1805" t="s">
        <v>1731</v>
      </c>
      <c r="F1805"/>
      <c r="G1805">
        <v>0</v>
      </c>
      <c r="H1805">
        <v>1</v>
      </c>
      <c r="I1805">
        <v>0</v>
      </c>
      <c r="J1805">
        <v>0</v>
      </c>
      <c r="K1805" t="s">
        <v>95</v>
      </c>
      <c r="L1805" t="s">
        <v>96</v>
      </c>
      <c r="M1805" t="s">
        <v>1037</v>
      </c>
      <c r="N1805" t="s">
        <v>1038</v>
      </c>
      <c r="O1805" t="s">
        <v>1039</v>
      </c>
      <c r="P1805" t="s">
        <v>21</v>
      </c>
      <c r="Q1805"/>
    </row>
    <row r="1806" spans="1:17" ht="14.25" customHeight="1" x14ac:dyDescent="0.25">
      <c r="A1806" s="3">
        <f t="shared" si="28"/>
        <v>5</v>
      </c>
      <c r="B1806" s="1">
        <v>41613</v>
      </c>
      <c r="C1806" s="2">
        <v>0.8125</v>
      </c>
      <c r="D1806" t="s">
        <v>299</v>
      </c>
      <c r="E1806" t="s">
        <v>1731</v>
      </c>
      <c r="F1806"/>
      <c r="G1806">
        <v>0</v>
      </c>
      <c r="H1806">
        <v>1</v>
      </c>
      <c r="I1806">
        <v>0</v>
      </c>
      <c r="J1806">
        <v>0</v>
      </c>
      <c r="K1806" t="s">
        <v>95</v>
      </c>
      <c r="L1806" t="s">
        <v>96</v>
      </c>
      <c r="M1806" t="s">
        <v>1037</v>
      </c>
      <c r="N1806" t="s">
        <v>1038</v>
      </c>
      <c r="O1806" t="s">
        <v>1039</v>
      </c>
      <c r="P1806" t="s">
        <v>21</v>
      </c>
      <c r="Q1806"/>
    </row>
    <row r="1807" spans="1:17" ht="14.25" customHeight="1" x14ac:dyDescent="0.25">
      <c r="A1807" s="3">
        <f t="shared" si="28"/>
        <v>5</v>
      </c>
      <c r="B1807" s="1">
        <v>41613</v>
      </c>
      <c r="C1807" s="2">
        <v>0.83333333333333337</v>
      </c>
      <c r="D1807" t="s">
        <v>299</v>
      </c>
      <c r="E1807" t="s">
        <v>1732</v>
      </c>
      <c r="F1807"/>
      <c r="G1807">
        <v>0</v>
      </c>
      <c r="H1807">
        <v>1</v>
      </c>
      <c r="I1807">
        <v>0</v>
      </c>
      <c r="J1807">
        <v>0</v>
      </c>
      <c r="K1807" t="s">
        <v>95</v>
      </c>
      <c r="L1807" t="s">
        <v>96</v>
      </c>
      <c r="M1807" t="s">
        <v>1041</v>
      </c>
      <c r="N1807" t="s">
        <v>1042</v>
      </c>
      <c r="O1807" t="s">
        <v>1043</v>
      </c>
      <c r="P1807" t="s">
        <v>25</v>
      </c>
      <c r="Q1807"/>
    </row>
    <row r="1808" spans="1:17" ht="14.25" customHeight="1" x14ac:dyDescent="0.25">
      <c r="A1808" s="3">
        <f t="shared" si="28"/>
        <v>5</v>
      </c>
      <c r="B1808" s="1">
        <v>41613</v>
      </c>
      <c r="C1808" s="2">
        <v>0.85416666666666663</v>
      </c>
      <c r="D1808" t="s">
        <v>299</v>
      </c>
      <c r="E1808" t="s">
        <v>1733</v>
      </c>
      <c r="F1808"/>
      <c r="G1808">
        <v>0</v>
      </c>
      <c r="H1808">
        <v>1</v>
      </c>
      <c r="I1808">
        <v>0</v>
      </c>
      <c r="J1808">
        <v>0</v>
      </c>
      <c r="K1808" t="s">
        <v>95</v>
      </c>
      <c r="L1808" t="s">
        <v>96</v>
      </c>
      <c r="M1808" t="s">
        <v>1103</v>
      </c>
      <c r="N1808" t="s">
        <v>160</v>
      </c>
      <c r="O1808" t="s">
        <v>1407</v>
      </c>
      <c r="P1808" t="s">
        <v>21</v>
      </c>
      <c r="Q1808"/>
    </row>
    <row r="1809" spans="1:17" ht="14.25" customHeight="1" x14ac:dyDescent="0.25">
      <c r="A1809" s="3">
        <f t="shared" si="28"/>
        <v>6</v>
      </c>
      <c r="B1809" s="1">
        <v>41614</v>
      </c>
      <c r="C1809" s="2">
        <v>0.375</v>
      </c>
      <c r="D1809"/>
      <c r="E1809"/>
      <c r="F1809"/>
      <c r="G1809">
        <v>0</v>
      </c>
      <c r="H1809">
        <v>0</v>
      </c>
      <c r="I1809">
        <v>0</v>
      </c>
      <c r="J1809">
        <v>0</v>
      </c>
      <c r="K1809" t="s">
        <v>16</v>
      </c>
      <c r="L1809" t="s">
        <v>17</v>
      </c>
      <c r="M1809"/>
      <c r="N1809"/>
      <c r="O1809"/>
      <c r="P1809"/>
      <c r="Q1809"/>
    </row>
    <row r="1810" spans="1:17" ht="14.25" customHeight="1" x14ac:dyDescent="0.25">
      <c r="A1810" s="3">
        <f t="shared" si="28"/>
        <v>6</v>
      </c>
      <c r="B1810" s="1">
        <v>41614</v>
      </c>
      <c r="C1810" s="2">
        <v>0.39583333333333331</v>
      </c>
      <c r="D1810"/>
      <c r="E1810"/>
      <c r="F1810"/>
      <c r="G1810">
        <v>0</v>
      </c>
      <c r="H1810">
        <v>0</v>
      </c>
      <c r="I1810">
        <v>0</v>
      </c>
      <c r="J1810">
        <v>0</v>
      </c>
      <c r="K1810" t="s">
        <v>16</v>
      </c>
      <c r="L1810" t="s">
        <v>17</v>
      </c>
      <c r="M1810"/>
      <c r="N1810"/>
      <c r="O1810"/>
      <c r="P1810"/>
      <c r="Q1810"/>
    </row>
    <row r="1811" spans="1:17" ht="14.25" customHeight="1" x14ac:dyDescent="0.25">
      <c r="A1811" s="3">
        <f t="shared" si="28"/>
        <v>6</v>
      </c>
      <c r="B1811" s="1">
        <v>41614</v>
      </c>
      <c r="C1811" s="2">
        <v>0.41666666666666669</v>
      </c>
      <c r="D1811"/>
      <c r="E1811"/>
      <c r="F1811"/>
      <c r="G1811">
        <v>0</v>
      </c>
      <c r="H1811">
        <v>0</v>
      </c>
      <c r="I1811">
        <v>0</v>
      </c>
      <c r="J1811">
        <v>0</v>
      </c>
      <c r="K1811" t="s">
        <v>16</v>
      </c>
      <c r="L1811" t="s">
        <v>17</v>
      </c>
      <c r="M1811"/>
      <c r="N1811"/>
      <c r="O1811"/>
      <c r="P1811"/>
      <c r="Q1811"/>
    </row>
    <row r="1812" spans="1:17" ht="14.25" customHeight="1" x14ac:dyDescent="0.25">
      <c r="A1812" s="3">
        <f t="shared" si="28"/>
        <v>6</v>
      </c>
      <c r="B1812" s="1">
        <v>41614</v>
      </c>
      <c r="C1812" s="2">
        <v>0.5</v>
      </c>
      <c r="D1812"/>
      <c r="E1812"/>
      <c r="F1812"/>
      <c r="G1812">
        <v>0</v>
      </c>
      <c r="H1812">
        <v>0</v>
      </c>
      <c r="I1812">
        <v>0</v>
      </c>
      <c r="J1812">
        <v>0</v>
      </c>
      <c r="K1812" t="s">
        <v>16</v>
      </c>
      <c r="L1812" t="s">
        <v>17</v>
      </c>
      <c r="M1812"/>
      <c r="N1812"/>
      <c r="O1812"/>
      <c r="P1812"/>
      <c r="Q1812"/>
    </row>
    <row r="1813" spans="1:17" ht="14.25" customHeight="1" x14ac:dyDescent="0.25">
      <c r="A1813" s="3">
        <f t="shared" si="28"/>
        <v>6</v>
      </c>
      <c r="B1813" s="1">
        <v>41614</v>
      </c>
      <c r="C1813" s="2">
        <v>0.52083333333333337</v>
      </c>
      <c r="D1813"/>
      <c r="E1813"/>
      <c r="F1813"/>
      <c r="G1813">
        <v>0</v>
      </c>
      <c r="H1813">
        <v>0</v>
      </c>
      <c r="I1813">
        <v>0</v>
      </c>
      <c r="J1813">
        <v>0</v>
      </c>
      <c r="K1813" t="s">
        <v>16</v>
      </c>
      <c r="L1813" t="s">
        <v>17</v>
      </c>
      <c r="M1813"/>
      <c r="N1813"/>
      <c r="O1813"/>
      <c r="P1813"/>
      <c r="Q1813"/>
    </row>
    <row r="1814" spans="1:17" ht="14.25" customHeight="1" x14ac:dyDescent="0.25">
      <c r="A1814" s="3">
        <f t="shared" si="28"/>
        <v>6</v>
      </c>
      <c r="B1814" s="1">
        <v>41614</v>
      </c>
      <c r="C1814" s="2">
        <v>0.54166666666666663</v>
      </c>
      <c r="D1814" t="s">
        <v>268</v>
      </c>
      <c r="E1814" t="s">
        <v>1719</v>
      </c>
      <c r="F1814"/>
      <c r="G1814">
        <v>0</v>
      </c>
      <c r="H1814">
        <v>1</v>
      </c>
      <c r="I1814">
        <v>0</v>
      </c>
      <c r="J1814">
        <v>1</v>
      </c>
      <c r="K1814" t="s">
        <v>30</v>
      </c>
      <c r="L1814" t="s">
        <v>31</v>
      </c>
      <c r="M1814" t="s">
        <v>95</v>
      </c>
      <c r="N1814" t="s">
        <v>926</v>
      </c>
      <c r="O1814" t="s">
        <v>927</v>
      </c>
      <c r="P1814" t="s">
        <v>29</v>
      </c>
      <c r="Q1814"/>
    </row>
    <row r="1815" spans="1:17" ht="14.25" customHeight="1" x14ac:dyDescent="0.25">
      <c r="A1815" s="3">
        <f t="shared" si="28"/>
        <v>6</v>
      </c>
      <c r="B1815" s="1">
        <v>41614</v>
      </c>
      <c r="C1815" s="2">
        <v>0.54166666666666663</v>
      </c>
      <c r="D1815" t="s">
        <v>240</v>
      </c>
      <c r="E1815" t="s">
        <v>1720</v>
      </c>
      <c r="F1815"/>
      <c r="G1815">
        <v>0</v>
      </c>
      <c r="H1815">
        <v>1</v>
      </c>
      <c r="I1815">
        <v>0</v>
      </c>
      <c r="J1815">
        <v>0</v>
      </c>
      <c r="K1815" t="s">
        <v>16</v>
      </c>
      <c r="L1815" t="s">
        <v>17</v>
      </c>
      <c r="M1815" t="s">
        <v>451</v>
      </c>
      <c r="N1815" t="s">
        <v>452</v>
      </c>
      <c r="O1815" t="s">
        <v>453</v>
      </c>
      <c r="P1815" t="s">
        <v>29</v>
      </c>
      <c r="Q1815"/>
    </row>
    <row r="1816" spans="1:17" ht="14.25" customHeight="1" x14ac:dyDescent="0.25">
      <c r="A1816" s="3">
        <f t="shared" si="28"/>
        <v>6</v>
      </c>
      <c r="B1816" s="1">
        <v>41614</v>
      </c>
      <c r="C1816" s="2">
        <v>0.5625</v>
      </c>
      <c r="D1816" t="s">
        <v>268</v>
      </c>
      <c r="E1816" t="s">
        <v>1719</v>
      </c>
      <c r="F1816"/>
      <c r="G1816">
        <v>0</v>
      </c>
      <c r="H1816">
        <v>1</v>
      </c>
      <c r="I1816">
        <v>0</v>
      </c>
      <c r="J1816">
        <v>1</v>
      </c>
      <c r="K1816" t="s">
        <v>30</v>
      </c>
      <c r="L1816" t="s">
        <v>31</v>
      </c>
      <c r="M1816" t="s">
        <v>95</v>
      </c>
      <c r="N1816" t="s">
        <v>926</v>
      </c>
      <c r="O1816" t="s">
        <v>927</v>
      </c>
      <c r="P1816" t="s">
        <v>29</v>
      </c>
      <c r="Q1816"/>
    </row>
    <row r="1817" spans="1:17" ht="14.25" customHeight="1" x14ac:dyDescent="0.25">
      <c r="A1817" s="3">
        <f t="shared" si="28"/>
        <v>6</v>
      </c>
      <c r="B1817" s="1">
        <v>41614</v>
      </c>
      <c r="C1817" s="2">
        <v>0.5625</v>
      </c>
      <c r="D1817" t="s">
        <v>240</v>
      </c>
      <c r="E1817" t="s">
        <v>1720</v>
      </c>
      <c r="F1817"/>
      <c r="G1817">
        <v>0</v>
      </c>
      <c r="H1817">
        <v>1</v>
      </c>
      <c r="I1817">
        <v>0</v>
      </c>
      <c r="J1817">
        <v>0</v>
      </c>
      <c r="K1817" t="s">
        <v>16</v>
      </c>
      <c r="L1817" t="s">
        <v>17</v>
      </c>
      <c r="M1817" t="s">
        <v>451</v>
      </c>
      <c r="N1817" t="s">
        <v>452</v>
      </c>
      <c r="O1817" t="s">
        <v>453</v>
      </c>
      <c r="P1817" t="s">
        <v>29</v>
      </c>
      <c r="Q1817"/>
    </row>
    <row r="1818" spans="1:17" ht="14.25" customHeight="1" x14ac:dyDescent="0.25">
      <c r="A1818" s="3">
        <f t="shared" si="28"/>
        <v>6</v>
      </c>
      <c r="B1818" s="1">
        <v>41614</v>
      </c>
      <c r="C1818" s="2">
        <v>0.58333333333333337</v>
      </c>
      <c r="D1818"/>
      <c r="E1818"/>
      <c r="F1818"/>
      <c r="G1818">
        <v>0</v>
      </c>
      <c r="H1818">
        <v>0</v>
      </c>
      <c r="I1818">
        <v>0</v>
      </c>
      <c r="J1818">
        <v>0</v>
      </c>
      <c r="K1818" t="s">
        <v>30</v>
      </c>
      <c r="L1818" t="s">
        <v>31</v>
      </c>
      <c r="M1818"/>
      <c r="N1818"/>
      <c r="O1818"/>
      <c r="P1818"/>
      <c r="Q1818"/>
    </row>
    <row r="1819" spans="1:17" ht="14.25" customHeight="1" x14ac:dyDescent="0.25">
      <c r="A1819" s="3">
        <f t="shared" si="28"/>
        <v>6</v>
      </c>
      <c r="B1819" s="1">
        <v>41614</v>
      </c>
      <c r="C1819" s="2">
        <v>0.58333333333333337</v>
      </c>
      <c r="D1819"/>
      <c r="E1819"/>
      <c r="F1819"/>
      <c r="G1819">
        <v>0</v>
      </c>
      <c r="H1819">
        <v>0</v>
      </c>
      <c r="I1819">
        <v>0</v>
      </c>
      <c r="J1819">
        <v>0</v>
      </c>
      <c r="K1819" t="s">
        <v>16</v>
      </c>
      <c r="L1819" t="s">
        <v>17</v>
      </c>
      <c r="M1819"/>
      <c r="N1819"/>
      <c r="O1819"/>
      <c r="P1819"/>
      <c r="Q1819"/>
    </row>
    <row r="1820" spans="1:17" ht="14.25" customHeight="1" x14ac:dyDescent="0.25">
      <c r="A1820" s="3">
        <f t="shared" si="28"/>
        <v>6</v>
      </c>
      <c r="B1820" s="1">
        <v>41614</v>
      </c>
      <c r="C1820" s="2">
        <v>0.60416666666666663</v>
      </c>
      <c r="D1820" t="s">
        <v>255</v>
      </c>
      <c r="E1820" t="s">
        <v>1718</v>
      </c>
      <c r="F1820"/>
      <c r="G1820">
        <v>0</v>
      </c>
      <c r="H1820">
        <v>1</v>
      </c>
      <c r="I1820">
        <v>0</v>
      </c>
      <c r="J1820">
        <v>0</v>
      </c>
      <c r="K1820" t="s">
        <v>14</v>
      </c>
      <c r="L1820" t="s">
        <v>15</v>
      </c>
      <c r="M1820" t="s">
        <v>135</v>
      </c>
      <c r="N1820" t="s">
        <v>1220</v>
      </c>
      <c r="O1820" t="s">
        <v>1221</v>
      </c>
      <c r="P1820" t="s">
        <v>29</v>
      </c>
      <c r="Q1820"/>
    </row>
    <row r="1821" spans="1:17" ht="14.25" customHeight="1" x14ac:dyDescent="0.25">
      <c r="A1821" s="3">
        <f t="shared" si="28"/>
        <v>6</v>
      </c>
      <c r="B1821" s="1">
        <v>41614</v>
      </c>
      <c r="C1821" s="2">
        <v>0.60416666666666663</v>
      </c>
      <c r="D1821"/>
      <c r="E1821"/>
      <c r="F1821"/>
      <c r="G1821">
        <v>0</v>
      </c>
      <c r="H1821">
        <v>0</v>
      </c>
      <c r="I1821">
        <v>0</v>
      </c>
      <c r="J1821">
        <v>0</v>
      </c>
      <c r="K1821" t="s">
        <v>30</v>
      </c>
      <c r="L1821" t="s">
        <v>31</v>
      </c>
      <c r="M1821"/>
      <c r="N1821"/>
      <c r="O1821"/>
      <c r="P1821"/>
      <c r="Q1821"/>
    </row>
    <row r="1822" spans="1:17" ht="14.25" customHeight="1" x14ac:dyDescent="0.25">
      <c r="A1822" s="3">
        <f t="shared" si="28"/>
        <v>6</v>
      </c>
      <c r="B1822" s="1">
        <v>41614</v>
      </c>
      <c r="C1822" s="2">
        <v>0.60416666666666663</v>
      </c>
      <c r="D1822" t="s">
        <v>238</v>
      </c>
      <c r="E1822" t="s">
        <v>1721</v>
      </c>
      <c r="F1822"/>
      <c r="G1822">
        <v>0</v>
      </c>
      <c r="H1822">
        <v>1</v>
      </c>
      <c r="I1822">
        <v>0</v>
      </c>
      <c r="J1822">
        <v>0</v>
      </c>
      <c r="K1822" t="s">
        <v>16</v>
      </c>
      <c r="L1822" t="s">
        <v>17</v>
      </c>
      <c r="M1822" t="s">
        <v>1484</v>
      </c>
      <c r="N1822" t="s">
        <v>1049</v>
      </c>
      <c r="O1822" t="s">
        <v>1485</v>
      </c>
      <c r="P1822" t="s">
        <v>21</v>
      </c>
      <c r="Q1822"/>
    </row>
    <row r="1823" spans="1:17" ht="14.25" customHeight="1" x14ac:dyDescent="0.25">
      <c r="A1823" s="3">
        <f t="shared" si="28"/>
        <v>6</v>
      </c>
      <c r="B1823" s="1">
        <v>41614</v>
      </c>
      <c r="C1823" s="2">
        <v>0.625</v>
      </c>
      <c r="D1823"/>
      <c r="E1823"/>
      <c r="F1823"/>
      <c r="G1823">
        <v>0</v>
      </c>
      <c r="H1823">
        <v>0</v>
      </c>
      <c r="I1823">
        <v>0</v>
      </c>
      <c r="J1823">
        <v>0</v>
      </c>
      <c r="K1823" t="s">
        <v>14</v>
      </c>
      <c r="L1823" t="s">
        <v>15</v>
      </c>
      <c r="M1823"/>
      <c r="N1823"/>
      <c r="O1823"/>
      <c r="P1823"/>
      <c r="Q1823"/>
    </row>
    <row r="1824" spans="1:17" ht="14.25" customHeight="1" x14ac:dyDescent="0.25">
      <c r="A1824" s="3">
        <f t="shared" si="28"/>
        <v>6</v>
      </c>
      <c r="B1824" s="1">
        <v>41614</v>
      </c>
      <c r="C1824" s="2">
        <v>0.64583333333333337</v>
      </c>
      <c r="D1824"/>
      <c r="E1824"/>
      <c r="F1824"/>
      <c r="G1824">
        <v>0</v>
      </c>
      <c r="H1824">
        <v>0</v>
      </c>
      <c r="I1824">
        <v>0</v>
      </c>
      <c r="J1824">
        <v>0</v>
      </c>
      <c r="K1824" t="s">
        <v>14</v>
      </c>
      <c r="L1824" t="s">
        <v>15</v>
      </c>
      <c r="M1824"/>
      <c r="N1824"/>
      <c r="O1824"/>
      <c r="P1824"/>
      <c r="Q1824"/>
    </row>
    <row r="1825" spans="2:16" s="21" customFormat="1" ht="14.25" customHeight="1" x14ac:dyDescent="0.25">
      <c r="B1825" s="19"/>
      <c r="C1825" s="20"/>
      <c r="D1825" s="18"/>
      <c r="G1825" s="18"/>
      <c r="H1825" s="18"/>
      <c r="I1825" s="18"/>
      <c r="J1825" s="18"/>
      <c r="K1825" s="18"/>
      <c r="L1825" s="18"/>
      <c r="M1825" s="18"/>
      <c r="N1825" s="18"/>
      <c r="O1825" s="18"/>
      <c r="P1825" s="18"/>
    </row>
    <row r="1826" spans="2:16" s="21" customFormat="1" ht="14.25" customHeight="1" x14ac:dyDescent="0.25">
      <c r="B1826" s="19"/>
      <c r="C1826" s="20"/>
      <c r="D1826" s="18"/>
      <c r="G1826" s="18"/>
      <c r="H1826" s="18"/>
      <c r="I1826" s="18"/>
      <c r="J1826" s="18"/>
      <c r="K1826" s="18"/>
      <c r="L1826" s="18"/>
      <c r="M1826" s="18"/>
      <c r="N1826" s="18"/>
      <c r="O1826" s="18"/>
      <c r="P1826" s="18"/>
    </row>
    <row r="1827" spans="2:16" s="21" customFormat="1" ht="14.25" customHeight="1" x14ac:dyDescent="0.25">
      <c r="B1827" s="19"/>
      <c r="C1827" s="20"/>
      <c r="D1827" s="18"/>
      <c r="G1827" s="18"/>
      <c r="H1827" s="18"/>
      <c r="I1827" s="18"/>
      <c r="J1827" s="18"/>
      <c r="K1827" s="18"/>
      <c r="L1827" s="18"/>
      <c r="M1827" s="18"/>
      <c r="N1827" s="18"/>
      <c r="O1827" s="18"/>
      <c r="P1827" s="18"/>
    </row>
    <row r="1828" spans="2:16" s="21" customFormat="1" ht="14.25" customHeight="1" x14ac:dyDescent="0.25">
      <c r="B1828" s="19"/>
      <c r="C1828" s="20"/>
      <c r="D1828" s="18"/>
      <c r="G1828" s="18"/>
      <c r="H1828" s="18"/>
      <c r="I1828" s="18"/>
      <c r="J1828" s="18"/>
      <c r="K1828" s="18"/>
      <c r="L1828" s="18"/>
      <c r="M1828" s="18"/>
      <c r="N1828" s="18"/>
      <c r="O1828" s="18"/>
      <c r="P1828" s="18"/>
    </row>
    <row r="1829" spans="2:16" s="21" customFormat="1" ht="14.25" customHeight="1" x14ac:dyDescent="0.25">
      <c r="B1829" s="19"/>
      <c r="C1829" s="20"/>
      <c r="D1829" s="18"/>
      <c r="G1829" s="18"/>
      <c r="H1829" s="18"/>
      <c r="I1829" s="18"/>
      <c r="J1829" s="18"/>
      <c r="K1829" s="18"/>
      <c r="L1829" s="18"/>
      <c r="M1829" s="18"/>
      <c r="N1829" s="18"/>
      <c r="O1829" s="18"/>
      <c r="P1829" s="18"/>
    </row>
    <row r="1830" spans="2:16" s="21" customFormat="1" ht="14.25" customHeight="1" x14ac:dyDescent="0.25">
      <c r="B1830" s="19"/>
      <c r="C1830" s="20"/>
      <c r="D1830" s="18"/>
      <c r="G1830" s="18"/>
      <c r="H1830" s="18"/>
      <c r="I1830" s="18"/>
      <c r="J1830" s="18"/>
      <c r="K1830" s="18"/>
      <c r="L1830" s="18"/>
      <c r="M1830" s="18"/>
      <c r="N1830" s="18"/>
      <c r="O1830" s="18"/>
      <c r="P1830" s="18"/>
    </row>
    <row r="1831" spans="2:16" s="21" customFormat="1" ht="14.25" customHeight="1" x14ac:dyDescent="0.25">
      <c r="B1831" s="19"/>
      <c r="C1831" s="20"/>
      <c r="D1831" s="18"/>
      <c r="G1831" s="18"/>
      <c r="H1831" s="18"/>
      <c r="I1831" s="18"/>
      <c r="J1831" s="18"/>
      <c r="K1831" s="18"/>
      <c r="L1831" s="18"/>
      <c r="M1831" s="18"/>
      <c r="N1831" s="18"/>
      <c r="O1831" s="18"/>
      <c r="P1831" s="18"/>
    </row>
    <row r="1832" spans="2:16" s="21" customFormat="1" ht="14.25" customHeight="1" x14ac:dyDescent="0.25">
      <c r="B1832" s="19"/>
      <c r="C1832" s="20"/>
      <c r="D1832" s="18"/>
      <c r="G1832" s="18"/>
      <c r="H1832" s="18"/>
      <c r="I1832" s="18"/>
      <c r="J1832" s="18"/>
      <c r="K1832" s="18"/>
      <c r="L1832" s="18"/>
      <c r="M1832" s="18"/>
      <c r="N1832" s="18"/>
      <c r="O1832" s="18"/>
      <c r="P1832" s="18"/>
    </row>
    <row r="1833" spans="2:16" s="21" customFormat="1" ht="14.25" customHeight="1" x14ac:dyDescent="0.25">
      <c r="B1833" s="19"/>
      <c r="C1833" s="20"/>
      <c r="D1833" s="18"/>
      <c r="G1833" s="18"/>
      <c r="H1833" s="18"/>
      <c r="I1833" s="18"/>
      <c r="J1833" s="18"/>
      <c r="K1833" s="18"/>
      <c r="L1833" s="18"/>
      <c r="M1833" s="18"/>
      <c r="N1833" s="18"/>
      <c r="O1833" s="18"/>
      <c r="P1833" s="18"/>
    </row>
    <row r="1834" spans="2:16" s="21" customFormat="1" ht="14.25" customHeight="1" x14ac:dyDescent="0.25">
      <c r="B1834" s="19"/>
      <c r="C1834" s="20"/>
      <c r="D1834" s="18"/>
      <c r="G1834" s="18"/>
      <c r="H1834" s="18"/>
      <c r="I1834" s="18"/>
      <c r="J1834" s="18"/>
      <c r="K1834" s="18"/>
      <c r="L1834" s="18"/>
      <c r="M1834" s="18"/>
      <c r="N1834" s="18"/>
      <c r="O1834" s="18"/>
      <c r="P1834" s="18"/>
    </row>
    <row r="1835" spans="2:16" s="21" customFormat="1" ht="14.25" customHeight="1" x14ac:dyDescent="0.25">
      <c r="B1835" s="19"/>
      <c r="C1835" s="20"/>
      <c r="D1835" s="18"/>
      <c r="G1835" s="18"/>
      <c r="H1835" s="18"/>
      <c r="I1835" s="18"/>
      <c r="J1835" s="18"/>
      <c r="K1835" s="18"/>
      <c r="L1835" s="18"/>
      <c r="M1835" s="18"/>
      <c r="N1835" s="18"/>
      <c r="O1835" s="18"/>
      <c r="P1835" s="18"/>
    </row>
    <row r="1836" spans="2:16" s="21" customFormat="1" ht="14.25" customHeight="1" x14ac:dyDescent="0.25">
      <c r="B1836" s="19"/>
      <c r="C1836" s="20"/>
      <c r="D1836" s="18"/>
      <c r="G1836" s="18"/>
      <c r="H1836" s="18"/>
      <c r="I1836" s="18"/>
      <c r="J1836" s="18"/>
      <c r="K1836" s="18"/>
      <c r="L1836" s="18"/>
      <c r="M1836" s="18"/>
      <c r="N1836" s="18"/>
      <c r="O1836" s="18"/>
      <c r="P1836" s="18"/>
    </row>
    <row r="1837" spans="2:16" s="21" customFormat="1" ht="14.25" customHeight="1" x14ac:dyDescent="0.25">
      <c r="B1837" s="19"/>
      <c r="C1837" s="20"/>
      <c r="D1837" s="18"/>
      <c r="G1837" s="18"/>
      <c r="H1837" s="18"/>
      <c r="I1837" s="18"/>
      <c r="J1837" s="18"/>
      <c r="K1837" s="18"/>
      <c r="L1837" s="18"/>
      <c r="M1837" s="18"/>
      <c r="N1837" s="18"/>
      <c r="O1837" s="18"/>
      <c r="P1837" s="18"/>
    </row>
    <row r="1838" spans="2:16" s="21" customFormat="1" ht="14.25" customHeight="1" x14ac:dyDescent="0.25">
      <c r="B1838" s="19"/>
      <c r="C1838" s="20"/>
      <c r="D1838" s="18"/>
      <c r="G1838" s="18"/>
      <c r="H1838" s="18"/>
      <c r="I1838" s="18"/>
      <c r="J1838" s="18"/>
      <c r="K1838" s="18"/>
      <c r="L1838" s="18"/>
      <c r="M1838" s="18"/>
      <c r="N1838" s="18"/>
      <c r="O1838" s="18"/>
      <c r="P1838" s="18"/>
    </row>
    <row r="1839" spans="2:16" s="21" customFormat="1" ht="14.25" customHeight="1" x14ac:dyDescent="0.25">
      <c r="B1839" s="19"/>
      <c r="C1839" s="20"/>
      <c r="D1839" s="18"/>
      <c r="G1839" s="18"/>
      <c r="H1839" s="18"/>
      <c r="I1839" s="18"/>
      <c r="J1839" s="18"/>
      <c r="K1839" s="18"/>
      <c r="L1839" s="18"/>
      <c r="M1839" s="18"/>
      <c r="N1839" s="18"/>
      <c r="O1839" s="18"/>
      <c r="P1839" s="18"/>
    </row>
    <row r="1840" spans="2:16" s="21" customFormat="1" ht="14.25" customHeight="1" x14ac:dyDescent="0.25">
      <c r="B1840" s="19"/>
      <c r="C1840" s="20"/>
      <c r="D1840" s="18"/>
      <c r="G1840" s="18"/>
      <c r="H1840" s="18"/>
      <c r="I1840" s="18"/>
      <c r="J1840" s="18"/>
      <c r="K1840" s="18"/>
      <c r="L1840" s="18"/>
      <c r="M1840" s="18"/>
      <c r="N1840" s="18"/>
      <c r="O1840" s="18"/>
      <c r="P1840" s="18"/>
    </row>
    <row r="1841" spans="2:16" s="21" customFormat="1" ht="14.25" customHeight="1" x14ac:dyDescent="0.25">
      <c r="B1841" s="19"/>
      <c r="C1841" s="20"/>
      <c r="D1841" s="18"/>
      <c r="G1841" s="18"/>
      <c r="H1841" s="18"/>
      <c r="I1841" s="18"/>
      <c r="J1841" s="18"/>
      <c r="K1841" s="18"/>
      <c r="L1841" s="18"/>
      <c r="M1841" s="18"/>
      <c r="N1841" s="18"/>
      <c r="O1841" s="18"/>
      <c r="P1841" s="18"/>
    </row>
    <row r="1842" spans="2:16" s="21" customFormat="1" ht="14.25" customHeight="1" x14ac:dyDescent="0.25">
      <c r="B1842" s="19"/>
      <c r="C1842" s="20"/>
      <c r="D1842" s="18"/>
      <c r="G1842" s="18"/>
      <c r="H1842" s="18"/>
      <c r="I1842" s="18"/>
      <c r="J1842" s="18"/>
      <c r="K1842" s="18"/>
      <c r="L1842" s="18"/>
      <c r="M1842" s="18"/>
      <c r="N1842" s="18"/>
      <c r="O1842" s="18"/>
      <c r="P1842" s="18"/>
    </row>
    <row r="1843" spans="2:16" s="21" customFormat="1" ht="14.25" customHeight="1" x14ac:dyDescent="0.25">
      <c r="B1843" s="19"/>
      <c r="C1843" s="20"/>
      <c r="D1843" s="18"/>
      <c r="G1843" s="18"/>
      <c r="H1843" s="18"/>
      <c r="I1843" s="18"/>
      <c r="J1843" s="18"/>
      <c r="K1843" s="18"/>
      <c r="L1843" s="18"/>
      <c r="M1843" s="18"/>
      <c r="N1843" s="18"/>
      <c r="O1843" s="18"/>
      <c r="P1843" s="18"/>
    </row>
    <row r="1844" spans="2:16" s="21" customFormat="1" ht="14.25" customHeight="1" x14ac:dyDescent="0.25">
      <c r="B1844" s="19"/>
      <c r="C1844" s="20"/>
      <c r="D1844" s="18"/>
      <c r="G1844" s="18"/>
      <c r="H1844" s="18"/>
      <c r="I1844" s="18"/>
      <c r="J1844" s="18"/>
      <c r="K1844" s="18"/>
      <c r="L1844" s="18"/>
      <c r="M1844" s="18"/>
      <c r="N1844" s="18"/>
      <c r="O1844" s="18"/>
      <c r="P1844" s="18"/>
    </row>
    <row r="1845" spans="2:16" s="21" customFormat="1" ht="14.25" customHeight="1" x14ac:dyDescent="0.25">
      <c r="B1845" s="19"/>
      <c r="C1845" s="20"/>
      <c r="D1845" s="18"/>
      <c r="G1845" s="18"/>
      <c r="H1845" s="18"/>
      <c r="I1845" s="18"/>
      <c r="J1845" s="18"/>
      <c r="K1845" s="18"/>
      <c r="L1845" s="18"/>
      <c r="M1845" s="18"/>
      <c r="N1845" s="18"/>
      <c r="O1845" s="18"/>
      <c r="P1845" s="18"/>
    </row>
    <row r="1846" spans="2:16" s="21" customFormat="1" ht="14.25" customHeight="1" x14ac:dyDescent="0.25">
      <c r="B1846" s="19"/>
      <c r="C1846" s="20"/>
      <c r="D1846" s="18"/>
      <c r="G1846" s="18"/>
      <c r="H1846" s="18"/>
      <c r="I1846" s="18"/>
      <c r="J1846" s="18"/>
      <c r="K1846" s="18"/>
      <c r="L1846" s="18"/>
      <c r="M1846" s="18"/>
      <c r="N1846" s="18"/>
      <c r="O1846" s="18"/>
      <c r="P1846" s="18"/>
    </row>
    <row r="1847" spans="2:16" s="21" customFormat="1" ht="14.25" customHeight="1" x14ac:dyDescent="0.25">
      <c r="B1847" s="19"/>
      <c r="C1847" s="20"/>
      <c r="D1847" s="18"/>
      <c r="G1847" s="18"/>
      <c r="H1847" s="18"/>
      <c r="I1847" s="18"/>
      <c r="J1847" s="18"/>
      <c r="K1847" s="18"/>
      <c r="L1847" s="18"/>
      <c r="M1847" s="18"/>
      <c r="N1847" s="18"/>
      <c r="O1847" s="18"/>
      <c r="P1847" s="18"/>
    </row>
    <row r="1848" spans="2:16" s="21" customFormat="1" ht="14.25" customHeight="1" x14ac:dyDescent="0.25">
      <c r="B1848" s="19"/>
      <c r="C1848" s="20"/>
      <c r="D1848" s="18"/>
      <c r="G1848" s="18"/>
      <c r="H1848" s="18"/>
      <c r="I1848" s="18"/>
      <c r="J1848" s="18"/>
      <c r="K1848" s="18"/>
      <c r="L1848" s="18"/>
      <c r="M1848" s="18"/>
      <c r="N1848" s="18"/>
      <c r="O1848" s="18"/>
      <c r="P1848" s="18"/>
    </row>
    <row r="1849" spans="2:16" s="21" customFormat="1" ht="14.25" customHeight="1" x14ac:dyDescent="0.25">
      <c r="B1849" s="19"/>
      <c r="C1849" s="20"/>
      <c r="D1849" s="18"/>
      <c r="G1849" s="18"/>
      <c r="H1849" s="18"/>
      <c r="I1849" s="18"/>
      <c r="J1849" s="18"/>
      <c r="K1849" s="18"/>
      <c r="L1849" s="18"/>
      <c r="M1849" s="18"/>
      <c r="N1849" s="18"/>
      <c r="O1849" s="18"/>
      <c r="P1849" s="18"/>
    </row>
    <row r="1850" spans="2:16" s="21" customFormat="1" ht="14.25" customHeight="1" x14ac:dyDescent="0.25">
      <c r="B1850" s="19"/>
      <c r="C1850" s="20"/>
      <c r="D1850" s="18"/>
      <c r="G1850" s="18"/>
      <c r="H1850" s="18"/>
      <c r="I1850" s="18"/>
      <c r="J1850" s="18"/>
      <c r="K1850" s="18"/>
      <c r="L1850" s="18"/>
      <c r="M1850" s="18"/>
      <c r="N1850" s="18"/>
      <c r="O1850" s="18"/>
      <c r="P1850" s="18"/>
    </row>
    <row r="1851" spans="2:16" s="21" customFormat="1" ht="14.25" customHeight="1" x14ac:dyDescent="0.25">
      <c r="B1851" s="19"/>
      <c r="C1851" s="20"/>
      <c r="D1851" s="18"/>
      <c r="G1851" s="18"/>
      <c r="H1851" s="18"/>
      <c r="I1851" s="18"/>
      <c r="J1851" s="18"/>
      <c r="K1851" s="18"/>
      <c r="L1851" s="18"/>
      <c r="M1851" s="18"/>
      <c r="N1851" s="18"/>
      <c r="O1851" s="18"/>
      <c r="P1851" s="18"/>
    </row>
    <row r="1852" spans="2:16" s="21" customFormat="1" ht="14.25" customHeight="1" x14ac:dyDescent="0.25">
      <c r="B1852" s="19"/>
      <c r="C1852" s="20"/>
      <c r="D1852" s="18"/>
      <c r="G1852" s="18"/>
      <c r="H1852" s="18"/>
      <c r="I1852" s="18"/>
      <c r="J1852" s="18"/>
      <c r="K1852" s="18"/>
      <c r="L1852" s="18"/>
      <c r="M1852" s="18"/>
      <c r="N1852" s="18"/>
      <c r="O1852" s="18"/>
      <c r="P1852" s="18"/>
    </row>
    <row r="1853" spans="2:16" s="21" customFormat="1" ht="14.25" customHeight="1" x14ac:dyDescent="0.25">
      <c r="B1853" s="19"/>
      <c r="C1853" s="20"/>
      <c r="D1853" s="18"/>
      <c r="G1853" s="18"/>
      <c r="H1853" s="18"/>
      <c r="I1853" s="18"/>
      <c r="J1853" s="18"/>
      <c r="K1853" s="18"/>
      <c r="L1853" s="18"/>
      <c r="M1853" s="18"/>
      <c r="N1853" s="18"/>
      <c r="O1853" s="18"/>
      <c r="P1853" s="18"/>
    </row>
    <row r="1854" spans="2:16" s="21" customFormat="1" ht="14.25" customHeight="1" x14ac:dyDescent="0.25">
      <c r="B1854" s="19"/>
      <c r="C1854" s="20"/>
      <c r="D1854" s="18"/>
      <c r="G1854" s="18"/>
      <c r="H1854" s="18"/>
      <c r="I1854" s="18"/>
      <c r="J1854" s="18"/>
      <c r="K1854" s="18"/>
      <c r="L1854" s="18"/>
      <c r="M1854" s="18"/>
      <c r="N1854" s="18"/>
      <c r="O1854" s="18"/>
      <c r="P1854" s="18"/>
    </row>
    <row r="1855" spans="2:16" s="21" customFormat="1" ht="14.25" customHeight="1" x14ac:dyDescent="0.25">
      <c r="B1855" s="19"/>
      <c r="C1855" s="20"/>
      <c r="D1855" s="18"/>
      <c r="G1855" s="18"/>
      <c r="H1855" s="18"/>
      <c r="I1855" s="18"/>
      <c r="J1855" s="18"/>
      <c r="K1855" s="18"/>
      <c r="L1855" s="18"/>
      <c r="M1855" s="18"/>
      <c r="N1855" s="18"/>
      <c r="O1855" s="18"/>
      <c r="P1855" s="18"/>
    </row>
    <row r="1856" spans="2:16" s="21" customFormat="1" ht="14.25" customHeight="1" x14ac:dyDescent="0.25">
      <c r="B1856" s="19"/>
      <c r="C1856" s="20"/>
      <c r="D1856" s="18"/>
      <c r="G1856" s="18"/>
      <c r="H1856" s="18"/>
      <c r="I1856" s="18"/>
      <c r="J1856" s="18"/>
      <c r="K1856" s="18"/>
      <c r="L1856" s="18"/>
      <c r="M1856" s="18"/>
      <c r="N1856" s="18"/>
      <c r="O1856" s="18"/>
      <c r="P1856" s="18"/>
    </row>
    <row r="1857" spans="2:16" s="21" customFormat="1" ht="14.25" customHeight="1" x14ac:dyDescent="0.25">
      <c r="B1857" s="19"/>
      <c r="C1857" s="20"/>
      <c r="D1857" s="18"/>
      <c r="G1857" s="18"/>
      <c r="H1857" s="18"/>
      <c r="I1857" s="18"/>
      <c r="J1857" s="18"/>
      <c r="K1857" s="18"/>
      <c r="L1857" s="18"/>
      <c r="M1857" s="18"/>
      <c r="N1857" s="18"/>
      <c r="O1857" s="18"/>
      <c r="P1857" s="18"/>
    </row>
    <row r="1858" spans="2:16" s="21" customFormat="1" ht="14.25" customHeight="1" x14ac:dyDescent="0.25">
      <c r="B1858" s="19"/>
      <c r="C1858" s="20"/>
      <c r="D1858" s="18"/>
      <c r="G1858" s="18"/>
      <c r="H1858" s="18"/>
      <c r="I1858" s="18"/>
      <c r="J1858" s="18"/>
      <c r="K1858" s="18"/>
      <c r="L1858" s="18"/>
      <c r="M1858" s="18"/>
      <c r="N1858" s="18"/>
      <c r="O1858" s="18"/>
      <c r="P1858" s="18"/>
    </row>
    <row r="1859" spans="2:16" s="21" customFormat="1" ht="14.25" customHeight="1" x14ac:dyDescent="0.25">
      <c r="B1859" s="19"/>
      <c r="C1859" s="20"/>
      <c r="D1859" s="18"/>
      <c r="G1859" s="18"/>
      <c r="H1859" s="18"/>
      <c r="I1859" s="18"/>
      <c r="J1859" s="18"/>
      <c r="K1859" s="18"/>
      <c r="L1859" s="18"/>
      <c r="M1859" s="18"/>
      <c r="N1859" s="18"/>
      <c r="O1859" s="18"/>
      <c r="P1859" s="18"/>
    </row>
    <row r="1860" spans="2:16" s="21" customFormat="1" ht="14.25" customHeight="1" x14ac:dyDescent="0.25">
      <c r="B1860" s="19"/>
      <c r="C1860" s="20"/>
      <c r="D1860" s="18"/>
      <c r="E1860" s="18"/>
      <c r="F1860" s="18"/>
      <c r="G1860" s="18"/>
      <c r="H1860" s="18"/>
      <c r="I1860" s="18"/>
      <c r="J1860" s="18"/>
      <c r="K1860" s="18"/>
      <c r="L1860" s="18"/>
      <c r="M1860" s="18"/>
      <c r="N1860" s="18"/>
      <c r="O1860" s="18"/>
      <c r="P1860" s="18"/>
    </row>
    <row r="1861" spans="2:16" s="21" customFormat="1" ht="14.25" customHeight="1" x14ac:dyDescent="0.25">
      <c r="B1861" s="19"/>
      <c r="C1861" s="20"/>
      <c r="D1861" s="18"/>
      <c r="E1861" s="18"/>
      <c r="F1861" s="18"/>
      <c r="G1861" s="18"/>
      <c r="H1861" s="18"/>
      <c r="I1861" s="18"/>
      <c r="J1861" s="18"/>
      <c r="K1861" s="18"/>
      <c r="L1861" s="18"/>
      <c r="M1861" s="18"/>
      <c r="N1861" s="18"/>
      <c r="O1861" s="18"/>
      <c r="P1861" s="18"/>
    </row>
    <row r="1862" spans="2:16" s="21" customFormat="1" ht="14.25" customHeight="1" x14ac:dyDescent="0.25">
      <c r="B1862" s="19"/>
      <c r="C1862" s="20"/>
      <c r="D1862" s="18"/>
      <c r="E1862" s="18"/>
      <c r="F1862" s="18"/>
      <c r="G1862" s="18"/>
      <c r="H1862" s="18"/>
      <c r="I1862" s="18"/>
      <c r="J1862" s="18"/>
      <c r="K1862" s="18"/>
      <c r="L1862" s="18"/>
      <c r="M1862" s="18"/>
      <c r="N1862" s="18"/>
      <c r="O1862" s="18"/>
      <c r="P1862" s="18"/>
    </row>
    <row r="1863" spans="2:16" s="21" customFormat="1" ht="14.25" customHeight="1" x14ac:dyDescent="0.25">
      <c r="B1863" s="19"/>
      <c r="C1863" s="20"/>
      <c r="D1863" s="18"/>
      <c r="E1863" s="18"/>
      <c r="F1863" s="18"/>
      <c r="G1863" s="18"/>
      <c r="H1863" s="18"/>
      <c r="I1863" s="18"/>
      <c r="J1863" s="18"/>
      <c r="K1863" s="18"/>
      <c r="L1863" s="18"/>
      <c r="M1863" s="18"/>
      <c r="N1863" s="18"/>
      <c r="O1863" s="18"/>
      <c r="P1863" s="18"/>
    </row>
    <row r="1864" spans="2:16" s="21" customFormat="1" ht="14.25" customHeight="1" x14ac:dyDescent="0.25">
      <c r="B1864" s="19"/>
      <c r="C1864" s="20"/>
      <c r="D1864" s="18"/>
      <c r="E1864" s="18"/>
      <c r="F1864" s="18"/>
      <c r="G1864" s="18"/>
      <c r="H1864" s="18"/>
      <c r="I1864" s="18"/>
      <c r="J1864" s="18"/>
      <c r="K1864" s="18"/>
      <c r="L1864" s="18"/>
      <c r="M1864" s="18"/>
      <c r="N1864" s="18"/>
      <c r="O1864" s="18"/>
      <c r="P1864" s="18"/>
    </row>
    <row r="1865" spans="2:16" s="21" customFormat="1" ht="14.25" customHeight="1" x14ac:dyDescent="0.25">
      <c r="B1865" s="19"/>
      <c r="C1865" s="20"/>
      <c r="D1865" s="18"/>
      <c r="E1865" s="18"/>
      <c r="F1865" s="18"/>
      <c r="G1865" s="18"/>
      <c r="H1865" s="18"/>
      <c r="I1865" s="18"/>
      <c r="J1865" s="18"/>
      <c r="K1865" s="18"/>
      <c r="L1865" s="18"/>
      <c r="M1865" s="18"/>
      <c r="N1865" s="18"/>
      <c r="O1865" s="18"/>
      <c r="P1865" s="18"/>
    </row>
    <row r="1866" spans="2:16" s="21" customFormat="1" ht="14.25" customHeight="1" x14ac:dyDescent="0.25">
      <c r="B1866" s="19"/>
      <c r="C1866" s="20"/>
      <c r="D1866" s="18"/>
      <c r="E1866" s="18"/>
      <c r="F1866" s="18"/>
      <c r="G1866" s="18"/>
      <c r="H1866" s="18"/>
      <c r="I1866" s="18"/>
      <c r="J1866" s="18"/>
      <c r="K1866" s="18"/>
      <c r="L1866" s="18"/>
      <c r="M1866" s="18"/>
      <c r="N1866" s="18"/>
      <c r="O1866" s="18"/>
      <c r="P1866" s="18"/>
    </row>
    <row r="1867" spans="2:16" s="21" customFormat="1" ht="14.25" customHeight="1" x14ac:dyDescent="0.25">
      <c r="B1867" s="19"/>
      <c r="C1867" s="20"/>
      <c r="D1867" s="18"/>
      <c r="E1867" s="18"/>
      <c r="F1867" s="18"/>
      <c r="G1867" s="18"/>
      <c r="H1867" s="18"/>
      <c r="I1867" s="18"/>
      <c r="J1867" s="18"/>
      <c r="K1867" s="18"/>
      <c r="L1867" s="18"/>
      <c r="M1867" s="18"/>
      <c r="N1867" s="18"/>
      <c r="O1867" s="18"/>
      <c r="P1867" s="18"/>
    </row>
    <row r="1868" spans="2:16" s="21" customFormat="1" ht="14.25" customHeight="1" x14ac:dyDescent="0.25">
      <c r="B1868" s="19"/>
      <c r="C1868" s="20"/>
      <c r="D1868" s="18"/>
      <c r="E1868" s="18"/>
      <c r="F1868" s="18"/>
      <c r="G1868" s="18"/>
      <c r="H1868" s="18"/>
      <c r="I1868" s="18"/>
      <c r="J1868" s="18"/>
      <c r="K1868" s="18"/>
      <c r="L1868" s="18"/>
      <c r="M1868" s="18"/>
      <c r="N1868" s="18"/>
      <c r="O1868" s="18"/>
      <c r="P1868" s="18"/>
    </row>
    <row r="1869" spans="2:16" s="21" customFormat="1" ht="14.25" customHeight="1" x14ac:dyDescent="0.25">
      <c r="B1869" s="19"/>
      <c r="C1869" s="20"/>
      <c r="D1869" s="18"/>
      <c r="E1869" s="18"/>
      <c r="F1869" s="18"/>
      <c r="G1869" s="18"/>
      <c r="H1869" s="18"/>
      <c r="I1869" s="18"/>
      <c r="J1869" s="18"/>
      <c r="K1869" s="18"/>
      <c r="L1869" s="18"/>
      <c r="M1869" s="18"/>
      <c r="N1869" s="18"/>
      <c r="O1869" s="18"/>
      <c r="P1869" s="18"/>
    </row>
    <row r="1870" spans="2:16" s="21" customFormat="1" ht="14.25" customHeight="1" x14ac:dyDescent="0.25">
      <c r="B1870" s="19"/>
      <c r="C1870" s="20"/>
      <c r="D1870" s="18"/>
      <c r="E1870" s="18"/>
      <c r="F1870" s="18"/>
      <c r="G1870" s="18"/>
      <c r="H1870" s="18"/>
      <c r="I1870" s="18"/>
      <c r="J1870" s="18"/>
      <c r="K1870" s="18"/>
      <c r="L1870" s="18"/>
      <c r="M1870" s="18"/>
      <c r="N1870" s="18"/>
      <c r="O1870" s="18"/>
      <c r="P1870" s="18"/>
    </row>
    <row r="1871" spans="2:16" s="21" customFormat="1" ht="14.25" customHeight="1" x14ac:dyDescent="0.25">
      <c r="B1871" s="19"/>
      <c r="C1871" s="20"/>
      <c r="D1871" s="18"/>
      <c r="E1871" s="18"/>
      <c r="F1871" s="18"/>
      <c r="G1871" s="18"/>
      <c r="H1871" s="18"/>
      <c r="I1871" s="18"/>
      <c r="J1871" s="18"/>
      <c r="K1871" s="18"/>
      <c r="L1871" s="18"/>
      <c r="M1871" s="18"/>
      <c r="N1871" s="18"/>
      <c r="O1871" s="18"/>
      <c r="P1871" s="18"/>
    </row>
    <row r="1872" spans="2:16" s="21" customFormat="1" ht="14.25" customHeight="1" x14ac:dyDescent="0.25">
      <c r="B1872" s="19"/>
      <c r="C1872" s="20"/>
      <c r="D1872" s="18"/>
      <c r="E1872" s="18"/>
      <c r="F1872" s="18"/>
      <c r="G1872" s="18"/>
      <c r="H1872" s="18"/>
      <c r="I1872" s="18"/>
      <c r="J1872" s="18"/>
      <c r="K1872" s="18"/>
      <c r="L1872" s="18"/>
      <c r="M1872" s="18"/>
      <c r="N1872" s="18"/>
      <c r="O1872" s="18"/>
      <c r="P1872" s="18"/>
    </row>
    <row r="1873" spans="2:16" s="21" customFormat="1" ht="14.25" customHeight="1" x14ac:dyDescent="0.25">
      <c r="B1873" s="19"/>
      <c r="C1873" s="20"/>
      <c r="D1873" s="18"/>
      <c r="E1873" s="18"/>
      <c r="F1873" s="18"/>
      <c r="G1873" s="18"/>
      <c r="H1873" s="18"/>
      <c r="I1873" s="18"/>
      <c r="J1873" s="18"/>
      <c r="K1873" s="18"/>
      <c r="L1873" s="18"/>
      <c r="M1873" s="18"/>
      <c r="N1873" s="18"/>
      <c r="O1873" s="18"/>
      <c r="P1873" s="18"/>
    </row>
    <row r="1874" spans="2:16" s="21" customFormat="1" ht="14.25" customHeight="1" x14ac:dyDescent="0.25">
      <c r="B1874" s="19"/>
      <c r="C1874" s="20"/>
      <c r="D1874" s="18"/>
      <c r="E1874" s="18"/>
      <c r="F1874" s="18"/>
      <c r="G1874" s="18"/>
      <c r="H1874" s="18"/>
      <c r="I1874" s="18"/>
      <c r="J1874" s="18"/>
      <c r="K1874" s="18"/>
      <c r="L1874" s="18"/>
      <c r="M1874" s="18"/>
      <c r="N1874" s="18"/>
      <c r="O1874" s="18"/>
      <c r="P1874" s="18"/>
    </row>
    <row r="1875" spans="2:16" s="21" customFormat="1" ht="14.25" customHeight="1" x14ac:dyDescent="0.25">
      <c r="B1875" s="19"/>
      <c r="C1875" s="20"/>
      <c r="D1875" s="18"/>
      <c r="E1875" s="18"/>
      <c r="F1875" s="18"/>
      <c r="G1875" s="18"/>
      <c r="H1875" s="18"/>
      <c r="I1875" s="18"/>
      <c r="J1875" s="18"/>
      <c r="K1875" s="18"/>
      <c r="L1875" s="18"/>
      <c r="M1875" s="18"/>
      <c r="N1875" s="18"/>
      <c r="O1875" s="18"/>
      <c r="P1875" s="18"/>
    </row>
    <row r="1876" spans="2:16" s="21" customFormat="1" ht="14.25" customHeight="1" x14ac:dyDescent="0.25">
      <c r="B1876" s="19"/>
      <c r="C1876" s="20"/>
      <c r="D1876" s="18"/>
      <c r="E1876" s="18"/>
      <c r="F1876" s="18"/>
      <c r="G1876" s="18"/>
      <c r="H1876" s="18"/>
      <c r="I1876" s="18"/>
      <c r="J1876" s="18"/>
      <c r="K1876" s="18"/>
      <c r="L1876" s="18"/>
      <c r="M1876" s="18"/>
      <c r="N1876" s="18"/>
      <c r="O1876" s="18"/>
      <c r="P1876" s="18"/>
    </row>
    <row r="1877" spans="2:16" s="21" customFormat="1" ht="14.25" customHeight="1" x14ac:dyDescent="0.25">
      <c r="B1877" s="19"/>
      <c r="C1877" s="20"/>
      <c r="D1877" s="18"/>
      <c r="E1877" s="18"/>
      <c r="F1877" s="18"/>
      <c r="G1877" s="18"/>
      <c r="H1877" s="18"/>
      <c r="I1877" s="18"/>
      <c r="J1877" s="18"/>
      <c r="K1877" s="18"/>
      <c r="L1877" s="18"/>
      <c r="M1877" s="18"/>
      <c r="N1877" s="18"/>
      <c r="O1877" s="18"/>
      <c r="P1877" s="18"/>
    </row>
    <row r="1878" spans="2:16" s="21" customFormat="1" ht="14.25" customHeight="1" x14ac:dyDescent="0.25">
      <c r="B1878" s="19"/>
      <c r="C1878" s="20"/>
      <c r="D1878" s="18"/>
      <c r="E1878" s="18"/>
      <c r="F1878" s="18"/>
      <c r="G1878" s="18"/>
      <c r="H1878" s="18"/>
      <c r="I1878" s="18"/>
      <c r="J1878" s="18"/>
      <c r="K1878" s="18"/>
      <c r="L1878" s="18"/>
      <c r="M1878" s="18"/>
      <c r="N1878" s="18"/>
      <c r="O1878" s="18"/>
      <c r="P1878" s="18"/>
    </row>
    <row r="1879" spans="2:16" s="21" customFormat="1" ht="14.25" customHeight="1" x14ac:dyDescent="0.25">
      <c r="B1879" s="19"/>
      <c r="C1879" s="20"/>
      <c r="D1879" s="18"/>
      <c r="E1879" s="18"/>
      <c r="F1879" s="18"/>
      <c r="G1879" s="18"/>
      <c r="H1879" s="18"/>
      <c r="I1879" s="18"/>
      <c r="J1879" s="18"/>
      <c r="K1879" s="18"/>
      <c r="L1879" s="18"/>
      <c r="M1879" s="18"/>
      <c r="N1879" s="18"/>
      <c r="O1879" s="18"/>
      <c r="P1879" s="18"/>
    </row>
    <row r="1880" spans="2:16" s="21" customFormat="1" ht="14.25" customHeight="1" x14ac:dyDescent="0.25">
      <c r="B1880" s="19"/>
      <c r="C1880" s="20"/>
      <c r="D1880" s="18"/>
      <c r="E1880" s="18"/>
      <c r="F1880" s="18"/>
      <c r="G1880" s="18"/>
      <c r="H1880" s="18"/>
      <c r="I1880" s="18"/>
      <c r="J1880" s="18"/>
      <c r="K1880" s="18"/>
      <c r="L1880" s="18"/>
      <c r="M1880" s="18"/>
      <c r="N1880" s="18"/>
      <c r="O1880" s="18"/>
      <c r="P1880" s="18"/>
    </row>
    <row r="1881" spans="2:16" s="21" customFormat="1" ht="14.25" customHeight="1" x14ac:dyDescent="0.25">
      <c r="B1881" s="19"/>
      <c r="C1881" s="20"/>
      <c r="D1881" s="18"/>
      <c r="E1881" s="18"/>
      <c r="F1881" s="18"/>
      <c r="G1881" s="18"/>
      <c r="H1881" s="18"/>
      <c r="I1881" s="18"/>
      <c r="J1881" s="18"/>
      <c r="K1881" s="18"/>
      <c r="L1881" s="18"/>
      <c r="M1881" s="18"/>
      <c r="N1881" s="18"/>
      <c r="O1881" s="18"/>
      <c r="P1881" s="18"/>
    </row>
    <row r="1882" spans="2:16" s="21" customFormat="1" ht="14.25" customHeight="1" x14ac:dyDescent="0.25">
      <c r="B1882" s="19"/>
      <c r="C1882" s="20"/>
      <c r="D1882" s="18"/>
      <c r="E1882" s="18"/>
      <c r="F1882" s="18"/>
      <c r="G1882" s="18"/>
      <c r="H1882" s="18"/>
      <c r="I1882" s="18"/>
      <c r="J1882" s="18"/>
      <c r="K1882" s="18"/>
      <c r="L1882" s="18"/>
      <c r="M1882" s="18"/>
      <c r="N1882" s="18"/>
      <c r="O1882" s="18"/>
      <c r="P1882" s="18"/>
    </row>
    <row r="1883" spans="2:16" s="21" customFormat="1" ht="14.25" customHeight="1" x14ac:dyDescent="0.25">
      <c r="B1883" s="19"/>
      <c r="C1883" s="20"/>
      <c r="D1883" s="18"/>
      <c r="E1883" s="18"/>
      <c r="F1883" s="18"/>
      <c r="G1883" s="18"/>
      <c r="H1883" s="18"/>
      <c r="I1883" s="18"/>
      <c r="J1883" s="18"/>
      <c r="K1883" s="18"/>
      <c r="L1883" s="18"/>
      <c r="M1883" s="18"/>
      <c r="N1883" s="18"/>
      <c r="O1883" s="18"/>
      <c r="P1883" s="18"/>
    </row>
    <row r="1884" spans="2:16" s="21" customFormat="1" ht="14.25" customHeight="1" x14ac:dyDescent="0.25">
      <c r="B1884" s="19"/>
      <c r="C1884" s="20"/>
      <c r="D1884" s="18"/>
      <c r="E1884" s="18"/>
      <c r="F1884" s="18"/>
      <c r="G1884" s="18"/>
      <c r="H1884" s="18"/>
      <c r="I1884" s="18"/>
      <c r="J1884" s="18"/>
      <c r="K1884" s="18"/>
      <c r="L1884" s="18"/>
      <c r="M1884" s="18"/>
      <c r="N1884" s="18"/>
      <c r="O1884" s="18"/>
      <c r="P1884" s="18"/>
    </row>
    <row r="1885" spans="2:16" s="21" customFormat="1" ht="14.25" customHeight="1" x14ac:dyDescent="0.25">
      <c r="B1885" s="19"/>
      <c r="C1885" s="20"/>
      <c r="D1885" s="18"/>
      <c r="E1885" s="18"/>
      <c r="F1885" s="18"/>
      <c r="G1885" s="18"/>
      <c r="H1885" s="18"/>
      <c r="I1885" s="18"/>
      <c r="J1885" s="18"/>
      <c r="K1885" s="18"/>
      <c r="L1885" s="18"/>
      <c r="M1885" s="18"/>
      <c r="N1885" s="18"/>
      <c r="O1885" s="18"/>
      <c r="P1885" s="18"/>
    </row>
    <row r="1886" spans="2:16" s="21" customFormat="1" ht="14.25" customHeight="1" x14ac:dyDescent="0.25">
      <c r="B1886" s="19"/>
      <c r="C1886" s="20"/>
      <c r="D1886" s="18"/>
      <c r="E1886" s="18"/>
      <c r="F1886" s="18"/>
      <c r="G1886" s="18"/>
      <c r="H1886" s="18"/>
      <c r="I1886" s="18"/>
      <c r="J1886" s="18"/>
      <c r="K1886" s="18"/>
      <c r="L1886" s="18"/>
      <c r="M1886" s="18"/>
      <c r="N1886" s="18"/>
      <c r="O1886" s="18"/>
      <c r="P1886" s="18"/>
    </row>
    <row r="1887" spans="2:16" s="21" customFormat="1" ht="14.25" customHeight="1" x14ac:dyDescent="0.25">
      <c r="B1887" s="19"/>
      <c r="C1887" s="20"/>
      <c r="D1887" s="18"/>
      <c r="E1887" s="18"/>
      <c r="F1887" s="18"/>
      <c r="G1887" s="18"/>
      <c r="H1887" s="18"/>
      <c r="I1887" s="18"/>
      <c r="J1887" s="18"/>
      <c r="K1887" s="18"/>
      <c r="L1887" s="18"/>
      <c r="M1887" s="18"/>
      <c r="N1887" s="18"/>
      <c r="O1887" s="18"/>
      <c r="P1887" s="18"/>
    </row>
    <row r="1888" spans="2:16" s="21" customFormat="1" ht="14.25" customHeight="1" x14ac:dyDescent="0.25">
      <c r="B1888" s="19"/>
      <c r="C1888" s="20"/>
      <c r="D1888" s="18"/>
      <c r="E1888" s="18"/>
      <c r="F1888" s="18"/>
      <c r="G1888" s="18"/>
      <c r="H1888" s="18"/>
      <c r="I1888" s="18"/>
      <c r="J1888" s="18"/>
      <c r="K1888" s="18"/>
      <c r="L1888" s="18"/>
      <c r="M1888" s="18"/>
      <c r="N1888" s="18"/>
      <c r="O1888" s="18"/>
      <c r="P1888" s="18"/>
    </row>
    <row r="1889" spans="2:16" s="21" customFormat="1" ht="14.25" customHeight="1" x14ac:dyDescent="0.25">
      <c r="B1889" s="19"/>
      <c r="C1889" s="20"/>
      <c r="D1889" s="18"/>
      <c r="E1889" s="18"/>
      <c r="F1889" s="18"/>
      <c r="G1889" s="18"/>
      <c r="H1889" s="18"/>
      <c r="I1889" s="18"/>
      <c r="J1889" s="18"/>
      <c r="K1889" s="18"/>
      <c r="L1889" s="18"/>
      <c r="M1889" s="18"/>
      <c r="N1889" s="18"/>
      <c r="O1889" s="18"/>
      <c r="P1889" s="18"/>
    </row>
    <row r="1890" spans="2:16" s="21" customFormat="1" ht="14.25" customHeight="1" x14ac:dyDescent="0.25">
      <c r="B1890" s="19"/>
      <c r="C1890" s="20"/>
      <c r="D1890" s="18"/>
      <c r="E1890" s="18"/>
      <c r="F1890" s="18"/>
      <c r="G1890" s="18"/>
      <c r="H1890" s="18"/>
      <c r="I1890" s="18"/>
      <c r="J1890" s="18"/>
      <c r="K1890" s="18"/>
      <c r="L1890" s="18"/>
      <c r="M1890" s="18"/>
      <c r="N1890" s="18"/>
      <c r="O1890" s="18"/>
      <c r="P1890" s="18"/>
    </row>
    <row r="1891" spans="2:16" s="21" customFormat="1" ht="14.25" customHeight="1" x14ac:dyDescent="0.25">
      <c r="B1891" s="19"/>
      <c r="C1891" s="20"/>
      <c r="D1891" s="18"/>
      <c r="E1891" s="18"/>
      <c r="F1891" s="18"/>
      <c r="G1891" s="18"/>
      <c r="H1891" s="18"/>
      <c r="I1891" s="18"/>
      <c r="J1891" s="18"/>
      <c r="K1891" s="18"/>
      <c r="L1891" s="18"/>
      <c r="M1891" s="18"/>
      <c r="N1891" s="18"/>
      <c r="O1891" s="18"/>
      <c r="P1891" s="18"/>
    </row>
    <row r="1892" spans="2:16" s="21" customFormat="1" ht="14.25" customHeight="1" x14ac:dyDescent="0.25">
      <c r="B1892" s="19"/>
      <c r="C1892" s="20"/>
      <c r="D1892" s="18"/>
      <c r="E1892" s="18"/>
      <c r="F1892" s="18"/>
      <c r="G1892" s="18"/>
      <c r="H1892" s="18"/>
      <c r="I1892" s="18"/>
      <c r="J1892" s="18"/>
      <c r="K1892" s="18"/>
      <c r="L1892" s="18"/>
      <c r="M1892" s="18"/>
      <c r="N1892" s="18"/>
      <c r="O1892" s="18"/>
      <c r="P1892" s="18"/>
    </row>
    <row r="1893" spans="2:16" s="21" customFormat="1" ht="14.25" customHeight="1" x14ac:dyDescent="0.25">
      <c r="B1893" s="19"/>
      <c r="C1893" s="20"/>
      <c r="D1893" s="18"/>
      <c r="E1893" s="18"/>
      <c r="F1893" s="18"/>
      <c r="G1893" s="18"/>
      <c r="H1893" s="18"/>
      <c r="I1893" s="18"/>
      <c r="J1893" s="18"/>
      <c r="K1893" s="18"/>
      <c r="L1893" s="18"/>
      <c r="M1893" s="18"/>
      <c r="N1893" s="18"/>
      <c r="O1893" s="18"/>
      <c r="P1893" s="18"/>
    </row>
    <row r="1894" spans="2:16" s="21" customFormat="1" ht="14.25" customHeight="1" x14ac:dyDescent="0.25">
      <c r="B1894" s="19"/>
      <c r="C1894" s="20"/>
      <c r="D1894" s="18"/>
      <c r="E1894" s="18"/>
      <c r="F1894" s="18"/>
      <c r="G1894" s="18"/>
      <c r="H1894" s="18"/>
      <c r="I1894" s="18"/>
      <c r="J1894" s="18"/>
      <c r="K1894" s="18"/>
      <c r="L1894" s="18"/>
      <c r="M1894" s="18"/>
      <c r="N1894" s="18"/>
      <c r="O1894" s="18"/>
      <c r="P1894" s="18"/>
    </row>
    <row r="1895" spans="2:16" s="21" customFormat="1" ht="14.25" customHeight="1" x14ac:dyDescent="0.25">
      <c r="B1895" s="19"/>
      <c r="C1895" s="20"/>
      <c r="D1895" s="18"/>
      <c r="E1895" s="18"/>
      <c r="F1895" s="18"/>
      <c r="G1895" s="18"/>
      <c r="H1895" s="18"/>
      <c r="I1895" s="18"/>
      <c r="J1895" s="18"/>
      <c r="K1895" s="18"/>
      <c r="L1895" s="18"/>
      <c r="M1895" s="18"/>
      <c r="N1895" s="18"/>
      <c r="O1895" s="18"/>
      <c r="P1895" s="18"/>
    </row>
    <row r="1896" spans="2:16" s="21" customFormat="1" ht="14.25" customHeight="1" x14ac:dyDescent="0.25">
      <c r="B1896" s="19"/>
      <c r="C1896" s="20"/>
      <c r="D1896" s="18"/>
      <c r="E1896" s="18"/>
      <c r="F1896" s="18"/>
      <c r="G1896" s="18"/>
      <c r="H1896" s="18"/>
      <c r="I1896" s="18"/>
      <c r="J1896" s="18"/>
      <c r="K1896" s="18"/>
      <c r="L1896" s="18"/>
      <c r="M1896" s="18"/>
      <c r="N1896" s="18"/>
      <c r="O1896" s="18"/>
      <c r="P1896" s="18"/>
    </row>
    <row r="1897" spans="2:16" s="21" customFormat="1" ht="14.25" customHeight="1" x14ac:dyDescent="0.25">
      <c r="B1897" s="19"/>
      <c r="C1897" s="20"/>
      <c r="D1897" s="18"/>
      <c r="E1897" s="18"/>
      <c r="F1897" s="18"/>
      <c r="G1897" s="18"/>
      <c r="H1897" s="18"/>
      <c r="I1897" s="18"/>
      <c r="J1897" s="18"/>
      <c r="K1897" s="18"/>
      <c r="L1897" s="18"/>
      <c r="M1897" s="18"/>
      <c r="N1897" s="18"/>
      <c r="O1897" s="18"/>
      <c r="P1897" s="18"/>
    </row>
    <row r="1898" spans="2:16" s="21" customFormat="1" ht="14.25" customHeight="1" x14ac:dyDescent="0.25">
      <c r="B1898" s="19"/>
      <c r="C1898" s="20"/>
      <c r="D1898" s="18"/>
      <c r="E1898" s="18"/>
      <c r="F1898" s="18"/>
      <c r="G1898" s="18"/>
      <c r="H1898" s="18"/>
      <c r="I1898" s="18"/>
      <c r="J1898" s="18"/>
      <c r="K1898" s="18"/>
      <c r="L1898" s="18"/>
      <c r="M1898" s="18"/>
      <c r="N1898" s="18"/>
      <c r="O1898" s="18"/>
      <c r="P1898" s="18"/>
    </row>
    <row r="1899" spans="2:16" s="21" customFormat="1" ht="14.25" customHeight="1" x14ac:dyDescent="0.25">
      <c r="B1899" s="19"/>
      <c r="C1899" s="20"/>
      <c r="D1899" s="18"/>
      <c r="E1899" s="18"/>
      <c r="F1899" s="18"/>
      <c r="G1899" s="18"/>
      <c r="H1899" s="18"/>
      <c r="I1899" s="18"/>
      <c r="J1899" s="18"/>
      <c r="K1899" s="18"/>
      <c r="L1899" s="18"/>
      <c r="M1899" s="18"/>
      <c r="N1899" s="18"/>
      <c r="O1899" s="18"/>
      <c r="P1899" s="18"/>
    </row>
    <row r="1900" spans="2:16" s="21" customFormat="1" ht="14.25" customHeight="1" x14ac:dyDescent="0.25">
      <c r="B1900" s="19"/>
      <c r="C1900" s="20"/>
      <c r="D1900" s="18"/>
      <c r="E1900" s="18"/>
      <c r="F1900" s="18"/>
      <c r="G1900" s="18"/>
      <c r="H1900" s="18"/>
      <c r="I1900" s="18"/>
      <c r="J1900" s="18"/>
      <c r="K1900" s="18"/>
      <c r="L1900" s="18"/>
      <c r="M1900" s="18"/>
      <c r="N1900" s="18"/>
      <c r="O1900" s="18"/>
      <c r="P1900" s="18"/>
    </row>
    <row r="1901" spans="2:16" s="21" customFormat="1" ht="14.25" customHeight="1" x14ac:dyDescent="0.25">
      <c r="B1901" s="19"/>
      <c r="C1901" s="20"/>
      <c r="D1901" s="18"/>
      <c r="E1901" s="18"/>
      <c r="F1901" s="18"/>
      <c r="G1901" s="18"/>
      <c r="H1901" s="18"/>
      <c r="I1901" s="18"/>
      <c r="J1901" s="18"/>
      <c r="K1901" s="18"/>
      <c r="L1901" s="18"/>
      <c r="M1901" s="18"/>
      <c r="N1901" s="18"/>
      <c r="O1901" s="18"/>
      <c r="P1901" s="18"/>
    </row>
    <row r="1902" spans="2:16" s="21" customFormat="1" ht="14.25" customHeight="1" x14ac:dyDescent="0.25">
      <c r="B1902" s="19"/>
      <c r="C1902" s="20"/>
      <c r="D1902" s="18"/>
      <c r="E1902" s="18"/>
      <c r="F1902" s="18"/>
      <c r="G1902" s="18"/>
      <c r="H1902" s="18"/>
      <c r="I1902" s="18"/>
      <c r="J1902" s="18"/>
      <c r="K1902" s="18"/>
      <c r="L1902" s="18"/>
      <c r="M1902" s="18"/>
      <c r="N1902" s="18"/>
      <c r="O1902" s="18"/>
      <c r="P1902" s="18"/>
    </row>
    <row r="1903" spans="2:16" s="21" customFormat="1" ht="14.25" customHeight="1" x14ac:dyDescent="0.25">
      <c r="B1903" s="19"/>
      <c r="C1903" s="20"/>
      <c r="D1903" s="18"/>
      <c r="E1903" s="18"/>
      <c r="F1903" s="18"/>
      <c r="G1903" s="18"/>
      <c r="H1903" s="18"/>
      <c r="I1903" s="18"/>
      <c r="J1903" s="18"/>
      <c r="K1903" s="18"/>
      <c r="L1903" s="18"/>
      <c r="M1903" s="18"/>
      <c r="N1903" s="18"/>
      <c r="O1903" s="18"/>
      <c r="P1903" s="18"/>
    </row>
    <row r="1904" spans="2:16" s="21" customFormat="1" ht="14.25" customHeight="1" x14ac:dyDescent="0.25">
      <c r="B1904" s="19"/>
      <c r="C1904" s="20"/>
      <c r="D1904" s="18"/>
      <c r="E1904" s="18"/>
      <c r="F1904" s="18"/>
      <c r="G1904" s="18"/>
      <c r="H1904" s="18"/>
      <c r="I1904" s="18"/>
      <c r="J1904" s="18"/>
      <c r="K1904" s="18"/>
      <c r="L1904" s="18"/>
      <c r="M1904" s="18"/>
      <c r="N1904" s="18"/>
      <c r="O1904" s="18"/>
      <c r="P1904" s="18"/>
    </row>
    <row r="1905" spans="2:16" s="21" customFormat="1" ht="14.25" customHeight="1" x14ac:dyDescent="0.25">
      <c r="B1905" s="19"/>
      <c r="C1905" s="20"/>
      <c r="D1905" s="18"/>
      <c r="E1905" s="18"/>
      <c r="F1905" s="18"/>
      <c r="G1905" s="18"/>
      <c r="H1905" s="18"/>
      <c r="I1905" s="18"/>
      <c r="J1905" s="18"/>
      <c r="K1905" s="18"/>
      <c r="L1905" s="18"/>
      <c r="M1905" s="18"/>
      <c r="N1905" s="18"/>
      <c r="O1905" s="18"/>
      <c r="P1905" s="18"/>
    </row>
    <row r="1906" spans="2:16" s="21" customFormat="1" ht="14.25" customHeight="1" x14ac:dyDescent="0.25">
      <c r="B1906" s="19"/>
      <c r="C1906" s="20"/>
      <c r="D1906" s="18"/>
      <c r="E1906" s="18"/>
      <c r="F1906" s="18"/>
      <c r="G1906" s="18"/>
      <c r="H1906" s="18"/>
      <c r="I1906" s="18"/>
      <c r="J1906" s="18"/>
      <c r="K1906" s="18"/>
      <c r="L1906" s="18"/>
      <c r="M1906" s="18"/>
      <c r="N1906" s="18"/>
      <c r="O1906" s="18"/>
      <c r="P1906" s="18"/>
    </row>
    <row r="1907" spans="2:16" s="21" customFormat="1" ht="14.25" customHeight="1" x14ac:dyDescent="0.25">
      <c r="B1907" s="19"/>
      <c r="C1907" s="20"/>
      <c r="D1907" s="18"/>
      <c r="E1907" s="18"/>
      <c r="F1907" s="18"/>
      <c r="G1907" s="18"/>
      <c r="H1907" s="18"/>
      <c r="I1907" s="18"/>
      <c r="J1907" s="18"/>
      <c r="K1907" s="18"/>
      <c r="L1907" s="18"/>
      <c r="M1907" s="18"/>
      <c r="N1907" s="18"/>
      <c r="O1907" s="18"/>
      <c r="P1907" s="18"/>
    </row>
    <row r="1908" spans="2:16" s="21" customFormat="1" ht="14.25" customHeight="1" x14ac:dyDescent="0.25">
      <c r="B1908" s="19"/>
      <c r="C1908" s="20"/>
      <c r="D1908" s="18"/>
      <c r="E1908" s="18"/>
      <c r="F1908" s="18"/>
      <c r="G1908" s="18"/>
      <c r="H1908" s="18"/>
      <c r="I1908" s="18"/>
      <c r="J1908" s="18"/>
      <c r="K1908" s="18"/>
      <c r="L1908" s="18"/>
      <c r="M1908" s="18"/>
      <c r="N1908" s="18"/>
      <c r="O1908" s="18"/>
      <c r="P1908" s="18"/>
    </row>
    <row r="1909" spans="2:16" s="21" customFormat="1" ht="14.25" customHeight="1" x14ac:dyDescent="0.25">
      <c r="B1909" s="19"/>
      <c r="C1909" s="20"/>
      <c r="D1909" s="18"/>
      <c r="E1909" s="18"/>
      <c r="F1909" s="18"/>
      <c r="G1909" s="18"/>
      <c r="H1909" s="18"/>
      <c r="I1909" s="18"/>
      <c r="J1909" s="18"/>
      <c r="K1909" s="18"/>
      <c r="L1909" s="18"/>
      <c r="M1909" s="18"/>
      <c r="N1909" s="18"/>
      <c r="O1909" s="18"/>
      <c r="P1909" s="18"/>
    </row>
    <row r="1910" spans="2:16" s="21" customFormat="1" ht="14.25" customHeight="1" x14ac:dyDescent="0.25">
      <c r="B1910" s="19"/>
      <c r="C1910" s="20"/>
      <c r="D1910" s="18"/>
      <c r="E1910" s="18"/>
      <c r="F1910" s="18"/>
      <c r="G1910" s="18"/>
      <c r="H1910" s="18"/>
      <c r="I1910" s="18"/>
      <c r="J1910" s="18"/>
      <c r="K1910" s="18"/>
      <c r="L1910" s="18"/>
      <c r="M1910" s="18"/>
      <c r="N1910" s="18"/>
      <c r="O1910" s="18"/>
      <c r="P1910" s="18"/>
    </row>
    <row r="1911" spans="2:16" s="21" customFormat="1" ht="14.25" customHeight="1" x14ac:dyDescent="0.25">
      <c r="B1911" s="19"/>
      <c r="C1911" s="20"/>
      <c r="D1911" s="18"/>
      <c r="E1911" s="18"/>
      <c r="F1911" s="18"/>
      <c r="G1911" s="18"/>
      <c r="H1911" s="18"/>
      <c r="I1911" s="18"/>
      <c r="J1911" s="18"/>
      <c r="K1911" s="18"/>
      <c r="L1911" s="18"/>
      <c r="M1911" s="18"/>
      <c r="N1911" s="18"/>
      <c r="O1911" s="18"/>
      <c r="P1911" s="18"/>
    </row>
    <row r="1912" spans="2:16" s="21" customFormat="1" ht="14.25" customHeight="1" x14ac:dyDescent="0.25">
      <c r="B1912" s="19"/>
      <c r="C1912" s="20"/>
      <c r="D1912" s="18"/>
      <c r="E1912" s="18"/>
      <c r="F1912" s="18"/>
      <c r="G1912" s="18"/>
      <c r="H1912" s="18"/>
      <c r="I1912" s="18"/>
      <c r="J1912" s="18"/>
      <c r="K1912" s="18"/>
      <c r="L1912" s="18"/>
      <c r="M1912" s="18"/>
      <c r="N1912" s="18"/>
      <c r="O1912" s="18"/>
      <c r="P1912" s="18"/>
    </row>
    <row r="1913" spans="2:16" s="21" customFormat="1" ht="14.25" customHeight="1" x14ac:dyDescent="0.25">
      <c r="B1913" s="19"/>
      <c r="C1913" s="20"/>
      <c r="D1913" s="18"/>
      <c r="E1913" s="18"/>
      <c r="F1913" s="18"/>
      <c r="G1913" s="18"/>
      <c r="H1913" s="18"/>
      <c r="I1913" s="18"/>
      <c r="J1913" s="18"/>
      <c r="K1913" s="18"/>
      <c r="L1913" s="18"/>
      <c r="M1913" s="18"/>
      <c r="N1913" s="18"/>
      <c r="O1913" s="18"/>
      <c r="P1913" s="18"/>
    </row>
    <row r="1914" spans="2:16" s="21" customFormat="1" ht="14.25" customHeight="1" x14ac:dyDescent="0.25">
      <c r="B1914" s="19"/>
      <c r="C1914" s="20"/>
      <c r="D1914" s="18"/>
      <c r="E1914" s="18"/>
      <c r="F1914" s="18"/>
      <c r="G1914" s="18"/>
      <c r="H1914" s="18"/>
      <c r="I1914" s="18"/>
      <c r="J1914" s="18"/>
      <c r="K1914" s="18"/>
      <c r="L1914" s="18"/>
      <c r="M1914" s="18"/>
      <c r="N1914" s="18"/>
      <c r="O1914" s="18"/>
      <c r="P1914" s="18"/>
    </row>
    <row r="1915" spans="2:16" s="21" customFormat="1" ht="14.25" customHeight="1" x14ac:dyDescent="0.25">
      <c r="B1915" s="19"/>
      <c r="C1915" s="20"/>
      <c r="D1915" s="18"/>
      <c r="E1915" s="18"/>
      <c r="F1915" s="18"/>
      <c r="G1915" s="18"/>
      <c r="H1915" s="18"/>
      <c r="I1915" s="18"/>
      <c r="J1915" s="18"/>
      <c r="K1915" s="18"/>
      <c r="L1915" s="18"/>
      <c r="M1915" s="18"/>
      <c r="N1915" s="18"/>
      <c r="O1915" s="18"/>
      <c r="P1915" s="18"/>
    </row>
    <row r="1916" spans="2:16" s="21" customFormat="1" ht="14.25" customHeight="1" x14ac:dyDescent="0.25">
      <c r="B1916" s="19"/>
      <c r="C1916" s="20"/>
      <c r="D1916" s="18"/>
      <c r="E1916" s="18"/>
      <c r="F1916" s="18"/>
      <c r="G1916" s="18"/>
      <c r="H1916" s="18"/>
      <c r="I1916" s="18"/>
      <c r="J1916" s="18"/>
      <c r="K1916" s="18"/>
      <c r="L1916" s="18"/>
      <c r="M1916" s="18"/>
      <c r="N1916" s="18"/>
      <c r="O1916" s="18"/>
      <c r="P1916" s="18"/>
    </row>
    <row r="1917" spans="2:16" s="21" customFormat="1" ht="14.25" customHeight="1" x14ac:dyDescent="0.25">
      <c r="B1917" s="19"/>
      <c r="C1917" s="20"/>
      <c r="D1917" s="18"/>
      <c r="E1917" s="18"/>
      <c r="F1917" s="18"/>
      <c r="G1917" s="18"/>
      <c r="H1917" s="18"/>
      <c r="I1917" s="18"/>
      <c r="J1917" s="18"/>
      <c r="K1917" s="18"/>
      <c r="L1917" s="18"/>
      <c r="M1917" s="18"/>
      <c r="N1917" s="18"/>
      <c r="O1917" s="18"/>
      <c r="P1917" s="18"/>
    </row>
    <row r="1918" spans="2:16" s="21" customFormat="1" ht="14.25" customHeight="1" x14ac:dyDescent="0.25">
      <c r="B1918" s="19"/>
      <c r="C1918" s="20"/>
      <c r="D1918" s="18"/>
      <c r="E1918" s="18"/>
      <c r="F1918" s="18"/>
      <c r="G1918" s="18"/>
      <c r="H1918" s="18"/>
      <c r="I1918" s="18"/>
      <c r="J1918" s="18"/>
      <c r="K1918" s="18"/>
      <c r="L1918" s="18"/>
      <c r="M1918" s="18"/>
      <c r="N1918" s="18"/>
      <c r="O1918" s="18"/>
      <c r="P1918" s="18"/>
    </row>
    <row r="1919" spans="2:16" s="21" customFormat="1" ht="14.25" customHeight="1" x14ac:dyDescent="0.25">
      <c r="B1919" s="19"/>
      <c r="C1919" s="20"/>
      <c r="D1919" s="18"/>
      <c r="E1919" s="18"/>
      <c r="F1919" s="18"/>
      <c r="G1919" s="18"/>
      <c r="H1919" s="18"/>
      <c r="I1919" s="18"/>
      <c r="J1919" s="18"/>
      <c r="K1919" s="18"/>
      <c r="L1919" s="18"/>
      <c r="M1919" s="18"/>
      <c r="N1919" s="18"/>
      <c r="O1919" s="18"/>
      <c r="P1919" s="18"/>
    </row>
    <row r="1920" spans="2:16" s="21" customFormat="1" ht="14.25" customHeight="1" x14ac:dyDescent="0.25">
      <c r="B1920" s="19"/>
      <c r="C1920" s="20"/>
      <c r="D1920" s="18"/>
      <c r="E1920" s="18"/>
      <c r="F1920" s="18"/>
      <c r="G1920" s="18"/>
      <c r="H1920" s="18"/>
      <c r="I1920" s="18"/>
      <c r="J1920" s="18"/>
      <c r="K1920" s="18"/>
      <c r="L1920" s="18"/>
      <c r="M1920" s="18"/>
      <c r="N1920" s="18"/>
      <c r="O1920" s="18"/>
      <c r="P1920" s="18"/>
    </row>
    <row r="1921" spans="2:16" s="21" customFormat="1" ht="14.25" customHeight="1" x14ac:dyDescent="0.25">
      <c r="B1921" s="19"/>
      <c r="C1921" s="20"/>
      <c r="D1921" s="18"/>
      <c r="E1921" s="18"/>
      <c r="F1921" s="18"/>
      <c r="G1921" s="18"/>
      <c r="H1921" s="18"/>
      <c r="I1921" s="18"/>
      <c r="J1921" s="18"/>
      <c r="K1921" s="18"/>
      <c r="L1921" s="18"/>
      <c r="M1921" s="18"/>
      <c r="N1921" s="18"/>
      <c r="O1921" s="18"/>
      <c r="P1921" s="18"/>
    </row>
    <row r="1922" spans="2:16" s="21" customFormat="1" ht="14.25" customHeight="1" x14ac:dyDescent="0.25">
      <c r="B1922" s="19"/>
      <c r="C1922" s="20"/>
      <c r="D1922" s="18"/>
      <c r="E1922" s="18"/>
      <c r="F1922" s="18"/>
      <c r="G1922" s="18"/>
      <c r="H1922" s="18"/>
      <c r="I1922" s="18"/>
      <c r="J1922" s="18"/>
      <c r="K1922" s="18"/>
      <c r="L1922" s="18"/>
      <c r="M1922" s="18"/>
      <c r="N1922" s="18"/>
      <c r="O1922" s="18"/>
      <c r="P1922" s="18"/>
    </row>
    <row r="1923" spans="2:16" s="21" customFormat="1" ht="14.25" customHeight="1" x14ac:dyDescent="0.25">
      <c r="B1923" s="19"/>
      <c r="C1923" s="20"/>
      <c r="D1923" s="18"/>
      <c r="E1923" s="18"/>
      <c r="F1923" s="18"/>
      <c r="G1923" s="18"/>
      <c r="H1923" s="18"/>
      <c r="I1923" s="18"/>
      <c r="J1923" s="18"/>
      <c r="K1923" s="18"/>
      <c r="L1923" s="18"/>
      <c r="M1923" s="18"/>
      <c r="N1923" s="18"/>
      <c r="O1923" s="18"/>
      <c r="P1923" s="18"/>
    </row>
    <row r="1924" spans="2:16" s="21" customFormat="1" ht="14.25" customHeight="1" x14ac:dyDescent="0.25">
      <c r="B1924" s="19"/>
      <c r="C1924" s="20"/>
      <c r="D1924" s="18"/>
      <c r="E1924" s="18"/>
      <c r="F1924" s="18"/>
      <c r="G1924" s="18"/>
      <c r="H1924" s="18"/>
      <c r="I1924" s="18"/>
      <c r="J1924" s="18"/>
      <c r="K1924" s="18"/>
      <c r="L1924" s="18"/>
      <c r="M1924" s="18"/>
      <c r="N1924" s="18"/>
      <c r="O1924" s="18"/>
      <c r="P1924" s="18"/>
    </row>
    <row r="1925" spans="2:16" s="21" customFormat="1" ht="14.25" customHeight="1" x14ac:dyDescent="0.25">
      <c r="B1925" s="19"/>
      <c r="C1925" s="20"/>
      <c r="D1925" s="18"/>
      <c r="E1925" s="18"/>
      <c r="F1925" s="18"/>
      <c r="G1925" s="18"/>
      <c r="H1925" s="18"/>
      <c r="I1925" s="18"/>
      <c r="J1925" s="18"/>
      <c r="K1925" s="18"/>
      <c r="L1925" s="18"/>
      <c r="M1925" s="18"/>
      <c r="N1925" s="18"/>
      <c r="O1925" s="18"/>
      <c r="P1925" s="18"/>
    </row>
    <row r="1926" spans="2:16" s="21" customFormat="1" ht="14.25" customHeight="1" x14ac:dyDescent="0.25">
      <c r="B1926" s="19"/>
      <c r="C1926" s="20"/>
      <c r="D1926" s="18"/>
      <c r="E1926" s="18"/>
      <c r="F1926" s="18"/>
      <c r="G1926" s="18"/>
      <c r="H1926" s="18"/>
      <c r="I1926" s="18"/>
      <c r="J1926" s="18"/>
      <c r="K1926" s="18"/>
      <c r="L1926" s="18"/>
      <c r="M1926" s="18"/>
      <c r="N1926" s="18"/>
      <c r="O1926" s="18"/>
      <c r="P1926" s="18"/>
    </row>
    <row r="1927" spans="2:16" s="21" customFormat="1" ht="14.25" customHeight="1" x14ac:dyDescent="0.25">
      <c r="B1927" s="19"/>
      <c r="C1927" s="20"/>
      <c r="D1927" s="18"/>
      <c r="E1927" s="18"/>
      <c r="F1927" s="18"/>
      <c r="G1927" s="18"/>
      <c r="H1927" s="18"/>
      <c r="I1927" s="18"/>
      <c r="J1927" s="18"/>
      <c r="K1927" s="18"/>
      <c r="L1927" s="18"/>
      <c r="M1927" s="18"/>
      <c r="N1927" s="18"/>
      <c r="O1927" s="18"/>
      <c r="P1927" s="18"/>
    </row>
    <row r="1928" spans="2:16" s="21" customFormat="1" ht="14.25" customHeight="1" x14ac:dyDescent="0.25">
      <c r="B1928" s="19"/>
      <c r="C1928" s="20"/>
      <c r="D1928" s="18"/>
      <c r="E1928" s="18"/>
      <c r="F1928" s="18"/>
      <c r="G1928" s="18"/>
      <c r="H1928" s="18"/>
      <c r="I1928" s="18"/>
      <c r="J1928" s="18"/>
      <c r="K1928" s="18"/>
      <c r="L1928" s="18"/>
      <c r="M1928" s="18"/>
      <c r="N1928" s="18"/>
      <c r="O1928" s="18"/>
      <c r="P1928" s="18"/>
    </row>
    <row r="1929" spans="2:16" s="21" customFormat="1" ht="14.25" customHeight="1" x14ac:dyDescent="0.25">
      <c r="B1929" s="19"/>
      <c r="C1929" s="20"/>
      <c r="D1929" s="18"/>
      <c r="E1929" s="18"/>
      <c r="F1929" s="18"/>
      <c r="G1929" s="18"/>
      <c r="H1929" s="18"/>
      <c r="I1929" s="18"/>
      <c r="J1929" s="18"/>
      <c r="K1929" s="18"/>
      <c r="L1929" s="18"/>
      <c r="M1929" s="18"/>
      <c r="N1929" s="18"/>
      <c r="O1929" s="18"/>
      <c r="P1929" s="18"/>
    </row>
    <row r="1930" spans="2:16" s="21" customFormat="1" ht="14.25" customHeight="1" x14ac:dyDescent="0.25">
      <c r="B1930" s="19"/>
      <c r="C1930" s="20"/>
      <c r="D1930" s="18"/>
      <c r="E1930" s="18"/>
      <c r="F1930" s="18"/>
      <c r="G1930" s="18"/>
      <c r="H1930" s="18"/>
      <c r="I1930" s="18"/>
      <c r="J1930" s="18"/>
      <c r="K1930" s="18"/>
      <c r="L1930" s="18"/>
      <c r="M1930" s="18"/>
      <c r="N1930" s="18"/>
      <c r="O1930" s="18"/>
      <c r="P1930" s="18"/>
    </row>
    <row r="1931" spans="2:16" s="21" customFormat="1" ht="14.25" customHeight="1" x14ac:dyDescent="0.25">
      <c r="B1931" s="19"/>
      <c r="C1931" s="20"/>
      <c r="D1931" s="18"/>
      <c r="E1931" s="18"/>
      <c r="F1931" s="18"/>
      <c r="G1931" s="18"/>
      <c r="H1931" s="18"/>
      <c r="I1931" s="18"/>
      <c r="J1931" s="18"/>
      <c r="K1931" s="18"/>
      <c r="L1931" s="18"/>
      <c r="M1931" s="18"/>
      <c r="N1931" s="18"/>
      <c r="O1931" s="18"/>
      <c r="P1931" s="18"/>
    </row>
    <row r="1932" spans="2:16" s="21" customFormat="1" ht="14.25" customHeight="1" x14ac:dyDescent="0.25">
      <c r="B1932" s="19"/>
      <c r="C1932" s="20"/>
      <c r="D1932" s="18"/>
      <c r="E1932" s="18"/>
      <c r="F1932" s="18"/>
      <c r="G1932" s="18"/>
      <c r="H1932" s="18"/>
      <c r="I1932" s="18"/>
      <c r="J1932" s="18"/>
      <c r="K1932" s="18"/>
      <c r="L1932" s="18"/>
      <c r="M1932" s="18"/>
      <c r="N1932" s="18"/>
      <c r="O1932" s="18"/>
      <c r="P1932" s="18"/>
    </row>
    <row r="1933" spans="2:16" s="21" customFormat="1" ht="14.25" customHeight="1" x14ac:dyDescent="0.25">
      <c r="B1933" s="19"/>
      <c r="C1933" s="20"/>
      <c r="D1933" s="18"/>
      <c r="E1933" s="18"/>
      <c r="F1933" s="18"/>
      <c r="G1933" s="18"/>
      <c r="H1933" s="18"/>
      <c r="I1933" s="18"/>
      <c r="J1933" s="18"/>
      <c r="K1933" s="18"/>
      <c r="L1933" s="18"/>
      <c r="M1933" s="18"/>
      <c r="N1933" s="18"/>
      <c r="O1933" s="18"/>
      <c r="P1933" s="18"/>
    </row>
    <row r="1934" spans="2:16" s="21" customFormat="1" ht="14.25" customHeight="1" x14ac:dyDescent="0.25">
      <c r="B1934" s="19"/>
      <c r="C1934" s="20"/>
      <c r="D1934" s="18"/>
      <c r="E1934" s="18"/>
      <c r="F1934" s="18"/>
      <c r="G1934" s="18"/>
      <c r="H1934" s="18"/>
      <c r="I1934" s="18"/>
      <c r="J1934" s="18"/>
      <c r="K1934" s="18"/>
      <c r="L1934" s="18"/>
      <c r="M1934" s="18"/>
      <c r="N1934" s="18"/>
      <c r="O1934" s="18"/>
      <c r="P1934" s="18"/>
    </row>
    <row r="1935" spans="2:16" s="21" customFormat="1" ht="14.25" customHeight="1" x14ac:dyDescent="0.25">
      <c r="B1935" s="19"/>
      <c r="C1935" s="20"/>
      <c r="D1935" s="18"/>
      <c r="E1935" s="18"/>
      <c r="F1935" s="18"/>
      <c r="G1935" s="18"/>
      <c r="H1935" s="18"/>
      <c r="I1935" s="18"/>
      <c r="J1935" s="18"/>
      <c r="K1935" s="18"/>
      <c r="L1935" s="18"/>
      <c r="M1935" s="18"/>
      <c r="N1935" s="18"/>
      <c r="O1935" s="18"/>
      <c r="P1935" s="18"/>
    </row>
    <row r="1936" spans="2:16" s="21" customFormat="1" ht="14.25" customHeight="1" x14ac:dyDescent="0.25">
      <c r="B1936" s="19"/>
      <c r="C1936" s="20"/>
      <c r="D1936" s="18"/>
      <c r="E1936" s="18"/>
      <c r="F1936" s="18"/>
      <c r="G1936" s="18"/>
      <c r="H1936" s="18"/>
      <c r="I1936" s="18"/>
      <c r="J1936" s="18"/>
      <c r="K1936" s="18"/>
      <c r="L1936" s="18"/>
      <c r="M1936" s="18"/>
      <c r="N1936" s="18"/>
      <c r="O1936" s="18"/>
      <c r="P1936" s="18"/>
    </row>
    <row r="1937" spans="2:16" s="21" customFormat="1" ht="14.25" customHeight="1" x14ac:dyDescent="0.25">
      <c r="B1937" s="19"/>
      <c r="C1937" s="20"/>
      <c r="D1937" s="18"/>
      <c r="E1937" s="18"/>
      <c r="F1937" s="18"/>
      <c r="G1937" s="18"/>
      <c r="H1937" s="18"/>
      <c r="I1937" s="18"/>
      <c r="J1937" s="18"/>
      <c r="K1937" s="18"/>
      <c r="L1937" s="18"/>
      <c r="M1937" s="18"/>
      <c r="N1937" s="18"/>
      <c r="O1937" s="18"/>
      <c r="P1937" s="18"/>
    </row>
    <row r="1938" spans="2:16" s="21" customFormat="1" ht="14.25" customHeight="1" x14ac:dyDescent="0.25">
      <c r="B1938" s="19"/>
      <c r="C1938" s="20"/>
      <c r="D1938" s="18"/>
      <c r="E1938" s="18"/>
      <c r="F1938" s="18"/>
      <c r="G1938" s="18"/>
      <c r="H1938" s="18"/>
      <c r="I1938" s="18"/>
      <c r="J1938" s="18"/>
      <c r="K1938" s="18"/>
      <c r="L1938" s="18"/>
      <c r="M1938" s="18"/>
      <c r="N1938" s="18"/>
      <c r="O1938" s="18"/>
      <c r="P1938" s="18"/>
    </row>
    <row r="1939" spans="2:16" s="21" customFormat="1" ht="14.25" customHeight="1" x14ac:dyDescent="0.25">
      <c r="B1939" s="19"/>
      <c r="C1939" s="20"/>
      <c r="D1939" s="18"/>
      <c r="E1939" s="18"/>
      <c r="F1939" s="18"/>
      <c r="G1939" s="18"/>
      <c r="H1939" s="18"/>
      <c r="I1939" s="18"/>
      <c r="J1939" s="18"/>
      <c r="K1939" s="18"/>
      <c r="L1939" s="18"/>
      <c r="M1939" s="18"/>
      <c r="N1939" s="18"/>
      <c r="O1939" s="18"/>
      <c r="P1939" s="18"/>
    </row>
    <row r="1940" spans="2:16" s="21" customFormat="1" ht="14.25" customHeight="1" x14ac:dyDescent="0.25">
      <c r="B1940" s="19"/>
      <c r="C1940" s="20"/>
      <c r="D1940" s="18"/>
      <c r="E1940" s="18"/>
      <c r="F1940" s="18"/>
      <c r="G1940" s="18"/>
      <c r="H1940" s="18"/>
      <c r="I1940" s="18"/>
      <c r="J1940" s="18"/>
      <c r="K1940" s="18"/>
      <c r="L1940" s="18"/>
      <c r="M1940" s="18"/>
      <c r="N1940" s="18"/>
      <c r="O1940" s="18"/>
      <c r="P1940" s="18"/>
    </row>
    <row r="1941" spans="2:16" s="21" customFormat="1" ht="14.25" customHeight="1" x14ac:dyDescent="0.25">
      <c r="B1941" s="19"/>
      <c r="C1941" s="20"/>
      <c r="D1941" s="18"/>
      <c r="E1941" s="18"/>
      <c r="F1941" s="18"/>
      <c r="G1941" s="18"/>
      <c r="H1941" s="18"/>
      <c r="I1941" s="18"/>
      <c r="J1941" s="18"/>
      <c r="K1941" s="18"/>
      <c r="L1941" s="18"/>
      <c r="M1941" s="18"/>
      <c r="N1941" s="18"/>
      <c r="O1941" s="18"/>
      <c r="P1941" s="18"/>
    </row>
    <row r="1942" spans="2:16" s="21" customFormat="1" ht="14.25" customHeight="1" x14ac:dyDescent="0.25">
      <c r="B1942" s="19"/>
      <c r="C1942" s="20"/>
      <c r="D1942" s="18"/>
      <c r="E1942" s="18"/>
      <c r="F1942" s="18"/>
      <c r="G1942" s="18"/>
      <c r="H1942" s="18"/>
      <c r="I1942" s="18"/>
      <c r="J1942" s="18"/>
      <c r="K1942" s="18"/>
      <c r="L1942" s="18"/>
      <c r="M1942" s="18"/>
      <c r="N1942" s="18"/>
      <c r="O1942" s="18"/>
      <c r="P1942" s="18"/>
    </row>
    <row r="1943" spans="2:16" s="21" customFormat="1" ht="14.25" customHeight="1" x14ac:dyDescent="0.25">
      <c r="B1943" s="19"/>
      <c r="C1943" s="20"/>
      <c r="D1943" s="18"/>
      <c r="E1943" s="18"/>
      <c r="F1943" s="18"/>
      <c r="G1943" s="18"/>
      <c r="H1943" s="18"/>
      <c r="I1943" s="18"/>
      <c r="J1943" s="18"/>
      <c r="K1943" s="18"/>
      <c r="L1943" s="18"/>
      <c r="M1943" s="18"/>
      <c r="N1943" s="18"/>
      <c r="O1943" s="18"/>
      <c r="P1943" s="18"/>
    </row>
    <row r="1944" spans="2:16" s="21" customFormat="1" ht="14.25" customHeight="1" x14ac:dyDescent="0.25">
      <c r="B1944" s="19"/>
      <c r="C1944" s="20"/>
      <c r="D1944" s="18"/>
      <c r="E1944" s="18"/>
      <c r="F1944" s="18"/>
      <c r="G1944" s="18"/>
      <c r="H1944" s="18"/>
      <c r="I1944" s="18"/>
      <c r="J1944" s="18"/>
      <c r="K1944" s="18"/>
      <c r="L1944" s="18"/>
      <c r="M1944" s="18"/>
      <c r="N1944" s="18"/>
      <c r="O1944" s="18"/>
      <c r="P1944" s="18"/>
    </row>
    <row r="1945" spans="2:16" s="21" customFormat="1" ht="14.25" customHeight="1" x14ac:dyDescent="0.25">
      <c r="B1945" s="19"/>
      <c r="C1945" s="20"/>
      <c r="D1945" s="18"/>
      <c r="E1945" s="18"/>
      <c r="F1945" s="18"/>
      <c r="G1945" s="18"/>
      <c r="H1945" s="18"/>
      <c r="I1945" s="18"/>
      <c r="J1945" s="18"/>
      <c r="K1945" s="18"/>
      <c r="L1945" s="18"/>
      <c r="M1945" s="18"/>
      <c r="N1945" s="18"/>
      <c r="O1945" s="18"/>
      <c r="P1945" s="18"/>
    </row>
    <row r="1946" spans="2:16" s="21" customFormat="1" ht="14.25" customHeight="1" x14ac:dyDescent="0.25">
      <c r="B1946" s="19"/>
      <c r="C1946" s="20"/>
      <c r="D1946" s="18"/>
      <c r="E1946" s="18"/>
      <c r="F1946" s="18"/>
      <c r="G1946" s="18"/>
      <c r="H1946" s="18"/>
      <c r="I1946" s="18"/>
      <c r="J1946" s="18"/>
      <c r="K1946" s="18"/>
      <c r="L1946" s="18"/>
      <c r="M1946" s="18"/>
      <c r="N1946" s="18"/>
      <c r="O1946" s="18"/>
      <c r="P1946" s="18"/>
    </row>
    <row r="1947" spans="2:16" s="21" customFormat="1" ht="14.25" customHeight="1" x14ac:dyDescent="0.25">
      <c r="B1947" s="19"/>
      <c r="C1947" s="20"/>
      <c r="D1947" s="18"/>
      <c r="E1947" s="18"/>
      <c r="F1947" s="18"/>
      <c r="G1947" s="18"/>
      <c r="H1947" s="18"/>
      <c r="I1947" s="18"/>
      <c r="J1947" s="18"/>
      <c r="K1947" s="18"/>
      <c r="L1947" s="18"/>
      <c r="M1947" s="18"/>
      <c r="N1947" s="18"/>
      <c r="O1947" s="18"/>
      <c r="P1947" s="18"/>
    </row>
    <row r="1948" spans="2:16" s="21" customFormat="1" ht="14.25" customHeight="1" x14ac:dyDescent="0.25">
      <c r="B1948" s="19"/>
      <c r="C1948" s="20"/>
      <c r="D1948" s="18"/>
      <c r="E1948" s="18"/>
      <c r="F1948" s="18"/>
      <c r="G1948" s="18"/>
      <c r="H1948" s="18"/>
      <c r="I1948" s="18"/>
      <c r="J1948" s="18"/>
      <c r="K1948" s="18"/>
      <c r="L1948" s="18"/>
      <c r="M1948" s="18"/>
      <c r="N1948" s="18"/>
      <c r="O1948" s="18"/>
      <c r="P1948" s="18"/>
    </row>
    <row r="1949" spans="2:16" s="21" customFormat="1" ht="14.25" customHeight="1" x14ac:dyDescent="0.25">
      <c r="B1949" s="19"/>
      <c r="C1949" s="20"/>
      <c r="D1949" s="18"/>
      <c r="E1949" s="18"/>
      <c r="F1949" s="18"/>
      <c r="G1949" s="18"/>
      <c r="H1949" s="18"/>
      <c r="I1949" s="18"/>
      <c r="J1949" s="18"/>
      <c r="K1949" s="18"/>
      <c r="L1949" s="18"/>
      <c r="M1949" s="18"/>
      <c r="N1949" s="18"/>
      <c r="O1949" s="18"/>
      <c r="P1949" s="18"/>
    </row>
    <row r="1950" spans="2:16" s="21" customFormat="1" ht="14.25" customHeight="1" x14ac:dyDescent="0.25">
      <c r="B1950" s="19"/>
      <c r="C1950" s="20"/>
      <c r="D1950" s="18"/>
      <c r="E1950" s="18"/>
      <c r="F1950" s="18"/>
      <c r="G1950" s="18"/>
      <c r="H1950" s="18"/>
      <c r="I1950" s="18"/>
      <c r="J1950" s="18"/>
      <c r="K1950" s="18"/>
      <c r="L1950" s="18"/>
      <c r="M1950" s="18"/>
      <c r="N1950" s="18"/>
      <c r="O1950" s="18"/>
      <c r="P1950" s="18"/>
    </row>
    <row r="1951" spans="2:16" s="21" customFormat="1" ht="14.25" customHeight="1" x14ac:dyDescent="0.25">
      <c r="B1951" s="19"/>
      <c r="C1951" s="20"/>
      <c r="D1951" s="18"/>
      <c r="E1951" s="18"/>
      <c r="F1951" s="18"/>
      <c r="G1951" s="18"/>
      <c r="H1951" s="18"/>
      <c r="I1951" s="18"/>
      <c r="J1951" s="18"/>
      <c r="K1951" s="18"/>
      <c r="L1951" s="18"/>
      <c r="M1951" s="18"/>
      <c r="N1951" s="18"/>
      <c r="O1951" s="18"/>
      <c r="P1951" s="18"/>
    </row>
    <row r="1952" spans="2:16" s="21" customFormat="1" ht="14.25" customHeight="1" x14ac:dyDescent="0.25">
      <c r="B1952" s="19"/>
      <c r="C1952" s="20"/>
      <c r="D1952" s="18"/>
      <c r="E1952" s="18"/>
      <c r="F1952" s="18"/>
      <c r="G1952" s="18"/>
      <c r="H1952" s="18"/>
      <c r="I1952" s="18"/>
      <c r="J1952" s="18"/>
      <c r="K1952" s="18"/>
      <c r="L1952" s="18"/>
      <c r="M1952" s="18"/>
      <c r="N1952" s="18"/>
      <c r="O1952" s="18"/>
      <c r="P1952" s="18"/>
    </row>
    <row r="1953" spans="2:16" s="21" customFormat="1" ht="14.25" customHeight="1" x14ac:dyDescent="0.25">
      <c r="B1953" s="19"/>
      <c r="C1953" s="20"/>
      <c r="D1953" s="18"/>
      <c r="E1953" s="18"/>
      <c r="F1953" s="18"/>
      <c r="G1953" s="18"/>
      <c r="H1953" s="18"/>
      <c r="I1953" s="18"/>
      <c r="J1953" s="18"/>
      <c r="K1953" s="18"/>
      <c r="L1953" s="18"/>
      <c r="M1953" s="18"/>
      <c r="N1953" s="18"/>
      <c r="O1953" s="18"/>
      <c r="P1953" s="18"/>
    </row>
    <row r="1954" spans="2:16" s="21" customFormat="1" ht="14.25" customHeight="1" x14ac:dyDescent="0.25">
      <c r="B1954" s="19"/>
      <c r="C1954" s="20"/>
      <c r="D1954" s="18"/>
      <c r="E1954" s="18"/>
      <c r="F1954" s="18"/>
      <c r="G1954" s="18"/>
      <c r="H1954" s="18"/>
      <c r="I1954" s="18"/>
      <c r="J1954" s="18"/>
      <c r="K1954" s="18"/>
      <c r="L1954" s="18"/>
      <c r="M1954" s="18"/>
      <c r="N1954" s="18"/>
      <c r="O1954" s="18"/>
      <c r="P1954" s="18"/>
    </row>
    <row r="1955" spans="2:16" s="21" customFormat="1" ht="14.25" customHeight="1" x14ac:dyDescent="0.25">
      <c r="B1955" s="19"/>
      <c r="C1955" s="20"/>
      <c r="D1955" s="18"/>
      <c r="E1955" s="18"/>
      <c r="F1955" s="18"/>
      <c r="G1955" s="18"/>
      <c r="H1955" s="18"/>
      <c r="I1955" s="18"/>
      <c r="J1955" s="18"/>
      <c r="K1955" s="18"/>
      <c r="L1955" s="18"/>
      <c r="M1955" s="18"/>
      <c r="N1955" s="18"/>
      <c r="O1955" s="18"/>
      <c r="P1955" s="18"/>
    </row>
    <row r="1956" spans="2:16" s="21" customFormat="1" ht="14.25" customHeight="1" x14ac:dyDescent="0.25">
      <c r="B1956" s="19"/>
      <c r="C1956" s="20"/>
      <c r="D1956" s="18"/>
      <c r="E1956" s="18"/>
      <c r="F1956" s="18"/>
      <c r="G1956" s="18"/>
      <c r="H1956" s="18"/>
      <c r="I1956" s="18"/>
      <c r="J1956" s="18"/>
      <c r="K1956" s="18"/>
      <c r="L1956" s="18"/>
      <c r="M1956" s="18"/>
      <c r="N1956" s="18"/>
      <c r="O1956" s="18"/>
      <c r="P1956" s="18"/>
    </row>
    <row r="1957" spans="2:16" s="21" customFormat="1" ht="14.25" customHeight="1" x14ac:dyDescent="0.25">
      <c r="B1957" s="19"/>
      <c r="C1957" s="20"/>
      <c r="D1957" s="18"/>
      <c r="E1957" s="18"/>
      <c r="F1957" s="18"/>
      <c r="G1957" s="18"/>
      <c r="H1957" s="18"/>
      <c r="I1957" s="18"/>
      <c r="J1957" s="18"/>
      <c r="K1957" s="18"/>
      <c r="L1957" s="18"/>
      <c r="M1957" s="18"/>
      <c r="N1957" s="18"/>
      <c r="O1957" s="18"/>
      <c r="P1957" s="18"/>
    </row>
    <row r="1958" spans="2:16" s="21" customFormat="1" ht="14.25" customHeight="1" x14ac:dyDescent="0.25">
      <c r="B1958" s="19"/>
      <c r="C1958" s="20"/>
      <c r="D1958" s="18"/>
      <c r="E1958" s="18"/>
      <c r="F1958" s="18"/>
      <c r="G1958" s="18"/>
      <c r="H1958" s="18"/>
      <c r="I1958" s="18"/>
      <c r="J1958" s="18"/>
      <c r="K1958" s="18"/>
      <c r="L1958" s="18"/>
      <c r="M1958" s="18"/>
      <c r="N1958" s="18"/>
      <c r="O1958" s="18"/>
      <c r="P1958" s="18"/>
    </row>
    <row r="1959" spans="2:16" s="21" customFormat="1" ht="14.25" customHeight="1" x14ac:dyDescent="0.25">
      <c r="B1959" s="19"/>
      <c r="C1959" s="20"/>
      <c r="D1959" s="18"/>
      <c r="E1959" s="18"/>
      <c r="F1959" s="18"/>
      <c r="G1959" s="18"/>
      <c r="H1959" s="18"/>
      <c r="I1959" s="18"/>
      <c r="J1959" s="18"/>
      <c r="K1959" s="18"/>
      <c r="L1959" s="18"/>
      <c r="M1959" s="18"/>
      <c r="N1959" s="18"/>
      <c r="O1959" s="18"/>
      <c r="P1959" s="18"/>
    </row>
    <row r="1960" spans="2:16" s="21" customFormat="1" ht="14.25" customHeight="1" x14ac:dyDescent="0.25">
      <c r="B1960" s="19"/>
      <c r="C1960" s="20"/>
      <c r="D1960" s="18"/>
      <c r="E1960" s="18"/>
      <c r="F1960" s="18"/>
      <c r="G1960" s="18"/>
      <c r="H1960" s="18"/>
      <c r="I1960" s="18"/>
      <c r="J1960" s="18"/>
      <c r="K1960" s="18"/>
      <c r="L1960" s="18"/>
      <c r="M1960" s="18"/>
      <c r="N1960" s="18"/>
      <c r="O1960" s="18"/>
      <c r="P1960" s="18"/>
    </row>
    <row r="1961" spans="2:16" s="21" customFormat="1" ht="14.25" customHeight="1" x14ac:dyDescent="0.25">
      <c r="B1961" s="19"/>
      <c r="C1961" s="20"/>
      <c r="D1961" s="18"/>
      <c r="E1961" s="18"/>
      <c r="F1961" s="18"/>
      <c r="G1961" s="18"/>
      <c r="H1961" s="18"/>
      <c r="I1961" s="18"/>
      <c r="J1961" s="18"/>
      <c r="K1961" s="18"/>
      <c r="L1961" s="18"/>
      <c r="M1961" s="18"/>
      <c r="N1961" s="18"/>
      <c r="O1961" s="18"/>
      <c r="P1961" s="18"/>
    </row>
    <row r="1962" spans="2:16" s="21" customFormat="1" ht="14.25" customHeight="1" x14ac:dyDescent="0.25">
      <c r="B1962" s="19"/>
      <c r="C1962" s="20"/>
      <c r="D1962" s="18"/>
      <c r="E1962" s="18"/>
      <c r="F1962" s="18"/>
      <c r="G1962" s="18"/>
      <c r="H1962" s="18"/>
      <c r="I1962" s="18"/>
      <c r="J1962" s="18"/>
      <c r="K1962" s="18"/>
      <c r="L1962" s="18"/>
      <c r="M1962" s="18"/>
      <c r="N1962" s="18"/>
      <c r="O1962" s="18"/>
      <c r="P1962" s="18"/>
    </row>
    <row r="1963" spans="2:16" s="21" customFormat="1" ht="14.25" customHeight="1" x14ac:dyDescent="0.25">
      <c r="B1963" s="19"/>
      <c r="C1963" s="20"/>
      <c r="D1963" s="18"/>
      <c r="E1963" s="18"/>
      <c r="F1963" s="18"/>
      <c r="G1963" s="18"/>
      <c r="H1963" s="18"/>
      <c r="I1963" s="18"/>
      <c r="J1963" s="18"/>
      <c r="K1963" s="18"/>
      <c r="L1963" s="18"/>
      <c r="M1963" s="18"/>
      <c r="N1963" s="18"/>
      <c r="O1963" s="18"/>
      <c r="P1963" s="18"/>
    </row>
    <row r="1964" spans="2:16" s="21" customFormat="1" ht="14.25" customHeight="1" x14ac:dyDescent="0.25">
      <c r="B1964" s="19"/>
      <c r="C1964" s="20"/>
      <c r="D1964" s="18"/>
      <c r="E1964" s="18"/>
      <c r="F1964" s="18"/>
      <c r="G1964" s="18"/>
      <c r="H1964" s="18"/>
      <c r="I1964" s="18"/>
      <c r="J1964" s="18"/>
      <c r="K1964" s="18"/>
      <c r="L1964" s="18"/>
      <c r="M1964" s="18"/>
      <c r="N1964" s="18"/>
      <c r="O1964" s="18"/>
      <c r="P1964" s="18"/>
    </row>
    <row r="1965" spans="2:16" s="21" customFormat="1" ht="14.25" customHeight="1" x14ac:dyDescent="0.25">
      <c r="B1965" s="19"/>
      <c r="C1965" s="20"/>
      <c r="D1965" s="18"/>
      <c r="E1965" s="18"/>
      <c r="F1965" s="18"/>
      <c r="G1965" s="18"/>
      <c r="H1965" s="18"/>
      <c r="I1965" s="18"/>
      <c r="J1965" s="18"/>
      <c r="K1965" s="18"/>
      <c r="L1965" s="18"/>
      <c r="M1965" s="18"/>
      <c r="N1965" s="18"/>
      <c r="O1965" s="18"/>
      <c r="P1965" s="18"/>
    </row>
    <row r="1966" spans="2:16" s="21" customFormat="1" ht="14.25" customHeight="1" x14ac:dyDescent="0.25">
      <c r="B1966" s="19"/>
      <c r="C1966" s="20"/>
      <c r="D1966" s="18"/>
      <c r="E1966" s="18"/>
      <c r="F1966" s="18"/>
      <c r="G1966" s="18"/>
      <c r="H1966" s="18"/>
      <c r="I1966" s="18"/>
      <c r="J1966" s="18"/>
      <c r="K1966" s="18"/>
      <c r="L1966" s="18"/>
      <c r="M1966" s="18"/>
      <c r="N1966" s="18"/>
      <c r="O1966" s="18"/>
      <c r="P1966" s="18"/>
    </row>
    <row r="1967" spans="2:16" s="21" customFormat="1" ht="14.25" customHeight="1" x14ac:dyDescent="0.25">
      <c r="B1967" s="19"/>
      <c r="C1967" s="20"/>
      <c r="D1967" s="18"/>
      <c r="E1967" s="18"/>
      <c r="F1967" s="18"/>
      <c r="G1967" s="18"/>
      <c r="H1967" s="18"/>
      <c r="I1967" s="18"/>
      <c r="J1967" s="18"/>
      <c r="K1967" s="18"/>
      <c r="L1967" s="18"/>
      <c r="M1967" s="18"/>
      <c r="N1967" s="18"/>
      <c r="O1967" s="18"/>
      <c r="P1967" s="18"/>
    </row>
    <row r="1968" spans="2:16" s="21" customFormat="1" ht="14.25" customHeight="1" x14ac:dyDescent="0.25">
      <c r="B1968" s="19"/>
      <c r="C1968" s="20"/>
      <c r="D1968" s="18"/>
      <c r="E1968" s="18"/>
      <c r="F1968" s="18"/>
      <c r="G1968" s="18"/>
      <c r="H1968" s="18"/>
      <c r="I1968" s="18"/>
      <c r="J1968" s="18"/>
      <c r="K1968" s="18"/>
      <c r="L1968" s="18"/>
      <c r="M1968" s="18"/>
      <c r="N1968" s="18"/>
      <c r="O1968" s="18"/>
      <c r="P1968" s="18"/>
    </row>
    <row r="1969" spans="2:16" s="21" customFormat="1" ht="14.25" customHeight="1" x14ac:dyDescent="0.25">
      <c r="B1969" s="19"/>
      <c r="C1969" s="20"/>
      <c r="D1969" s="18"/>
      <c r="E1969" s="18"/>
      <c r="F1969" s="18"/>
      <c r="G1969" s="18"/>
      <c r="H1969" s="18"/>
      <c r="I1969" s="18"/>
      <c r="J1969" s="18"/>
      <c r="K1969" s="18"/>
      <c r="L1969" s="18"/>
      <c r="M1969" s="18"/>
      <c r="N1969" s="18"/>
      <c r="O1969" s="18"/>
      <c r="P1969" s="18"/>
    </row>
    <row r="1970" spans="2:16" s="21" customFormat="1" ht="14.25" customHeight="1" x14ac:dyDescent="0.25">
      <c r="B1970" s="19"/>
      <c r="C1970" s="20"/>
      <c r="D1970" s="18"/>
      <c r="E1970" s="18"/>
      <c r="F1970" s="18"/>
      <c r="G1970" s="18"/>
      <c r="H1970" s="18"/>
      <c r="I1970" s="18"/>
      <c r="J1970" s="18"/>
      <c r="K1970" s="18"/>
      <c r="L1970" s="18"/>
      <c r="M1970" s="18"/>
      <c r="N1970" s="18"/>
      <c r="O1970" s="18"/>
      <c r="P1970" s="18"/>
    </row>
    <row r="1971" spans="2:16" s="21" customFormat="1" ht="14.25" customHeight="1" x14ac:dyDescent="0.25">
      <c r="B1971" s="19"/>
      <c r="C1971" s="20"/>
      <c r="D1971" s="18"/>
      <c r="E1971" s="18"/>
      <c r="F1971" s="18"/>
      <c r="G1971" s="18"/>
      <c r="H1971" s="18"/>
      <c r="I1971" s="18"/>
      <c r="J1971" s="18"/>
      <c r="K1971" s="18"/>
      <c r="L1971" s="18"/>
      <c r="M1971" s="18"/>
      <c r="N1971" s="18"/>
      <c r="O1971" s="18"/>
      <c r="P1971" s="18"/>
    </row>
    <row r="1972" spans="2:16" s="21" customFormat="1" ht="14.25" customHeight="1" x14ac:dyDescent="0.25">
      <c r="B1972" s="19"/>
      <c r="C1972" s="20"/>
      <c r="D1972" s="18"/>
      <c r="E1972" s="18"/>
      <c r="F1972" s="18"/>
      <c r="G1972" s="18"/>
      <c r="H1972" s="18"/>
      <c r="I1972" s="18"/>
      <c r="J1972" s="18"/>
      <c r="K1972" s="18"/>
      <c r="L1972" s="18"/>
      <c r="M1972" s="18"/>
      <c r="N1972" s="18"/>
      <c r="O1972" s="18"/>
      <c r="P1972" s="18"/>
    </row>
    <row r="1973" spans="2:16" s="21" customFormat="1" ht="14.25" customHeight="1" x14ac:dyDescent="0.25">
      <c r="B1973" s="19"/>
      <c r="C1973" s="20"/>
      <c r="D1973" s="18"/>
      <c r="E1973" s="18"/>
      <c r="F1973" s="18"/>
      <c r="G1973" s="18"/>
      <c r="H1973" s="18"/>
      <c r="I1973" s="18"/>
      <c r="J1973" s="18"/>
      <c r="K1973" s="18"/>
      <c r="L1973" s="18"/>
      <c r="M1973" s="18"/>
      <c r="N1973" s="18"/>
      <c r="O1973" s="18"/>
      <c r="P1973" s="18"/>
    </row>
    <row r="1974" spans="2:16" s="21" customFormat="1" ht="14.25" customHeight="1" x14ac:dyDescent="0.25">
      <c r="B1974" s="19"/>
      <c r="C1974" s="20"/>
      <c r="D1974" s="18"/>
      <c r="E1974" s="18"/>
      <c r="F1974" s="18"/>
      <c r="G1974" s="18"/>
      <c r="H1974" s="18"/>
      <c r="I1974" s="18"/>
      <c r="J1974" s="18"/>
      <c r="K1974" s="18"/>
      <c r="L1974" s="18"/>
      <c r="M1974" s="18"/>
      <c r="N1974" s="18"/>
      <c r="O1974" s="18"/>
      <c r="P1974" s="18"/>
    </row>
    <row r="1975" spans="2:16" s="21" customFormat="1" ht="14.25" customHeight="1" x14ac:dyDescent="0.25">
      <c r="B1975" s="19"/>
      <c r="C1975" s="20"/>
      <c r="D1975" s="18"/>
      <c r="E1975" s="18"/>
      <c r="F1975" s="18"/>
      <c r="G1975" s="18"/>
      <c r="H1975" s="18"/>
      <c r="I1975" s="18"/>
      <c r="J1975" s="18"/>
      <c r="K1975" s="18"/>
      <c r="L1975" s="18"/>
      <c r="M1975" s="18"/>
      <c r="N1975" s="18"/>
      <c r="O1975" s="18"/>
      <c r="P1975" s="18"/>
    </row>
    <row r="1976" spans="2:16" s="21" customFormat="1" ht="14.25" customHeight="1" x14ac:dyDescent="0.25">
      <c r="B1976" s="19"/>
      <c r="C1976" s="20"/>
      <c r="D1976" s="18"/>
      <c r="E1976" s="18"/>
      <c r="F1976" s="18"/>
      <c r="G1976" s="18"/>
      <c r="H1976" s="18"/>
      <c r="I1976" s="18"/>
      <c r="J1976" s="18"/>
      <c r="K1976" s="18"/>
      <c r="L1976" s="18"/>
      <c r="M1976" s="18"/>
      <c r="N1976" s="18"/>
      <c r="O1976" s="18"/>
      <c r="P1976" s="18"/>
    </row>
    <row r="1977" spans="2:16" s="21" customFormat="1" ht="14.25" customHeight="1" x14ac:dyDescent="0.25">
      <c r="B1977" s="19"/>
      <c r="C1977" s="20"/>
      <c r="D1977" s="18"/>
      <c r="E1977" s="18"/>
      <c r="F1977" s="18"/>
      <c r="G1977" s="18"/>
      <c r="H1977" s="18"/>
      <c r="I1977" s="18"/>
      <c r="J1977" s="18"/>
      <c r="K1977" s="18"/>
      <c r="L1977" s="18"/>
      <c r="M1977" s="18"/>
      <c r="N1977" s="18"/>
      <c r="O1977" s="18"/>
      <c r="P1977" s="18"/>
    </row>
    <row r="1978" spans="2:16" s="21" customFormat="1" ht="14.25" customHeight="1" x14ac:dyDescent="0.25">
      <c r="B1978" s="19"/>
      <c r="C1978" s="20"/>
      <c r="D1978" s="18"/>
      <c r="E1978" s="18"/>
      <c r="F1978" s="18"/>
      <c r="G1978" s="18"/>
      <c r="H1978" s="18"/>
      <c r="I1978" s="18"/>
      <c r="J1978" s="18"/>
      <c r="K1978" s="18"/>
      <c r="L1978" s="18"/>
      <c r="M1978" s="18"/>
      <c r="N1978" s="18"/>
      <c r="O1978" s="18"/>
      <c r="P1978" s="18"/>
    </row>
    <row r="1979" spans="2:16" s="21" customFormat="1" ht="14.25" customHeight="1" x14ac:dyDescent="0.25">
      <c r="B1979" s="19"/>
      <c r="C1979" s="20"/>
      <c r="D1979" s="18"/>
      <c r="E1979" s="18"/>
      <c r="F1979" s="18"/>
      <c r="G1979" s="18"/>
      <c r="H1979" s="18"/>
      <c r="I1979" s="18"/>
      <c r="J1979" s="18"/>
      <c r="K1979" s="18"/>
      <c r="L1979" s="18"/>
      <c r="M1979" s="18"/>
      <c r="N1979" s="18"/>
      <c r="O1979" s="18"/>
      <c r="P1979" s="18"/>
    </row>
    <row r="1980" spans="2:16" s="21" customFormat="1" ht="14.25" customHeight="1" x14ac:dyDescent="0.25">
      <c r="B1980" s="19"/>
      <c r="C1980" s="20"/>
      <c r="D1980" s="18"/>
      <c r="E1980" s="18"/>
      <c r="F1980" s="18"/>
      <c r="G1980" s="18"/>
      <c r="H1980" s="18"/>
      <c r="I1980" s="18"/>
      <c r="J1980" s="18"/>
      <c r="K1980" s="18"/>
      <c r="L1980" s="18"/>
      <c r="M1980" s="18"/>
      <c r="N1980" s="18"/>
      <c r="O1980" s="18"/>
      <c r="P1980" s="18"/>
    </row>
    <row r="1981" spans="2:16" s="21" customFormat="1" ht="14.25" customHeight="1" x14ac:dyDescent="0.25">
      <c r="B1981" s="19"/>
      <c r="C1981" s="20"/>
      <c r="D1981" s="18"/>
      <c r="E1981" s="18"/>
      <c r="F1981" s="18"/>
      <c r="G1981" s="18"/>
      <c r="H1981" s="18"/>
      <c r="I1981" s="18"/>
      <c r="J1981" s="18"/>
      <c r="K1981" s="18"/>
      <c r="L1981" s="18"/>
      <c r="M1981" s="18"/>
      <c r="N1981" s="18"/>
      <c r="O1981" s="18"/>
      <c r="P1981" s="18"/>
    </row>
    <row r="1982" spans="2:16" s="21" customFormat="1" ht="14.25" customHeight="1" x14ac:dyDescent="0.25">
      <c r="B1982" s="19"/>
      <c r="C1982" s="20"/>
      <c r="D1982" s="18"/>
      <c r="E1982" s="18"/>
      <c r="F1982" s="18"/>
      <c r="G1982" s="18"/>
      <c r="H1982" s="18"/>
      <c r="I1982" s="18"/>
      <c r="J1982" s="18"/>
      <c r="K1982" s="18"/>
      <c r="L1982" s="18"/>
      <c r="M1982" s="18"/>
      <c r="N1982" s="18"/>
      <c r="O1982" s="18"/>
      <c r="P1982" s="18"/>
    </row>
    <row r="1983" spans="2:16" s="21" customFormat="1" ht="14.25" customHeight="1" x14ac:dyDescent="0.25">
      <c r="B1983" s="19"/>
      <c r="C1983" s="20"/>
      <c r="D1983" s="18"/>
      <c r="E1983" s="18"/>
      <c r="F1983" s="18"/>
      <c r="G1983" s="18"/>
      <c r="H1983" s="18"/>
      <c r="I1983" s="18"/>
      <c r="J1983" s="18"/>
      <c r="K1983" s="18"/>
      <c r="L1983" s="18"/>
      <c r="M1983" s="18"/>
      <c r="N1983" s="18"/>
      <c r="O1983" s="18"/>
      <c r="P1983" s="18"/>
    </row>
    <row r="1984" spans="2:16" s="21" customFormat="1" ht="14.25" customHeight="1" x14ac:dyDescent="0.25">
      <c r="B1984" s="19"/>
      <c r="C1984" s="20"/>
      <c r="D1984" s="18"/>
      <c r="E1984" s="18"/>
      <c r="F1984" s="18"/>
      <c r="G1984" s="18"/>
      <c r="H1984" s="18"/>
      <c r="I1984" s="18"/>
      <c r="J1984" s="18"/>
      <c r="K1984" s="18"/>
      <c r="L1984" s="18"/>
      <c r="M1984" s="18"/>
      <c r="N1984" s="18"/>
      <c r="O1984" s="18"/>
      <c r="P1984" s="18"/>
    </row>
    <row r="1985" spans="2:16" s="21" customFormat="1" ht="14.25" customHeight="1" x14ac:dyDescent="0.25">
      <c r="B1985" s="19"/>
      <c r="C1985" s="20"/>
      <c r="D1985" s="18"/>
      <c r="E1985" s="18"/>
      <c r="F1985" s="18"/>
      <c r="G1985" s="18"/>
      <c r="H1985" s="18"/>
      <c r="I1985" s="18"/>
      <c r="J1985" s="18"/>
      <c r="K1985" s="18"/>
      <c r="L1985" s="18"/>
      <c r="M1985" s="18"/>
      <c r="N1985" s="18"/>
      <c r="O1985" s="18"/>
      <c r="P1985" s="18"/>
    </row>
    <row r="1986" spans="2:16" s="21" customFormat="1" ht="14.25" customHeight="1" x14ac:dyDescent="0.25">
      <c r="B1986" s="19"/>
      <c r="C1986" s="20"/>
      <c r="D1986" s="18"/>
      <c r="E1986" s="18"/>
      <c r="F1986" s="18"/>
      <c r="G1986" s="18"/>
      <c r="H1986" s="18"/>
      <c r="I1986" s="18"/>
      <c r="J1986" s="18"/>
      <c r="K1986" s="18"/>
      <c r="L1986" s="18"/>
      <c r="M1986" s="18"/>
      <c r="N1986" s="18"/>
      <c r="O1986" s="18"/>
      <c r="P1986" s="18"/>
    </row>
    <row r="1987" spans="2:16" s="21" customFormat="1" ht="14.25" customHeight="1" x14ac:dyDescent="0.25">
      <c r="B1987" s="19"/>
      <c r="C1987" s="20"/>
      <c r="D1987" s="18"/>
      <c r="E1987" s="18"/>
      <c r="F1987" s="18"/>
      <c r="G1987" s="18"/>
      <c r="H1987" s="18"/>
      <c r="I1987" s="18"/>
      <c r="J1987" s="18"/>
      <c r="K1987" s="18"/>
      <c r="L1987" s="18"/>
      <c r="M1987" s="18"/>
      <c r="N1987" s="18"/>
      <c r="O1987" s="18"/>
      <c r="P1987" s="18"/>
    </row>
    <row r="1988" spans="2:16" s="21" customFormat="1" ht="14.25" customHeight="1" x14ac:dyDescent="0.25">
      <c r="B1988" s="19"/>
      <c r="C1988" s="20"/>
      <c r="D1988" s="18"/>
      <c r="E1988" s="18"/>
      <c r="F1988" s="18"/>
      <c r="G1988" s="18"/>
      <c r="H1988" s="18"/>
      <c r="I1988" s="18"/>
      <c r="J1988" s="18"/>
      <c r="K1988" s="18"/>
      <c r="L1988" s="18"/>
      <c r="M1988" s="18"/>
      <c r="N1988" s="18"/>
      <c r="O1988" s="18"/>
      <c r="P1988" s="18"/>
    </row>
    <row r="1989" spans="2:16" s="21" customFormat="1" ht="14.25" customHeight="1" x14ac:dyDescent="0.25">
      <c r="B1989" s="19"/>
      <c r="C1989" s="20"/>
      <c r="D1989" s="18"/>
      <c r="E1989" s="18"/>
      <c r="F1989" s="18"/>
      <c r="G1989" s="18"/>
      <c r="H1989" s="18"/>
      <c r="I1989" s="18"/>
      <c r="J1989" s="18"/>
      <c r="K1989" s="18"/>
      <c r="L1989" s="18"/>
      <c r="M1989" s="18"/>
      <c r="N1989" s="18"/>
      <c r="O1989" s="18"/>
      <c r="P1989" s="18"/>
    </row>
    <row r="1990" spans="2:16" s="21" customFormat="1" ht="14.25" customHeight="1" x14ac:dyDescent="0.25">
      <c r="B1990" s="19"/>
      <c r="C1990" s="20"/>
      <c r="D1990" s="18"/>
      <c r="E1990" s="18"/>
      <c r="F1990" s="18"/>
      <c r="G1990" s="18"/>
      <c r="H1990" s="18"/>
      <c r="I1990" s="18"/>
      <c r="J1990" s="18"/>
      <c r="K1990" s="18"/>
      <c r="L1990" s="18"/>
      <c r="M1990" s="18"/>
      <c r="N1990" s="18"/>
      <c r="O1990" s="18"/>
      <c r="P1990" s="18"/>
    </row>
    <row r="1991" spans="2:16" s="21" customFormat="1" ht="14.25" customHeight="1" x14ac:dyDescent="0.25">
      <c r="B1991" s="19"/>
      <c r="C1991" s="20"/>
      <c r="D1991" s="18"/>
      <c r="E1991" s="18"/>
      <c r="F1991" s="18"/>
      <c r="G1991" s="18"/>
      <c r="H1991" s="18"/>
      <c r="I1991" s="18"/>
      <c r="J1991" s="18"/>
      <c r="K1991" s="18"/>
      <c r="L1991" s="18"/>
      <c r="M1991" s="18"/>
      <c r="N1991" s="18"/>
      <c r="O1991" s="18"/>
      <c r="P1991" s="18"/>
    </row>
    <row r="1992" spans="2:16" s="21" customFormat="1" ht="14.25" customHeight="1" x14ac:dyDescent="0.25">
      <c r="B1992" s="19"/>
      <c r="C1992" s="20"/>
      <c r="D1992" s="18"/>
      <c r="E1992" s="18"/>
      <c r="F1992" s="18"/>
      <c r="G1992" s="18"/>
      <c r="H1992" s="18"/>
      <c r="I1992" s="18"/>
      <c r="J1992" s="18"/>
      <c r="K1992" s="18"/>
      <c r="L1992" s="18"/>
      <c r="M1992" s="18"/>
      <c r="N1992" s="18"/>
      <c r="O1992" s="18"/>
      <c r="P1992" s="18"/>
    </row>
    <row r="1993" spans="2:16" s="21" customFormat="1" ht="14.25" customHeight="1" x14ac:dyDescent="0.25">
      <c r="B1993" s="19"/>
      <c r="C1993" s="20"/>
      <c r="D1993" s="18"/>
      <c r="E1993" s="18"/>
      <c r="F1993" s="18"/>
      <c r="G1993" s="18"/>
      <c r="H1993" s="18"/>
      <c r="I1993" s="18"/>
      <c r="J1993" s="18"/>
      <c r="K1993" s="18"/>
      <c r="L1993" s="18"/>
      <c r="M1993" s="18"/>
      <c r="N1993" s="18"/>
      <c r="O1993" s="18"/>
      <c r="P1993" s="18"/>
    </row>
    <row r="1994" spans="2:16" s="21" customFormat="1" ht="14.25" customHeight="1" x14ac:dyDescent="0.25">
      <c r="B1994" s="19"/>
      <c r="C1994" s="20"/>
      <c r="D1994" s="18"/>
      <c r="E1994" s="18"/>
      <c r="F1994" s="18"/>
      <c r="G1994" s="18"/>
      <c r="H1994" s="18"/>
      <c r="I1994" s="18"/>
      <c r="J1994" s="18"/>
      <c r="K1994" s="18"/>
      <c r="L1994" s="18"/>
      <c r="M1994" s="18"/>
      <c r="N1994" s="18"/>
      <c r="O1994" s="18"/>
      <c r="P1994" s="18"/>
    </row>
    <row r="1995" spans="2:16" s="21" customFormat="1" ht="14.25" customHeight="1" x14ac:dyDescent="0.25">
      <c r="B1995" s="19"/>
      <c r="C1995" s="20"/>
      <c r="D1995" s="18"/>
      <c r="E1995" s="18"/>
      <c r="F1995" s="18"/>
      <c r="G1995" s="18"/>
      <c r="H1995" s="18"/>
      <c r="I1995" s="18"/>
      <c r="J1995" s="18"/>
      <c r="K1995" s="18"/>
      <c r="L1995" s="18"/>
      <c r="M1995" s="18"/>
      <c r="N1995" s="18"/>
      <c r="O1995" s="18"/>
      <c r="P1995" s="18"/>
    </row>
    <row r="1996" spans="2:16" s="21" customFormat="1" ht="14.25" customHeight="1" x14ac:dyDescent="0.25">
      <c r="B1996" s="19"/>
      <c r="C1996" s="20"/>
      <c r="D1996" s="18"/>
      <c r="E1996" s="18"/>
      <c r="F1996" s="18"/>
      <c r="G1996" s="18"/>
      <c r="H1996" s="18"/>
      <c r="I1996" s="18"/>
      <c r="J1996" s="18"/>
      <c r="K1996" s="18"/>
      <c r="L1996" s="18"/>
      <c r="M1996" s="18"/>
      <c r="N1996" s="18"/>
      <c r="O1996" s="18"/>
      <c r="P1996" s="18"/>
    </row>
    <row r="1997" spans="2:16" s="21" customFormat="1" ht="14.25" customHeight="1" x14ac:dyDescent="0.25">
      <c r="B1997" s="19"/>
      <c r="C1997" s="20"/>
      <c r="D1997" s="18"/>
      <c r="E1997" s="18"/>
      <c r="F1997" s="18"/>
      <c r="G1997" s="18"/>
      <c r="H1997" s="18"/>
      <c r="I1997" s="18"/>
      <c r="J1997" s="18"/>
      <c r="K1997" s="18"/>
      <c r="L1997" s="18"/>
      <c r="M1997" s="18"/>
      <c r="N1997" s="18"/>
      <c r="O1997" s="18"/>
      <c r="P1997" s="18"/>
    </row>
    <row r="1998" spans="2:16" s="21" customFormat="1" ht="14.25" customHeight="1" x14ac:dyDescent="0.25">
      <c r="B1998" s="19"/>
      <c r="C1998" s="20"/>
      <c r="D1998" s="18"/>
      <c r="E1998" s="18"/>
      <c r="F1998" s="18"/>
      <c r="G1998" s="18"/>
      <c r="H1998" s="18"/>
      <c r="I1998" s="18"/>
      <c r="J1998" s="18"/>
      <c r="K1998" s="18"/>
      <c r="L1998" s="18"/>
      <c r="M1998" s="18"/>
      <c r="N1998" s="18"/>
      <c r="O1998" s="18"/>
      <c r="P1998" s="18"/>
    </row>
    <row r="1999" spans="2:16" s="21" customFormat="1" ht="14.25" customHeight="1" x14ac:dyDescent="0.25">
      <c r="B1999" s="19"/>
      <c r="C1999" s="20"/>
      <c r="D1999" s="18"/>
      <c r="E1999" s="18"/>
      <c r="F1999" s="18"/>
      <c r="G1999" s="18"/>
      <c r="H1999" s="18"/>
      <c r="I1999" s="18"/>
      <c r="J1999" s="18"/>
      <c r="K1999" s="18"/>
      <c r="L1999" s="18"/>
      <c r="M1999" s="18"/>
      <c r="N1999" s="18"/>
      <c r="O1999" s="18"/>
      <c r="P1999" s="18"/>
    </row>
    <row r="2000" spans="2:16" s="21" customFormat="1" ht="14.25" customHeight="1" x14ac:dyDescent="0.25">
      <c r="B2000" s="19"/>
      <c r="C2000" s="20"/>
      <c r="D2000" s="18"/>
      <c r="E2000" s="18"/>
      <c r="F2000" s="18"/>
      <c r="G2000" s="18"/>
      <c r="H2000" s="18"/>
      <c r="I2000" s="18"/>
      <c r="J2000" s="18"/>
      <c r="K2000" s="18"/>
      <c r="L2000" s="18"/>
      <c r="M2000" s="18"/>
      <c r="N2000" s="18"/>
      <c r="O2000" s="18"/>
      <c r="P2000" s="18"/>
    </row>
    <row r="2001" spans="2:16" s="21" customFormat="1" ht="14.25" customHeight="1" x14ac:dyDescent="0.25">
      <c r="B2001" s="19"/>
      <c r="C2001" s="20"/>
      <c r="D2001" s="18"/>
      <c r="E2001" s="18"/>
      <c r="F2001" s="18"/>
      <c r="G2001" s="18"/>
      <c r="H2001" s="18"/>
      <c r="I2001" s="18"/>
      <c r="J2001" s="18"/>
      <c r="K2001" s="18"/>
      <c r="L2001" s="18"/>
      <c r="M2001" s="18"/>
      <c r="N2001" s="18"/>
      <c r="O2001" s="18"/>
      <c r="P2001" s="18"/>
    </row>
    <row r="2002" spans="2:16" s="21" customFormat="1" ht="14.25" customHeight="1" x14ac:dyDescent="0.25">
      <c r="B2002" s="19"/>
      <c r="C2002" s="20"/>
      <c r="D2002" s="18"/>
      <c r="E2002" s="18"/>
      <c r="F2002" s="18"/>
      <c r="G2002" s="18"/>
      <c r="H2002" s="18"/>
      <c r="I2002" s="18"/>
      <c r="J2002" s="18"/>
      <c r="K2002" s="18"/>
      <c r="L2002" s="18"/>
      <c r="M2002" s="18"/>
      <c r="N2002" s="18"/>
      <c r="O2002" s="18"/>
      <c r="P2002" s="18"/>
    </row>
    <row r="2003" spans="2:16" s="21" customFormat="1" ht="14.25" customHeight="1" x14ac:dyDescent="0.25">
      <c r="B2003" s="19"/>
      <c r="C2003" s="20"/>
      <c r="D2003" s="18"/>
      <c r="E2003" s="18"/>
      <c r="F2003" s="18"/>
      <c r="G2003" s="18"/>
      <c r="H2003" s="18"/>
      <c r="I2003" s="18"/>
      <c r="J2003" s="18"/>
      <c r="K2003" s="18"/>
      <c r="L2003" s="18"/>
      <c r="M2003" s="18"/>
      <c r="N2003" s="18"/>
      <c r="O2003" s="18"/>
      <c r="P2003" s="18"/>
    </row>
    <row r="2004" spans="2:16" s="21" customFormat="1" ht="14.25" customHeight="1" x14ac:dyDescent="0.25">
      <c r="B2004" s="19"/>
      <c r="C2004" s="20"/>
      <c r="D2004" s="18"/>
      <c r="E2004" s="18"/>
      <c r="F2004" s="18"/>
      <c r="G2004" s="18"/>
      <c r="H2004" s="18"/>
      <c r="I2004" s="18"/>
      <c r="J2004" s="18"/>
      <c r="K2004" s="18"/>
      <c r="L2004" s="18"/>
      <c r="M2004" s="18"/>
      <c r="N2004" s="18"/>
      <c r="O2004" s="18"/>
      <c r="P2004" s="18"/>
    </row>
    <row r="2005" spans="2:16" s="21" customFormat="1" ht="14.25" customHeight="1" x14ac:dyDescent="0.25">
      <c r="B2005" s="19"/>
      <c r="C2005" s="20"/>
      <c r="D2005" s="18"/>
      <c r="E2005" s="18"/>
      <c r="F2005" s="18"/>
      <c r="G2005" s="18"/>
      <c r="H2005" s="18"/>
      <c r="I2005" s="18"/>
      <c r="J2005" s="18"/>
      <c r="K2005" s="18"/>
      <c r="L2005" s="18"/>
      <c r="M2005" s="18"/>
      <c r="N2005" s="18"/>
      <c r="O2005" s="18"/>
      <c r="P2005" s="18"/>
    </row>
    <row r="2006" spans="2:16" s="21" customFormat="1" ht="14.25" customHeight="1" x14ac:dyDescent="0.25">
      <c r="B2006" s="19"/>
      <c r="C2006" s="20"/>
      <c r="D2006" s="18"/>
      <c r="E2006" s="18"/>
      <c r="F2006" s="18"/>
      <c r="G2006" s="18"/>
      <c r="H2006" s="18"/>
      <c r="I2006" s="18"/>
      <c r="J2006" s="18"/>
      <c r="K2006" s="18"/>
      <c r="L2006" s="18"/>
      <c r="M2006" s="18"/>
      <c r="N2006" s="18"/>
      <c r="O2006" s="18"/>
      <c r="P2006" s="18"/>
    </row>
    <row r="2007" spans="2:16" s="21" customFormat="1" ht="14.25" customHeight="1" x14ac:dyDescent="0.25">
      <c r="B2007" s="19"/>
      <c r="C2007" s="20"/>
      <c r="D2007" s="18"/>
      <c r="E2007" s="18"/>
      <c r="F2007" s="18"/>
      <c r="G2007" s="18"/>
      <c r="H2007" s="18"/>
      <c r="I2007" s="18"/>
      <c r="J2007" s="18"/>
      <c r="K2007" s="18"/>
      <c r="L2007" s="18"/>
      <c r="M2007" s="18"/>
      <c r="N2007" s="18"/>
      <c r="O2007" s="18"/>
      <c r="P2007" s="18"/>
    </row>
    <row r="2008" spans="2:16" s="21" customFormat="1" ht="14.25" customHeight="1" x14ac:dyDescent="0.25">
      <c r="B2008" s="19"/>
      <c r="C2008" s="20"/>
      <c r="D2008" s="18"/>
      <c r="E2008" s="18"/>
      <c r="F2008" s="18"/>
      <c r="G2008" s="18"/>
      <c r="H2008" s="18"/>
      <c r="I2008" s="18"/>
      <c r="J2008" s="18"/>
      <c r="K2008" s="18"/>
      <c r="L2008" s="18"/>
      <c r="M2008" s="18"/>
      <c r="N2008" s="18"/>
      <c r="O2008" s="18"/>
      <c r="P2008" s="18"/>
    </row>
    <row r="2009" spans="2:16" s="21" customFormat="1" ht="14.25" customHeight="1" x14ac:dyDescent="0.25">
      <c r="B2009" s="19"/>
      <c r="C2009" s="20"/>
      <c r="D2009" s="18"/>
      <c r="E2009" s="18"/>
      <c r="F2009" s="18"/>
      <c r="G2009" s="18"/>
      <c r="H2009" s="18"/>
      <c r="I2009" s="18"/>
      <c r="J2009" s="18"/>
      <c r="K2009" s="18"/>
      <c r="L2009" s="18"/>
      <c r="M2009" s="18"/>
      <c r="N2009" s="18"/>
      <c r="O2009" s="18"/>
      <c r="P2009" s="18"/>
    </row>
    <row r="2010" spans="2:16" s="21" customFormat="1" ht="14.25" customHeight="1" x14ac:dyDescent="0.25">
      <c r="B2010" s="19"/>
      <c r="C2010" s="20"/>
      <c r="D2010" s="18"/>
      <c r="E2010" s="18"/>
      <c r="F2010" s="18"/>
      <c r="G2010" s="18"/>
      <c r="H2010" s="18"/>
      <c r="I2010" s="18"/>
      <c r="J2010" s="18"/>
      <c r="K2010" s="18"/>
      <c r="L2010" s="18"/>
      <c r="M2010" s="18"/>
      <c r="N2010" s="18"/>
      <c r="O2010" s="18"/>
      <c r="P2010" s="18"/>
    </row>
    <row r="2011" spans="2:16" s="21" customFormat="1" ht="14.25" customHeight="1" x14ac:dyDescent="0.25">
      <c r="B2011" s="19"/>
      <c r="C2011" s="20"/>
      <c r="D2011" s="18"/>
      <c r="E2011" s="18"/>
      <c r="F2011" s="18"/>
      <c r="G2011" s="18"/>
      <c r="H2011" s="18"/>
      <c r="I2011" s="18"/>
      <c r="J2011" s="18"/>
      <c r="K2011" s="18"/>
      <c r="L2011" s="18"/>
      <c r="M2011" s="18"/>
      <c r="N2011" s="18"/>
      <c r="O2011" s="18"/>
      <c r="P2011" s="18"/>
    </row>
    <row r="2012" spans="2:16" s="21" customFormat="1" ht="14.25" customHeight="1" x14ac:dyDescent="0.25">
      <c r="B2012" s="19"/>
      <c r="C2012" s="20"/>
      <c r="D2012" s="18"/>
      <c r="E2012" s="18"/>
      <c r="F2012" s="18"/>
      <c r="G2012" s="18"/>
      <c r="H2012" s="18"/>
      <c r="I2012" s="18"/>
      <c r="J2012" s="18"/>
      <c r="K2012" s="18"/>
      <c r="L2012" s="18"/>
      <c r="M2012" s="18"/>
      <c r="N2012" s="18"/>
      <c r="O2012" s="18"/>
      <c r="P2012" s="18"/>
    </row>
    <row r="2013" spans="2:16" s="21" customFormat="1" ht="14.25" customHeight="1" x14ac:dyDescent="0.25">
      <c r="B2013" s="19"/>
      <c r="C2013" s="20"/>
      <c r="D2013" s="18"/>
      <c r="E2013" s="18"/>
      <c r="F2013" s="18"/>
      <c r="G2013" s="18"/>
      <c r="H2013" s="18"/>
      <c r="I2013" s="18"/>
      <c r="J2013" s="18"/>
      <c r="K2013" s="18"/>
      <c r="L2013" s="18"/>
      <c r="M2013" s="18"/>
      <c r="N2013" s="18"/>
      <c r="O2013" s="18"/>
      <c r="P2013" s="18"/>
    </row>
    <row r="2014" spans="2:16" s="21" customFormat="1" ht="14.25" customHeight="1" x14ac:dyDescent="0.25">
      <c r="B2014" s="19"/>
      <c r="C2014" s="20"/>
      <c r="D2014" s="18"/>
      <c r="E2014" s="18"/>
      <c r="F2014" s="18"/>
      <c r="G2014" s="18"/>
      <c r="H2014" s="18"/>
      <c r="I2014" s="18"/>
      <c r="J2014" s="18"/>
      <c r="K2014" s="18"/>
      <c r="L2014" s="18"/>
      <c r="M2014" s="18"/>
      <c r="N2014" s="18"/>
      <c r="O2014" s="18"/>
      <c r="P2014" s="18"/>
    </row>
    <row r="2015" spans="2:16" s="21" customFormat="1" ht="14.25" customHeight="1" x14ac:dyDescent="0.25">
      <c r="B2015" s="19"/>
      <c r="C2015" s="20"/>
      <c r="D2015" s="18"/>
      <c r="E2015" s="18"/>
      <c r="F2015" s="18"/>
      <c r="G2015" s="18"/>
      <c r="H2015" s="18"/>
      <c r="I2015" s="18"/>
      <c r="J2015" s="18"/>
      <c r="K2015" s="18"/>
      <c r="L2015" s="18"/>
      <c r="M2015" s="18"/>
      <c r="N2015" s="18"/>
      <c r="O2015" s="18"/>
      <c r="P2015" s="18"/>
    </row>
    <row r="2016" spans="2:16" s="21" customFormat="1" ht="14.25" customHeight="1" x14ac:dyDescent="0.25">
      <c r="B2016" s="19"/>
      <c r="C2016" s="20"/>
      <c r="D2016" s="18"/>
      <c r="E2016" s="18"/>
      <c r="F2016" s="18"/>
      <c r="G2016" s="18"/>
      <c r="H2016" s="18"/>
      <c r="I2016" s="18"/>
      <c r="J2016" s="18"/>
      <c r="K2016" s="18"/>
      <c r="L2016" s="18"/>
      <c r="M2016" s="18"/>
      <c r="N2016" s="18"/>
      <c r="O2016" s="18"/>
      <c r="P2016" s="18"/>
    </row>
    <row r="2017" spans="2:16" s="21" customFormat="1" ht="14.25" customHeight="1" x14ac:dyDescent="0.25">
      <c r="B2017" s="19"/>
      <c r="C2017" s="20"/>
      <c r="D2017" s="18"/>
      <c r="E2017" s="18"/>
      <c r="F2017" s="18"/>
      <c r="G2017" s="18"/>
      <c r="H2017" s="18"/>
      <c r="I2017" s="18"/>
      <c r="J2017" s="18"/>
      <c r="K2017" s="18"/>
      <c r="L2017" s="18"/>
      <c r="M2017" s="18"/>
      <c r="N2017" s="18"/>
      <c r="O2017" s="18"/>
      <c r="P2017" s="18"/>
    </row>
    <row r="2018" spans="2:16" s="21" customFormat="1" ht="14.25" customHeight="1" x14ac:dyDescent="0.25">
      <c r="B2018" s="19"/>
      <c r="C2018" s="20"/>
      <c r="D2018" s="18"/>
      <c r="E2018" s="18"/>
      <c r="F2018" s="18"/>
      <c r="G2018" s="18"/>
      <c r="H2018" s="18"/>
      <c r="I2018" s="18"/>
      <c r="J2018" s="18"/>
      <c r="K2018" s="18"/>
      <c r="L2018" s="18"/>
      <c r="M2018" s="18"/>
      <c r="N2018" s="18"/>
      <c r="O2018" s="18"/>
      <c r="P2018" s="18"/>
    </row>
    <row r="2019" spans="2:16" s="21" customFormat="1" ht="14.25" customHeight="1" x14ac:dyDescent="0.25">
      <c r="B2019" s="19"/>
      <c r="C2019" s="20"/>
      <c r="D2019" s="18"/>
      <c r="E2019" s="18"/>
      <c r="F2019" s="18"/>
      <c r="G2019" s="18"/>
      <c r="H2019" s="18"/>
      <c r="I2019" s="18"/>
      <c r="J2019" s="18"/>
      <c r="K2019" s="18"/>
      <c r="L2019" s="18"/>
      <c r="M2019" s="18"/>
      <c r="N2019" s="18"/>
      <c r="O2019" s="18"/>
      <c r="P2019" s="18"/>
    </row>
    <row r="2020" spans="2:16" s="21" customFormat="1" ht="14.25" customHeight="1" x14ac:dyDescent="0.25">
      <c r="B2020" s="19"/>
      <c r="C2020" s="20"/>
      <c r="D2020" s="18"/>
      <c r="E2020" s="18"/>
      <c r="F2020" s="18"/>
      <c r="G2020" s="18"/>
      <c r="H2020" s="18"/>
      <c r="I2020" s="18"/>
      <c r="J2020" s="18"/>
      <c r="K2020" s="18"/>
      <c r="L2020" s="18"/>
      <c r="M2020" s="18"/>
      <c r="N2020" s="18"/>
      <c r="O2020" s="18"/>
      <c r="P2020" s="18"/>
    </row>
    <row r="2021" spans="2:16" s="21" customFormat="1" ht="14.25" customHeight="1" x14ac:dyDescent="0.25">
      <c r="B2021" s="19"/>
      <c r="C2021" s="20"/>
      <c r="D2021" s="18"/>
      <c r="E2021" s="18"/>
      <c r="F2021" s="18"/>
      <c r="G2021" s="18"/>
      <c r="H2021" s="18"/>
      <c r="I2021" s="18"/>
      <c r="J2021" s="18"/>
      <c r="K2021" s="18"/>
      <c r="L2021" s="18"/>
      <c r="M2021" s="18"/>
      <c r="N2021" s="18"/>
      <c r="O2021" s="18"/>
      <c r="P2021" s="18"/>
    </row>
    <row r="2022" spans="2:16" s="21" customFormat="1" ht="14.25" customHeight="1" x14ac:dyDescent="0.25">
      <c r="B2022" s="19"/>
      <c r="C2022" s="20"/>
      <c r="D2022" s="18"/>
      <c r="E2022" s="18"/>
      <c r="F2022" s="18"/>
      <c r="G2022" s="18"/>
      <c r="H2022" s="18"/>
      <c r="I2022" s="18"/>
      <c r="J2022" s="18"/>
      <c r="K2022" s="18"/>
      <c r="L2022" s="18"/>
      <c r="M2022" s="18"/>
      <c r="N2022" s="18"/>
      <c r="O2022" s="18"/>
      <c r="P2022" s="18"/>
    </row>
    <row r="2023" spans="2:16" s="21" customFormat="1" ht="14.25" customHeight="1" x14ac:dyDescent="0.25">
      <c r="B2023" s="19"/>
      <c r="C2023" s="20"/>
      <c r="D2023" s="18"/>
      <c r="E2023" s="18"/>
      <c r="F2023" s="18"/>
      <c r="G2023" s="18"/>
      <c r="H2023" s="18"/>
      <c r="I2023" s="18"/>
      <c r="J2023" s="18"/>
      <c r="K2023" s="18"/>
      <c r="L2023" s="18"/>
      <c r="M2023" s="18"/>
      <c r="N2023" s="18"/>
      <c r="O2023" s="18"/>
      <c r="P2023" s="18"/>
    </row>
    <row r="2024" spans="2:16" s="21" customFormat="1" ht="14.25" customHeight="1" x14ac:dyDescent="0.25">
      <c r="B2024" s="19"/>
      <c r="C2024" s="20"/>
      <c r="D2024" s="18"/>
      <c r="E2024" s="18"/>
      <c r="F2024" s="18"/>
      <c r="G2024" s="18"/>
      <c r="H2024" s="18"/>
      <c r="I2024" s="18"/>
      <c r="J2024" s="18"/>
      <c r="K2024" s="18"/>
      <c r="L2024" s="18"/>
      <c r="M2024" s="18"/>
      <c r="N2024" s="18"/>
      <c r="O2024" s="18"/>
      <c r="P2024" s="18"/>
    </row>
    <row r="2025" spans="2:16" s="21" customFormat="1" ht="14.25" customHeight="1" x14ac:dyDescent="0.25">
      <c r="B2025" s="19"/>
      <c r="C2025" s="20"/>
      <c r="D2025" s="18"/>
      <c r="E2025" s="18"/>
      <c r="F2025" s="18"/>
      <c r="G2025" s="18"/>
      <c r="H2025" s="18"/>
      <c r="I2025" s="18"/>
      <c r="J2025" s="18"/>
      <c r="K2025" s="18"/>
      <c r="L2025" s="18"/>
      <c r="M2025" s="18"/>
      <c r="N2025" s="18"/>
      <c r="O2025" s="18"/>
      <c r="P2025" s="18"/>
    </row>
    <row r="2026" spans="2:16" s="21" customFormat="1" ht="14.25" customHeight="1" x14ac:dyDescent="0.25">
      <c r="B2026" s="19"/>
      <c r="C2026" s="20"/>
      <c r="D2026" s="18"/>
      <c r="E2026" s="18"/>
      <c r="F2026" s="18"/>
      <c r="G2026" s="18"/>
      <c r="H2026" s="18"/>
      <c r="I2026" s="18"/>
      <c r="J2026" s="18"/>
      <c r="K2026" s="18"/>
      <c r="L2026" s="18"/>
      <c r="M2026" s="18"/>
      <c r="N2026" s="18"/>
      <c r="O2026" s="18"/>
      <c r="P2026" s="18"/>
    </row>
    <row r="2027" spans="2:16" s="21" customFormat="1" ht="14.25" customHeight="1" x14ac:dyDescent="0.25">
      <c r="B2027" s="19"/>
      <c r="C2027" s="20"/>
      <c r="D2027" s="18"/>
      <c r="E2027" s="18"/>
      <c r="F2027" s="18"/>
      <c r="G2027" s="18"/>
      <c r="H2027" s="18"/>
      <c r="I2027" s="18"/>
      <c r="J2027" s="18"/>
      <c r="K2027" s="18"/>
      <c r="L2027" s="18"/>
      <c r="M2027" s="18"/>
      <c r="N2027" s="18"/>
      <c r="O2027" s="18"/>
      <c r="P2027" s="18"/>
    </row>
    <row r="2028" spans="2:16" s="21" customFormat="1" ht="14.25" customHeight="1" x14ac:dyDescent="0.25">
      <c r="B2028" s="19"/>
      <c r="C2028" s="20"/>
      <c r="D2028" s="18"/>
      <c r="E2028" s="18"/>
      <c r="F2028" s="18"/>
      <c r="G2028" s="18"/>
      <c r="H2028" s="18"/>
      <c r="I2028" s="18"/>
      <c r="J2028" s="18"/>
      <c r="K2028" s="18"/>
      <c r="L2028" s="18"/>
      <c r="M2028" s="18"/>
      <c r="N2028" s="18"/>
      <c r="O2028" s="18"/>
      <c r="P2028" s="18"/>
    </row>
    <row r="2029" spans="2:16" s="21" customFormat="1" ht="14.25" customHeight="1" x14ac:dyDescent="0.25">
      <c r="B2029" s="19"/>
      <c r="C2029" s="20"/>
      <c r="D2029" s="18"/>
      <c r="E2029" s="18"/>
      <c r="F2029" s="18"/>
      <c r="G2029" s="18"/>
      <c r="H2029" s="18"/>
      <c r="I2029" s="18"/>
      <c r="J2029" s="18"/>
      <c r="K2029" s="18"/>
      <c r="L2029" s="18"/>
      <c r="M2029" s="18"/>
      <c r="N2029" s="18"/>
      <c r="O2029" s="18"/>
      <c r="P2029" s="18"/>
    </row>
    <row r="2030" spans="2:16" s="21" customFormat="1" ht="14.25" customHeight="1" x14ac:dyDescent="0.25">
      <c r="B2030" s="19"/>
      <c r="C2030" s="20"/>
      <c r="D2030" s="18"/>
      <c r="E2030" s="18"/>
      <c r="F2030" s="18"/>
      <c r="G2030" s="18"/>
      <c r="H2030" s="18"/>
      <c r="I2030" s="18"/>
      <c r="J2030" s="18"/>
      <c r="K2030" s="18"/>
      <c r="L2030" s="18"/>
      <c r="M2030" s="18"/>
      <c r="N2030" s="18"/>
      <c r="O2030" s="18"/>
      <c r="P2030" s="18"/>
    </row>
    <row r="2031" spans="2:16" s="21" customFormat="1" ht="14.25" customHeight="1" x14ac:dyDescent="0.25">
      <c r="B2031" s="19"/>
      <c r="C2031" s="20"/>
      <c r="D2031" s="18"/>
      <c r="E2031" s="18"/>
      <c r="F2031" s="18"/>
      <c r="G2031" s="18"/>
      <c r="H2031" s="18"/>
      <c r="I2031" s="18"/>
      <c r="J2031" s="18"/>
      <c r="K2031" s="18"/>
      <c r="L2031" s="18"/>
      <c r="M2031" s="18"/>
      <c r="N2031" s="18"/>
      <c r="O2031" s="18"/>
      <c r="P2031" s="18"/>
    </row>
    <row r="2032" spans="2:16" s="21" customFormat="1" ht="14.25" customHeight="1" x14ac:dyDescent="0.25">
      <c r="B2032" s="19"/>
      <c r="C2032" s="20"/>
      <c r="D2032" s="18"/>
      <c r="E2032" s="18"/>
      <c r="F2032" s="18"/>
      <c r="G2032" s="18"/>
      <c r="H2032" s="18"/>
      <c r="I2032" s="18"/>
      <c r="J2032" s="18"/>
      <c r="K2032" s="18"/>
      <c r="L2032" s="18"/>
      <c r="M2032" s="18"/>
      <c r="N2032" s="18"/>
      <c r="O2032" s="18"/>
      <c r="P2032" s="18"/>
    </row>
    <row r="2033" spans="2:16" s="21" customFormat="1" ht="14.25" customHeight="1" x14ac:dyDescent="0.25">
      <c r="B2033" s="19"/>
      <c r="C2033" s="20"/>
      <c r="D2033" s="18"/>
      <c r="E2033" s="18"/>
      <c r="F2033" s="18"/>
      <c r="G2033" s="18"/>
      <c r="H2033" s="18"/>
      <c r="I2033" s="18"/>
      <c r="J2033" s="18"/>
      <c r="K2033" s="18"/>
      <c r="L2033" s="18"/>
      <c r="M2033" s="18"/>
      <c r="N2033" s="18"/>
      <c r="O2033" s="18"/>
      <c r="P2033" s="18"/>
    </row>
    <row r="2034" spans="2:16" s="21" customFormat="1" ht="14.25" customHeight="1" x14ac:dyDescent="0.25">
      <c r="B2034" s="19"/>
      <c r="C2034" s="20"/>
      <c r="D2034" s="18"/>
      <c r="E2034" s="18"/>
      <c r="F2034" s="18"/>
      <c r="G2034" s="18"/>
      <c r="H2034" s="18"/>
      <c r="I2034" s="18"/>
      <c r="J2034" s="18"/>
      <c r="K2034" s="18"/>
      <c r="L2034" s="18"/>
      <c r="M2034" s="18"/>
      <c r="N2034" s="18"/>
      <c r="O2034" s="18"/>
      <c r="P2034" s="18"/>
    </row>
    <row r="2035" spans="2:16" s="21" customFormat="1" ht="14.25" customHeight="1" x14ac:dyDescent="0.25">
      <c r="B2035" s="19"/>
      <c r="C2035" s="20"/>
      <c r="D2035" s="18"/>
      <c r="E2035" s="18"/>
      <c r="F2035" s="18"/>
      <c r="G2035" s="18"/>
      <c r="H2035" s="18"/>
      <c r="I2035" s="18"/>
      <c r="J2035" s="18"/>
      <c r="K2035" s="18"/>
      <c r="L2035" s="18"/>
      <c r="M2035" s="18"/>
      <c r="N2035" s="18"/>
      <c r="O2035" s="18"/>
      <c r="P2035" s="18"/>
    </row>
    <row r="2036" spans="2:16" s="21" customFormat="1" ht="14.25" customHeight="1" x14ac:dyDescent="0.25">
      <c r="B2036" s="19"/>
      <c r="C2036" s="20"/>
      <c r="D2036" s="18"/>
      <c r="E2036" s="18"/>
      <c r="F2036" s="18"/>
      <c r="G2036" s="18"/>
      <c r="H2036" s="18"/>
      <c r="I2036" s="18"/>
      <c r="J2036" s="18"/>
      <c r="K2036" s="18"/>
      <c r="L2036" s="18"/>
      <c r="M2036" s="18"/>
      <c r="N2036" s="18"/>
      <c r="O2036" s="18"/>
      <c r="P2036" s="18"/>
    </row>
    <row r="2037" spans="2:16" s="21" customFormat="1" ht="14.25" customHeight="1" x14ac:dyDescent="0.25">
      <c r="B2037" s="19"/>
      <c r="C2037" s="20"/>
      <c r="D2037" s="18"/>
      <c r="E2037" s="18"/>
      <c r="F2037" s="18"/>
      <c r="G2037" s="18"/>
      <c r="H2037" s="18"/>
      <c r="I2037" s="18"/>
      <c r="J2037" s="18"/>
      <c r="K2037" s="18"/>
      <c r="L2037" s="18"/>
      <c r="M2037" s="18"/>
      <c r="N2037" s="18"/>
      <c r="O2037" s="18"/>
      <c r="P2037" s="18"/>
    </row>
    <row r="2038" spans="2:16" s="21" customFormat="1" ht="14.25" customHeight="1" x14ac:dyDescent="0.25">
      <c r="B2038" s="19"/>
      <c r="C2038" s="20"/>
      <c r="D2038" s="18"/>
      <c r="E2038" s="18"/>
      <c r="F2038" s="18"/>
      <c r="G2038" s="18"/>
      <c r="H2038" s="18"/>
      <c r="I2038" s="18"/>
      <c r="J2038" s="18"/>
      <c r="K2038" s="18"/>
      <c r="L2038" s="18"/>
      <c r="M2038" s="18"/>
      <c r="N2038" s="18"/>
      <c r="O2038" s="18"/>
      <c r="P2038" s="18"/>
    </row>
    <row r="2039" spans="2:16" s="21" customFormat="1" ht="14.25" customHeight="1" x14ac:dyDescent="0.25">
      <c r="B2039" s="19"/>
      <c r="C2039" s="20"/>
      <c r="D2039" s="18"/>
      <c r="E2039" s="18"/>
      <c r="F2039" s="18"/>
      <c r="G2039" s="18"/>
      <c r="H2039" s="18"/>
      <c r="I2039" s="18"/>
      <c r="J2039" s="18"/>
      <c r="K2039" s="18"/>
      <c r="L2039" s="18"/>
      <c r="M2039" s="18"/>
      <c r="N2039" s="18"/>
      <c r="O2039" s="18"/>
      <c r="P2039" s="18"/>
    </row>
    <row r="2040" spans="2:16" s="21" customFormat="1" ht="14.25" customHeight="1" x14ac:dyDescent="0.25">
      <c r="B2040" s="19"/>
      <c r="C2040" s="20"/>
      <c r="D2040" s="18"/>
      <c r="E2040" s="18"/>
      <c r="F2040" s="18"/>
      <c r="G2040" s="18"/>
      <c r="H2040" s="18"/>
      <c r="I2040" s="18"/>
      <c r="J2040" s="18"/>
      <c r="K2040" s="18"/>
      <c r="L2040" s="18"/>
      <c r="M2040" s="18"/>
      <c r="N2040" s="18"/>
      <c r="O2040" s="18"/>
      <c r="P2040" s="18"/>
    </row>
    <row r="2041" spans="2:16" s="21" customFormat="1" ht="14.25" customHeight="1" x14ac:dyDescent="0.25">
      <c r="B2041" s="19"/>
      <c r="C2041" s="20"/>
      <c r="D2041" s="18"/>
      <c r="E2041" s="18"/>
      <c r="F2041" s="18"/>
      <c r="G2041" s="18"/>
      <c r="H2041" s="18"/>
      <c r="I2041" s="18"/>
      <c r="J2041" s="18"/>
      <c r="K2041" s="18"/>
      <c r="L2041" s="18"/>
      <c r="M2041" s="18"/>
      <c r="N2041" s="18"/>
      <c r="O2041" s="18"/>
      <c r="P2041" s="18"/>
    </row>
    <row r="2042" spans="2:16" s="21" customFormat="1" ht="14.25" customHeight="1" x14ac:dyDescent="0.25">
      <c r="B2042" s="19"/>
      <c r="C2042" s="20"/>
      <c r="D2042" s="18"/>
      <c r="E2042" s="18"/>
      <c r="F2042" s="18"/>
      <c r="G2042" s="18"/>
      <c r="H2042" s="18"/>
      <c r="I2042" s="18"/>
      <c r="J2042" s="18"/>
      <c r="K2042" s="18"/>
      <c r="L2042" s="18"/>
      <c r="M2042" s="18"/>
      <c r="N2042" s="18"/>
      <c r="O2042" s="18"/>
      <c r="P2042" s="18"/>
    </row>
    <row r="2043" spans="2:16" s="21" customFormat="1" ht="14.25" customHeight="1" x14ac:dyDescent="0.25">
      <c r="B2043" s="19"/>
      <c r="C2043" s="20"/>
      <c r="D2043" s="18"/>
      <c r="E2043" s="18"/>
      <c r="F2043" s="18"/>
      <c r="G2043" s="18"/>
      <c r="H2043" s="18"/>
      <c r="I2043" s="18"/>
      <c r="J2043" s="18"/>
      <c r="K2043" s="18"/>
      <c r="L2043" s="18"/>
      <c r="M2043" s="18"/>
      <c r="N2043" s="18"/>
      <c r="O2043" s="18"/>
      <c r="P2043" s="18"/>
    </row>
    <row r="2044" spans="2:16" s="21" customFormat="1" ht="14.25" customHeight="1" x14ac:dyDescent="0.25">
      <c r="B2044" s="19"/>
      <c r="C2044" s="20"/>
      <c r="D2044" s="18"/>
      <c r="E2044" s="18"/>
      <c r="F2044" s="18"/>
      <c r="G2044" s="18"/>
      <c r="H2044" s="18"/>
      <c r="I2044" s="18"/>
      <c r="J2044" s="18"/>
      <c r="K2044" s="18"/>
      <c r="L2044" s="18"/>
      <c r="M2044" s="18"/>
      <c r="N2044" s="18"/>
      <c r="O2044" s="18"/>
      <c r="P2044" s="18"/>
    </row>
    <row r="2045" spans="2:16" s="21" customFormat="1" ht="14.25" customHeight="1" x14ac:dyDescent="0.25">
      <c r="B2045" s="19"/>
      <c r="C2045" s="20"/>
      <c r="D2045" s="18"/>
      <c r="E2045" s="18"/>
      <c r="F2045" s="18"/>
      <c r="G2045" s="18"/>
      <c r="H2045" s="18"/>
      <c r="I2045" s="18"/>
      <c r="J2045" s="18"/>
      <c r="K2045" s="18"/>
      <c r="L2045" s="18"/>
      <c r="M2045" s="18"/>
      <c r="N2045" s="18"/>
      <c r="O2045" s="18"/>
      <c r="P2045" s="18"/>
    </row>
    <row r="2046" spans="2:16" s="21" customFormat="1" ht="14.25" customHeight="1" x14ac:dyDescent="0.25">
      <c r="B2046" s="19"/>
      <c r="C2046" s="20"/>
      <c r="D2046" s="18"/>
      <c r="E2046" s="18"/>
      <c r="F2046" s="18"/>
      <c r="G2046" s="18"/>
      <c r="H2046" s="18"/>
      <c r="I2046" s="18"/>
      <c r="J2046" s="18"/>
      <c r="K2046" s="18"/>
      <c r="L2046" s="18"/>
      <c r="M2046" s="18"/>
      <c r="N2046" s="18"/>
      <c r="O2046" s="18"/>
      <c r="P2046" s="18"/>
    </row>
    <row r="2047" spans="2:16" s="21" customFormat="1" ht="14.25" customHeight="1" x14ac:dyDescent="0.25">
      <c r="B2047" s="19"/>
      <c r="C2047" s="20"/>
      <c r="D2047" s="18"/>
      <c r="E2047" s="18"/>
      <c r="F2047" s="18"/>
      <c r="G2047" s="18"/>
      <c r="H2047" s="18"/>
      <c r="I2047" s="18"/>
      <c r="J2047" s="18"/>
      <c r="K2047" s="18"/>
      <c r="L2047" s="18"/>
      <c r="M2047" s="18"/>
      <c r="N2047" s="18"/>
      <c r="O2047" s="18"/>
      <c r="P2047" s="18"/>
    </row>
    <row r="2048" spans="2:16" s="21" customFormat="1" ht="14.25" customHeight="1" x14ac:dyDescent="0.25">
      <c r="B2048" s="19"/>
      <c r="C2048" s="20"/>
      <c r="D2048" s="18"/>
      <c r="E2048" s="18"/>
      <c r="F2048" s="18"/>
      <c r="G2048" s="18"/>
      <c r="H2048" s="18"/>
      <c r="I2048" s="18"/>
      <c r="J2048" s="18"/>
      <c r="K2048" s="18"/>
      <c r="L2048" s="18"/>
      <c r="M2048" s="18"/>
      <c r="N2048" s="18"/>
      <c r="O2048" s="18"/>
      <c r="P2048" s="18"/>
    </row>
    <row r="2049" spans="2:16" s="21" customFormat="1" ht="14.25" customHeight="1" x14ac:dyDescent="0.25">
      <c r="B2049" s="19"/>
      <c r="C2049" s="20"/>
      <c r="D2049" s="18"/>
      <c r="E2049" s="18"/>
      <c r="F2049" s="18"/>
      <c r="G2049" s="18"/>
      <c r="H2049" s="18"/>
      <c r="I2049" s="18"/>
      <c r="J2049" s="18"/>
      <c r="K2049" s="18"/>
      <c r="L2049" s="18"/>
      <c r="M2049" s="18"/>
      <c r="N2049" s="18"/>
      <c r="O2049" s="18"/>
      <c r="P2049" s="18"/>
    </row>
    <row r="2050" spans="2:16" s="21" customFormat="1" ht="14.25" customHeight="1" x14ac:dyDescent="0.25">
      <c r="B2050" s="19"/>
      <c r="C2050" s="20"/>
      <c r="D2050" s="18"/>
      <c r="E2050" s="18"/>
      <c r="F2050" s="18"/>
      <c r="G2050" s="18"/>
      <c r="H2050" s="18"/>
      <c r="I2050" s="18"/>
      <c r="J2050" s="18"/>
      <c r="K2050" s="18"/>
      <c r="L2050" s="18"/>
      <c r="M2050" s="18"/>
      <c r="N2050" s="18"/>
      <c r="O2050" s="18"/>
      <c r="P2050" s="18"/>
    </row>
    <row r="2051" spans="2:16" s="21" customFormat="1" ht="14.25" customHeight="1" x14ac:dyDescent="0.25">
      <c r="B2051" s="19"/>
      <c r="C2051" s="20"/>
      <c r="D2051" s="18"/>
      <c r="E2051" s="18"/>
      <c r="F2051" s="18"/>
      <c r="G2051" s="18"/>
      <c r="H2051" s="18"/>
      <c r="I2051" s="18"/>
      <c r="J2051" s="18"/>
      <c r="K2051" s="18"/>
      <c r="L2051" s="18"/>
      <c r="M2051" s="18"/>
      <c r="N2051" s="18"/>
      <c r="O2051" s="18"/>
      <c r="P2051" s="18"/>
    </row>
    <row r="2052" spans="2:16" s="21" customFormat="1" ht="14.25" customHeight="1" x14ac:dyDescent="0.25">
      <c r="B2052" s="19"/>
      <c r="C2052" s="20"/>
      <c r="D2052" s="18"/>
      <c r="E2052" s="18"/>
      <c r="F2052" s="18"/>
      <c r="G2052" s="18"/>
      <c r="H2052" s="18"/>
      <c r="I2052" s="18"/>
      <c r="J2052" s="18"/>
      <c r="K2052" s="18"/>
      <c r="L2052" s="18"/>
      <c r="M2052" s="18"/>
      <c r="N2052" s="18"/>
      <c r="O2052" s="18"/>
      <c r="P2052" s="18"/>
    </row>
    <row r="2053" spans="2:16" s="21" customFormat="1" ht="14.25" customHeight="1" x14ac:dyDescent="0.25">
      <c r="B2053" s="19"/>
      <c r="C2053" s="20"/>
      <c r="D2053" s="18"/>
      <c r="E2053" s="18"/>
      <c r="F2053" s="18"/>
      <c r="G2053" s="18"/>
      <c r="H2053" s="18"/>
      <c r="I2053" s="18"/>
      <c r="J2053" s="18"/>
      <c r="K2053" s="18"/>
      <c r="L2053" s="18"/>
      <c r="M2053" s="18"/>
      <c r="N2053" s="18"/>
      <c r="O2053" s="18"/>
      <c r="P2053" s="18"/>
    </row>
    <row r="2054" spans="2:16" s="21" customFormat="1" ht="14.25" customHeight="1" x14ac:dyDescent="0.25">
      <c r="B2054" s="19"/>
      <c r="C2054" s="20"/>
      <c r="D2054" s="18"/>
      <c r="E2054" s="18"/>
      <c r="F2054" s="18"/>
      <c r="G2054" s="18"/>
      <c r="H2054" s="18"/>
      <c r="I2054" s="18"/>
      <c r="J2054" s="18"/>
      <c r="K2054" s="18"/>
      <c r="L2054" s="18"/>
      <c r="M2054" s="18"/>
      <c r="N2054" s="18"/>
      <c r="O2054" s="18"/>
      <c r="P2054" s="18"/>
    </row>
    <row r="2055" spans="2:16" s="21" customFormat="1" ht="14.25" customHeight="1" x14ac:dyDescent="0.25">
      <c r="B2055" s="19"/>
      <c r="C2055" s="20"/>
      <c r="D2055" s="18"/>
      <c r="E2055" s="18"/>
      <c r="F2055" s="18"/>
      <c r="G2055" s="18"/>
      <c r="H2055" s="18"/>
      <c r="I2055" s="18"/>
      <c r="J2055" s="18"/>
      <c r="K2055" s="18"/>
      <c r="L2055" s="18"/>
      <c r="M2055" s="18"/>
      <c r="N2055" s="18"/>
      <c r="O2055" s="18"/>
      <c r="P2055" s="18"/>
    </row>
    <row r="2056" spans="2:16" s="21" customFormat="1" ht="14.25" customHeight="1" x14ac:dyDescent="0.25">
      <c r="B2056" s="19"/>
      <c r="C2056" s="20"/>
      <c r="D2056" s="18"/>
      <c r="E2056" s="18"/>
      <c r="F2056" s="18"/>
      <c r="G2056" s="18"/>
      <c r="H2056" s="18"/>
      <c r="I2056" s="18"/>
      <c r="J2056" s="18"/>
      <c r="K2056" s="18"/>
      <c r="L2056" s="18"/>
      <c r="M2056" s="18"/>
      <c r="N2056" s="18"/>
      <c r="O2056" s="18"/>
      <c r="P2056" s="18"/>
    </row>
    <row r="2057" spans="2:16" s="21" customFormat="1" ht="14.25" customHeight="1" x14ac:dyDescent="0.25">
      <c r="B2057" s="19"/>
      <c r="C2057" s="20"/>
      <c r="D2057" s="18"/>
      <c r="E2057" s="18"/>
      <c r="F2057" s="18"/>
      <c r="G2057" s="18"/>
      <c r="H2057" s="18"/>
      <c r="I2057" s="18"/>
      <c r="J2057" s="18"/>
      <c r="K2057" s="18"/>
      <c r="L2057" s="18"/>
      <c r="M2057" s="18"/>
      <c r="N2057" s="18"/>
      <c r="O2057" s="18"/>
      <c r="P2057" s="18"/>
    </row>
    <row r="2058" spans="2:16" s="21" customFormat="1" ht="14.25" customHeight="1" x14ac:dyDescent="0.25">
      <c r="B2058" s="19"/>
      <c r="C2058" s="20"/>
      <c r="D2058" s="18"/>
      <c r="E2058" s="18"/>
      <c r="F2058" s="18"/>
      <c r="G2058" s="18"/>
      <c r="H2058" s="18"/>
      <c r="I2058" s="18"/>
      <c r="J2058" s="18"/>
      <c r="K2058" s="18"/>
      <c r="L2058" s="18"/>
      <c r="M2058" s="18"/>
      <c r="N2058" s="18"/>
      <c r="O2058" s="18"/>
      <c r="P2058" s="18"/>
    </row>
    <row r="2059" spans="2:16" s="21" customFormat="1" ht="14.25" customHeight="1" x14ac:dyDescent="0.25">
      <c r="B2059" s="19"/>
      <c r="C2059" s="20"/>
      <c r="D2059" s="18"/>
      <c r="E2059" s="18"/>
      <c r="F2059" s="18"/>
      <c r="G2059" s="18"/>
      <c r="H2059" s="18"/>
      <c r="I2059" s="18"/>
      <c r="J2059" s="18"/>
      <c r="K2059" s="18"/>
      <c r="L2059" s="18"/>
      <c r="M2059" s="18"/>
      <c r="N2059" s="18"/>
      <c r="O2059" s="18"/>
      <c r="P2059" s="18"/>
    </row>
    <row r="2060" spans="2:16" s="21" customFormat="1" ht="14.25" customHeight="1" x14ac:dyDescent="0.25">
      <c r="B2060" s="19"/>
      <c r="C2060" s="20"/>
      <c r="D2060" s="18"/>
      <c r="E2060" s="18"/>
      <c r="F2060" s="18"/>
      <c r="G2060" s="18"/>
      <c r="H2060" s="18"/>
      <c r="I2060" s="18"/>
      <c r="J2060" s="18"/>
      <c r="K2060" s="18"/>
      <c r="L2060" s="18"/>
      <c r="M2060" s="18"/>
      <c r="N2060" s="18"/>
      <c r="O2060" s="18"/>
      <c r="P2060" s="18"/>
    </row>
    <row r="2061" spans="2:16" s="21" customFormat="1" ht="14.25" customHeight="1" x14ac:dyDescent="0.25">
      <c r="B2061" s="19"/>
      <c r="C2061" s="20"/>
      <c r="D2061" s="18"/>
      <c r="E2061" s="18"/>
      <c r="F2061" s="18"/>
      <c r="G2061" s="18"/>
      <c r="H2061" s="18"/>
      <c r="I2061" s="18"/>
      <c r="J2061" s="18"/>
      <c r="K2061" s="18"/>
      <c r="L2061" s="18"/>
      <c r="M2061" s="18"/>
      <c r="N2061" s="18"/>
      <c r="O2061" s="18"/>
      <c r="P2061" s="18"/>
    </row>
    <row r="2062" spans="2:16" s="21" customFormat="1" ht="14.25" customHeight="1" x14ac:dyDescent="0.25">
      <c r="B2062" s="19"/>
      <c r="C2062" s="20"/>
      <c r="D2062" s="18"/>
      <c r="E2062" s="18"/>
      <c r="F2062" s="18"/>
      <c r="G2062" s="18"/>
      <c r="H2062" s="18"/>
      <c r="I2062" s="18"/>
      <c r="J2062" s="18"/>
      <c r="K2062" s="18"/>
      <c r="L2062" s="18"/>
      <c r="M2062" s="18"/>
      <c r="N2062" s="18"/>
      <c r="O2062" s="18"/>
      <c r="P2062" s="18"/>
    </row>
    <row r="2063" spans="2:16" s="21" customFormat="1" ht="14.25" customHeight="1" x14ac:dyDescent="0.25">
      <c r="B2063" s="19"/>
      <c r="C2063" s="20"/>
      <c r="D2063" s="18"/>
      <c r="E2063" s="18"/>
      <c r="F2063" s="18"/>
      <c r="G2063" s="18"/>
      <c r="H2063" s="18"/>
      <c r="I2063" s="18"/>
      <c r="J2063" s="18"/>
      <c r="K2063" s="18"/>
      <c r="L2063" s="18"/>
      <c r="M2063" s="18"/>
      <c r="N2063" s="18"/>
      <c r="O2063" s="18"/>
      <c r="P2063" s="18"/>
    </row>
    <row r="2064" spans="2:16" s="21" customFormat="1" ht="14.25" customHeight="1" x14ac:dyDescent="0.25">
      <c r="B2064" s="19"/>
      <c r="C2064" s="20"/>
      <c r="D2064" s="18"/>
      <c r="E2064" s="18"/>
      <c r="F2064" s="18"/>
      <c r="G2064" s="18"/>
      <c r="H2064" s="18"/>
      <c r="I2064" s="18"/>
      <c r="J2064" s="18"/>
      <c r="K2064" s="18"/>
      <c r="L2064" s="18"/>
      <c r="M2064" s="18"/>
      <c r="N2064" s="18"/>
      <c r="O2064" s="18"/>
      <c r="P2064" s="18"/>
    </row>
    <row r="2065" spans="2:16" s="21" customFormat="1" ht="14.25" customHeight="1" x14ac:dyDescent="0.25">
      <c r="B2065" s="19"/>
      <c r="C2065" s="20"/>
      <c r="D2065" s="18"/>
      <c r="E2065" s="18"/>
      <c r="F2065" s="18"/>
      <c r="G2065" s="18"/>
      <c r="H2065" s="18"/>
      <c r="I2065" s="18"/>
      <c r="J2065" s="18"/>
      <c r="K2065" s="18"/>
      <c r="L2065" s="18"/>
      <c r="M2065" s="18"/>
      <c r="N2065" s="18"/>
      <c r="O2065" s="18"/>
      <c r="P2065" s="18"/>
    </row>
    <row r="2066" spans="2:16" s="21" customFormat="1" ht="14.25" customHeight="1" x14ac:dyDescent="0.25">
      <c r="B2066" s="19"/>
      <c r="C2066" s="20"/>
      <c r="D2066" s="18"/>
      <c r="E2066" s="18"/>
      <c r="F2066" s="18"/>
      <c r="G2066" s="18"/>
      <c r="H2066" s="18"/>
      <c r="I2066" s="18"/>
      <c r="J2066" s="18"/>
      <c r="K2066" s="18"/>
      <c r="L2066" s="18"/>
      <c r="M2066" s="18"/>
      <c r="N2066" s="18"/>
      <c r="O2066" s="18"/>
      <c r="P2066" s="18"/>
    </row>
    <row r="2067" spans="2:16" s="21" customFormat="1" ht="14.25" customHeight="1" x14ac:dyDescent="0.25">
      <c r="B2067" s="19"/>
      <c r="C2067" s="20"/>
      <c r="D2067" s="18"/>
      <c r="E2067" s="18"/>
      <c r="F2067" s="18"/>
      <c r="G2067" s="18"/>
      <c r="H2067" s="18"/>
      <c r="I2067" s="18"/>
      <c r="J2067" s="18"/>
      <c r="K2067" s="18"/>
      <c r="L2067" s="18"/>
      <c r="M2067" s="18"/>
      <c r="N2067" s="18"/>
      <c r="O2067" s="18"/>
      <c r="P2067" s="18"/>
    </row>
    <row r="2068" spans="2:16" s="21" customFormat="1" ht="14.25" customHeight="1" x14ac:dyDescent="0.25">
      <c r="B2068" s="19"/>
      <c r="C2068" s="20"/>
      <c r="D2068" s="18"/>
      <c r="E2068" s="18"/>
      <c r="F2068" s="18"/>
      <c r="G2068" s="18"/>
      <c r="H2068" s="18"/>
      <c r="I2068" s="18"/>
      <c r="J2068" s="18"/>
      <c r="K2068" s="18"/>
      <c r="L2068" s="18"/>
      <c r="M2068" s="18"/>
      <c r="N2068" s="18"/>
      <c r="O2068" s="18"/>
      <c r="P2068" s="18"/>
    </row>
    <row r="2069" spans="2:16" s="21" customFormat="1" ht="14.25" customHeight="1" x14ac:dyDescent="0.25">
      <c r="B2069" s="19"/>
      <c r="C2069" s="20"/>
      <c r="D2069" s="18"/>
      <c r="E2069" s="18"/>
      <c r="F2069" s="18"/>
      <c r="G2069" s="18"/>
      <c r="H2069" s="18"/>
      <c r="I2069" s="18"/>
      <c r="J2069" s="18"/>
      <c r="K2069" s="18"/>
      <c r="L2069" s="18"/>
      <c r="M2069" s="18"/>
      <c r="N2069" s="18"/>
      <c r="O2069" s="18"/>
      <c r="P2069" s="18"/>
    </row>
    <row r="2070" spans="2:16" s="21" customFormat="1" ht="14.25" customHeight="1" x14ac:dyDescent="0.25">
      <c r="B2070" s="19"/>
      <c r="C2070" s="20"/>
      <c r="D2070" s="18"/>
      <c r="E2070" s="18"/>
      <c r="F2070" s="18"/>
      <c r="G2070" s="18"/>
      <c r="H2070" s="18"/>
      <c r="I2070" s="18"/>
      <c r="J2070" s="18"/>
      <c r="K2070" s="18"/>
      <c r="L2070" s="18"/>
      <c r="M2070" s="18"/>
      <c r="N2070" s="18"/>
      <c r="O2070" s="18"/>
      <c r="P2070" s="18"/>
    </row>
    <row r="2071" spans="2:16" s="21" customFormat="1" ht="14.25" customHeight="1" x14ac:dyDescent="0.25">
      <c r="B2071" s="19"/>
      <c r="C2071" s="20"/>
      <c r="D2071" s="18"/>
      <c r="E2071" s="18"/>
      <c r="F2071" s="18"/>
      <c r="G2071" s="18"/>
      <c r="H2071" s="18"/>
      <c r="I2071" s="18"/>
      <c r="J2071" s="18"/>
      <c r="K2071" s="18"/>
      <c r="L2071" s="18"/>
      <c r="M2071" s="18"/>
      <c r="N2071" s="18"/>
      <c r="O2071" s="18"/>
      <c r="P2071" s="18"/>
    </row>
    <row r="2072" spans="2:16" s="21" customFormat="1" ht="14.25" customHeight="1" x14ac:dyDescent="0.25">
      <c r="B2072" s="19"/>
      <c r="C2072" s="20"/>
      <c r="D2072" s="18"/>
      <c r="E2072" s="18"/>
      <c r="F2072" s="18"/>
      <c r="G2072" s="18"/>
      <c r="H2072" s="18"/>
      <c r="I2072" s="18"/>
      <c r="J2072" s="18"/>
      <c r="K2072" s="18"/>
      <c r="L2072" s="18"/>
      <c r="M2072" s="18"/>
      <c r="N2072" s="18"/>
      <c r="O2072" s="18"/>
      <c r="P2072" s="18"/>
    </row>
    <row r="2073" spans="2:16" s="21" customFormat="1" ht="14.25" customHeight="1" x14ac:dyDescent="0.25">
      <c r="B2073" s="19"/>
      <c r="C2073" s="20"/>
      <c r="D2073" s="18"/>
      <c r="E2073" s="18"/>
      <c r="F2073" s="18"/>
      <c r="G2073" s="18"/>
      <c r="H2073" s="18"/>
      <c r="I2073" s="18"/>
      <c r="J2073" s="18"/>
      <c r="K2073" s="18"/>
      <c r="L2073" s="18"/>
      <c r="M2073" s="18"/>
      <c r="N2073" s="18"/>
      <c r="O2073" s="18"/>
      <c r="P2073" s="18"/>
    </row>
    <row r="2074" spans="2:16" s="21" customFormat="1" ht="14.25" customHeight="1" x14ac:dyDescent="0.25">
      <c r="B2074" s="19"/>
      <c r="C2074" s="20"/>
      <c r="D2074" s="18"/>
      <c r="E2074" s="18"/>
      <c r="F2074" s="18"/>
      <c r="G2074" s="18"/>
      <c r="H2074" s="18"/>
      <c r="I2074" s="18"/>
      <c r="J2074" s="18"/>
      <c r="K2074" s="18"/>
      <c r="L2074" s="18"/>
      <c r="M2074" s="18"/>
      <c r="N2074" s="18"/>
      <c r="O2074" s="18"/>
      <c r="P2074" s="18"/>
    </row>
    <row r="2075" spans="2:16" s="21" customFormat="1" ht="14.25" customHeight="1" x14ac:dyDescent="0.25">
      <c r="B2075" s="19"/>
      <c r="C2075" s="20"/>
      <c r="D2075" s="18"/>
      <c r="E2075" s="18"/>
      <c r="F2075" s="18"/>
      <c r="G2075" s="18"/>
      <c r="H2075" s="18"/>
      <c r="I2075" s="18"/>
      <c r="J2075" s="18"/>
      <c r="K2075" s="18"/>
      <c r="L2075" s="18"/>
      <c r="M2075" s="18"/>
      <c r="N2075" s="18"/>
      <c r="O2075" s="18"/>
      <c r="P2075" s="18"/>
    </row>
    <row r="2076" spans="2:16" s="21" customFormat="1" ht="14.25" customHeight="1" x14ac:dyDescent="0.25">
      <c r="B2076" s="19"/>
      <c r="C2076" s="20"/>
      <c r="D2076" s="18"/>
      <c r="E2076" s="18"/>
      <c r="F2076" s="18"/>
      <c r="G2076" s="18"/>
      <c r="H2076" s="18"/>
      <c r="I2076" s="18"/>
      <c r="J2076" s="18"/>
      <c r="K2076" s="18"/>
      <c r="L2076" s="18"/>
      <c r="M2076" s="18"/>
      <c r="N2076" s="18"/>
      <c r="O2076" s="18"/>
      <c r="P2076" s="18"/>
    </row>
    <row r="2077" spans="2:16" s="21" customFormat="1" ht="14.25" customHeight="1" x14ac:dyDescent="0.25">
      <c r="B2077" s="19"/>
      <c r="C2077" s="20"/>
      <c r="D2077" s="18"/>
      <c r="E2077" s="18"/>
      <c r="F2077" s="18"/>
      <c r="G2077" s="18"/>
      <c r="H2077" s="18"/>
      <c r="I2077" s="18"/>
      <c r="J2077" s="18"/>
      <c r="K2077" s="18"/>
      <c r="L2077" s="18"/>
      <c r="M2077" s="18"/>
      <c r="N2077" s="18"/>
      <c r="O2077" s="18"/>
      <c r="P2077" s="18"/>
    </row>
    <row r="2078" spans="2:16" s="21" customFormat="1" ht="14.25" customHeight="1" x14ac:dyDescent="0.25">
      <c r="B2078" s="19"/>
      <c r="C2078" s="20"/>
      <c r="D2078" s="18"/>
      <c r="E2078" s="18"/>
      <c r="F2078" s="18"/>
      <c r="G2078" s="18"/>
      <c r="H2078" s="18"/>
      <c r="I2078" s="18"/>
      <c r="J2078" s="18"/>
      <c r="K2078" s="18"/>
      <c r="L2078" s="18"/>
      <c r="M2078" s="18"/>
      <c r="N2078" s="18"/>
      <c r="O2078" s="18"/>
      <c r="P2078" s="18"/>
    </row>
    <row r="2079" spans="2:16" s="21" customFormat="1" ht="14.25" customHeight="1" x14ac:dyDescent="0.25">
      <c r="B2079" s="19"/>
      <c r="C2079" s="20"/>
      <c r="D2079" s="18"/>
      <c r="E2079" s="18"/>
      <c r="F2079" s="18"/>
      <c r="G2079" s="18"/>
      <c r="H2079" s="18"/>
      <c r="I2079" s="18"/>
      <c r="J2079" s="18"/>
      <c r="K2079" s="18"/>
      <c r="L2079" s="18"/>
      <c r="M2079" s="18"/>
      <c r="N2079" s="18"/>
      <c r="O2079" s="18"/>
      <c r="P2079" s="18"/>
    </row>
    <row r="2080" spans="2:16" s="21" customFormat="1" ht="14.25" customHeight="1" x14ac:dyDescent="0.25">
      <c r="B2080" s="19"/>
      <c r="C2080" s="20"/>
      <c r="D2080" s="18"/>
      <c r="E2080" s="18"/>
      <c r="F2080" s="18"/>
      <c r="G2080" s="18"/>
      <c r="H2080" s="18"/>
      <c r="I2080" s="18"/>
      <c r="J2080" s="18"/>
      <c r="K2080" s="18"/>
      <c r="L2080" s="18"/>
      <c r="M2080" s="18"/>
      <c r="N2080" s="18"/>
      <c r="O2080" s="18"/>
      <c r="P2080" s="18"/>
    </row>
    <row r="2081" spans="2:16" s="21" customFormat="1" ht="14.25" customHeight="1" x14ac:dyDescent="0.25">
      <c r="B2081" s="19"/>
      <c r="C2081" s="20"/>
      <c r="D2081" s="18"/>
      <c r="E2081" s="18"/>
      <c r="F2081" s="18"/>
      <c r="G2081" s="18"/>
      <c r="H2081" s="18"/>
      <c r="I2081" s="18"/>
      <c r="J2081" s="18"/>
      <c r="K2081" s="18"/>
      <c r="L2081" s="18"/>
      <c r="M2081" s="18"/>
      <c r="N2081" s="18"/>
      <c r="O2081" s="18"/>
      <c r="P2081" s="18"/>
    </row>
    <row r="2082" spans="2:16" s="21" customFormat="1" ht="14.25" customHeight="1" x14ac:dyDescent="0.25">
      <c r="B2082" s="19"/>
      <c r="C2082" s="20"/>
      <c r="D2082" s="18"/>
      <c r="E2082" s="18"/>
      <c r="F2082" s="18"/>
      <c r="G2082" s="18"/>
      <c r="H2082" s="18"/>
      <c r="I2082" s="18"/>
      <c r="J2082" s="18"/>
      <c r="K2082" s="18"/>
      <c r="L2082" s="18"/>
      <c r="M2082" s="18"/>
      <c r="N2082" s="18"/>
      <c r="O2082" s="18"/>
      <c r="P2082" s="18"/>
    </row>
    <row r="2083" spans="2:16" s="21" customFormat="1" ht="14.25" customHeight="1" x14ac:dyDescent="0.25">
      <c r="B2083" s="19"/>
      <c r="C2083" s="20"/>
      <c r="D2083" s="18"/>
      <c r="E2083" s="18"/>
      <c r="F2083" s="18"/>
      <c r="G2083" s="18"/>
      <c r="H2083" s="18"/>
      <c r="I2083" s="18"/>
      <c r="J2083" s="18"/>
      <c r="K2083" s="18"/>
      <c r="L2083" s="18"/>
      <c r="M2083" s="18"/>
      <c r="N2083" s="18"/>
      <c r="O2083" s="18"/>
      <c r="P2083" s="18"/>
    </row>
    <row r="2084" spans="2:16" s="21" customFormat="1" ht="14.25" customHeight="1" x14ac:dyDescent="0.25">
      <c r="B2084" s="19"/>
      <c r="C2084" s="20"/>
      <c r="D2084" s="18"/>
      <c r="E2084" s="18"/>
      <c r="F2084" s="18"/>
      <c r="G2084" s="18"/>
      <c r="H2084" s="18"/>
      <c r="I2084" s="18"/>
      <c r="J2084" s="18"/>
      <c r="K2084" s="18"/>
      <c r="L2084" s="18"/>
      <c r="M2084" s="18"/>
      <c r="N2084" s="18"/>
      <c r="O2084" s="18"/>
      <c r="P2084" s="18"/>
    </row>
    <row r="2085" spans="2:16" s="21" customFormat="1" ht="14.25" customHeight="1" x14ac:dyDescent="0.25">
      <c r="B2085" s="19"/>
      <c r="C2085" s="20"/>
      <c r="D2085" s="18"/>
      <c r="E2085" s="18"/>
      <c r="F2085" s="18"/>
      <c r="G2085" s="18"/>
      <c r="H2085" s="18"/>
      <c r="I2085" s="18"/>
      <c r="J2085" s="18"/>
      <c r="K2085" s="18"/>
      <c r="L2085" s="18"/>
      <c r="M2085" s="18"/>
      <c r="N2085" s="18"/>
      <c r="O2085" s="18"/>
      <c r="P2085" s="18"/>
    </row>
    <row r="2086" spans="2:16" s="21" customFormat="1" ht="14.25" customHeight="1" x14ac:dyDescent="0.25">
      <c r="B2086" s="19"/>
      <c r="C2086" s="20"/>
      <c r="D2086" s="18"/>
      <c r="E2086" s="18"/>
      <c r="F2086" s="18"/>
      <c r="G2086" s="18"/>
      <c r="H2086" s="18"/>
      <c r="I2086" s="18"/>
      <c r="J2086" s="18"/>
      <c r="K2086" s="18"/>
      <c r="L2086" s="18"/>
      <c r="M2086" s="18"/>
      <c r="N2086" s="18"/>
      <c r="O2086" s="18"/>
      <c r="P2086" s="18"/>
    </row>
    <row r="2087" spans="2:16" s="21" customFormat="1" ht="14.25" customHeight="1" x14ac:dyDescent="0.25">
      <c r="B2087" s="19"/>
      <c r="C2087" s="20"/>
      <c r="D2087" s="18"/>
      <c r="E2087" s="18"/>
      <c r="F2087" s="18"/>
      <c r="G2087" s="18"/>
      <c r="H2087" s="18"/>
      <c r="I2087" s="18"/>
      <c r="J2087" s="18"/>
      <c r="K2087" s="18"/>
      <c r="L2087" s="18"/>
      <c r="M2087" s="18"/>
      <c r="N2087" s="18"/>
      <c r="O2087" s="18"/>
      <c r="P2087" s="18"/>
    </row>
    <row r="2088" spans="2:16" s="21" customFormat="1" ht="14.25" customHeight="1" x14ac:dyDescent="0.25">
      <c r="B2088" s="19"/>
      <c r="C2088" s="20"/>
      <c r="D2088" s="18"/>
      <c r="E2088" s="18"/>
      <c r="F2088" s="18"/>
      <c r="G2088" s="18"/>
      <c r="H2088" s="18"/>
      <c r="I2088" s="18"/>
      <c r="J2088" s="18"/>
      <c r="K2088" s="18"/>
      <c r="L2088" s="18"/>
      <c r="M2088" s="18"/>
      <c r="N2088" s="18"/>
      <c r="O2088" s="18"/>
      <c r="P2088" s="18"/>
    </row>
    <row r="2089" spans="2:16" s="21" customFormat="1" ht="14.25" customHeight="1" x14ac:dyDescent="0.25">
      <c r="B2089" s="19"/>
      <c r="C2089" s="20"/>
      <c r="D2089" s="18"/>
      <c r="E2089" s="18"/>
      <c r="F2089" s="18"/>
      <c r="G2089" s="18"/>
      <c r="H2089" s="18"/>
      <c r="I2089" s="18"/>
      <c r="J2089" s="18"/>
      <c r="K2089" s="18"/>
      <c r="L2089" s="18"/>
      <c r="M2089" s="18"/>
      <c r="N2089" s="18"/>
      <c r="O2089" s="18"/>
      <c r="P2089" s="18"/>
    </row>
    <row r="2090" spans="2:16" s="21" customFormat="1" ht="14.25" customHeight="1" x14ac:dyDescent="0.25">
      <c r="B2090" s="19"/>
      <c r="C2090" s="20"/>
      <c r="D2090" s="18"/>
      <c r="E2090" s="18"/>
      <c r="F2090" s="18"/>
      <c r="G2090" s="18"/>
      <c r="H2090" s="18"/>
      <c r="I2090" s="18"/>
      <c r="J2090" s="18"/>
      <c r="K2090" s="18"/>
      <c r="L2090" s="18"/>
      <c r="M2090" s="18"/>
      <c r="N2090" s="18"/>
      <c r="O2090" s="18"/>
      <c r="P2090" s="18"/>
    </row>
    <row r="2091" spans="2:16" s="21" customFormat="1" ht="14.25" customHeight="1" x14ac:dyDescent="0.25">
      <c r="B2091" s="19"/>
      <c r="C2091" s="20"/>
      <c r="D2091" s="18"/>
      <c r="E2091" s="18"/>
      <c r="F2091" s="18"/>
      <c r="G2091" s="18"/>
      <c r="H2091" s="18"/>
      <c r="I2091" s="18"/>
      <c r="J2091" s="18"/>
      <c r="K2091" s="18"/>
      <c r="L2091" s="18"/>
      <c r="M2091" s="18"/>
      <c r="N2091" s="18"/>
      <c r="O2091" s="18"/>
      <c r="P2091" s="18"/>
    </row>
    <row r="2092" spans="2:16" s="21" customFormat="1" ht="14.25" customHeight="1" x14ac:dyDescent="0.25">
      <c r="B2092" s="19"/>
      <c r="C2092" s="20"/>
      <c r="D2092" s="18"/>
      <c r="E2092" s="18"/>
      <c r="F2092" s="18"/>
      <c r="G2092" s="18"/>
      <c r="H2092" s="18"/>
      <c r="I2092" s="18"/>
      <c r="J2092" s="18"/>
      <c r="K2092" s="18"/>
      <c r="L2092" s="18"/>
      <c r="M2092" s="18"/>
      <c r="N2092" s="18"/>
      <c r="O2092" s="18"/>
      <c r="P2092" s="18"/>
    </row>
    <row r="2093" spans="2:16" s="21" customFormat="1" ht="14.25" customHeight="1" x14ac:dyDescent="0.25">
      <c r="B2093" s="19"/>
      <c r="C2093" s="20"/>
      <c r="D2093" s="18"/>
      <c r="E2093" s="18"/>
      <c r="F2093" s="18"/>
      <c r="G2093" s="18"/>
      <c r="H2093" s="18"/>
      <c r="I2093" s="18"/>
      <c r="J2093" s="18"/>
      <c r="K2093" s="18"/>
      <c r="L2093" s="18"/>
      <c r="M2093" s="18"/>
      <c r="N2093" s="18"/>
      <c r="O2093" s="18"/>
      <c r="P2093" s="18"/>
    </row>
    <row r="2094" spans="2:16" s="21" customFormat="1" ht="14.25" customHeight="1" x14ac:dyDescent="0.25">
      <c r="B2094" s="19"/>
      <c r="C2094" s="20"/>
      <c r="D2094" s="18"/>
      <c r="E2094" s="18"/>
      <c r="F2094" s="18"/>
      <c r="G2094" s="18"/>
      <c r="H2094" s="18"/>
      <c r="I2094" s="18"/>
      <c r="J2094" s="18"/>
      <c r="K2094" s="18"/>
      <c r="L2094" s="18"/>
      <c r="M2094" s="18"/>
      <c r="N2094" s="18"/>
      <c r="O2094" s="18"/>
      <c r="P2094" s="18"/>
    </row>
    <row r="2095" spans="2:16" s="21" customFormat="1" ht="14.25" customHeight="1" x14ac:dyDescent="0.25">
      <c r="B2095" s="19"/>
      <c r="C2095" s="20"/>
      <c r="D2095" s="18"/>
      <c r="E2095" s="18"/>
      <c r="F2095" s="18"/>
      <c r="G2095" s="18"/>
      <c r="H2095" s="18"/>
      <c r="I2095" s="18"/>
      <c r="J2095" s="18"/>
      <c r="K2095" s="18"/>
      <c r="L2095" s="18"/>
      <c r="M2095" s="18"/>
      <c r="N2095" s="18"/>
      <c r="O2095" s="18"/>
      <c r="P2095" s="18"/>
    </row>
    <row r="2096" spans="2:16" s="21" customFormat="1" ht="14.25" customHeight="1" x14ac:dyDescent="0.25">
      <c r="B2096" s="19"/>
      <c r="C2096" s="20"/>
      <c r="D2096" s="18"/>
      <c r="E2096" s="18"/>
      <c r="F2096" s="18"/>
      <c r="G2096" s="18"/>
      <c r="H2096" s="18"/>
      <c r="I2096" s="18"/>
      <c r="J2096" s="18"/>
      <c r="K2096" s="18"/>
      <c r="L2096" s="18"/>
      <c r="M2096" s="18"/>
      <c r="N2096" s="18"/>
      <c r="O2096" s="18"/>
      <c r="P2096" s="18"/>
    </row>
    <row r="2097" spans="2:16" s="21" customFormat="1" ht="14.25" customHeight="1" x14ac:dyDescent="0.25">
      <c r="B2097" s="19"/>
      <c r="C2097" s="20"/>
      <c r="D2097" s="18"/>
      <c r="E2097" s="18"/>
      <c r="F2097" s="18"/>
      <c r="G2097" s="18"/>
      <c r="H2097" s="18"/>
      <c r="I2097" s="18"/>
      <c r="J2097" s="18"/>
      <c r="K2097" s="18"/>
      <c r="L2097" s="18"/>
      <c r="M2097" s="18"/>
      <c r="N2097" s="18"/>
      <c r="O2097" s="18"/>
      <c r="P2097" s="18"/>
    </row>
    <row r="2098" spans="2:16" s="21" customFormat="1" ht="14.25" customHeight="1" x14ac:dyDescent="0.25">
      <c r="B2098" s="19"/>
      <c r="C2098" s="20"/>
      <c r="D2098" s="18"/>
      <c r="E2098" s="18"/>
      <c r="F2098" s="18"/>
      <c r="G2098" s="18"/>
      <c r="H2098" s="18"/>
      <c r="I2098" s="18"/>
      <c r="J2098" s="18"/>
      <c r="K2098" s="18"/>
      <c r="L2098" s="18"/>
      <c r="M2098" s="18"/>
      <c r="N2098" s="18"/>
      <c r="O2098" s="18"/>
      <c r="P2098" s="18"/>
    </row>
    <row r="2099" spans="2:16" s="21" customFormat="1" ht="14.25" customHeight="1" x14ac:dyDescent="0.25">
      <c r="B2099" s="19"/>
      <c r="C2099" s="20"/>
      <c r="D2099" s="18"/>
      <c r="E2099" s="18"/>
      <c r="F2099" s="18"/>
      <c r="G2099" s="18"/>
      <c r="H2099" s="18"/>
      <c r="I2099" s="18"/>
      <c r="J2099" s="18"/>
      <c r="K2099" s="18"/>
      <c r="L2099" s="18"/>
      <c r="M2099" s="18"/>
      <c r="N2099" s="18"/>
      <c r="O2099" s="18"/>
      <c r="P2099" s="18"/>
    </row>
    <row r="2100" spans="2:16" s="21" customFormat="1" ht="14.25" customHeight="1" x14ac:dyDescent="0.25">
      <c r="B2100" s="19"/>
      <c r="C2100" s="20"/>
      <c r="D2100" s="18"/>
      <c r="E2100" s="18"/>
      <c r="F2100" s="18"/>
      <c r="G2100" s="18"/>
      <c r="H2100" s="18"/>
      <c r="I2100" s="18"/>
      <c r="J2100" s="18"/>
      <c r="K2100" s="18"/>
      <c r="L2100" s="18"/>
      <c r="M2100" s="18"/>
      <c r="N2100" s="18"/>
      <c r="O2100" s="18"/>
      <c r="P2100" s="18"/>
    </row>
    <row r="2101" spans="2:16" s="21" customFormat="1" ht="14.25" customHeight="1" x14ac:dyDescent="0.25">
      <c r="B2101" s="19"/>
      <c r="C2101" s="20"/>
      <c r="D2101" s="18"/>
      <c r="E2101" s="18"/>
      <c r="F2101" s="18"/>
      <c r="G2101" s="18"/>
      <c r="H2101" s="18"/>
      <c r="I2101" s="18"/>
      <c r="J2101" s="18"/>
      <c r="K2101" s="18"/>
      <c r="L2101" s="18"/>
      <c r="M2101" s="18"/>
      <c r="N2101" s="18"/>
      <c r="O2101" s="18"/>
      <c r="P2101" s="18"/>
    </row>
    <row r="2102" spans="2:16" s="21" customFormat="1" ht="14.25" customHeight="1" x14ac:dyDescent="0.25">
      <c r="B2102" s="19"/>
      <c r="C2102" s="20"/>
      <c r="D2102" s="18"/>
      <c r="E2102" s="18"/>
      <c r="F2102" s="18"/>
      <c r="G2102" s="18"/>
      <c r="H2102" s="18"/>
      <c r="I2102" s="18"/>
      <c r="J2102" s="18"/>
      <c r="K2102" s="18"/>
      <c r="L2102" s="18"/>
      <c r="M2102" s="18"/>
      <c r="N2102" s="18"/>
      <c r="O2102" s="18"/>
      <c r="P2102" s="18"/>
    </row>
    <row r="2103" spans="2:16" s="21" customFormat="1" ht="14.25" customHeight="1" x14ac:dyDescent="0.25">
      <c r="B2103" s="19"/>
      <c r="C2103" s="20"/>
      <c r="D2103" s="18"/>
      <c r="E2103" s="18"/>
      <c r="F2103" s="18"/>
      <c r="G2103" s="18"/>
      <c r="H2103" s="18"/>
      <c r="I2103" s="18"/>
      <c r="J2103" s="18"/>
      <c r="K2103" s="18"/>
      <c r="L2103" s="18"/>
      <c r="M2103" s="18"/>
      <c r="N2103" s="18"/>
      <c r="O2103" s="18"/>
      <c r="P2103" s="18"/>
    </row>
    <row r="2104" spans="2:16" s="21" customFormat="1" ht="14.25" customHeight="1" x14ac:dyDescent="0.25">
      <c r="B2104" s="19"/>
      <c r="C2104" s="20"/>
      <c r="D2104" s="18"/>
      <c r="E2104" s="18"/>
      <c r="F2104" s="18"/>
      <c r="G2104" s="18"/>
      <c r="H2104" s="18"/>
      <c r="I2104" s="18"/>
      <c r="J2104" s="18"/>
      <c r="K2104" s="18"/>
      <c r="L2104" s="18"/>
      <c r="M2104" s="18"/>
      <c r="N2104" s="18"/>
      <c r="O2104" s="18"/>
      <c r="P2104" s="18"/>
    </row>
    <row r="2105" spans="2:16" s="21" customFormat="1" ht="14.25" customHeight="1" x14ac:dyDescent="0.25">
      <c r="B2105" s="19"/>
      <c r="C2105" s="20"/>
      <c r="D2105" s="18"/>
      <c r="E2105" s="18"/>
      <c r="F2105" s="18"/>
      <c r="G2105" s="18"/>
      <c r="H2105" s="18"/>
      <c r="I2105" s="18"/>
      <c r="J2105" s="18"/>
      <c r="K2105" s="18"/>
      <c r="L2105" s="18"/>
      <c r="M2105" s="18"/>
      <c r="N2105" s="18"/>
      <c r="O2105" s="18"/>
      <c r="P2105" s="18"/>
    </row>
    <row r="2106" spans="2:16" s="21" customFormat="1" ht="14.25" customHeight="1" x14ac:dyDescent="0.25">
      <c r="B2106" s="19"/>
      <c r="C2106" s="20"/>
      <c r="D2106" s="18"/>
      <c r="E2106" s="18"/>
      <c r="F2106" s="18"/>
      <c r="G2106" s="18"/>
      <c r="H2106" s="18"/>
      <c r="I2106" s="18"/>
      <c r="J2106" s="18"/>
      <c r="K2106" s="18"/>
      <c r="L2106" s="18"/>
      <c r="M2106" s="18"/>
      <c r="N2106" s="18"/>
      <c r="O2106" s="18"/>
      <c r="P2106" s="18"/>
    </row>
    <row r="2107" spans="2:16" s="21" customFormat="1" ht="14.25" customHeight="1" x14ac:dyDescent="0.25">
      <c r="B2107" s="19"/>
      <c r="C2107" s="20"/>
      <c r="D2107" s="18"/>
      <c r="E2107" s="18"/>
      <c r="F2107" s="18"/>
      <c r="G2107" s="18"/>
      <c r="H2107" s="18"/>
      <c r="I2107" s="18"/>
      <c r="J2107" s="18"/>
      <c r="K2107" s="18"/>
      <c r="L2107" s="18"/>
      <c r="M2107" s="18"/>
      <c r="N2107" s="18"/>
      <c r="O2107" s="18"/>
      <c r="P2107" s="18"/>
    </row>
    <row r="2108" spans="2:16" s="21" customFormat="1" ht="14.25" customHeight="1" x14ac:dyDescent="0.25">
      <c r="B2108" s="19"/>
      <c r="C2108" s="20"/>
      <c r="D2108" s="18"/>
      <c r="E2108" s="18"/>
      <c r="F2108" s="18"/>
      <c r="G2108" s="18"/>
      <c r="H2108" s="18"/>
      <c r="I2108" s="18"/>
      <c r="J2108" s="18"/>
      <c r="K2108" s="18"/>
      <c r="L2108" s="18"/>
      <c r="M2108" s="18"/>
      <c r="N2108" s="18"/>
      <c r="O2108" s="18"/>
      <c r="P2108" s="18"/>
    </row>
    <row r="2109" spans="2:16" s="21" customFormat="1" ht="14.25" customHeight="1" x14ac:dyDescent="0.25">
      <c r="B2109" s="19"/>
      <c r="C2109" s="20"/>
      <c r="D2109" s="18"/>
      <c r="E2109" s="18"/>
      <c r="F2109" s="18"/>
      <c r="G2109" s="18"/>
      <c r="H2109" s="18"/>
      <c r="I2109" s="18"/>
      <c r="J2109" s="18"/>
      <c r="K2109" s="18"/>
      <c r="L2109" s="18"/>
      <c r="M2109" s="18"/>
      <c r="N2109" s="18"/>
      <c r="O2109" s="18"/>
      <c r="P2109" s="18"/>
    </row>
    <row r="2110" spans="2:16" s="21" customFormat="1" ht="14.25" customHeight="1" x14ac:dyDescent="0.25">
      <c r="B2110" s="19"/>
      <c r="C2110" s="20"/>
      <c r="D2110" s="18"/>
      <c r="E2110" s="18"/>
      <c r="F2110" s="18"/>
      <c r="G2110" s="18"/>
      <c r="H2110" s="18"/>
      <c r="I2110" s="18"/>
      <c r="J2110" s="18"/>
      <c r="K2110" s="18"/>
      <c r="L2110" s="18"/>
      <c r="M2110" s="18"/>
      <c r="N2110" s="18"/>
      <c r="O2110" s="18"/>
      <c r="P2110" s="18"/>
    </row>
    <row r="2111" spans="2:16" s="21" customFormat="1" ht="14.25" customHeight="1" x14ac:dyDescent="0.25">
      <c r="B2111" s="19"/>
      <c r="C2111" s="20"/>
      <c r="D2111" s="18"/>
      <c r="E2111" s="18"/>
      <c r="F2111" s="18"/>
      <c r="G2111" s="18"/>
      <c r="H2111" s="18"/>
      <c r="I2111" s="18"/>
      <c r="J2111" s="18"/>
      <c r="K2111" s="18"/>
      <c r="L2111" s="18"/>
      <c r="M2111" s="18"/>
      <c r="N2111" s="18"/>
      <c r="O2111" s="18"/>
      <c r="P2111" s="18"/>
    </row>
    <row r="2112" spans="2:16" s="21" customFormat="1" ht="14.25" customHeight="1" x14ac:dyDescent="0.25">
      <c r="B2112" s="19"/>
      <c r="C2112" s="20"/>
      <c r="D2112" s="18"/>
      <c r="E2112" s="18"/>
      <c r="F2112" s="18"/>
      <c r="G2112" s="18"/>
      <c r="H2112" s="18"/>
      <c r="I2112" s="18"/>
      <c r="J2112" s="18"/>
      <c r="K2112" s="18"/>
      <c r="L2112" s="18"/>
      <c r="M2112" s="18"/>
      <c r="N2112" s="18"/>
      <c r="O2112" s="18"/>
      <c r="P2112" s="18"/>
    </row>
    <row r="2113" spans="2:16" s="21" customFormat="1" ht="14.25" customHeight="1" x14ac:dyDescent="0.25">
      <c r="B2113" s="19"/>
      <c r="C2113" s="20"/>
      <c r="D2113" s="18"/>
      <c r="E2113" s="18"/>
      <c r="F2113" s="18"/>
      <c r="G2113" s="18"/>
      <c r="H2113" s="18"/>
      <c r="I2113" s="18"/>
      <c r="J2113" s="18"/>
      <c r="K2113" s="18"/>
      <c r="L2113" s="18"/>
      <c r="M2113" s="18"/>
      <c r="N2113" s="18"/>
      <c r="O2113" s="18"/>
      <c r="P2113" s="18"/>
    </row>
    <row r="2114" spans="2:16" s="21" customFormat="1" ht="14.25" customHeight="1" x14ac:dyDescent="0.25">
      <c r="B2114" s="19"/>
      <c r="C2114" s="20"/>
      <c r="D2114" s="18"/>
      <c r="E2114" s="18"/>
      <c r="F2114" s="18"/>
      <c r="G2114" s="18"/>
      <c r="H2114" s="18"/>
      <c r="I2114" s="18"/>
      <c r="J2114" s="18"/>
      <c r="K2114" s="18"/>
      <c r="L2114" s="18"/>
      <c r="M2114" s="18"/>
      <c r="N2114" s="18"/>
      <c r="O2114" s="18"/>
      <c r="P2114" s="18"/>
    </row>
    <row r="2115" spans="2:16" s="21" customFormat="1" ht="14.25" customHeight="1" x14ac:dyDescent="0.25">
      <c r="B2115" s="19"/>
      <c r="C2115" s="20"/>
      <c r="D2115" s="18"/>
      <c r="E2115" s="18"/>
      <c r="F2115" s="18"/>
      <c r="G2115" s="18"/>
      <c r="H2115" s="18"/>
      <c r="I2115" s="18"/>
      <c r="J2115" s="18"/>
      <c r="K2115" s="18"/>
      <c r="L2115" s="18"/>
      <c r="M2115" s="18"/>
      <c r="N2115" s="18"/>
      <c r="O2115" s="18"/>
      <c r="P2115" s="18"/>
    </row>
    <row r="2116" spans="2:16" s="21" customFormat="1" ht="14.25" customHeight="1" x14ac:dyDescent="0.25">
      <c r="B2116" s="19"/>
      <c r="C2116" s="20"/>
      <c r="D2116" s="18"/>
      <c r="E2116" s="18"/>
      <c r="F2116" s="18"/>
      <c r="G2116" s="18"/>
      <c r="H2116" s="18"/>
      <c r="I2116" s="18"/>
      <c r="J2116" s="18"/>
      <c r="K2116" s="18"/>
      <c r="L2116" s="18"/>
      <c r="M2116" s="18"/>
      <c r="N2116" s="18"/>
      <c r="O2116" s="18"/>
      <c r="P2116" s="18"/>
    </row>
    <row r="2117" spans="2:16" s="21" customFormat="1" ht="14.25" customHeight="1" x14ac:dyDescent="0.25">
      <c r="B2117" s="19"/>
      <c r="C2117" s="20"/>
      <c r="D2117" s="18"/>
      <c r="E2117" s="18"/>
      <c r="F2117" s="18"/>
      <c r="G2117" s="18"/>
      <c r="H2117" s="18"/>
      <c r="I2117" s="18"/>
      <c r="J2117" s="18"/>
      <c r="K2117" s="18"/>
      <c r="L2117" s="18"/>
      <c r="M2117" s="18"/>
      <c r="N2117" s="18"/>
      <c r="O2117" s="18"/>
      <c r="P2117" s="18"/>
    </row>
    <row r="2118" spans="2:16" s="21" customFormat="1" ht="14.25" customHeight="1" x14ac:dyDescent="0.25">
      <c r="B2118" s="19"/>
      <c r="C2118" s="20"/>
      <c r="D2118" s="18"/>
      <c r="E2118" s="18"/>
      <c r="F2118" s="18"/>
      <c r="G2118" s="18"/>
      <c r="H2118" s="18"/>
      <c r="I2118" s="18"/>
      <c r="J2118" s="18"/>
      <c r="K2118" s="18"/>
      <c r="L2118" s="18"/>
      <c r="M2118" s="18"/>
      <c r="N2118" s="18"/>
      <c r="O2118" s="18"/>
      <c r="P2118" s="18"/>
    </row>
    <row r="2119" spans="2:16" s="21" customFormat="1" ht="14.25" customHeight="1" x14ac:dyDescent="0.25">
      <c r="B2119" s="19"/>
      <c r="C2119" s="20"/>
      <c r="D2119" s="18"/>
      <c r="E2119" s="18"/>
      <c r="F2119" s="18"/>
      <c r="G2119" s="18"/>
      <c r="H2119" s="18"/>
      <c r="I2119" s="18"/>
      <c r="J2119" s="18"/>
      <c r="K2119" s="18"/>
      <c r="L2119" s="18"/>
      <c r="M2119" s="18"/>
      <c r="N2119" s="18"/>
      <c r="O2119" s="18"/>
      <c r="P2119" s="18"/>
    </row>
    <row r="2120" spans="2:16" s="21" customFormat="1" ht="14.25" customHeight="1" x14ac:dyDescent="0.25">
      <c r="B2120" s="19"/>
      <c r="C2120" s="20"/>
      <c r="D2120" s="18"/>
      <c r="E2120" s="18"/>
      <c r="F2120" s="18"/>
      <c r="G2120" s="18"/>
      <c r="H2120" s="18"/>
      <c r="I2120" s="18"/>
      <c r="J2120" s="18"/>
      <c r="K2120" s="18"/>
      <c r="L2120" s="18"/>
      <c r="M2120" s="18"/>
      <c r="N2120" s="18"/>
      <c r="O2120" s="18"/>
      <c r="P2120" s="18"/>
    </row>
    <row r="2121" spans="2:16" s="21" customFormat="1" ht="14.25" customHeight="1" x14ac:dyDescent="0.25">
      <c r="B2121" s="19"/>
      <c r="C2121" s="20"/>
      <c r="D2121" s="18"/>
      <c r="E2121" s="18"/>
      <c r="F2121" s="18"/>
      <c r="G2121" s="18"/>
      <c r="H2121" s="18"/>
      <c r="I2121" s="18"/>
      <c r="J2121" s="18"/>
      <c r="K2121" s="18"/>
      <c r="L2121" s="18"/>
      <c r="M2121" s="18"/>
      <c r="N2121" s="18"/>
      <c r="O2121" s="18"/>
      <c r="P2121" s="18"/>
    </row>
    <row r="2122" spans="2:16" s="21" customFormat="1" ht="14.25" customHeight="1" x14ac:dyDescent="0.25">
      <c r="B2122" s="19"/>
      <c r="C2122" s="20"/>
      <c r="D2122" s="18"/>
      <c r="E2122" s="18"/>
      <c r="F2122" s="18"/>
      <c r="G2122" s="18"/>
      <c r="H2122" s="18"/>
      <c r="I2122" s="18"/>
      <c r="J2122" s="18"/>
      <c r="K2122" s="18"/>
      <c r="L2122" s="18"/>
      <c r="M2122" s="18"/>
      <c r="N2122" s="18"/>
      <c r="O2122" s="18"/>
      <c r="P2122" s="18"/>
    </row>
    <row r="2123" spans="2:16" s="21" customFormat="1" ht="14.25" customHeight="1" x14ac:dyDescent="0.25">
      <c r="B2123" s="19"/>
      <c r="C2123" s="20"/>
      <c r="D2123" s="18"/>
      <c r="E2123" s="18"/>
      <c r="F2123" s="18"/>
      <c r="G2123" s="18"/>
      <c r="H2123" s="18"/>
      <c r="I2123" s="18"/>
      <c r="J2123" s="18"/>
      <c r="K2123" s="18"/>
      <c r="L2123" s="18"/>
      <c r="M2123" s="18"/>
      <c r="N2123" s="18"/>
      <c r="O2123" s="18"/>
      <c r="P2123" s="18"/>
    </row>
    <row r="2124" spans="2:16" s="21" customFormat="1" ht="14.25" customHeight="1" x14ac:dyDescent="0.25">
      <c r="B2124" s="19"/>
      <c r="C2124" s="20"/>
      <c r="D2124" s="18"/>
      <c r="E2124" s="18"/>
      <c r="F2124" s="18"/>
      <c r="G2124" s="18"/>
      <c r="H2124" s="18"/>
      <c r="I2124" s="18"/>
      <c r="J2124" s="18"/>
      <c r="K2124" s="18"/>
      <c r="L2124" s="18"/>
      <c r="M2124" s="18"/>
      <c r="N2124" s="18"/>
      <c r="O2124" s="18"/>
      <c r="P2124" s="18"/>
    </row>
    <row r="2125" spans="2:16" s="21" customFormat="1" ht="14.25" customHeight="1" x14ac:dyDescent="0.25">
      <c r="B2125" s="19"/>
      <c r="C2125" s="20"/>
      <c r="D2125" s="18"/>
      <c r="E2125" s="18"/>
      <c r="F2125" s="18"/>
      <c r="G2125" s="18"/>
      <c r="H2125" s="18"/>
      <c r="I2125" s="18"/>
      <c r="J2125" s="18"/>
      <c r="K2125" s="18"/>
      <c r="L2125" s="18"/>
      <c r="M2125" s="18"/>
      <c r="N2125" s="18"/>
      <c r="O2125" s="18"/>
      <c r="P2125" s="18"/>
    </row>
    <row r="2126" spans="2:16" s="21" customFormat="1" ht="14.25" customHeight="1" x14ac:dyDescent="0.25">
      <c r="B2126" s="19"/>
      <c r="C2126" s="20"/>
      <c r="D2126" s="18"/>
      <c r="E2126" s="18"/>
      <c r="F2126" s="18"/>
      <c r="G2126" s="18"/>
      <c r="H2126" s="18"/>
      <c r="I2126" s="18"/>
      <c r="J2126" s="18"/>
      <c r="K2126" s="18"/>
      <c r="L2126" s="18"/>
      <c r="M2126" s="18"/>
      <c r="N2126" s="18"/>
      <c r="O2126" s="18"/>
      <c r="P2126" s="18"/>
    </row>
    <row r="2127" spans="2:16" s="21" customFormat="1" ht="14.25" customHeight="1" x14ac:dyDescent="0.25">
      <c r="B2127" s="19"/>
      <c r="C2127" s="20"/>
      <c r="D2127" s="18"/>
      <c r="E2127" s="18"/>
      <c r="F2127" s="18"/>
      <c r="G2127" s="18"/>
      <c r="H2127" s="18"/>
      <c r="I2127" s="18"/>
      <c r="J2127" s="18"/>
      <c r="K2127" s="18"/>
      <c r="L2127" s="18"/>
      <c r="M2127" s="18"/>
      <c r="N2127" s="18"/>
      <c r="O2127" s="18"/>
      <c r="P2127" s="18"/>
    </row>
    <row r="2128" spans="2:16" s="21" customFormat="1" ht="14.25" customHeight="1" x14ac:dyDescent="0.25">
      <c r="B2128" s="19"/>
      <c r="C2128" s="20"/>
      <c r="D2128" s="18"/>
      <c r="E2128" s="18"/>
      <c r="F2128" s="18"/>
      <c r="G2128" s="18"/>
      <c r="H2128" s="18"/>
      <c r="I2128" s="18"/>
      <c r="J2128" s="18"/>
      <c r="K2128" s="18"/>
      <c r="L2128" s="18"/>
      <c r="M2128" s="18"/>
      <c r="N2128" s="18"/>
      <c r="O2128" s="18"/>
      <c r="P2128" s="18"/>
    </row>
    <row r="2129" spans="2:16" s="21" customFormat="1" ht="14.25" customHeight="1" x14ac:dyDescent="0.25">
      <c r="B2129" s="19"/>
      <c r="C2129" s="20"/>
      <c r="D2129" s="18"/>
      <c r="E2129" s="18"/>
      <c r="F2129" s="18"/>
      <c r="G2129" s="18"/>
      <c r="H2129" s="18"/>
      <c r="I2129" s="18"/>
      <c r="J2129" s="18"/>
      <c r="K2129" s="18"/>
      <c r="L2129" s="18"/>
      <c r="M2129" s="18"/>
      <c r="N2129" s="18"/>
      <c r="O2129" s="18"/>
      <c r="P2129" s="18"/>
    </row>
    <row r="2130" spans="2:16" s="21" customFormat="1" ht="14.25" customHeight="1" x14ac:dyDescent="0.25">
      <c r="B2130" s="19"/>
      <c r="C2130" s="20"/>
      <c r="D2130" s="18"/>
      <c r="E2130" s="18"/>
      <c r="F2130" s="18"/>
      <c r="G2130" s="18"/>
      <c r="H2130" s="18"/>
      <c r="I2130" s="18"/>
      <c r="J2130" s="18"/>
      <c r="K2130" s="18"/>
      <c r="L2130" s="18"/>
      <c r="M2130" s="18"/>
      <c r="N2130" s="18"/>
      <c r="O2130" s="18"/>
      <c r="P2130" s="18"/>
    </row>
    <row r="2131" spans="2:16" s="21" customFormat="1" ht="14.25" customHeight="1" x14ac:dyDescent="0.25">
      <c r="B2131" s="19"/>
      <c r="C2131" s="20"/>
      <c r="D2131" s="18"/>
      <c r="E2131" s="18"/>
      <c r="F2131" s="18"/>
      <c r="G2131" s="18"/>
      <c r="H2131" s="18"/>
      <c r="I2131" s="18"/>
      <c r="J2131" s="18"/>
      <c r="K2131" s="18"/>
      <c r="L2131" s="18"/>
      <c r="M2131" s="18"/>
      <c r="N2131" s="18"/>
      <c r="O2131" s="18"/>
      <c r="P2131" s="18"/>
    </row>
    <row r="2132" spans="2:16" s="21" customFormat="1" ht="14.25" customHeight="1" x14ac:dyDescent="0.25">
      <c r="B2132" s="19"/>
      <c r="C2132" s="20"/>
      <c r="D2132" s="18"/>
      <c r="E2132" s="18"/>
      <c r="F2132" s="18"/>
      <c r="G2132" s="18"/>
      <c r="H2132" s="18"/>
      <c r="I2132" s="18"/>
      <c r="J2132" s="18"/>
      <c r="K2132" s="18"/>
      <c r="L2132" s="18"/>
      <c r="M2132" s="18"/>
      <c r="N2132" s="18"/>
      <c r="O2132" s="18"/>
      <c r="P2132" s="18"/>
    </row>
    <row r="2133" spans="2:16" s="21" customFormat="1" ht="14.25" customHeight="1" x14ac:dyDescent="0.25">
      <c r="B2133" s="19"/>
      <c r="C2133" s="20"/>
      <c r="D2133" s="18"/>
      <c r="E2133" s="18"/>
      <c r="F2133" s="18"/>
      <c r="G2133" s="18"/>
      <c r="H2133" s="18"/>
      <c r="I2133" s="18"/>
      <c r="J2133" s="18"/>
      <c r="K2133" s="18"/>
      <c r="L2133" s="18"/>
      <c r="M2133" s="18"/>
      <c r="N2133" s="18"/>
      <c r="O2133" s="18"/>
      <c r="P2133" s="18"/>
    </row>
    <row r="2134" spans="2:16" s="21" customFormat="1" ht="14.25" customHeight="1" x14ac:dyDescent="0.25">
      <c r="B2134" s="19"/>
      <c r="C2134" s="20"/>
      <c r="D2134" s="18"/>
      <c r="E2134" s="18"/>
      <c r="F2134" s="18"/>
      <c r="G2134" s="18"/>
      <c r="H2134" s="18"/>
      <c r="I2134" s="18"/>
      <c r="J2134" s="18"/>
      <c r="K2134" s="18"/>
      <c r="L2134" s="18"/>
      <c r="M2134" s="18"/>
      <c r="N2134" s="18"/>
      <c r="O2134" s="18"/>
      <c r="P2134" s="18"/>
    </row>
    <row r="2135" spans="2:16" s="21" customFormat="1" ht="14.25" customHeight="1" x14ac:dyDescent="0.25">
      <c r="B2135" s="19"/>
      <c r="C2135" s="20"/>
      <c r="D2135" s="18"/>
      <c r="E2135" s="18"/>
      <c r="F2135" s="18"/>
      <c r="G2135" s="18"/>
      <c r="H2135" s="18"/>
      <c r="I2135" s="18"/>
      <c r="J2135" s="18"/>
      <c r="K2135" s="18"/>
      <c r="L2135" s="18"/>
      <c r="M2135" s="18"/>
      <c r="N2135" s="18"/>
      <c r="O2135" s="18"/>
      <c r="P2135" s="18"/>
    </row>
    <row r="2136" spans="2:16" s="21" customFormat="1" ht="14.25" customHeight="1" x14ac:dyDescent="0.25">
      <c r="B2136" s="19"/>
      <c r="C2136" s="20"/>
      <c r="D2136" s="18"/>
      <c r="E2136" s="18"/>
      <c r="F2136" s="18"/>
      <c r="G2136" s="18"/>
      <c r="H2136" s="18"/>
      <c r="I2136" s="18"/>
      <c r="J2136" s="18"/>
      <c r="K2136" s="18"/>
      <c r="L2136" s="18"/>
      <c r="M2136" s="18"/>
      <c r="N2136" s="18"/>
      <c r="O2136" s="18"/>
      <c r="P2136" s="18"/>
    </row>
    <row r="2137" spans="2:16" s="21" customFormat="1" ht="14.25" customHeight="1" x14ac:dyDescent="0.25">
      <c r="B2137" s="19"/>
      <c r="C2137" s="20"/>
      <c r="D2137" s="18"/>
      <c r="E2137" s="18"/>
      <c r="F2137" s="18"/>
      <c r="G2137" s="18"/>
      <c r="H2137" s="18"/>
      <c r="I2137" s="18"/>
      <c r="J2137" s="18"/>
      <c r="K2137" s="18"/>
      <c r="L2137" s="18"/>
      <c r="M2137" s="18"/>
      <c r="N2137" s="18"/>
      <c r="O2137" s="18"/>
      <c r="P2137" s="18"/>
    </row>
    <row r="2138" spans="2:16" s="21" customFormat="1" ht="14.25" customHeight="1" x14ac:dyDescent="0.25">
      <c r="B2138" s="19"/>
      <c r="C2138" s="20"/>
      <c r="D2138" s="18"/>
      <c r="E2138" s="18"/>
      <c r="F2138" s="18"/>
      <c r="G2138" s="18"/>
      <c r="H2138" s="18"/>
      <c r="I2138" s="18"/>
      <c r="J2138" s="18"/>
      <c r="K2138" s="18"/>
      <c r="L2138" s="18"/>
      <c r="M2138" s="18"/>
      <c r="N2138" s="18"/>
      <c r="O2138" s="18"/>
      <c r="P2138" s="18"/>
    </row>
    <row r="2139" spans="2:16" s="21" customFormat="1" ht="14.25" customHeight="1" x14ac:dyDescent="0.25">
      <c r="B2139" s="19"/>
      <c r="C2139" s="20"/>
      <c r="D2139" s="18"/>
      <c r="E2139" s="18"/>
      <c r="F2139" s="18"/>
      <c r="G2139" s="18"/>
      <c r="H2139" s="18"/>
      <c r="I2139" s="18"/>
      <c r="J2139" s="18"/>
      <c r="K2139" s="18"/>
      <c r="L2139" s="18"/>
      <c r="M2139" s="18"/>
      <c r="N2139" s="18"/>
      <c r="O2139" s="18"/>
      <c r="P2139" s="18"/>
    </row>
    <row r="2140" spans="2:16" s="21" customFormat="1" ht="14.25" customHeight="1" x14ac:dyDescent="0.25">
      <c r="B2140" s="19"/>
      <c r="C2140" s="20"/>
      <c r="D2140" s="18"/>
      <c r="E2140" s="18"/>
      <c r="F2140" s="18"/>
      <c r="G2140" s="18"/>
      <c r="H2140" s="18"/>
      <c r="I2140" s="18"/>
      <c r="J2140" s="18"/>
      <c r="K2140" s="18"/>
      <c r="L2140" s="18"/>
      <c r="M2140" s="18"/>
      <c r="N2140" s="18"/>
      <c r="O2140" s="18"/>
      <c r="P2140" s="18"/>
    </row>
    <row r="2141" spans="2:16" s="21" customFormat="1" ht="14.25" customHeight="1" x14ac:dyDescent="0.25">
      <c r="B2141" s="19"/>
      <c r="C2141" s="20"/>
      <c r="D2141" s="18"/>
      <c r="E2141" s="18"/>
      <c r="F2141" s="18"/>
      <c r="G2141" s="18"/>
      <c r="H2141" s="18"/>
      <c r="I2141" s="18"/>
      <c r="J2141" s="18"/>
      <c r="K2141" s="18"/>
      <c r="L2141" s="18"/>
      <c r="M2141" s="18"/>
      <c r="N2141" s="18"/>
      <c r="O2141" s="18"/>
      <c r="P2141" s="18"/>
    </row>
    <row r="2142" spans="2:16" s="21" customFormat="1" ht="14.25" customHeight="1" x14ac:dyDescent="0.25">
      <c r="B2142" s="19"/>
      <c r="C2142" s="20"/>
      <c r="D2142" s="18"/>
      <c r="E2142" s="18"/>
      <c r="F2142" s="18"/>
      <c r="G2142" s="18"/>
      <c r="H2142" s="18"/>
      <c r="I2142" s="18"/>
      <c r="J2142" s="18"/>
      <c r="K2142" s="18"/>
      <c r="L2142" s="18"/>
      <c r="M2142" s="18"/>
      <c r="N2142" s="18"/>
      <c r="O2142" s="18"/>
      <c r="P2142" s="18"/>
    </row>
    <row r="2143" spans="2:16" s="21" customFormat="1" ht="14.25" customHeight="1" x14ac:dyDescent="0.25">
      <c r="B2143" s="19"/>
      <c r="C2143" s="20"/>
      <c r="D2143" s="18"/>
      <c r="E2143" s="18"/>
      <c r="F2143" s="18"/>
      <c r="G2143" s="18"/>
      <c r="H2143" s="18"/>
      <c r="I2143" s="18"/>
      <c r="J2143" s="18"/>
      <c r="K2143" s="18"/>
      <c r="L2143" s="18"/>
      <c r="M2143" s="18"/>
      <c r="N2143" s="18"/>
      <c r="O2143" s="18"/>
      <c r="P2143" s="18"/>
    </row>
    <row r="2144" spans="2:16" s="21" customFormat="1" ht="14.25" customHeight="1" x14ac:dyDescent="0.25">
      <c r="B2144" s="19"/>
      <c r="C2144" s="20"/>
      <c r="D2144" s="18"/>
      <c r="E2144" s="18"/>
      <c r="F2144" s="18"/>
      <c r="G2144" s="18"/>
      <c r="H2144" s="18"/>
      <c r="I2144" s="18"/>
      <c r="J2144" s="18"/>
      <c r="K2144" s="18"/>
      <c r="L2144" s="18"/>
      <c r="M2144" s="18"/>
      <c r="N2144" s="18"/>
      <c r="O2144" s="18"/>
      <c r="P2144" s="18"/>
    </row>
    <row r="2145" spans="2:16" s="21" customFormat="1" ht="14.25" customHeight="1" x14ac:dyDescent="0.25">
      <c r="B2145" s="19"/>
      <c r="C2145" s="20"/>
      <c r="D2145" s="18"/>
      <c r="E2145" s="18"/>
      <c r="F2145" s="18"/>
      <c r="G2145" s="18"/>
      <c r="H2145" s="18"/>
      <c r="I2145" s="18"/>
      <c r="J2145" s="18"/>
      <c r="K2145" s="18"/>
      <c r="L2145" s="18"/>
      <c r="M2145" s="18"/>
      <c r="N2145" s="18"/>
      <c r="O2145" s="18"/>
      <c r="P2145" s="18"/>
    </row>
    <row r="2146" spans="2:16" s="21" customFormat="1" ht="14.25" customHeight="1" x14ac:dyDescent="0.25">
      <c r="B2146" s="19"/>
      <c r="C2146" s="20"/>
      <c r="D2146" s="18"/>
      <c r="E2146" s="18"/>
      <c r="F2146" s="18"/>
      <c r="G2146" s="18"/>
      <c r="H2146" s="18"/>
      <c r="I2146" s="18"/>
      <c r="J2146" s="18"/>
      <c r="K2146" s="18"/>
      <c r="L2146" s="18"/>
      <c r="M2146" s="18"/>
      <c r="N2146" s="18"/>
      <c r="O2146" s="18"/>
      <c r="P2146" s="18"/>
    </row>
    <row r="2147" spans="2:16" s="21" customFormat="1" ht="14.25" customHeight="1" x14ac:dyDescent="0.25">
      <c r="B2147" s="19"/>
      <c r="C2147" s="20"/>
      <c r="D2147" s="18"/>
      <c r="E2147" s="18"/>
      <c r="F2147" s="18"/>
      <c r="G2147" s="18"/>
      <c r="H2147" s="18"/>
      <c r="I2147" s="18"/>
      <c r="J2147" s="18"/>
      <c r="K2147" s="18"/>
      <c r="L2147" s="18"/>
      <c r="M2147" s="18"/>
      <c r="N2147" s="18"/>
      <c r="O2147" s="18"/>
      <c r="P2147" s="18"/>
    </row>
    <row r="2148" spans="2:16" s="21" customFormat="1" ht="14.25" customHeight="1" x14ac:dyDescent="0.25">
      <c r="B2148" s="19"/>
      <c r="C2148" s="20"/>
      <c r="D2148" s="18"/>
      <c r="E2148" s="18"/>
      <c r="F2148" s="18"/>
      <c r="G2148" s="18"/>
      <c r="H2148" s="18"/>
      <c r="I2148" s="18"/>
      <c r="J2148" s="18"/>
      <c r="K2148" s="18"/>
      <c r="L2148" s="18"/>
      <c r="M2148" s="18"/>
      <c r="N2148" s="18"/>
      <c r="O2148" s="18"/>
      <c r="P2148" s="18"/>
    </row>
    <row r="2149" spans="2:16" s="21" customFormat="1" ht="14.25" customHeight="1" x14ac:dyDescent="0.25">
      <c r="B2149" s="19"/>
      <c r="C2149" s="20"/>
      <c r="D2149" s="18"/>
      <c r="E2149" s="18"/>
      <c r="F2149" s="18"/>
      <c r="G2149" s="18"/>
      <c r="H2149" s="18"/>
      <c r="I2149" s="18"/>
      <c r="J2149" s="18"/>
      <c r="K2149" s="18"/>
      <c r="L2149" s="18"/>
      <c r="M2149" s="18"/>
      <c r="N2149" s="18"/>
      <c r="O2149" s="18"/>
      <c r="P2149" s="18"/>
    </row>
    <row r="2150" spans="2:16" s="21" customFormat="1" ht="14.25" customHeight="1" x14ac:dyDescent="0.25">
      <c r="B2150" s="19"/>
      <c r="C2150" s="20"/>
      <c r="D2150" s="18"/>
      <c r="E2150" s="18"/>
      <c r="F2150" s="18"/>
      <c r="G2150" s="18"/>
      <c r="H2150" s="18"/>
      <c r="I2150" s="18"/>
      <c r="J2150" s="18"/>
      <c r="K2150" s="18"/>
      <c r="L2150" s="18"/>
      <c r="M2150" s="18"/>
      <c r="N2150" s="18"/>
      <c r="O2150" s="18"/>
      <c r="P2150" s="18"/>
    </row>
    <row r="2151" spans="2:16" s="21" customFormat="1" ht="14.25" customHeight="1" x14ac:dyDescent="0.25">
      <c r="B2151" s="19"/>
      <c r="C2151" s="20"/>
      <c r="D2151" s="18"/>
      <c r="E2151" s="18"/>
      <c r="F2151" s="18"/>
      <c r="G2151" s="18"/>
      <c r="H2151" s="18"/>
      <c r="I2151" s="18"/>
      <c r="J2151" s="18"/>
      <c r="K2151" s="18"/>
      <c r="L2151" s="18"/>
      <c r="M2151" s="18"/>
      <c r="N2151" s="18"/>
      <c r="O2151" s="18"/>
      <c r="P2151" s="18"/>
    </row>
    <row r="2152" spans="2:16" s="21" customFormat="1" ht="14.25" customHeight="1" x14ac:dyDescent="0.25">
      <c r="B2152" s="19"/>
      <c r="C2152" s="20"/>
      <c r="D2152" s="18"/>
      <c r="E2152" s="18"/>
      <c r="F2152" s="18"/>
      <c r="G2152" s="18"/>
      <c r="H2152" s="18"/>
      <c r="I2152" s="18"/>
      <c r="J2152" s="18"/>
      <c r="K2152" s="18"/>
      <c r="L2152" s="18"/>
      <c r="M2152" s="18"/>
      <c r="N2152" s="18"/>
      <c r="O2152" s="18"/>
      <c r="P2152" s="18"/>
    </row>
    <row r="2153" spans="2:16" s="21" customFormat="1" ht="14.25" customHeight="1" x14ac:dyDescent="0.25">
      <c r="B2153" s="19"/>
      <c r="C2153" s="20"/>
      <c r="D2153" s="18"/>
      <c r="E2153" s="18"/>
      <c r="F2153" s="18"/>
      <c r="G2153" s="18"/>
      <c r="H2153" s="18"/>
      <c r="I2153" s="18"/>
      <c r="J2153" s="18"/>
      <c r="K2153" s="18"/>
      <c r="L2153" s="18"/>
      <c r="M2153" s="18"/>
      <c r="N2153" s="18"/>
      <c r="O2153" s="18"/>
      <c r="P2153" s="18"/>
    </row>
    <row r="2154" spans="2:16" s="21" customFormat="1" ht="14.25" customHeight="1" x14ac:dyDescent="0.25">
      <c r="B2154" s="19"/>
      <c r="C2154" s="20"/>
      <c r="D2154" s="18"/>
      <c r="E2154" s="18"/>
      <c r="F2154" s="18"/>
      <c r="G2154" s="18"/>
      <c r="H2154" s="18"/>
      <c r="I2154" s="18"/>
      <c r="J2154" s="18"/>
      <c r="K2154" s="18"/>
      <c r="L2154" s="18"/>
      <c r="M2154" s="18"/>
      <c r="N2154" s="18"/>
      <c r="O2154" s="18"/>
      <c r="P2154" s="18"/>
    </row>
    <row r="2155" spans="2:16" s="21" customFormat="1" ht="14.25" customHeight="1" x14ac:dyDescent="0.25">
      <c r="B2155" s="19"/>
      <c r="C2155" s="20"/>
      <c r="D2155" s="18"/>
      <c r="E2155" s="18"/>
      <c r="F2155" s="18"/>
      <c r="G2155" s="18"/>
      <c r="H2155" s="18"/>
      <c r="I2155" s="18"/>
      <c r="J2155" s="18"/>
      <c r="K2155" s="18"/>
      <c r="L2155" s="18"/>
      <c r="M2155" s="18"/>
      <c r="N2155" s="18"/>
      <c r="O2155" s="18"/>
      <c r="P2155" s="18"/>
    </row>
    <row r="2156" spans="2:16" s="21" customFormat="1" ht="14.25" customHeight="1" x14ac:dyDescent="0.25">
      <c r="B2156" s="19"/>
      <c r="C2156" s="20"/>
      <c r="D2156" s="18"/>
      <c r="E2156" s="18"/>
      <c r="F2156" s="18"/>
      <c r="G2156" s="18"/>
      <c r="H2156" s="18"/>
      <c r="I2156" s="18"/>
      <c r="J2156" s="18"/>
      <c r="K2156" s="18"/>
      <c r="L2156" s="18"/>
      <c r="M2156" s="18"/>
      <c r="N2156" s="18"/>
      <c r="O2156" s="18"/>
      <c r="P2156" s="18"/>
    </row>
    <row r="2157" spans="2:16" s="21" customFormat="1" ht="14.25" customHeight="1" x14ac:dyDescent="0.25">
      <c r="B2157" s="19"/>
      <c r="C2157" s="20"/>
      <c r="D2157" s="18"/>
      <c r="E2157" s="18"/>
      <c r="F2157" s="18"/>
      <c r="G2157" s="18"/>
      <c r="H2157" s="18"/>
      <c r="I2157" s="18"/>
      <c r="J2157" s="18"/>
      <c r="K2157" s="18"/>
      <c r="L2157" s="18"/>
      <c r="M2157" s="18"/>
      <c r="N2157" s="18"/>
      <c r="O2157" s="18"/>
      <c r="P2157" s="18"/>
    </row>
    <row r="2158" spans="2:16" s="21" customFormat="1" ht="14.25" customHeight="1" x14ac:dyDescent="0.25">
      <c r="B2158" s="19"/>
      <c r="C2158" s="20"/>
      <c r="D2158" s="18"/>
      <c r="E2158" s="18"/>
      <c r="F2158" s="18"/>
      <c r="G2158" s="18"/>
      <c r="H2158" s="18"/>
      <c r="I2158" s="18"/>
      <c r="J2158" s="18"/>
      <c r="K2158" s="18"/>
      <c r="L2158" s="18"/>
      <c r="M2158" s="18"/>
      <c r="N2158" s="18"/>
      <c r="O2158" s="18"/>
      <c r="P2158" s="18"/>
    </row>
    <row r="2159" spans="2:16" s="21" customFormat="1" ht="14.25" customHeight="1" x14ac:dyDescent="0.25">
      <c r="B2159" s="19"/>
      <c r="C2159" s="20"/>
      <c r="D2159" s="18"/>
      <c r="E2159" s="18"/>
      <c r="F2159" s="18"/>
      <c r="G2159" s="18"/>
      <c r="H2159" s="18"/>
      <c r="I2159" s="18"/>
      <c r="J2159" s="18"/>
      <c r="K2159" s="18"/>
      <c r="L2159" s="18"/>
      <c r="M2159" s="18"/>
      <c r="N2159" s="18"/>
      <c r="O2159" s="18"/>
      <c r="P2159" s="18"/>
    </row>
    <row r="2160" spans="2:16" s="21" customFormat="1" ht="14.25" customHeight="1" x14ac:dyDescent="0.25">
      <c r="B2160" s="19"/>
      <c r="C2160" s="20"/>
      <c r="D2160" s="18"/>
      <c r="E2160" s="18"/>
      <c r="F2160" s="18"/>
      <c r="G2160" s="18"/>
      <c r="H2160" s="18"/>
      <c r="I2160" s="18"/>
      <c r="J2160" s="18"/>
      <c r="K2160" s="18"/>
      <c r="L2160" s="18"/>
      <c r="M2160" s="18"/>
      <c r="N2160" s="18"/>
      <c r="O2160" s="18"/>
      <c r="P2160" s="18"/>
    </row>
    <row r="2161" spans="2:16" s="21" customFormat="1" ht="14.25" customHeight="1" x14ac:dyDescent="0.25">
      <c r="B2161" s="19"/>
      <c r="C2161" s="20"/>
      <c r="D2161" s="18"/>
      <c r="E2161" s="18"/>
      <c r="F2161" s="18"/>
      <c r="G2161" s="18"/>
      <c r="H2161" s="18"/>
      <c r="I2161" s="18"/>
      <c r="J2161" s="18"/>
      <c r="K2161" s="18"/>
      <c r="L2161" s="18"/>
      <c r="M2161" s="18"/>
      <c r="N2161" s="18"/>
      <c r="O2161" s="18"/>
      <c r="P2161" s="18"/>
    </row>
    <row r="2162" spans="2:16" s="21" customFormat="1" ht="14.25" customHeight="1" x14ac:dyDescent="0.25">
      <c r="B2162" s="19"/>
      <c r="C2162" s="20"/>
      <c r="D2162" s="18"/>
      <c r="E2162" s="18"/>
      <c r="F2162" s="18"/>
      <c r="G2162" s="18"/>
      <c r="H2162" s="18"/>
      <c r="I2162" s="18"/>
      <c r="J2162" s="18"/>
      <c r="K2162" s="18"/>
      <c r="L2162" s="18"/>
      <c r="M2162" s="18"/>
      <c r="N2162" s="18"/>
      <c r="O2162" s="18"/>
      <c r="P2162" s="18"/>
    </row>
    <row r="2163" spans="2:16" s="21" customFormat="1" ht="14.25" customHeight="1" x14ac:dyDescent="0.25">
      <c r="B2163" s="19"/>
      <c r="C2163" s="20"/>
      <c r="D2163" s="18"/>
      <c r="E2163" s="18"/>
      <c r="F2163" s="18"/>
      <c r="G2163" s="18"/>
      <c r="H2163" s="18"/>
      <c r="I2163" s="18"/>
      <c r="J2163" s="18"/>
      <c r="K2163" s="18"/>
      <c r="L2163" s="18"/>
      <c r="M2163" s="18"/>
      <c r="N2163" s="18"/>
      <c r="O2163" s="18"/>
      <c r="P2163" s="18"/>
    </row>
    <row r="2164" spans="2:16" s="21" customFormat="1" ht="14.25" customHeight="1" x14ac:dyDescent="0.25">
      <c r="B2164" s="19"/>
      <c r="C2164" s="20"/>
      <c r="D2164" s="18"/>
      <c r="E2164" s="18"/>
      <c r="F2164" s="18"/>
      <c r="G2164" s="18"/>
      <c r="H2164" s="18"/>
      <c r="I2164" s="18"/>
      <c r="J2164" s="18"/>
      <c r="K2164" s="18"/>
      <c r="L2164" s="18"/>
      <c r="M2164" s="18"/>
      <c r="N2164" s="18"/>
      <c r="O2164" s="18"/>
      <c r="P2164" s="18"/>
    </row>
    <row r="2165" spans="2:16" s="21" customFormat="1" ht="14.25" customHeight="1" x14ac:dyDescent="0.25">
      <c r="B2165" s="19"/>
      <c r="C2165" s="20"/>
      <c r="D2165" s="18"/>
      <c r="E2165" s="18"/>
      <c r="F2165" s="18"/>
      <c r="G2165" s="18"/>
      <c r="H2165" s="18"/>
      <c r="I2165" s="18"/>
      <c r="J2165" s="18"/>
      <c r="K2165" s="18"/>
      <c r="L2165" s="18"/>
      <c r="M2165" s="18"/>
      <c r="N2165" s="18"/>
      <c r="O2165" s="18"/>
      <c r="P2165" s="18"/>
    </row>
    <row r="2166" spans="2:16" s="21" customFormat="1" ht="14.25" customHeight="1" x14ac:dyDescent="0.25">
      <c r="B2166" s="19"/>
      <c r="C2166" s="20"/>
      <c r="D2166" s="18"/>
      <c r="E2166" s="18"/>
      <c r="F2166" s="18"/>
      <c r="G2166" s="18"/>
      <c r="H2166" s="18"/>
      <c r="I2166" s="18"/>
      <c r="J2166" s="18"/>
      <c r="K2166" s="18"/>
      <c r="L2166" s="18"/>
      <c r="M2166" s="18"/>
      <c r="N2166" s="18"/>
      <c r="O2166" s="18"/>
      <c r="P2166" s="18"/>
    </row>
    <row r="2167" spans="2:16" s="21" customFormat="1" ht="14.25" customHeight="1" x14ac:dyDescent="0.25">
      <c r="B2167" s="19"/>
      <c r="C2167" s="20"/>
      <c r="D2167" s="18"/>
      <c r="E2167" s="18"/>
      <c r="F2167" s="18"/>
      <c r="G2167" s="18"/>
      <c r="H2167" s="18"/>
      <c r="I2167" s="18"/>
      <c r="J2167" s="18"/>
      <c r="K2167" s="18"/>
      <c r="L2167" s="18"/>
      <c r="M2167" s="18"/>
      <c r="N2167" s="18"/>
      <c r="O2167" s="18"/>
      <c r="P2167" s="18"/>
    </row>
    <row r="2168" spans="2:16" s="21" customFormat="1" ht="14.25" customHeight="1" x14ac:dyDescent="0.25">
      <c r="B2168" s="19"/>
      <c r="C2168" s="20"/>
      <c r="D2168" s="18"/>
      <c r="E2168" s="18"/>
      <c r="F2168" s="18"/>
      <c r="G2168" s="18"/>
      <c r="H2168" s="18"/>
      <c r="I2168" s="18"/>
      <c r="J2168" s="18"/>
      <c r="K2168" s="18"/>
      <c r="L2168" s="18"/>
      <c r="M2168" s="18"/>
      <c r="N2168" s="18"/>
      <c r="O2168" s="18"/>
      <c r="P2168" s="18"/>
    </row>
    <row r="2169" spans="2:16" s="21" customFormat="1" ht="14.25" customHeight="1" x14ac:dyDescent="0.25">
      <c r="B2169" s="19"/>
      <c r="C2169" s="20"/>
      <c r="D2169" s="18"/>
      <c r="E2169" s="18"/>
      <c r="F2169" s="18"/>
      <c r="G2169" s="18"/>
      <c r="H2169" s="18"/>
      <c r="I2169" s="18"/>
      <c r="J2169" s="18"/>
      <c r="K2169" s="18"/>
      <c r="L2169" s="18"/>
      <c r="M2169" s="18"/>
      <c r="N2169" s="18"/>
      <c r="O2169" s="18"/>
      <c r="P2169" s="18"/>
    </row>
    <row r="2170" spans="2:16" s="21" customFormat="1" ht="14.25" customHeight="1" x14ac:dyDescent="0.25">
      <c r="B2170" s="19"/>
      <c r="C2170" s="20"/>
      <c r="D2170" s="18"/>
      <c r="E2170" s="18"/>
      <c r="F2170" s="18"/>
      <c r="G2170" s="18"/>
      <c r="H2170" s="18"/>
      <c r="I2170" s="18"/>
      <c r="J2170" s="18"/>
      <c r="K2170" s="18"/>
      <c r="L2170" s="18"/>
      <c r="M2170" s="18"/>
      <c r="N2170" s="18"/>
      <c r="O2170" s="18"/>
      <c r="P2170" s="18"/>
    </row>
    <row r="2171" spans="2:16" s="21" customFormat="1" ht="14.25" customHeight="1" x14ac:dyDescent="0.25">
      <c r="B2171" s="19"/>
      <c r="C2171" s="20"/>
      <c r="D2171" s="18"/>
      <c r="E2171" s="18"/>
      <c r="F2171" s="18"/>
      <c r="G2171" s="18"/>
      <c r="H2171" s="18"/>
      <c r="I2171" s="18"/>
      <c r="J2171" s="18"/>
      <c r="K2171" s="18"/>
      <c r="L2171" s="18"/>
      <c r="M2171" s="18"/>
      <c r="N2171" s="18"/>
      <c r="O2171" s="18"/>
      <c r="P2171" s="18"/>
    </row>
    <row r="2172" spans="2:16" s="21" customFormat="1" ht="14.25" customHeight="1" x14ac:dyDescent="0.25">
      <c r="B2172" s="19"/>
      <c r="C2172" s="20"/>
      <c r="D2172" s="18"/>
      <c r="E2172" s="18"/>
      <c r="F2172" s="18"/>
      <c r="G2172" s="18"/>
      <c r="H2172" s="18"/>
      <c r="I2172" s="18"/>
      <c r="J2172" s="18"/>
      <c r="K2172" s="18"/>
      <c r="L2172" s="18"/>
      <c r="M2172" s="18"/>
      <c r="N2172" s="18"/>
      <c r="O2172" s="18"/>
      <c r="P2172" s="18"/>
    </row>
    <row r="2173" spans="2:16" s="21" customFormat="1" ht="14.25" customHeight="1" x14ac:dyDescent="0.25">
      <c r="B2173" s="19"/>
      <c r="C2173" s="20"/>
      <c r="D2173" s="18"/>
      <c r="E2173" s="18"/>
      <c r="F2173" s="18"/>
      <c r="G2173" s="18"/>
      <c r="H2173" s="18"/>
      <c r="I2173" s="18"/>
      <c r="J2173" s="18"/>
      <c r="K2173" s="18"/>
      <c r="L2173" s="18"/>
      <c r="M2173" s="18"/>
      <c r="N2173" s="18"/>
      <c r="O2173" s="18"/>
      <c r="P2173" s="18"/>
    </row>
    <row r="2174" spans="2:16" s="21" customFormat="1" ht="14.25" customHeight="1" x14ac:dyDescent="0.25">
      <c r="B2174" s="19"/>
      <c r="C2174" s="20"/>
      <c r="D2174" s="18"/>
      <c r="E2174" s="18"/>
      <c r="F2174" s="18"/>
      <c r="G2174" s="18"/>
      <c r="H2174" s="18"/>
      <c r="I2174" s="18"/>
      <c r="J2174" s="18"/>
      <c r="K2174" s="18"/>
      <c r="L2174" s="18"/>
      <c r="M2174" s="18"/>
      <c r="N2174" s="18"/>
      <c r="O2174" s="18"/>
      <c r="P2174" s="18"/>
    </row>
    <row r="2175" spans="2:16" s="21" customFormat="1" ht="14.25" customHeight="1" x14ac:dyDescent="0.25">
      <c r="B2175" s="19"/>
      <c r="C2175" s="20"/>
      <c r="D2175" s="18"/>
      <c r="E2175" s="18"/>
      <c r="F2175" s="18"/>
      <c r="G2175" s="18"/>
      <c r="H2175" s="18"/>
      <c r="I2175" s="18"/>
      <c r="J2175" s="18"/>
      <c r="K2175" s="18"/>
      <c r="L2175" s="18"/>
      <c r="M2175" s="18"/>
      <c r="N2175" s="18"/>
      <c r="O2175" s="18"/>
      <c r="P2175" s="18"/>
    </row>
    <row r="2176" spans="2:16" s="21" customFormat="1" ht="14.25" customHeight="1" x14ac:dyDescent="0.25">
      <c r="B2176" s="19"/>
      <c r="C2176" s="20"/>
      <c r="D2176" s="18"/>
      <c r="E2176" s="18"/>
      <c r="F2176" s="18"/>
      <c r="G2176" s="18"/>
      <c r="H2176" s="18"/>
      <c r="I2176" s="18"/>
      <c r="J2176" s="18"/>
      <c r="K2176" s="18"/>
      <c r="L2176" s="18"/>
      <c r="M2176" s="18"/>
      <c r="N2176" s="18"/>
      <c r="O2176" s="18"/>
      <c r="P2176" s="18"/>
    </row>
    <row r="2177" spans="2:16" s="21" customFormat="1" ht="14.25" customHeight="1" x14ac:dyDescent="0.25">
      <c r="B2177" s="19"/>
      <c r="C2177" s="20"/>
      <c r="D2177" s="18"/>
      <c r="E2177" s="18"/>
      <c r="F2177" s="18"/>
      <c r="G2177" s="18"/>
      <c r="H2177" s="18"/>
      <c r="I2177" s="18"/>
      <c r="J2177" s="18"/>
      <c r="K2177" s="18"/>
      <c r="L2177" s="18"/>
      <c r="M2177" s="18"/>
      <c r="N2177" s="18"/>
      <c r="O2177" s="18"/>
      <c r="P2177" s="18"/>
    </row>
    <row r="2178" spans="2:16" s="21" customFormat="1" ht="14.25" customHeight="1" x14ac:dyDescent="0.25">
      <c r="B2178" s="19"/>
      <c r="C2178" s="20"/>
      <c r="D2178" s="18"/>
      <c r="E2178" s="18"/>
      <c r="F2178" s="18"/>
      <c r="G2178" s="18"/>
      <c r="H2178" s="18"/>
      <c r="I2178" s="18"/>
      <c r="J2178" s="18"/>
      <c r="K2178" s="18"/>
      <c r="L2178" s="18"/>
      <c r="M2178" s="18"/>
      <c r="N2178" s="18"/>
      <c r="O2178" s="18"/>
      <c r="P2178" s="18"/>
    </row>
    <row r="2179" spans="2:16" s="21" customFormat="1" ht="14.25" customHeight="1" x14ac:dyDescent="0.25">
      <c r="B2179" s="19"/>
      <c r="C2179" s="20"/>
      <c r="D2179" s="18"/>
      <c r="E2179" s="18"/>
      <c r="F2179" s="18"/>
      <c r="G2179" s="18"/>
      <c r="H2179" s="18"/>
      <c r="I2179" s="18"/>
      <c r="J2179" s="18"/>
      <c r="K2179" s="18"/>
      <c r="L2179" s="18"/>
      <c r="M2179" s="18"/>
      <c r="N2179" s="18"/>
      <c r="O2179" s="18"/>
      <c r="P2179" s="18"/>
    </row>
    <row r="2180" spans="2:16" s="21" customFormat="1" ht="14.25" customHeight="1" x14ac:dyDescent="0.25">
      <c r="B2180" s="19"/>
      <c r="C2180" s="20"/>
      <c r="D2180" s="18"/>
      <c r="E2180" s="18"/>
      <c r="F2180" s="18"/>
      <c r="G2180" s="18"/>
      <c r="H2180" s="18"/>
      <c r="I2180" s="18"/>
      <c r="J2180" s="18"/>
      <c r="K2180" s="18"/>
      <c r="L2180" s="18"/>
      <c r="M2180" s="18"/>
      <c r="N2180" s="18"/>
      <c r="O2180" s="18"/>
      <c r="P2180" s="18"/>
    </row>
    <row r="2181" spans="2:16" s="21" customFormat="1" ht="14.25" customHeight="1" x14ac:dyDescent="0.25">
      <c r="B2181" s="19"/>
      <c r="C2181" s="20"/>
      <c r="D2181" s="18"/>
      <c r="E2181" s="18"/>
      <c r="F2181" s="18"/>
      <c r="G2181" s="18"/>
      <c r="H2181" s="18"/>
      <c r="I2181" s="18"/>
      <c r="J2181" s="18"/>
      <c r="K2181" s="18"/>
      <c r="L2181" s="18"/>
      <c r="M2181" s="18"/>
      <c r="N2181" s="18"/>
      <c r="O2181" s="18"/>
      <c r="P2181" s="18"/>
    </row>
    <row r="2182" spans="2:16" s="21" customFormat="1" ht="14.25" customHeight="1" x14ac:dyDescent="0.25">
      <c r="B2182" s="19"/>
      <c r="C2182" s="20"/>
      <c r="D2182" s="18"/>
      <c r="E2182" s="18"/>
      <c r="F2182" s="18"/>
      <c r="G2182" s="18"/>
      <c r="H2182" s="18"/>
      <c r="I2182" s="18"/>
      <c r="J2182" s="18"/>
      <c r="K2182" s="18"/>
      <c r="L2182" s="18"/>
      <c r="M2182" s="18"/>
      <c r="N2182" s="18"/>
      <c r="O2182" s="18"/>
      <c r="P2182" s="18"/>
    </row>
    <row r="2183" spans="2:16" s="21" customFormat="1" ht="14.25" customHeight="1" x14ac:dyDescent="0.25">
      <c r="B2183" s="19"/>
      <c r="C2183" s="20"/>
      <c r="D2183" s="18"/>
      <c r="E2183" s="18"/>
      <c r="F2183" s="18"/>
      <c r="G2183" s="18"/>
      <c r="H2183" s="18"/>
      <c r="I2183" s="18"/>
      <c r="J2183" s="18"/>
      <c r="K2183" s="18"/>
      <c r="L2183" s="18"/>
      <c r="M2183" s="18"/>
      <c r="N2183" s="18"/>
      <c r="O2183" s="18"/>
      <c r="P2183" s="18"/>
    </row>
    <row r="2184" spans="2:16" s="21" customFormat="1" ht="14.25" customHeight="1" x14ac:dyDescent="0.25">
      <c r="B2184" s="19"/>
      <c r="C2184" s="20"/>
      <c r="D2184" s="18"/>
      <c r="E2184" s="18"/>
      <c r="F2184" s="18"/>
      <c r="G2184" s="18"/>
      <c r="H2184" s="18"/>
      <c r="I2184" s="18"/>
      <c r="J2184" s="18"/>
      <c r="K2184" s="18"/>
      <c r="L2184" s="18"/>
      <c r="M2184" s="18"/>
      <c r="N2184" s="18"/>
      <c r="O2184" s="18"/>
      <c r="P2184" s="18"/>
    </row>
    <row r="2185" spans="2:16" s="21" customFormat="1" ht="14.25" customHeight="1" x14ac:dyDescent="0.25">
      <c r="B2185" s="19"/>
      <c r="C2185" s="20"/>
      <c r="D2185" s="18"/>
      <c r="E2185" s="18"/>
      <c r="F2185" s="18"/>
      <c r="G2185" s="18"/>
      <c r="H2185" s="18"/>
      <c r="I2185" s="18"/>
      <c r="J2185" s="18"/>
      <c r="K2185" s="18"/>
      <c r="L2185" s="18"/>
      <c r="M2185" s="18"/>
      <c r="N2185" s="18"/>
      <c r="O2185" s="18"/>
      <c r="P2185" s="18"/>
    </row>
    <row r="2186" spans="2:16" s="21" customFormat="1" ht="14.25" customHeight="1" x14ac:dyDescent="0.25">
      <c r="B2186" s="19"/>
      <c r="C2186" s="20"/>
      <c r="D2186" s="18"/>
      <c r="E2186" s="18"/>
      <c r="F2186" s="18"/>
      <c r="G2186" s="18"/>
      <c r="H2186" s="18"/>
      <c r="I2186" s="18"/>
      <c r="J2186" s="18"/>
      <c r="K2186" s="18"/>
      <c r="L2186" s="18"/>
      <c r="M2186" s="18"/>
      <c r="N2186" s="18"/>
      <c r="O2186" s="18"/>
      <c r="P2186" s="18"/>
    </row>
    <row r="2187" spans="2:16" s="21" customFormat="1" ht="14.25" customHeight="1" x14ac:dyDescent="0.25">
      <c r="B2187" s="19"/>
      <c r="C2187" s="20"/>
      <c r="D2187" s="18"/>
      <c r="E2187" s="18"/>
      <c r="F2187" s="18"/>
      <c r="G2187" s="18"/>
      <c r="H2187" s="18"/>
      <c r="I2187" s="18"/>
      <c r="J2187" s="18"/>
      <c r="K2187" s="18"/>
      <c r="L2187" s="18"/>
      <c r="M2187" s="18"/>
      <c r="N2187" s="18"/>
      <c r="O2187" s="18"/>
      <c r="P2187" s="18"/>
    </row>
    <row r="2188" spans="2:16" s="21" customFormat="1" ht="14.25" customHeight="1" x14ac:dyDescent="0.25">
      <c r="B2188" s="19"/>
      <c r="C2188" s="20"/>
      <c r="D2188" s="18"/>
      <c r="E2188" s="18"/>
      <c r="F2188" s="18"/>
      <c r="G2188" s="18"/>
      <c r="H2188" s="18"/>
      <c r="I2188" s="18"/>
      <c r="J2188" s="18"/>
      <c r="K2188" s="18"/>
      <c r="L2188" s="18"/>
      <c r="M2188" s="18"/>
      <c r="N2188" s="18"/>
      <c r="O2188" s="18"/>
      <c r="P2188" s="18"/>
    </row>
    <row r="2189" spans="2:16" s="21" customFormat="1" ht="14.25" customHeight="1" x14ac:dyDescent="0.25">
      <c r="B2189" s="19"/>
      <c r="C2189" s="20"/>
      <c r="D2189" s="18"/>
      <c r="E2189" s="18"/>
      <c r="F2189" s="18"/>
      <c r="G2189" s="18"/>
      <c r="H2189" s="18"/>
      <c r="I2189" s="18"/>
      <c r="J2189" s="18"/>
      <c r="K2189" s="18"/>
      <c r="L2189" s="18"/>
      <c r="M2189" s="18"/>
      <c r="N2189" s="18"/>
      <c r="O2189" s="18"/>
      <c r="P2189" s="18"/>
    </row>
    <row r="2190" spans="2:16" s="21" customFormat="1" ht="14.25" customHeight="1" x14ac:dyDescent="0.25">
      <c r="B2190" s="19"/>
      <c r="C2190" s="20"/>
      <c r="D2190" s="18"/>
      <c r="E2190" s="18"/>
      <c r="F2190" s="18"/>
      <c r="G2190" s="18"/>
      <c r="H2190" s="18"/>
      <c r="I2190" s="18"/>
      <c r="J2190" s="18"/>
      <c r="K2190" s="18"/>
      <c r="L2190" s="18"/>
      <c r="M2190" s="18"/>
      <c r="N2190" s="18"/>
      <c r="O2190" s="18"/>
      <c r="P2190" s="18"/>
    </row>
    <row r="2191" spans="2:16" s="21" customFormat="1" ht="14.25" customHeight="1" x14ac:dyDescent="0.25">
      <c r="B2191" s="19"/>
      <c r="C2191" s="20"/>
      <c r="D2191" s="18"/>
      <c r="E2191" s="18"/>
      <c r="F2191" s="18"/>
      <c r="G2191" s="18"/>
      <c r="H2191" s="18"/>
      <c r="I2191" s="18"/>
      <c r="J2191" s="18"/>
      <c r="K2191" s="18"/>
      <c r="L2191" s="18"/>
      <c r="M2191" s="18"/>
      <c r="N2191" s="18"/>
      <c r="O2191" s="18"/>
      <c r="P2191" s="18"/>
    </row>
    <row r="2192" spans="2:16" s="21" customFormat="1" ht="14.25" customHeight="1" x14ac:dyDescent="0.25">
      <c r="B2192" s="19"/>
      <c r="C2192" s="20"/>
      <c r="D2192" s="18"/>
      <c r="E2192" s="18"/>
      <c r="F2192" s="18"/>
      <c r="G2192" s="18"/>
      <c r="H2192" s="18"/>
      <c r="I2192" s="18"/>
      <c r="J2192" s="18"/>
      <c r="K2192" s="18"/>
      <c r="L2192" s="18"/>
      <c r="M2192" s="18"/>
      <c r="N2192" s="18"/>
      <c r="O2192" s="18"/>
      <c r="P2192" s="18"/>
    </row>
    <row r="2193" spans="2:16" s="21" customFormat="1" ht="14.25" customHeight="1" x14ac:dyDescent="0.25">
      <c r="B2193" s="19"/>
      <c r="C2193" s="20"/>
      <c r="D2193" s="18"/>
      <c r="E2193" s="18"/>
      <c r="F2193" s="18"/>
      <c r="G2193" s="18"/>
      <c r="H2193" s="18"/>
      <c r="I2193" s="18"/>
      <c r="J2193" s="18"/>
      <c r="K2193" s="18"/>
      <c r="L2193" s="18"/>
      <c r="M2193" s="18"/>
      <c r="N2193" s="18"/>
      <c r="O2193" s="18"/>
      <c r="P2193" s="18"/>
    </row>
    <row r="2194" spans="2:16" s="21" customFormat="1" ht="14.25" customHeight="1" x14ac:dyDescent="0.25">
      <c r="B2194" s="19"/>
      <c r="C2194" s="20"/>
      <c r="D2194" s="18"/>
      <c r="E2194" s="18"/>
      <c r="F2194" s="18"/>
      <c r="G2194" s="18"/>
      <c r="H2194" s="18"/>
      <c r="I2194" s="18"/>
      <c r="J2194" s="18"/>
      <c r="K2194" s="18"/>
      <c r="L2194" s="18"/>
      <c r="M2194" s="18"/>
      <c r="N2194" s="18"/>
      <c r="O2194" s="18"/>
      <c r="P2194" s="18"/>
    </row>
    <row r="2195" spans="2:16" s="21" customFormat="1" ht="14.25" customHeight="1" x14ac:dyDescent="0.25">
      <c r="B2195" s="19"/>
      <c r="C2195" s="20"/>
      <c r="D2195" s="18"/>
      <c r="E2195" s="18"/>
      <c r="F2195" s="18"/>
      <c r="G2195" s="18"/>
      <c r="H2195" s="18"/>
      <c r="I2195" s="18"/>
      <c r="J2195" s="18"/>
      <c r="K2195" s="18"/>
      <c r="L2195" s="18"/>
      <c r="M2195" s="18"/>
      <c r="N2195" s="18"/>
      <c r="O2195" s="18"/>
      <c r="P2195" s="18"/>
    </row>
    <row r="2196" spans="2:16" s="21" customFormat="1" ht="14.25" customHeight="1" x14ac:dyDescent="0.25">
      <c r="B2196" s="19"/>
      <c r="C2196" s="20"/>
      <c r="D2196" s="18"/>
      <c r="E2196" s="18"/>
      <c r="F2196" s="18"/>
      <c r="G2196" s="18"/>
      <c r="H2196" s="18"/>
      <c r="I2196" s="18"/>
      <c r="J2196" s="18"/>
      <c r="K2196" s="18"/>
      <c r="L2196" s="18"/>
      <c r="M2196" s="18"/>
      <c r="N2196" s="18"/>
      <c r="O2196" s="18"/>
      <c r="P2196" s="18"/>
    </row>
    <row r="2197" spans="2:16" s="21" customFormat="1" ht="14.25" customHeight="1" x14ac:dyDescent="0.25">
      <c r="B2197" s="19"/>
      <c r="C2197" s="20"/>
      <c r="D2197" s="18"/>
      <c r="E2197" s="18"/>
      <c r="F2197" s="18"/>
      <c r="G2197" s="18"/>
      <c r="H2197" s="18"/>
      <c r="I2197" s="18"/>
      <c r="J2197" s="18"/>
      <c r="K2197" s="18"/>
      <c r="L2197" s="18"/>
      <c r="M2197" s="18"/>
      <c r="N2197" s="18"/>
      <c r="O2197" s="18"/>
      <c r="P2197" s="18"/>
    </row>
    <row r="2198" spans="2:16" s="21" customFormat="1" ht="14.25" customHeight="1" x14ac:dyDescent="0.25">
      <c r="B2198" s="19"/>
      <c r="C2198" s="20"/>
      <c r="D2198" s="18"/>
      <c r="E2198" s="18"/>
      <c r="F2198" s="18"/>
      <c r="G2198" s="18"/>
      <c r="H2198" s="18"/>
      <c r="I2198" s="18"/>
      <c r="J2198" s="18"/>
      <c r="K2198" s="18"/>
      <c r="L2198" s="18"/>
      <c r="M2198" s="18"/>
      <c r="N2198" s="18"/>
      <c r="O2198" s="18"/>
      <c r="P2198" s="18"/>
    </row>
    <row r="2199" spans="2:16" s="21" customFormat="1" ht="14.25" customHeight="1" x14ac:dyDescent="0.25">
      <c r="B2199" s="19"/>
      <c r="C2199" s="20"/>
      <c r="D2199" s="18"/>
      <c r="E2199" s="18"/>
      <c r="F2199" s="18"/>
      <c r="G2199" s="18"/>
      <c r="H2199" s="18"/>
      <c r="I2199" s="18"/>
      <c r="J2199" s="18"/>
      <c r="K2199" s="18"/>
      <c r="L2199" s="18"/>
      <c r="M2199" s="18"/>
      <c r="N2199" s="18"/>
      <c r="O2199" s="18"/>
      <c r="P2199" s="18"/>
    </row>
    <row r="2200" spans="2:16" s="21" customFormat="1" ht="14.25" customHeight="1" x14ac:dyDescent="0.25">
      <c r="B2200" s="19"/>
      <c r="C2200" s="20"/>
      <c r="D2200" s="18"/>
      <c r="E2200" s="18"/>
      <c r="F2200" s="18"/>
      <c r="G2200" s="18"/>
      <c r="H2200" s="18"/>
      <c r="I2200" s="18"/>
      <c r="J2200" s="18"/>
      <c r="K2200" s="18"/>
      <c r="L2200" s="18"/>
      <c r="M2200" s="18"/>
      <c r="N2200" s="18"/>
      <c r="O2200" s="18"/>
      <c r="P2200" s="18"/>
    </row>
    <row r="2201" spans="2:16" s="21" customFormat="1" ht="14.25" customHeight="1" x14ac:dyDescent="0.25">
      <c r="B2201" s="19"/>
      <c r="C2201" s="20"/>
      <c r="D2201" s="18"/>
      <c r="E2201" s="18"/>
      <c r="F2201" s="18"/>
      <c r="G2201" s="18"/>
      <c r="H2201" s="18"/>
      <c r="I2201" s="18"/>
      <c r="J2201" s="18"/>
      <c r="K2201" s="18"/>
      <c r="L2201" s="18"/>
      <c r="M2201" s="18"/>
      <c r="N2201" s="18"/>
      <c r="O2201" s="18"/>
      <c r="P2201" s="18"/>
    </row>
    <row r="2202" spans="2:16" s="21" customFormat="1" ht="14.25" customHeight="1" x14ac:dyDescent="0.25">
      <c r="B2202" s="19"/>
      <c r="C2202" s="20"/>
      <c r="D2202" s="18"/>
      <c r="E2202" s="18"/>
      <c r="F2202" s="18"/>
      <c r="G2202" s="18"/>
      <c r="H2202" s="18"/>
      <c r="I2202" s="18"/>
      <c r="J2202" s="18"/>
      <c r="K2202" s="18"/>
      <c r="L2202" s="18"/>
      <c r="M2202" s="18"/>
      <c r="N2202" s="18"/>
      <c r="O2202" s="18"/>
      <c r="P2202" s="18"/>
    </row>
    <row r="2203" spans="2:16" s="21" customFormat="1" ht="14.25" customHeight="1" x14ac:dyDescent="0.25">
      <c r="B2203" s="19"/>
      <c r="C2203" s="20"/>
      <c r="D2203" s="18"/>
      <c r="E2203" s="18"/>
      <c r="F2203" s="18"/>
      <c r="G2203" s="18"/>
      <c r="H2203" s="18"/>
      <c r="I2203" s="18"/>
      <c r="J2203" s="18"/>
      <c r="K2203" s="18"/>
      <c r="L2203" s="18"/>
      <c r="M2203" s="18"/>
      <c r="N2203" s="18"/>
      <c r="O2203" s="18"/>
      <c r="P2203" s="18"/>
    </row>
    <row r="2204" spans="2:16" s="21" customFormat="1" ht="14.25" customHeight="1" x14ac:dyDescent="0.25">
      <c r="B2204" s="19"/>
      <c r="C2204" s="20"/>
      <c r="D2204" s="18"/>
      <c r="E2204" s="18"/>
      <c r="F2204" s="18"/>
      <c r="G2204" s="18"/>
      <c r="H2204" s="18"/>
      <c r="I2204" s="18"/>
      <c r="J2204" s="18"/>
      <c r="K2204" s="18"/>
      <c r="L2204" s="18"/>
      <c r="M2204" s="18"/>
      <c r="N2204" s="18"/>
      <c r="O2204" s="18"/>
      <c r="P2204" s="18"/>
    </row>
    <row r="2205" spans="2:16" s="21" customFormat="1" ht="14.25" customHeight="1" x14ac:dyDescent="0.25">
      <c r="B2205" s="19"/>
      <c r="C2205" s="20"/>
      <c r="D2205" s="18"/>
      <c r="E2205" s="18"/>
      <c r="F2205" s="18"/>
      <c r="G2205" s="18"/>
      <c r="H2205" s="18"/>
      <c r="I2205" s="18"/>
      <c r="J2205" s="18"/>
      <c r="K2205" s="18"/>
      <c r="L2205" s="18"/>
      <c r="M2205" s="18"/>
      <c r="N2205" s="18"/>
      <c r="O2205" s="18"/>
      <c r="P2205" s="18"/>
    </row>
    <row r="2206" spans="2:16" s="21" customFormat="1" ht="14.25" customHeight="1" x14ac:dyDescent="0.25">
      <c r="B2206" s="19"/>
      <c r="C2206" s="20"/>
      <c r="D2206" s="18"/>
      <c r="E2206" s="18"/>
      <c r="F2206" s="18"/>
      <c r="G2206" s="18"/>
      <c r="H2206" s="18"/>
      <c r="I2206" s="18"/>
      <c r="J2206" s="18"/>
      <c r="K2206" s="18"/>
      <c r="L2206" s="18"/>
      <c r="M2206" s="18"/>
      <c r="N2206" s="18"/>
      <c r="O2206" s="18"/>
      <c r="P2206" s="18"/>
    </row>
    <row r="2207" spans="2:16" s="21" customFormat="1" ht="14.25" customHeight="1" x14ac:dyDescent="0.25">
      <c r="B2207" s="19"/>
      <c r="C2207" s="20"/>
      <c r="D2207" s="18"/>
      <c r="E2207" s="18"/>
      <c r="F2207" s="18"/>
      <c r="G2207" s="18"/>
      <c r="H2207" s="18"/>
      <c r="I2207" s="18"/>
      <c r="J2207" s="18"/>
      <c r="K2207" s="18"/>
      <c r="L2207" s="18"/>
      <c r="M2207" s="18"/>
      <c r="N2207" s="18"/>
      <c r="O2207" s="18"/>
      <c r="P2207" s="18"/>
    </row>
    <row r="2208" spans="2:16" s="21" customFormat="1" ht="14.25" customHeight="1" x14ac:dyDescent="0.25">
      <c r="B2208" s="19"/>
      <c r="C2208" s="20"/>
      <c r="D2208" s="18"/>
      <c r="E2208" s="18"/>
      <c r="F2208" s="18"/>
      <c r="G2208" s="18"/>
      <c r="H2208" s="18"/>
      <c r="I2208" s="18"/>
      <c r="J2208" s="18"/>
      <c r="K2208" s="18"/>
      <c r="L2208" s="18"/>
      <c r="M2208" s="18"/>
      <c r="N2208" s="18"/>
      <c r="O2208" s="18"/>
      <c r="P2208" s="18"/>
    </row>
    <row r="2209" spans="2:16" s="21" customFormat="1" ht="14.25" customHeight="1" x14ac:dyDescent="0.25">
      <c r="B2209" s="19"/>
      <c r="C2209" s="20"/>
      <c r="D2209" s="18"/>
      <c r="E2209" s="18"/>
      <c r="F2209" s="18"/>
      <c r="G2209" s="18"/>
      <c r="H2209" s="18"/>
      <c r="I2209" s="18"/>
      <c r="J2209" s="18"/>
      <c r="K2209" s="18"/>
      <c r="L2209" s="18"/>
      <c r="M2209" s="18"/>
      <c r="N2209" s="18"/>
      <c r="O2209" s="18"/>
      <c r="P2209" s="18"/>
    </row>
    <row r="2210" spans="2:16" s="21" customFormat="1" ht="14.25" customHeight="1" x14ac:dyDescent="0.25">
      <c r="B2210" s="19"/>
      <c r="C2210" s="20"/>
      <c r="D2210" s="18"/>
      <c r="E2210" s="18"/>
      <c r="F2210" s="18"/>
      <c r="G2210" s="18"/>
      <c r="H2210" s="18"/>
      <c r="I2210" s="18"/>
      <c r="J2210" s="18"/>
      <c r="K2210" s="18"/>
      <c r="L2210" s="18"/>
      <c r="M2210" s="18"/>
      <c r="N2210" s="18"/>
      <c r="O2210" s="18"/>
      <c r="P2210" s="18"/>
    </row>
    <row r="2211" spans="2:16" s="21" customFormat="1" ht="14.25" customHeight="1" x14ac:dyDescent="0.25">
      <c r="B2211" s="19"/>
      <c r="C2211" s="20"/>
      <c r="D2211" s="18"/>
      <c r="E2211" s="18"/>
      <c r="F2211" s="18"/>
      <c r="G2211" s="18"/>
      <c r="H2211" s="18"/>
      <c r="I2211" s="18"/>
      <c r="J2211" s="18"/>
      <c r="K2211" s="18"/>
      <c r="L2211" s="18"/>
      <c r="M2211" s="18"/>
      <c r="N2211" s="18"/>
      <c r="O2211" s="18"/>
      <c r="P2211" s="18"/>
    </row>
    <row r="2212" spans="2:16" s="21" customFormat="1" ht="14.25" customHeight="1" x14ac:dyDescent="0.25">
      <c r="B2212" s="19"/>
      <c r="C2212" s="20"/>
      <c r="D2212" s="18"/>
      <c r="E2212" s="18"/>
      <c r="F2212" s="18"/>
      <c r="G2212" s="18"/>
      <c r="H2212" s="18"/>
      <c r="I2212" s="18"/>
      <c r="J2212" s="18"/>
      <c r="K2212" s="18"/>
      <c r="L2212" s="18"/>
      <c r="M2212" s="18"/>
      <c r="N2212" s="18"/>
      <c r="O2212" s="18"/>
      <c r="P2212" s="18"/>
    </row>
    <row r="2213" spans="2:16" s="21" customFormat="1" ht="14.25" customHeight="1" x14ac:dyDescent="0.25">
      <c r="B2213" s="19"/>
      <c r="C2213" s="20"/>
      <c r="D2213" s="18"/>
      <c r="E2213" s="18"/>
      <c r="F2213" s="18"/>
      <c r="G2213" s="18"/>
      <c r="H2213" s="18"/>
      <c r="I2213" s="18"/>
      <c r="J2213" s="18"/>
      <c r="K2213" s="18"/>
      <c r="L2213" s="18"/>
      <c r="M2213" s="18"/>
      <c r="N2213" s="18"/>
      <c r="O2213" s="18"/>
      <c r="P2213" s="18"/>
    </row>
    <row r="2214" spans="2:16" s="21" customFormat="1" ht="14.25" customHeight="1" x14ac:dyDescent="0.25">
      <c r="B2214" s="19"/>
      <c r="C2214" s="20"/>
      <c r="D2214" s="18"/>
      <c r="E2214" s="18"/>
      <c r="F2214" s="18"/>
      <c r="G2214" s="18"/>
      <c r="H2214" s="18"/>
      <c r="I2214" s="18"/>
      <c r="J2214" s="18"/>
      <c r="K2214" s="18"/>
      <c r="L2214" s="18"/>
      <c r="M2214" s="18"/>
      <c r="N2214" s="18"/>
      <c r="O2214" s="18"/>
      <c r="P2214" s="18"/>
    </row>
    <row r="2215" spans="2:16" s="21" customFormat="1" ht="14.25" customHeight="1" x14ac:dyDescent="0.25">
      <c r="B2215" s="19"/>
      <c r="C2215" s="20"/>
      <c r="D2215" s="18"/>
      <c r="E2215" s="18"/>
      <c r="F2215" s="18"/>
      <c r="G2215" s="18"/>
      <c r="H2215" s="18"/>
      <c r="I2215" s="18"/>
      <c r="J2215" s="18"/>
      <c r="K2215" s="18"/>
      <c r="L2215" s="18"/>
      <c r="M2215" s="18"/>
      <c r="N2215" s="18"/>
      <c r="O2215" s="18"/>
      <c r="P2215" s="18"/>
    </row>
    <row r="2216" spans="2:16" s="21" customFormat="1" ht="14.25" customHeight="1" x14ac:dyDescent="0.25">
      <c r="B2216" s="19"/>
      <c r="C2216" s="20"/>
      <c r="D2216" s="18"/>
      <c r="E2216" s="18"/>
      <c r="F2216" s="18"/>
      <c r="G2216" s="18"/>
      <c r="H2216" s="18"/>
      <c r="I2216" s="18"/>
      <c r="J2216" s="18"/>
      <c r="K2216" s="18"/>
      <c r="L2216" s="18"/>
      <c r="M2216" s="18"/>
      <c r="N2216" s="18"/>
      <c r="O2216" s="18"/>
      <c r="P2216" s="18"/>
    </row>
    <row r="2217" spans="2:16" s="21" customFormat="1" ht="14.25" customHeight="1" x14ac:dyDescent="0.25">
      <c r="B2217" s="19"/>
      <c r="C2217" s="20"/>
      <c r="D2217" s="18"/>
      <c r="E2217" s="18"/>
      <c r="F2217" s="18"/>
      <c r="G2217" s="18"/>
      <c r="H2217" s="18"/>
      <c r="I2217" s="18"/>
      <c r="J2217" s="18"/>
      <c r="K2217" s="18"/>
      <c r="L2217" s="18"/>
      <c r="M2217" s="18"/>
      <c r="N2217" s="18"/>
      <c r="O2217" s="18"/>
      <c r="P2217" s="18"/>
    </row>
    <row r="2218" spans="2:16" s="21" customFormat="1" ht="14.25" customHeight="1" x14ac:dyDescent="0.25">
      <c r="B2218" s="19"/>
      <c r="C2218" s="20"/>
      <c r="D2218" s="18"/>
      <c r="E2218" s="18"/>
      <c r="F2218" s="18"/>
      <c r="G2218" s="18"/>
      <c r="H2218" s="18"/>
      <c r="I2218" s="18"/>
      <c r="J2218" s="18"/>
      <c r="K2218" s="18"/>
      <c r="L2218" s="18"/>
      <c r="M2218" s="18"/>
      <c r="N2218" s="18"/>
      <c r="O2218" s="18"/>
      <c r="P2218" s="18"/>
    </row>
    <row r="2219" spans="2:16" s="21" customFormat="1" ht="14.25" customHeight="1" x14ac:dyDescent="0.25">
      <c r="B2219" s="19"/>
      <c r="C2219" s="20"/>
      <c r="D2219" s="18"/>
      <c r="E2219" s="18"/>
      <c r="F2219" s="18"/>
      <c r="G2219" s="18"/>
      <c r="H2219" s="18"/>
      <c r="I2219" s="18"/>
      <c r="J2219" s="18"/>
      <c r="K2219" s="18"/>
      <c r="L2219" s="18"/>
      <c r="M2219" s="18"/>
      <c r="N2219" s="18"/>
      <c r="O2219" s="18"/>
      <c r="P2219" s="18"/>
    </row>
    <row r="2220" spans="2:16" s="21" customFormat="1" ht="14.25" customHeight="1" x14ac:dyDescent="0.25">
      <c r="B2220" s="19"/>
      <c r="C2220" s="20"/>
      <c r="D2220" s="18"/>
      <c r="E2220" s="18"/>
      <c r="F2220" s="18"/>
      <c r="G2220" s="18"/>
      <c r="H2220" s="18"/>
      <c r="I2220" s="18"/>
      <c r="J2220" s="18"/>
      <c r="K2220" s="18"/>
      <c r="L2220" s="18"/>
      <c r="M2220" s="18"/>
      <c r="N2220" s="18"/>
      <c r="O2220" s="18"/>
      <c r="P2220" s="18"/>
    </row>
    <row r="2221" spans="2:16" s="21" customFormat="1" ht="14.25" customHeight="1" x14ac:dyDescent="0.25">
      <c r="B2221" s="19"/>
      <c r="C2221" s="20"/>
      <c r="D2221" s="18"/>
      <c r="E2221" s="18"/>
      <c r="F2221" s="18"/>
      <c r="G2221" s="18"/>
      <c r="H2221" s="18"/>
      <c r="I2221" s="18"/>
      <c r="J2221" s="18"/>
      <c r="K2221" s="18"/>
      <c r="L2221" s="18"/>
      <c r="M2221" s="18"/>
      <c r="N2221" s="18"/>
      <c r="O2221" s="18"/>
      <c r="P2221" s="18"/>
    </row>
    <row r="2222" spans="2:16" s="21" customFormat="1" ht="14.25" customHeight="1" x14ac:dyDescent="0.25">
      <c r="B2222" s="19"/>
      <c r="C2222" s="20"/>
      <c r="D2222" s="18"/>
      <c r="E2222" s="18"/>
      <c r="F2222" s="18"/>
      <c r="G2222" s="18"/>
      <c r="H2222" s="18"/>
      <c r="I2222" s="18"/>
      <c r="J2222" s="18"/>
      <c r="K2222" s="18"/>
      <c r="L2222" s="18"/>
      <c r="M2222" s="18"/>
      <c r="N2222" s="18"/>
      <c r="O2222" s="18"/>
      <c r="P2222" s="18"/>
    </row>
    <row r="2223" spans="2:16" s="21" customFormat="1" ht="14.25" customHeight="1" x14ac:dyDescent="0.25">
      <c r="B2223" s="19"/>
      <c r="C2223" s="20"/>
      <c r="D2223" s="18"/>
      <c r="E2223" s="18"/>
      <c r="F2223" s="18"/>
      <c r="G2223" s="18"/>
      <c r="H2223" s="18"/>
      <c r="I2223" s="18"/>
      <c r="J2223" s="18"/>
      <c r="K2223" s="18"/>
      <c r="L2223" s="18"/>
      <c r="M2223" s="18"/>
      <c r="N2223" s="18"/>
      <c r="O2223" s="18"/>
      <c r="P2223" s="18"/>
    </row>
    <row r="2224" spans="2:16" s="21" customFormat="1" ht="14.25" customHeight="1" x14ac:dyDescent="0.25">
      <c r="B2224" s="19"/>
      <c r="C2224" s="20"/>
      <c r="D2224" s="18"/>
      <c r="E2224" s="18"/>
      <c r="F2224" s="18"/>
      <c r="G2224" s="18"/>
      <c r="H2224" s="18"/>
      <c r="I2224" s="18"/>
      <c r="J2224" s="18"/>
      <c r="K2224" s="18"/>
      <c r="L2224" s="18"/>
      <c r="M2224" s="18"/>
      <c r="N2224" s="18"/>
      <c r="O2224" s="18"/>
      <c r="P2224" s="18"/>
    </row>
    <row r="2225" spans="2:16" s="21" customFormat="1" ht="14.25" customHeight="1" x14ac:dyDescent="0.25">
      <c r="B2225" s="19"/>
      <c r="C2225" s="20"/>
      <c r="D2225" s="18"/>
      <c r="E2225" s="18"/>
      <c r="F2225" s="18"/>
      <c r="G2225" s="18"/>
      <c r="H2225" s="18"/>
      <c r="I2225" s="18"/>
      <c r="J2225" s="18"/>
      <c r="K2225" s="18"/>
      <c r="L2225" s="18"/>
      <c r="M2225" s="18"/>
      <c r="N2225" s="18"/>
      <c r="O2225" s="18"/>
      <c r="P2225" s="18"/>
    </row>
    <row r="2226" spans="2:16" s="21" customFormat="1" ht="14.25" customHeight="1" x14ac:dyDescent="0.25">
      <c r="B2226" s="19"/>
      <c r="C2226" s="20"/>
      <c r="D2226" s="18"/>
      <c r="E2226" s="18"/>
      <c r="F2226" s="18"/>
      <c r="G2226" s="18"/>
      <c r="H2226" s="18"/>
      <c r="I2226" s="18"/>
      <c r="J2226" s="18"/>
      <c r="K2226" s="18"/>
      <c r="L2226" s="18"/>
      <c r="M2226" s="18"/>
      <c r="N2226" s="18"/>
      <c r="O2226" s="18"/>
      <c r="P2226" s="18"/>
    </row>
    <row r="2227" spans="2:16" s="21" customFormat="1" ht="14.25" customHeight="1" x14ac:dyDescent="0.25">
      <c r="B2227" s="19"/>
      <c r="C2227" s="20"/>
      <c r="D2227" s="18"/>
      <c r="E2227" s="18"/>
      <c r="F2227" s="18"/>
      <c r="G2227" s="18"/>
      <c r="H2227" s="18"/>
      <c r="I2227" s="18"/>
      <c r="J2227" s="18"/>
      <c r="K2227" s="18"/>
      <c r="L2227" s="18"/>
      <c r="M2227" s="18"/>
      <c r="N2227" s="18"/>
      <c r="O2227" s="18"/>
      <c r="P2227" s="18"/>
    </row>
    <row r="2228" spans="2:16" s="21" customFormat="1" ht="14.25" customHeight="1" x14ac:dyDescent="0.25">
      <c r="B2228" s="19"/>
      <c r="C2228" s="20"/>
      <c r="D2228" s="18"/>
      <c r="E2228" s="18"/>
      <c r="F2228" s="18"/>
      <c r="G2228" s="18"/>
      <c r="H2228" s="18"/>
      <c r="I2228" s="18"/>
      <c r="J2228" s="18"/>
      <c r="K2228" s="18"/>
      <c r="L2228" s="18"/>
      <c r="M2228" s="18"/>
      <c r="N2228" s="18"/>
      <c r="O2228" s="18"/>
      <c r="P2228" s="18"/>
    </row>
    <row r="2229" spans="2:16" s="21" customFormat="1" ht="14.25" customHeight="1" x14ac:dyDescent="0.25">
      <c r="B2229" s="19"/>
      <c r="C2229" s="20"/>
      <c r="D2229" s="18"/>
      <c r="E2229" s="18"/>
      <c r="F2229" s="18"/>
      <c r="G2229" s="18"/>
      <c r="H2229" s="18"/>
      <c r="I2229" s="18"/>
      <c r="J2229" s="18"/>
      <c r="K2229" s="18"/>
      <c r="L2229" s="18"/>
      <c r="M2229" s="18"/>
      <c r="N2229" s="18"/>
      <c r="O2229" s="18"/>
      <c r="P2229" s="18"/>
    </row>
    <row r="2230" spans="2:16" s="21" customFormat="1" ht="14.25" customHeight="1" x14ac:dyDescent="0.25">
      <c r="B2230" s="19"/>
      <c r="C2230" s="20"/>
      <c r="D2230" s="18"/>
      <c r="E2230" s="18"/>
      <c r="F2230" s="18"/>
      <c r="G2230" s="18"/>
      <c r="H2230" s="18"/>
      <c r="I2230" s="18"/>
      <c r="J2230" s="18"/>
      <c r="K2230" s="18"/>
      <c r="L2230" s="18"/>
      <c r="M2230" s="18"/>
      <c r="N2230" s="18"/>
      <c r="O2230" s="18"/>
      <c r="P2230" s="18"/>
    </row>
    <row r="2231" spans="2:16" s="21" customFormat="1" ht="14.25" customHeight="1" x14ac:dyDescent="0.25">
      <c r="B2231" s="19"/>
      <c r="C2231" s="20"/>
      <c r="D2231" s="18"/>
      <c r="E2231" s="18"/>
      <c r="F2231" s="18"/>
      <c r="G2231" s="18"/>
      <c r="H2231" s="18"/>
      <c r="I2231" s="18"/>
      <c r="J2231" s="18"/>
      <c r="K2231" s="18"/>
      <c r="L2231" s="18"/>
      <c r="M2231" s="18"/>
      <c r="N2231" s="18"/>
      <c r="O2231" s="18"/>
      <c r="P2231" s="18"/>
    </row>
    <row r="2232" spans="2:16" s="21" customFormat="1" ht="14.25" customHeight="1" x14ac:dyDescent="0.25">
      <c r="B2232" s="19"/>
      <c r="C2232" s="20"/>
      <c r="D2232" s="18"/>
      <c r="E2232" s="18"/>
      <c r="F2232" s="18"/>
      <c r="G2232" s="18"/>
      <c r="H2232" s="18"/>
      <c r="I2232" s="18"/>
      <c r="J2232" s="18"/>
      <c r="K2232" s="18"/>
      <c r="L2232" s="18"/>
      <c r="M2232" s="18"/>
      <c r="N2232" s="18"/>
      <c r="O2232" s="18"/>
      <c r="P2232" s="18"/>
    </row>
    <row r="2233" spans="2:16" s="21" customFormat="1" ht="14.25" customHeight="1" x14ac:dyDescent="0.25">
      <c r="B2233" s="19"/>
      <c r="C2233" s="20"/>
      <c r="D2233" s="18"/>
      <c r="E2233" s="18"/>
      <c r="F2233" s="18"/>
      <c r="G2233" s="18"/>
      <c r="H2233" s="18"/>
      <c r="I2233" s="18"/>
      <c r="J2233" s="18"/>
      <c r="K2233" s="18"/>
      <c r="L2233" s="18"/>
      <c r="M2233" s="18"/>
      <c r="N2233" s="18"/>
      <c r="O2233" s="18"/>
      <c r="P2233" s="18"/>
    </row>
    <row r="2234" spans="2:16" s="21" customFormat="1" ht="14.25" customHeight="1" x14ac:dyDescent="0.25">
      <c r="B2234" s="19"/>
      <c r="C2234" s="20"/>
      <c r="D2234" s="18"/>
      <c r="E2234" s="18"/>
      <c r="F2234" s="18"/>
      <c r="G2234" s="18"/>
      <c r="H2234" s="18"/>
      <c r="I2234" s="18"/>
      <c r="J2234" s="18"/>
      <c r="K2234" s="18"/>
      <c r="L2234" s="18"/>
      <c r="M2234" s="18"/>
      <c r="N2234" s="18"/>
      <c r="O2234" s="18"/>
      <c r="P2234" s="18"/>
    </row>
    <row r="2235" spans="2:16" s="21" customFormat="1" ht="14.25" customHeight="1" x14ac:dyDescent="0.25">
      <c r="B2235" s="19"/>
      <c r="C2235" s="20"/>
      <c r="D2235" s="18"/>
      <c r="E2235" s="18"/>
      <c r="F2235" s="18"/>
      <c r="G2235" s="18"/>
      <c r="H2235" s="18"/>
      <c r="I2235" s="18"/>
      <c r="J2235" s="18"/>
      <c r="K2235" s="18"/>
      <c r="L2235" s="18"/>
      <c r="M2235" s="18"/>
      <c r="N2235" s="18"/>
      <c r="O2235" s="18"/>
      <c r="P2235" s="18"/>
    </row>
    <row r="2236" spans="2:16" s="21" customFormat="1" ht="14.25" customHeight="1" x14ac:dyDescent="0.25">
      <c r="B2236" s="19"/>
      <c r="C2236" s="20"/>
      <c r="D2236" s="18"/>
      <c r="E2236" s="18"/>
      <c r="F2236" s="18"/>
      <c r="G2236" s="18"/>
      <c r="H2236" s="18"/>
      <c r="I2236" s="18"/>
      <c r="J2236" s="18"/>
      <c r="K2236" s="18"/>
      <c r="L2236" s="18"/>
      <c r="M2236" s="18"/>
      <c r="N2236" s="18"/>
      <c r="O2236" s="18"/>
      <c r="P2236" s="18"/>
    </row>
    <row r="2237" spans="2:16" s="21" customFormat="1" ht="14.25" customHeight="1" x14ac:dyDescent="0.25">
      <c r="B2237" s="19"/>
      <c r="C2237" s="20"/>
      <c r="D2237" s="18"/>
      <c r="E2237" s="18"/>
      <c r="F2237" s="18"/>
      <c r="G2237" s="18"/>
      <c r="H2237" s="18"/>
      <c r="I2237" s="18"/>
      <c r="J2237" s="18"/>
      <c r="K2237" s="18"/>
      <c r="L2237" s="18"/>
      <c r="M2237" s="18"/>
      <c r="N2237" s="18"/>
      <c r="O2237" s="18"/>
      <c r="P2237" s="18"/>
    </row>
    <row r="2238" spans="2:16" s="21" customFormat="1" ht="14.25" customHeight="1" x14ac:dyDescent="0.25">
      <c r="B2238" s="19"/>
      <c r="C2238" s="20"/>
      <c r="D2238" s="18"/>
      <c r="E2238" s="18"/>
      <c r="F2238" s="18"/>
      <c r="G2238" s="18"/>
      <c r="H2238" s="18"/>
      <c r="I2238" s="18"/>
      <c r="J2238" s="18"/>
      <c r="K2238" s="18"/>
      <c r="L2238" s="18"/>
      <c r="M2238" s="18"/>
      <c r="N2238" s="18"/>
      <c r="O2238" s="18"/>
      <c r="P2238" s="18"/>
    </row>
    <row r="2239" spans="2:16" s="21" customFormat="1" ht="14.25" customHeight="1" x14ac:dyDescent="0.25">
      <c r="B2239" s="19"/>
      <c r="C2239" s="20"/>
      <c r="D2239" s="18"/>
      <c r="E2239" s="18"/>
      <c r="F2239" s="18"/>
      <c r="G2239" s="18"/>
      <c r="H2239" s="18"/>
      <c r="I2239" s="18"/>
      <c r="J2239" s="18"/>
      <c r="K2239" s="18"/>
      <c r="L2239" s="18"/>
      <c r="M2239" s="18"/>
      <c r="N2239" s="18"/>
      <c r="O2239" s="18"/>
      <c r="P2239" s="18"/>
    </row>
    <row r="2240" spans="2:16" s="21" customFormat="1" ht="14.25" customHeight="1" x14ac:dyDescent="0.25">
      <c r="B2240" s="19"/>
      <c r="C2240" s="20"/>
      <c r="D2240" s="18"/>
      <c r="E2240" s="18"/>
      <c r="F2240" s="18"/>
      <c r="G2240" s="18"/>
      <c r="H2240" s="18"/>
      <c r="I2240" s="18"/>
      <c r="J2240" s="18"/>
      <c r="K2240" s="18"/>
      <c r="L2240" s="18"/>
      <c r="M2240" s="18"/>
      <c r="N2240" s="18"/>
      <c r="O2240" s="18"/>
      <c r="P2240" s="18"/>
    </row>
    <row r="2241" spans="2:16" s="21" customFormat="1" ht="14.25" customHeight="1" x14ac:dyDescent="0.25">
      <c r="B2241" s="19"/>
      <c r="C2241" s="20"/>
      <c r="D2241" s="18"/>
      <c r="E2241" s="18"/>
      <c r="F2241" s="18"/>
      <c r="G2241" s="18"/>
      <c r="H2241" s="18"/>
      <c r="I2241" s="18"/>
      <c r="J2241" s="18"/>
      <c r="K2241" s="18"/>
      <c r="L2241" s="18"/>
      <c r="M2241" s="18"/>
      <c r="N2241" s="18"/>
      <c r="O2241" s="18"/>
      <c r="P2241" s="18"/>
    </row>
    <row r="2242" spans="2:16" s="21" customFormat="1" ht="14.25" customHeight="1" x14ac:dyDescent="0.25">
      <c r="B2242" s="19"/>
      <c r="C2242" s="20"/>
      <c r="D2242" s="18"/>
      <c r="E2242" s="18"/>
      <c r="F2242" s="18"/>
      <c r="G2242" s="18"/>
      <c r="H2242" s="18"/>
      <c r="I2242" s="18"/>
      <c r="J2242" s="18"/>
      <c r="K2242" s="18"/>
      <c r="L2242" s="18"/>
      <c r="M2242" s="18"/>
      <c r="N2242" s="18"/>
      <c r="O2242" s="18"/>
      <c r="P2242" s="18"/>
    </row>
    <row r="2243" spans="2:16" s="21" customFormat="1" ht="14.25" customHeight="1" x14ac:dyDescent="0.25">
      <c r="B2243" s="19"/>
      <c r="C2243" s="20"/>
      <c r="D2243" s="18"/>
      <c r="E2243" s="18"/>
      <c r="F2243" s="18"/>
      <c r="G2243" s="18"/>
      <c r="H2243" s="18"/>
      <c r="I2243" s="18"/>
      <c r="J2243" s="18"/>
      <c r="K2243" s="18"/>
      <c r="L2243" s="18"/>
      <c r="M2243" s="18"/>
      <c r="N2243" s="18"/>
      <c r="O2243" s="18"/>
      <c r="P2243" s="18"/>
    </row>
    <row r="2244" spans="2:16" s="21" customFormat="1" ht="14.25" customHeight="1" x14ac:dyDescent="0.25">
      <c r="B2244" s="19"/>
      <c r="C2244" s="20"/>
      <c r="D2244" s="18"/>
      <c r="E2244" s="18"/>
      <c r="F2244" s="18"/>
      <c r="G2244" s="18"/>
      <c r="H2244" s="18"/>
      <c r="I2244" s="18"/>
      <c r="J2244" s="18"/>
      <c r="K2244" s="18"/>
      <c r="L2244" s="18"/>
      <c r="M2244" s="18"/>
      <c r="N2244" s="18"/>
      <c r="O2244" s="18"/>
      <c r="P2244" s="18"/>
    </row>
    <row r="2245" spans="2:16" s="21" customFormat="1" ht="14.25" customHeight="1" x14ac:dyDescent="0.25">
      <c r="B2245" s="19"/>
      <c r="C2245" s="20"/>
      <c r="D2245" s="18"/>
      <c r="E2245" s="18"/>
      <c r="F2245" s="18"/>
      <c r="G2245" s="18"/>
      <c r="H2245" s="18"/>
      <c r="I2245" s="18"/>
      <c r="J2245" s="18"/>
      <c r="K2245" s="18"/>
      <c r="L2245" s="18"/>
      <c r="M2245" s="18"/>
      <c r="N2245" s="18"/>
      <c r="O2245" s="18"/>
      <c r="P2245" s="18"/>
    </row>
    <row r="2246" spans="2:16" s="21" customFormat="1" ht="14.25" customHeight="1" x14ac:dyDescent="0.25">
      <c r="B2246" s="19"/>
      <c r="C2246" s="20"/>
      <c r="D2246" s="18"/>
      <c r="E2246" s="18"/>
      <c r="F2246" s="18"/>
      <c r="G2246" s="18"/>
      <c r="H2246" s="18"/>
      <c r="I2246" s="18"/>
      <c r="J2246" s="18"/>
      <c r="K2246" s="18"/>
      <c r="L2246" s="18"/>
      <c r="M2246" s="18"/>
      <c r="N2246" s="18"/>
      <c r="O2246" s="18"/>
      <c r="P2246" s="18"/>
    </row>
    <row r="2247" spans="2:16" s="21" customFormat="1" ht="14.25" customHeight="1" x14ac:dyDescent="0.25">
      <c r="B2247" s="19"/>
      <c r="C2247" s="20"/>
      <c r="D2247" s="18"/>
      <c r="E2247" s="18"/>
      <c r="F2247" s="18"/>
      <c r="G2247" s="18"/>
      <c r="H2247" s="18"/>
      <c r="I2247" s="18"/>
      <c r="J2247" s="18"/>
      <c r="K2247" s="18"/>
      <c r="L2247" s="18"/>
      <c r="M2247" s="18"/>
      <c r="N2247" s="18"/>
      <c r="O2247" s="18"/>
      <c r="P2247" s="18"/>
    </row>
    <row r="2248" spans="2:16" s="21" customFormat="1" ht="14.25" customHeight="1" x14ac:dyDescent="0.25">
      <c r="B2248" s="19"/>
      <c r="C2248" s="20"/>
      <c r="D2248" s="18"/>
      <c r="E2248" s="18"/>
      <c r="F2248" s="18"/>
      <c r="G2248" s="18"/>
      <c r="H2248" s="18"/>
      <c r="I2248" s="18"/>
      <c r="J2248" s="18"/>
      <c r="K2248" s="18"/>
      <c r="L2248" s="18"/>
      <c r="M2248" s="18"/>
      <c r="N2248" s="18"/>
      <c r="O2248" s="18"/>
      <c r="P2248" s="18"/>
    </row>
    <row r="2249" spans="2:16" s="21" customFormat="1" ht="14.25" customHeight="1" x14ac:dyDescent="0.25">
      <c r="B2249" s="19"/>
      <c r="C2249" s="20"/>
      <c r="D2249" s="18"/>
      <c r="E2249" s="18"/>
      <c r="F2249" s="18"/>
      <c r="G2249" s="18"/>
      <c r="H2249" s="18"/>
      <c r="I2249" s="18"/>
      <c r="J2249" s="18"/>
      <c r="K2249" s="18"/>
      <c r="L2249" s="18"/>
      <c r="M2249" s="18"/>
      <c r="N2249" s="18"/>
      <c r="O2249" s="18"/>
      <c r="P2249" s="18"/>
    </row>
    <row r="2250" spans="2:16" s="21" customFormat="1" ht="14.25" customHeight="1" x14ac:dyDescent="0.25">
      <c r="B2250" s="19"/>
      <c r="C2250" s="20"/>
      <c r="D2250" s="18"/>
      <c r="E2250" s="18"/>
      <c r="F2250" s="18"/>
      <c r="G2250" s="18"/>
      <c r="H2250" s="18"/>
      <c r="I2250" s="18"/>
      <c r="J2250" s="18"/>
      <c r="K2250" s="18"/>
      <c r="L2250" s="18"/>
      <c r="M2250" s="18"/>
      <c r="N2250" s="18"/>
      <c r="O2250" s="18"/>
      <c r="P2250" s="18"/>
    </row>
    <row r="2251" spans="2:16" s="21" customFormat="1" ht="14.25" customHeight="1" x14ac:dyDescent="0.25">
      <c r="B2251" s="19"/>
      <c r="C2251" s="20"/>
      <c r="D2251" s="18"/>
      <c r="E2251" s="18"/>
      <c r="F2251" s="18"/>
      <c r="G2251" s="18"/>
      <c r="H2251" s="18"/>
      <c r="I2251" s="18"/>
      <c r="J2251" s="18"/>
      <c r="K2251" s="18"/>
      <c r="L2251" s="18"/>
      <c r="M2251" s="18"/>
      <c r="N2251" s="18"/>
      <c r="O2251" s="18"/>
      <c r="P2251" s="18"/>
    </row>
    <row r="2252" spans="2:16" s="21" customFormat="1" ht="14.25" customHeight="1" x14ac:dyDescent="0.25">
      <c r="B2252" s="19"/>
      <c r="C2252" s="20"/>
      <c r="D2252" s="18"/>
      <c r="E2252" s="18"/>
      <c r="F2252" s="18"/>
      <c r="G2252" s="18"/>
      <c r="H2252" s="18"/>
      <c r="I2252" s="18"/>
      <c r="J2252" s="18"/>
      <c r="K2252" s="18"/>
      <c r="L2252" s="18"/>
      <c r="M2252" s="18"/>
      <c r="N2252" s="18"/>
      <c r="O2252" s="18"/>
      <c r="P2252" s="18"/>
    </row>
    <row r="2253" spans="2:16" s="21" customFormat="1" ht="14.25" customHeight="1" x14ac:dyDescent="0.25">
      <c r="B2253" s="19"/>
      <c r="C2253" s="20"/>
      <c r="D2253" s="18"/>
      <c r="E2253" s="18"/>
      <c r="F2253" s="18"/>
      <c r="G2253" s="18"/>
      <c r="H2253" s="18"/>
      <c r="I2253" s="18"/>
      <c r="J2253" s="18"/>
      <c r="K2253" s="18"/>
      <c r="L2253" s="18"/>
      <c r="M2253" s="18"/>
      <c r="N2253" s="18"/>
      <c r="O2253" s="18"/>
      <c r="P2253" s="18"/>
    </row>
    <row r="2254" spans="2:16" s="21" customFormat="1" ht="14.25" customHeight="1" x14ac:dyDescent="0.25">
      <c r="B2254" s="19"/>
      <c r="C2254" s="20"/>
      <c r="D2254" s="18"/>
      <c r="E2254" s="18"/>
      <c r="F2254" s="18"/>
      <c r="G2254" s="18"/>
      <c r="H2254" s="18"/>
      <c r="I2254" s="18"/>
      <c r="J2254" s="18"/>
      <c r="K2254" s="18"/>
      <c r="L2254" s="18"/>
      <c r="M2254" s="18"/>
      <c r="N2254" s="18"/>
      <c r="O2254" s="18"/>
      <c r="P2254" s="18"/>
    </row>
    <row r="2255" spans="2:16" s="21" customFormat="1" ht="14.25" customHeight="1" x14ac:dyDescent="0.25">
      <c r="B2255" s="19"/>
      <c r="C2255" s="20"/>
      <c r="D2255" s="18"/>
      <c r="E2255" s="18"/>
      <c r="F2255" s="18"/>
      <c r="G2255" s="18"/>
      <c r="H2255" s="18"/>
      <c r="I2255" s="18"/>
      <c r="J2255" s="18"/>
      <c r="K2255" s="18"/>
      <c r="L2255" s="18"/>
      <c r="M2255" s="18"/>
      <c r="N2255" s="18"/>
      <c r="O2255" s="18"/>
      <c r="P2255" s="18"/>
    </row>
    <row r="2256" spans="2:16" s="21" customFormat="1" ht="14.25" customHeight="1" x14ac:dyDescent="0.25">
      <c r="B2256" s="19"/>
      <c r="C2256" s="20"/>
      <c r="D2256" s="18"/>
      <c r="E2256" s="18"/>
      <c r="F2256" s="18"/>
      <c r="G2256" s="18"/>
      <c r="H2256" s="18"/>
      <c r="I2256" s="18"/>
      <c r="J2256" s="18"/>
      <c r="K2256" s="18"/>
      <c r="L2256" s="18"/>
      <c r="M2256" s="18"/>
      <c r="N2256" s="18"/>
      <c r="O2256" s="18"/>
      <c r="P2256" s="18"/>
    </row>
    <row r="2257" spans="2:16" s="21" customFormat="1" ht="14.25" customHeight="1" x14ac:dyDescent="0.25">
      <c r="B2257" s="19"/>
      <c r="C2257" s="20"/>
      <c r="D2257" s="18"/>
      <c r="E2257" s="18"/>
      <c r="F2257" s="18"/>
      <c r="G2257" s="18"/>
      <c r="H2257" s="18"/>
      <c r="I2257" s="18"/>
      <c r="J2257" s="18"/>
      <c r="K2257" s="18"/>
      <c r="L2257" s="18"/>
      <c r="M2257" s="18"/>
      <c r="N2257" s="18"/>
      <c r="O2257" s="18"/>
      <c r="P2257" s="18"/>
    </row>
    <row r="2258" spans="2:16" s="21" customFormat="1" ht="14.25" customHeight="1" x14ac:dyDescent="0.25">
      <c r="B2258" s="19"/>
      <c r="C2258" s="20"/>
      <c r="D2258" s="18"/>
      <c r="E2258" s="18"/>
      <c r="F2258" s="18"/>
      <c r="G2258" s="18"/>
      <c r="H2258" s="18"/>
      <c r="I2258" s="18"/>
      <c r="J2258" s="18"/>
      <c r="K2258" s="18"/>
      <c r="L2258" s="18"/>
      <c r="M2258" s="18"/>
      <c r="N2258" s="18"/>
      <c r="O2258" s="18"/>
      <c r="P2258" s="18"/>
    </row>
    <row r="2259" spans="2:16" s="21" customFormat="1" ht="14.25" customHeight="1" x14ac:dyDescent="0.25">
      <c r="B2259" s="19"/>
      <c r="C2259" s="20"/>
      <c r="D2259" s="18"/>
      <c r="E2259" s="18"/>
      <c r="F2259" s="18"/>
      <c r="G2259" s="18"/>
      <c r="H2259" s="18"/>
      <c r="I2259" s="18"/>
      <c r="J2259" s="18"/>
      <c r="K2259" s="18"/>
      <c r="L2259" s="18"/>
      <c r="M2259" s="18"/>
      <c r="N2259" s="18"/>
      <c r="O2259" s="18"/>
      <c r="P2259" s="18"/>
    </row>
    <row r="2260" spans="2:16" s="21" customFormat="1" ht="14.25" customHeight="1" x14ac:dyDescent="0.25">
      <c r="B2260" s="19"/>
      <c r="C2260" s="20"/>
      <c r="D2260" s="18"/>
      <c r="E2260" s="18"/>
      <c r="F2260" s="18"/>
      <c r="G2260" s="18"/>
      <c r="H2260" s="18"/>
      <c r="I2260" s="18"/>
      <c r="J2260" s="18"/>
      <c r="K2260" s="18"/>
      <c r="L2260" s="18"/>
      <c r="M2260" s="18"/>
      <c r="N2260" s="18"/>
      <c r="O2260" s="18"/>
      <c r="P2260" s="18"/>
    </row>
    <row r="2261" spans="2:16" s="21" customFormat="1" ht="14.25" customHeight="1" x14ac:dyDescent="0.25">
      <c r="B2261" s="19"/>
      <c r="C2261" s="20"/>
      <c r="D2261" s="18"/>
      <c r="E2261" s="18"/>
      <c r="F2261" s="18"/>
      <c r="G2261" s="18"/>
      <c r="H2261" s="18"/>
      <c r="I2261" s="18"/>
      <c r="J2261" s="18"/>
      <c r="K2261" s="18"/>
      <c r="L2261" s="18"/>
      <c r="M2261" s="18"/>
      <c r="N2261" s="18"/>
      <c r="O2261" s="18"/>
      <c r="P2261" s="18"/>
    </row>
    <row r="2262" spans="2:16" s="21" customFormat="1" ht="14.25" customHeight="1" x14ac:dyDescent="0.25">
      <c r="B2262" s="19"/>
      <c r="C2262" s="20"/>
      <c r="D2262" s="18"/>
      <c r="E2262" s="18"/>
      <c r="F2262" s="18"/>
      <c r="G2262" s="18"/>
      <c r="H2262" s="18"/>
      <c r="I2262" s="18"/>
      <c r="J2262" s="18"/>
      <c r="K2262" s="18"/>
      <c r="L2262" s="18"/>
      <c r="M2262" s="18"/>
      <c r="N2262" s="18"/>
      <c r="O2262" s="18"/>
      <c r="P2262" s="18"/>
    </row>
    <row r="2263" spans="2:16" s="21" customFormat="1" ht="14.25" customHeight="1" x14ac:dyDescent="0.25">
      <c r="B2263" s="19"/>
      <c r="C2263" s="20"/>
      <c r="D2263" s="18"/>
      <c r="E2263" s="18"/>
      <c r="F2263" s="18"/>
      <c r="G2263" s="18"/>
      <c r="H2263" s="18"/>
      <c r="I2263" s="18"/>
      <c r="J2263" s="18"/>
      <c r="K2263" s="18"/>
      <c r="L2263" s="18"/>
      <c r="M2263" s="18"/>
      <c r="N2263" s="18"/>
      <c r="O2263" s="18"/>
      <c r="P2263" s="18"/>
    </row>
    <row r="2264" spans="2:16" s="21" customFormat="1" ht="14.25" customHeight="1" x14ac:dyDescent="0.25">
      <c r="B2264" s="19"/>
      <c r="C2264" s="20"/>
      <c r="D2264" s="18"/>
      <c r="E2264" s="18"/>
      <c r="F2264" s="18"/>
      <c r="G2264" s="18"/>
      <c r="H2264" s="18"/>
      <c r="I2264" s="18"/>
      <c r="J2264" s="18"/>
      <c r="K2264" s="18"/>
      <c r="L2264" s="18"/>
      <c r="M2264" s="18"/>
      <c r="N2264" s="18"/>
      <c r="O2264" s="18"/>
      <c r="P2264" s="18"/>
    </row>
    <row r="2265" spans="2:16" s="21" customFormat="1" ht="14.25" customHeight="1" x14ac:dyDescent="0.25">
      <c r="B2265" s="19"/>
      <c r="C2265" s="20"/>
      <c r="D2265" s="18"/>
      <c r="E2265" s="18"/>
      <c r="F2265" s="18"/>
      <c r="G2265" s="18"/>
      <c r="H2265" s="18"/>
      <c r="I2265" s="18"/>
      <c r="J2265" s="18"/>
      <c r="K2265" s="18"/>
      <c r="L2265" s="18"/>
      <c r="M2265" s="18"/>
      <c r="N2265" s="18"/>
      <c r="O2265" s="18"/>
      <c r="P2265" s="18"/>
    </row>
    <row r="2266" spans="2:16" s="21" customFormat="1" ht="14.25" customHeight="1" x14ac:dyDescent="0.25">
      <c r="B2266" s="19"/>
      <c r="C2266" s="20"/>
      <c r="D2266" s="18"/>
      <c r="E2266" s="18"/>
      <c r="F2266" s="18"/>
      <c r="G2266" s="18"/>
      <c r="H2266" s="18"/>
      <c r="I2266" s="18"/>
      <c r="J2266" s="18"/>
      <c r="K2266" s="18"/>
      <c r="L2266" s="18"/>
      <c r="M2266" s="18"/>
      <c r="N2266" s="18"/>
      <c r="O2266" s="18"/>
      <c r="P2266" s="18"/>
    </row>
    <row r="2267" spans="2:16" s="21" customFormat="1" ht="14.25" customHeight="1" x14ac:dyDescent="0.25">
      <c r="B2267" s="19"/>
      <c r="C2267" s="20"/>
      <c r="D2267" s="18"/>
      <c r="E2267" s="18"/>
      <c r="F2267" s="18"/>
      <c r="G2267" s="18"/>
      <c r="H2267" s="18"/>
      <c r="I2267" s="18"/>
      <c r="J2267" s="18"/>
      <c r="K2267" s="18"/>
      <c r="L2267" s="18"/>
      <c r="M2267" s="18"/>
      <c r="N2267" s="18"/>
      <c r="O2267" s="18"/>
      <c r="P2267" s="18"/>
    </row>
    <row r="2268" spans="2:16" s="21" customFormat="1" ht="14.25" customHeight="1" x14ac:dyDescent="0.25">
      <c r="B2268" s="19"/>
      <c r="C2268" s="20"/>
      <c r="D2268" s="18"/>
      <c r="E2268" s="18"/>
      <c r="F2268" s="18"/>
      <c r="G2268" s="18"/>
      <c r="H2268" s="18"/>
      <c r="I2268" s="18"/>
      <c r="J2268" s="18"/>
      <c r="K2268" s="18"/>
      <c r="L2268" s="18"/>
      <c r="M2268" s="18"/>
      <c r="N2268" s="18"/>
      <c r="O2268" s="18"/>
      <c r="P2268" s="18"/>
    </row>
    <row r="2269" spans="2:16" s="21" customFormat="1" ht="14.25" customHeight="1" x14ac:dyDescent="0.25">
      <c r="B2269" s="19"/>
      <c r="C2269" s="20"/>
      <c r="D2269" s="18"/>
      <c r="E2269" s="18"/>
      <c r="F2269" s="18"/>
      <c r="G2269" s="18"/>
      <c r="H2269" s="18"/>
      <c r="I2269" s="18"/>
      <c r="J2269" s="18"/>
      <c r="K2269" s="18"/>
      <c r="L2269" s="18"/>
      <c r="M2269" s="18"/>
      <c r="N2269" s="18"/>
      <c r="O2269" s="18"/>
      <c r="P2269" s="18"/>
    </row>
    <row r="2270" spans="2:16" s="21" customFormat="1" ht="14.25" customHeight="1" x14ac:dyDescent="0.25">
      <c r="B2270" s="19"/>
      <c r="C2270" s="20"/>
      <c r="D2270" s="18"/>
      <c r="E2270" s="18"/>
      <c r="F2270" s="18"/>
      <c r="G2270" s="18"/>
      <c r="H2270" s="18"/>
      <c r="I2270" s="18"/>
      <c r="J2270" s="18"/>
      <c r="K2270" s="18"/>
      <c r="L2270" s="18"/>
      <c r="M2270" s="18"/>
      <c r="N2270" s="18"/>
      <c r="O2270" s="18"/>
      <c r="P2270" s="18"/>
    </row>
    <row r="2271" spans="2:16" s="21" customFormat="1" ht="14.25" customHeight="1" x14ac:dyDescent="0.25">
      <c r="B2271" s="19"/>
      <c r="C2271" s="20"/>
      <c r="D2271" s="18"/>
      <c r="E2271" s="18"/>
      <c r="F2271" s="18"/>
      <c r="G2271" s="18"/>
      <c r="H2271" s="18"/>
      <c r="I2271" s="18"/>
      <c r="J2271" s="18"/>
      <c r="K2271" s="18"/>
      <c r="L2271" s="18"/>
      <c r="M2271" s="18"/>
      <c r="N2271" s="18"/>
      <c r="O2271" s="18"/>
      <c r="P2271" s="18"/>
    </row>
    <row r="2272" spans="2:16" s="21" customFormat="1" ht="14.25" customHeight="1" x14ac:dyDescent="0.25">
      <c r="B2272" s="19"/>
      <c r="C2272" s="20"/>
      <c r="D2272" s="18"/>
      <c r="E2272" s="18"/>
      <c r="F2272" s="18"/>
      <c r="G2272" s="18"/>
      <c r="H2272" s="18"/>
      <c r="I2272" s="18"/>
      <c r="J2272" s="18"/>
      <c r="K2272" s="18"/>
      <c r="L2272" s="18"/>
      <c r="M2272" s="18"/>
      <c r="N2272" s="18"/>
      <c r="O2272" s="18"/>
      <c r="P2272" s="18"/>
    </row>
    <row r="2273" spans="2:16" s="21" customFormat="1" ht="14.25" customHeight="1" x14ac:dyDescent="0.25">
      <c r="B2273" s="19"/>
      <c r="C2273" s="20"/>
      <c r="D2273" s="18"/>
      <c r="E2273" s="18"/>
      <c r="F2273" s="18"/>
      <c r="G2273" s="18"/>
      <c r="H2273" s="18"/>
      <c r="I2273" s="18"/>
      <c r="J2273" s="18"/>
      <c r="K2273" s="18"/>
      <c r="L2273" s="18"/>
      <c r="M2273" s="18"/>
      <c r="N2273" s="18"/>
      <c r="O2273" s="18"/>
      <c r="P2273" s="18"/>
    </row>
    <row r="2274" spans="2:16" s="21" customFormat="1" ht="14.25" customHeight="1" x14ac:dyDescent="0.25">
      <c r="B2274" s="19"/>
      <c r="C2274" s="20"/>
      <c r="D2274" s="18"/>
      <c r="E2274" s="18"/>
      <c r="F2274" s="18"/>
      <c r="G2274" s="18"/>
      <c r="H2274" s="18"/>
      <c r="I2274" s="18"/>
      <c r="J2274" s="18"/>
      <c r="K2274" s="18"/>
      <c r="L2274" s="18"/>
      <c r="M2274" s="18"/>
      <c r="N2274" s="18"/>
      <c r="O2274" s="18"/>
      <c r="P2274" s="18"/>
    </row>
    <row r="2275" spans="2:16" s="21" customFormat="1" ht="14.25" customHeight="1" x14ac:dyDescent="0.25">
      <c r="B2275" s="19"/>
      <c r="C2275" s="20"/>
      <c r="D2275" s="18"/>
      <c r="E2275" s="18"/>
      <c r="F2275" s="18"/>
      <c r="G2275" s="18"/>
      <c r="H2275" s="18"/>
      <c r="I2275" s="18"/>
      <c r="J2275" s="18"/>
      <c r="K2275" s="18"/>
      <c r="L2275" s="18"/>
      <c r="M2275" s="18"/>
      <c r="N2275" s="18"/>
      <c r="O2275" s="18"/>
      <c r="P2275" s="18"/>
    </row>
    <row r="2276" spans="2:16" s="21" customFormat="1" ht="14.25" customHeight="1" x14ac:dyDescent="0.25">
      <c r="B2276" s="19"/>
      <c r="C2276" s="20"/>
      <c r="D2276" s="18"/>
      <c r="E2276" s="18"/>
      <c r="F2276" s="18"/>
      <c r="G2276" s="18"/>
      <c r="H2276" s="18"/>
      <c r="I2276" s="18"/>
      <c r="J2276" s="18"/>
      <c r="K2276" s="18"/>
      <c r="L2276" s="18"/>
      <c r="M2276" s="18"/>
      <c r="N2276" s="18"/>
      <c r="O2276" s="18"/>
      <c r="P2276" s="18"/>
    </row>
    <row r="2277" spans="2:16" s="21" customFormat="1" ht="14.25" customHeight="1" x14ac:dyDescent="0.25">
      <c r="B2277" s="19"/>
      <c r="C2277" s="20"/>
      <c r="D2277" s="18"/>
      <c r="E2277" s="18"/>
      <c r="F2277" s="18"/>
      <c r="G2277" s="18"/>
      <c r="H2277" s="18"/>
      <c r="I2277" s="18"/>
      <c r="J2277" s="18"/>
      <c r="K2277" s="18"/>
      <c r="L2277" s="18"/>
      <c r="M2277" s="18"/>
      <c r="N2277" s="18"/>
      <c r="O2277" s="18"/>
      <c r="P2277" s="18"/>
    </row>
    <row r="2278" spans="2:16" s="21" customFormat="1" ht="14.25" customHeight="1" x14ac:dyDescent="0.25">
      <c r="B2278" s="19"/>
      <c r="C2278" s="20"/>
      <c r="D2278" s="18"/>
      <c r="E2278" s="18"/>
      <c r="F2278" s="18"/>
      <c r="G2278" s="18"/>
      <c r="H2278" s="18"/>
      <c r="I2278" s="18"/>
      <c r="J2278" s="18"/>
      <c r="K2278" s="18"/>
      <c r="L2278" s="18"/>
      <c r="M2278" s="18"/>
      <c r="N2278" s="18"/>
      <c r="O2278" s="18"/>
      <c r="P2278" s="18"/>
    </row>
    <row r="2279" spans="2:16" s="21" customFormat="1" ht="14.25" customHeight="1" x14ac:dyDescent="0.25">
      <c r="B2279" s="19"/>
      <c r="C2279" s="20"/>
      <c r="D2279" s="18"/>
      <c r="E2279" s="18"/>
      <c r="F2279" s="18"/>
      <c r="G2279" s="18"/>
      <c r="H2279" s="18"/>
      <c r="I2279" s="18"/>
      <c r="J2279" s="18"/>
      <c r="K2279" s="18"/>
      <c r="L2279" s="18"/>
      <c r="M2279" s="18"/>
      <c r="N2279" s="18"/>
      <c r="O2279" s="18"/>
      <c r="P2279" s="18"/>
    </row>
    <row r="2280" spans="2:16" s="21" customFormat="1" ht="14.25" customHeight="1" x14ac:dyDescent="0.25">
      <c r="B2280" s="19"/>
      <c r="C2280" s="20"/>
      <c r="D2280" s="18"/>
      <c r="E2280" s="18"/>
      <c r="F2280" s="18"/>
      <c r="G2280" s="18"/>
      <c r="H2280" s="18"/>
      <c r="I2280" s="18"/>
      <c r="J2280" s="18"/>
      <c r="K2280" s="18"/>
      <c r="L2280" s="18"/>
      <c r="M2280" s="18"/>
      <c r="N2280" s="18"/>
      <c r="O2280" s="18"/>
      <c r="P2280" s="18"/>
    </row>
    <row r="2281" spans="2:16" s="21" customFormat="1" ht="14.25" customHeight="1" x14ac:dyDescent="0.25">
      <c r="B2281" s="19"/>
      <c r="C2281" s="20"/>
      <c r="D2281" s="18"/>
      <c r="E2281" s="18"/>
      <c r="F2281" s="18"/>
      <c r="G2281" s="18"/>
      <c r="H2281" s="18"/>
      <c r="I2281" s="18"/>
      <c r="J2281" s="18"/>
      <c r="K2281" s="18"/>
      <c r="L2281" s="18"/>
      <c r="M2281" s="18"/>
      <c r="N2281" s="18"/>
      <c r="O2281" s="18"/>
      <c r="P2281" s="18"/>
    </row>
    <row r="2282" spans="2:16" s="21" customFormat="1" ht="14.25" customHeight="1" x14ac:dyDescent="0.25">
      <c r="B2282" s="19"/>
      <c r="C2282" s="20"/>
      <c r="D2282" s="18"/>
      <c r="E2282" s="18"/>
      <c r="F2282" s="18"/>
      <c r="G2282" s="18"/>
      <c r="H2282" s="18"/>
      <c r="I2282" s="18"/>
      <c r="J2282" s="18"/>
      <c r="K2282" s="18"/>
      <c r="L2282" s="18"/>
      <c r="M2282" s="18"/>
      <c r="N2282" s="18"/>
      <c r="O2282" s="18"/>
      <c r="P2282" s="18"/>
    </row>
    <row r="2283" spans="2:16" s="21" customFormat="1" ht="14.25" customHeight="1" x14ac:dyDescent="0.25">
      <c r="B2283" s="19"/>
      <c r="C2283" s="20"/>
      <c r="D2283" s="18"/>
      <c r="E2283" s="18"/>
      <c r="F2283" s="18"/>
      <c r="G2283" s="18"/>
      <c r="H2283" s="18"/>
      <c r="I2283" s="18"/>
      <c r="J2283" s="18"/>
      <c r="K2283" s="18"/>
      <c r="L2283" s="18"/>
      <c r="M2283" s="18"/>
      <c r="N2283" s="18"/>
      <c r="O2283" s="18"/>
      <c r="P2283" s="18"/>
    </row>
    <row r="2284" spans="2:16" s="21" customFormat="1" ht="14.25" customHeight="1" x14ac:dyDescent="0.25">
      <c r="B2284" s="19"/>
      <c r="C2284" s="20"/>
      <c r="D2284" s="18"/>
      <c r="E2284" s="18"/>
      <c r="F2284" s="18"/>
      <c r="G2284" s="18"/>
      <c r="H2284" s="18"/>
      <c r="I2284" s="18"/>
      <c r="J2284" s="18"/>
      <c r="K2284" s="18"/>
      <c r="L2284" s="18"/>
      <c r="M2284" s="18"/>
      <c r="N2284" s="18"/>
      <c r="O2284" s="18"/>
      <c r="P2284" s="18"/>
    </row>
    <row r="2285" spans="2:16" s="21" customFormat="1" ht="14.25" customHeight="1" x14ac:dyDescent="0.25">
      <c r="B2285" s="19"/>
      <c r="C2285" s="20"/>
      <c r="D2285" s="18"/>
      <c r="E2285" s="18"/>
      <c r="F2285" s="18"/>
      <c r="G2285" s="18"/>
      <c r="H2285" s="18"/>
      <c r="I2285" s="18"/>
      <c r="J2285" s="18"/>
      <c r="K2285" s="18"/>
      <c r="L2285" s="18"/>
      <c r="M2285" s="18"/>
      <c r="N2285" s="18"/>
      <c r="O2285" s="18"/>
      <c r="P2285" s="18"/>
    </row>
    <row r="2286" spans="2:16" s="21" customFormat="1" ht="14.25" customHeight="1" x14ac:dyDescent="0.25">
      <c r="B2286" s="19"/>
      <c r="C2286" s="20"/>
      <c r="D2286" s="18"/>
      <c r="E2286" s="18"/>
      <c r="F2286" s="18"/>
      <c r="G2286" s="18"/>
      <c r="H2286" s="18"/>
      <c r="I2286" s="18"/>
      <c r="J2286" s="18"/>
      <c r="K2286" s="18"/>
      <c r="L2286" s="18"/>
      <c r="M2286" s="18"/>
      <c r="N2286" s="18"/>
      <c r="O2286" s="18"/>
      <c r="P2286" s="18"/>
    </row>
    <row r="2287" spans="2:16" s="21" customFormat="1" ht="14.25" customHeight="1" x14ac:dyDescent="0.25">
      <c r="B2287" s="19"/>
      <c r="C2287" s="20"/>
      <c r="D2287" s="18"/>
      <c r="E2287" s="18"/>
      <c r="F2287" s="18"/>
      <c r="G2287" s="18"/>
      <c r="H2287" s="18"/>
      <c r="I2287" s="18"/>
      <c r="J2287" s="18"/>
      <c r="K2287" s="18"/>
      <c r="L2287" s="18"/>
      <c r="M2287" s="18"/>
      <c r="N2287" s="18"/>
      <c r="O2287" s="18"/>
      <c r="P2287" s="18"/>
    </row>
    <row r="2288" spans="2:16" s="21" customFormat="1" ht="14.25" customHeight="1" x14ac:dyDescent="0.25">
      <c r="B2288" s="19"/>
      <c r="C2288" s="20"/>
      <c r="D2288" s="18"/>
      <c r="E2288" s="18"/>
      <c r="F2288" s="18"/>
      <c r="G2288" s="18"/>
      <c r="H2288" s="18"/>
      <c r="I2288" s="18"/>
      <c r="J2288" s="18"/>
      <c r="K2288" s="18"/>
      <c r="L2288" s="18"/>
      <c r="M2288" s="18"/>
      <c r="N2288" s="18"/>
      <c r="O2288" s="18"/>
      <c r="P2288" s="18"/>
    </row>
    <row r="2289" spans="2:16" s="21" customFormat="1" ht="14.25" customHeight="1" x14ac:dyDescent="0.25">
      <c r="B2289" s="19"/>
      <c r="C2289" s="20"/>
      <c r="D2289" s="18"/>
      <c r="E2289" s="18"/>
      <c r="F2289" s="18"/>
      <c r="G2289" s="18"/>
      <c r="H2289" s="18"/>
      <c r="I2289" s="18"/>
      <c r="J2289" s="18"/>
      <c r="K2289" s="18"/>
      <c r="L2289" s="18"/>
      <c r="M2289" s="18"/>
      <c r="N2289" s="18"/>
      <c r="O2289" s="18"/>
      <c r="P2289" s="18"/>
    </row>
  </sheetData>
  <autoFilter ref="B1:Q2289"/>
  <sortState ref="B2:R2289">
    <sortCondition ref="B2:B2289"/>
    <sortCondition ref="C2:C2289"/>
  </sortState>
  <hyperlinks>
    <hyperlink ref="P1666" r:id="rId1" display="lyonsm@usc.edu"/>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2284"/>
  <sheetViews>
    <sheetView topLeftCell="A13" workbookViewId="0">
      <selection activeCell="B43" sqref="B43:AA47"/>
    </sheetView>
  </sheetViews>
  <sheetFormatPr defaultRowHeight="15" x14ac:dyDescent="0.25"/>
  <cols>
    <col min="1" max="1" width="12.5703125" bestFit="1" customWidth="1"/>
    <col min="2" max="2" width="9.28515625" bestFit="1" customWidth="1"/>
    <col min="3" max="3" width="10.5703125" bestFit="1" customWidth="1"/>
    <col min="7" max="7" width="9.85546875" customWidth="1"/>
    <col min="19" max="19" width="8.140625" style="3" bestFit="1" customWidth="1"/>
  </cols>
  <sheetData>
    <row r="1" spans="1:19" x14ac:dyDescent="0.25">
      <c r="A1" t="s">
        <v>815</v>
      </c>
      <c r="B1" t="s">
        <v>816</v>
      </c>
      <c r="C1" t="s">
        <v>817</v>
      </c>
      <c r="D1" t="s">
        <v>818</v>
      </c>
      <c r="E1" t="s">
        <v>819</v>
      </c>
      <c r="F1" t="s">
        <v>1821</v>
      </c>
      <c r="G1" t="s">
        <v>820</v>
      </c>
      <c r="S1" s="6"/>
    </row>
    <row r="2" spans="1:19" x14ac:dyDescent="0.25">
      <c r="A2" s="7">
        <v>41526</v>
      </c>
      <c r="B2">
        <f>COUNTA(tutor_appointments!B2:B163)</f>
        <v>162</v>
      </c>
      <c r="C2">
        <f>COUNTIF(tutor_appointments!H2:H163,1)</f>
        <v>95</v>
      </c>
      <c r="D2">
        <f>COUNTIF(tutor_appointments!G2:G163,1)</f>
        <v>7</v>
      </c>
      <c r="E2">
        <f>B2-C2-D2</f>
        <v>60</v>
      </c>
      <c r="F2">
        <f>COUNTIFS(tutor_appointments!H2:H163,1,tutor_appointments!J2:J163,1)</f>
        <v>48</v>
      </c>
      <c r="G2" s="8">
        <f>C2/B2</f>
        <v>0.5864197530864198</v>
      </c>
      <c r="S2" s="5"/>
    </row>
    <row r="3" spans="1:19" x14ac:dyDescent="0.25">
      <c r="A3" s="7">
        <v>41533</v>
      </c>
      <c r="B3">
        <f>COUNTA(tutor_appointments!B164:B324)</f>
        <v>161</v>
      </c>
      <c r="C3">
        <f>COUNTIF(tutor_appointments!H164:H324,1)</f>
        <v>120</v>
      </c>
      <c r="D3">
        <f>COUNTIF(tutor_appointments!G164:G324,1)</f>
        <v>9</v>
      </c>
      <c r="E3">
        <f t="shared" ref="E3:E9" si="0">B3-C3-D3</f>
        <v>32</v>
      </c>
      <c r="F3">
        <f>COUNTIFS(tutor_appointments!H164:H324,1,tutor_appointments!J164:J324,1)</f>
        <v>35</v>
      </c>
      <c r="G3" s="8">
        <f t="shared" ref="G3:G15" si="1">C3/B3</f>
        <v>0.74534161490683226</v>
      </c>
      <c r="S3" s="5"/>
    </row>
    <row r="4" spans="1:19" x14ac:dyDescent="0.25">
      <c r="A4" s="7">
        <v>41540</v>
      </c>
      <c r="B4">
        <f>COUNTA(tutor_appointments!B325:B469)</f>
        <v>145</v>
      </c>
      <c r="C4">
        <f>COUNTIF(tutor_appointments!H325:H469,1)</f>
        <v>82</v>
      </c>
      <c r="D4">
        <f>COUNTIF(tutor_appointments!G325:G469,1)</f>
        <v>27</v>
      </c>
      <c r="E4">
        <f t="shared" si="0"/>
        <v>36</v>
      </c>
      <c r="F4">
        <f>COUNTIFS(tutor_appointments!H325:H469,1,tutor_appointments!J325:J469,1)</f>
        <v>21</v>
      </c>
      <c r="G4" s="8">
        <f t="shared" si="1"/>
        <v>0.56551724137931036</v>
      </c>
      <c r="S4" s="5"/>
    </row>
    <row r="5" spans="1:19" x14ac:dyDescent="0.25">
      <c r="A5" s="7">
        <v>41547</v>
      </c>
      <c r="B5">
        <f>COUNTA(tutor_appointments!B470:B620)</f>
        <v>151</v>
      </c>
      <c r="C5">
        <f>COUNTIF(tutor_appointments!H470:H620,1)</f>
        <v>91</v>
      </c>
      <c r="D5">
        <f>COUNTIF(tutor_appointments!G470:G620,1)</f>
        <v>24</v>
      </c>
      <c r="E5">
        <f t="shared" si="0"/>
        <v>36</v>
      </c>
      <c r="F5">
        <f>COUNTIFS(tutor_appointments!H470:H620,1,tutor_appointments!J470:J620,1)</f>
        <v>24</v>
      </c>
      <c r="G5" s="8">
        <f>C5/B5</f>
        <v>0.60264900662251653</v>
      </c>
      <c r="S5" s="5"/>
    </row>
    <row r="6" spans="1:19" x14ac:dyDescent="0.25">
      <c r="A6" s="7">
        <v>41554</v>
      </c>
      <c r="B6">
        <f>COUNTA(tutor_appointments!B621:B742)</f>
        <v>122</v>
      </c>
      <c r="C6">
        <f>COUNTIF(tutor_appointments!H621:H742,1)</f>
        <v>68</v>
      </c>
      <c r="D6">
        <f>COUNTIF(tutor_appointments!G621:G742,1)</f>
        <v>11</v>
      </c>
      <c r="E6">
        <f t="shared" si="0"/>
        <v>43</v>
      </c>
      <c r="F6">
        <f>COUNTIFS(tutor_appointments!H621:H742,1,tutor_appointments!J621:J742,1)</f>
        <v>19</v>
      </c>
      <c r="G6" s="8">
        <f t="shared" si="1"/>
        <v>0.55737704918032782</v>
      </c>
      <c r="S6" s="5"/>
    </row>
    <row r="7" spans="1:19" x14ac:dyDescent="0.25">
      <c r="A7" s="9">
        <v>41561</v>
      </c>
      <c r="B7">
        <f>COUNTA(tutor_appointments!B743:B898)</f>
        <v>156</v>
      </c>
      <c r="C7">
        <f>COUNTIF(tutor_appointments!H743:H898,1)</f>
        <v>79</v>
      </c>
      <c r="D7">
        <f>COUNTIF(tutor_appointments!G743:G898,1)</f>
        <v>16</v>
      </c>
      <c r="E7">
        <f t="shared" si="0"/>
        <v>61</v>
      </c>
      <c r="F7">
        <f>COUNTIFS(tutor_appointments!H743:H898,1,tutor_appointments!J743:J898,1)</f>
        <v>15</v>
      </c>
      <c r="G7" s="8">
        <f t="shared" si="1"/>
        <v>0.50641025641025639</v>
      </c>
      <c r="S7" s="5"/>
    </row>
    <row r="8" spans="1:19" x14ac:dyDescent="0.25">
      <c r="A8" s="9">
        <v>41568</v>
      </c>
      <c r="B8">
        <f>COUNTA(tutor_appointments!B899:B1044)</f>
        <v>146</v>
      </c>
      <c r="C8">
        <f>COUNTIF(tutor_appointments!H899:H1044,1)</f>
        <v>78</v>
      </c>
      <c r="D8">
        <f>COUNTIF(tutor_appointments!G899:G1044,1)</f>
        <v>24</v>
      </c>
      <c r="E8">
        <f t="shared" si="0"/>
        <v>44</v>
      </c>
      <c r="F8">
        <f>COUNTIFS(tutor_appointments!H899:H1044,1,tutor_appointments!J899:J1044,1)</f>
        <v>6</v>
      </c>
      <c r="G8" s="8">
        <f t="shared" si="1"/>
        <v>0.53424657534246578</v>
      </c>
      <c r="S8" s="5"/>
    </row>
    <row r="9" spans="1:19" x14ac:dyDescent="0.25">
      <c r="A9" s="9">
        <v>41575</v>
      </c>
      <c r="B9">
        <f>COUNTA(tutor_appointments!B1045:B1179)</f>
        <v>135</v>
      </c>
      <c r="C9">
        <f>COUNTIF(tutor_appointments!H1045:H1179,1)</f>
        <v>78</v>
      </c>
      <c r="D9">
        <f>COUNTIF(tutor_appointments!G1045:G1179,1)</f>
        <v>20</v>
      </c>
      <c r="E9">
        <f t="shared" si="0"/>
        <v>37</v>
      </c>
      <c r="F9">
        <f>COUNTIFS(tutor_appointments!H1045:H1179,1,tutor_appointments!J1045:J1179,1)</f>
        <v>9</v>
      </c>
      <c r="G9" s="8">
        <f t="shared" si="1"/>
        <v>0.57777777777777772</v>
      </c>
      <c r="S9" s="5"/>
    </row>
    <row r="10" spans="1:19" x14ac:dyDescent="0.25">
      <c r="A10" s="9">
        <v>41582</v>
      </c>
      <c r="B10">
        <f>COUNTA(tutor_appointments!B1180:B1329)</f>
        <v>150</v>
      </c>
      <c r="C10">
        <f>COUNTIF(tutor_appointments!H1180:H1329,1)</f>
        <v>68</v>
      </c>
      <c r="D10">
        <f>COUNTIF(tutor_appointments!G1180:G1329,1)</f>
        <v>15</v>
      </c>
      <c r="E10">
        <f t="shared" ref="E10:E14" si="2">B10-C10-D10</f>
        <v>67</v>
      </c>
      <c r="F10">
        <f>COUNTIFS(tutor_appointments!H1180:H1329,1,tutor_appointments!J1180:J1329,1)</f>
        <v>11</v>
      </c>
      <c r="G10" s="8">
        <f t="shared" si="1"/>
        <v>0.45333333333333331</v>
      </c>
      <c r="S10" s="5"/>
    </row>
    <row r="11" spans="1:19" x14ac:dyDescent="0.25">
      <c r="A11" s="9">
        <v>41589</v>
      </c>
      <c r="B11">
        <f>COUNTA(tutor_appointments!B1330:B1495)</f>
        <v>166</v>
      </c>
      <c r="C11">
        <f>COUNTIF(tutor_appointments!H1330:H1495,1)</f>
        <v>79</v>
      </c>
      <c r="D11">
        <f>COUNTIF(tutor_appointments!G1330:G1495,1)</f>
        <v>15</v>
      </c>
      <c r="E11">
        <f t="shared" si="2"/>
        <v>72</v>
      </c>
      <c r="F11">
        <f>COUNTIFS(tutor_appointments!H1330:H1495,1,tutor_appointments!J1330:J1495,1)</f>
        <v>9</v>
      </c>
      <c r="G11" s="8">
        <f t="shared" si="1"/>
        <v>0.4759036144578313</v>
      </c>
      <c r="S11" s="5"/>
    </row>
    <row r="12" spans="1:19" x14ac:dyDescent="0.25">
      <c r="A12" s="9">
        <v>41596</v>
      </c>
      <c r="B12">
        <f>COUNTA(tutor_appointments!B1496:B1665)</f>
        <v>170</v>
      </c>
      <c r="C12">
        <f>COUNTIF(tutor_appointments!H1496:H1665,1)</f>
        <v>46</v>
      </c>
      <c r="D12">
        <f>COUNTIF(tutor_appointments!G1496:G1665,1)</f>
        <v>25</v>
      </c>
      <c r="E12">
        <f t="shared" si="2"/>
        <v>99</v>
      </c>
      <c r="F12">
        <f>COUNTIFS(tutor_appointments!H1496:H1665,1,tutor_appointments!J1496:J1665,1)</f>
        <v>10</v>
      </c>
      <c r="G12" s="8">
        <f t="shared" si="1"/>
        <v>0.27058823529411763</v>
      </c>
      <c r="S12" s="5"/>
    </row>
    <row r="13" spans="1:19" x14ac:dyDescent="0.25">
      <c r="A13" s="9">
        <v>41603</v>
      </c>
      <c r="B13">
        <f>COUNTA(tutor_appointments!B1666:B1673)</f>
        <v>8</v>
      </c>
      <c r="C13">
        <f>COUNTIF(tutor_appointments!H1666:H1673,1)</f>
        <v>4</v>
      </c>
      <c r="D13">
        <f>COUNTIF(tutor_appointments!G1666:G1673,1)</f>
        <v>2</v>
      </c>
      <c r="E13">
        <f t="shared" si="2"/>
        <v>2</v>
      </c>
      <c r="F13">
        <f>COUNTIFS(tutor_appointments!H1666:H1673,1,tutor_appointments!J1666:J1673,1)</f>
        <v>0</v>
      </c>
      <c r="G13" s="8">
        <f t="shared" si="1"/>
        <v>0.5</v>
      </c>
      <c r="S13" s="5"/>
    </row>
    <row r="14" spans="1:19" x14ac:dyDescent="0.25">
      <c r="A14" s="9">
        <v>41610</v>
      </c>
      <c r="B14">
        <f>COUNTA(tutor_appointments!B1674:B1824)</f>
        <v>151</v>
      </c>
      <c r="C14">
        <f>COUNTIF(tutor_appointments!H1674:H1824,1)</f>
        <v>85</v>
      </c>
      <c r="D14">
        <f>COUNTIF(tutor_appointments!G1674:G1824,1)</f>
        <v>14</v>
      </c>
      <c r="E14">
        <f t="shared" si="2"/>
        <v>52</v>
      </c>
      <c r="F14">
        <f>COUNTIFS(tutor_appointments!H1674:H1824,1,tutor_appointments!J1674:J1824,1)</f>
        <v>13</v>
      </c>
      <c r="G14" s="8">
        <f t="shared" si="1"/>
        <v>0.5629139072847682</v>
      </c>
      <c r="S14" s="5"/>
    </row>
    <row r="15" spans="1:19" x14ac:dyDescent="0.25">
      <c r="A15" s="3"/>
      <c r="B15">
        <f>SUM(B2:B14)</f>
        <v>1823</v>
      </c>
      <c r="C15">
        <f t="shared" ref="C15:E15" si="3">SUM(C2:C14)</f>
        <v>973</v>
      </c>
      <c r="D15">
        <f t="shared" si="3"/>
        <v>209</v>
      </c>
      <c r="E15">
        <f t="shared" si="3"/>
        <v>641</v>
      </c>
      <c r="G15" s="8">
        <f t="shared" si="1"/>
        <v>0.53373560065825565</v>
      </c>
      <c r="S15" s="5"/>
    </row>
    <row r="16" spans="1:19" x14ac:dyDescent="0.25">
      <c r="A16" s="3"/>
      <c r="S16" s="5"/>
    </row>
    <row r="17" spans="1:19" x14ac:dyDescent="0.25">
      <c r="A17" s="3"/>
      <c r="S17" s="5"/>
    </row>
    <row r="18" spans="1:19" x14ac:dyDescent="0.25">
      <c r="A18" s="3"/>
      <c r="S18" s="5"/>
    </row>
    <row r="19" spans="1:19" x14ac:dyDescent="0.25">
      <c r="A19" s="3"/>
      <c r="S19" s="5"/>
    </row>
    <row r="20" spans="1:19" x14ac:dyDescent="0.25">
      <c r="A20" s="3"/>
      <c r="S20" s="5"/>
    </row>
    <row r="21" spans="1:19" x14ac:dyDescent="0.25">
      <c r="A21" s="3"/>
      <c r="S21" s="5"/>
    </row>
    <row r="22" spans="1:19" x14ac:dyDescent="0.25">
      <c r="A22" t="s">
        <v>815</v>
      </c>
      <c r="B22" t="s">
        <v>816</v>
      </c>
      <c r="C22" t="s">
        <v>817</v>
      </c>
      <c r="D22" t="s">
        <v>818</v>
      </c>
      <c r="E22" t="s">
        <v>1821</v>
      </c>
      <c r="S22" s="5"/>
    </row>
    <row r="23" spans="1:19" x14ac:dyDescent="0.25">
      <c r="A23" s="7">
        <v>41554</v>
      </c>
      <c r="B23">
        <v>122</v>
      </c>
      <c r="C23">
        <v>68</v>
      </c>
      <c r="D23">
        <v>11</v>
      </c>
      <c r="E23">
        <v>19</v>
      </c>
      <c r="S23" s="5"/>
    </row>
    <row r="24" spans="1:19" x14ac:dyDescent="0.25">
      <c r="A24" s="9">
        <v>41561</v>
      </c>
      <c r="B24">
        <v>156</v>
      </c>
      <c r="C24">
        <v>79</v>
      </c>
      <c r="D24">
        <v>16</v>
      </c>
      <c r="E24">
        <v>15</v>
      </c>
      <c r="S24" s="5"/>
    </row>
    <row r="25" spans="1:19" x14ac:dyDescent="0.25">
      <c r="A25" s="9">
        <v>41568</v>
      </c>
      <c r="B25">
        <v>146</v>
      </c>
      <c r="C25">
        <v>78</v>
      </c>
      <c r="D25">
        <v>24</v>
      </c>
      <c r="E25">
        <v>6</v>
      </c>
      <c r="S25" s="5"/>
    </row>
    <row r="26" spans="1:19" x14ac:dyDescent="0.25">
      <c r="A26" s="9">
        <v>41575</v>
      </c>
      <c r="B26">
        <v>135</v>
      </c>
      <c r="C26">
        <v>78</v>
      </c>
      <c r="D26">
        <v>20</v>
      </c>
      <c r="E26">
        <v>9</v>
      </c>
      <c r="S26" s="2"/>
    </row>
    <row r="27" spans="1:19" x14ac:dyDescent="0.25">
      <c r="A27" s="9">
        <v>41582</v>
      </c>
      <c r="B27">
        <v>150</v>
      </c>
      <c r="C27">
        <v>68</v>
      </c>
      <c r="D27">
        <v>15</v>
      </c>
      <c r="E27">
        <v>11</v>
      </c>
      <c r="S27" s="2"/>
    </row>
    <row r="28" spans="1:19" x14ac:dyDescent="0.25">
      <c r="A28" s="9">
        <v>41589</v>
      </c>
      <c r="B28">
        <v>166</v>
      </c>
      <c r="C28">
        <v>79</v>
      </c>
      <c r="D28">
        <v>15</v>
      </c>
      <c r="E28">
        <v>9</v>
      </c>
      <c r="S28" s="20"/>
    </row>
    <row r="29" spans="1:19" x14ac:dyDescent="0.25">
      <c r="A29" s="9">
        <v>41596</v>
      </c>
      <c r="B29">
        <v>170</v>
      </c>
      <c r="C29">
        <v>46</v>
      </c>
      <c r="D29">
        <v>25</v>
      </c>
      <c r="E29">
        <v>10</v>
      </c>
      <c r="S29"/>
    </row>
    <row r="30" spans="1:19" x14ac:dyDescent="0.25">
      <c r="A30" s="9">
        <v>41603</v>
      </c>
      <c r="B30">
        <v>8</v>
      </c>
      <c r="C30">
        <v>4</v>
      </c>
      <c r="D30">
        <v>2</v>
      </c>
      <c r="E30">
        <v>0</v>
      </c>
      <c r="S30"/>
    </row>
    <row r="31" spans="1:19" x14ac:dyDescent="0.25">
      <c r="A31" s="9">
        <v>41610</v>
      </c>
      <c r="B31">
        <v>151</v>
      </c>
      <c r="C31">
        <v>85</v>
      </c>
      <c r="D31">
        <v>14</v>
      </c>
      <c r="E31">
        <v>13</v>
      </c>
      <c r="S31"/>
    </row>
    <row r="32" spans="1:19" x14ac:dyDescent="0.25">
      <c r="A32" s="3"/>
      <c r="B32">
        <f>SUM(B23:B31)</f>
        <v>1204</v>
      </c>
      <c r="C32">
        <f t="shared" ref="C32:E32" si="4">SUM(C23:C31)</f>
        <v>585</v>
      </c>
      <c r="D32">
        <f t="shared" si="4"/>
        <v>142</v>
      </c>
      <c r="E32">
        <f t="shared" si="4"/>
        <v>92</v>
      </c>
      <c r="S32"/>
    </row>
    <row r="33" spans="1:27" x14ac:dyDescent="0.25">
      <c r="A33" s="3"/>
      <c r="S33"/>
    </row>
    <row r="34" spans="1:27" x14ac:dyDescent="0.25">
      <c r="A34" s="3"/>
      <c r="S34"/>
    </row>
    <row r="35" spans="1:27" x14ac:dyDescent="0.25">
      <c r="A35" s="3"/>
      <c r="S35"/>
    </row>
    <row r="36" spans="1:27" x14ac:dyDescent="0.25">
      <c r="A36" s="3"/>
      <c r="S36"/>
    </row>
    <row r="37" spans="1:27" x14ac:dyDescent="0.25">
      <c r="A37" s="3"/>
      <c r="S37"/>
    </row>
    <row r="38" spans="1:27" x14ac:dyDescent="0.25">
      <c r="A38" s="3"/>
      <c r="S38"/>
    </row>
    <row r="39" spans="1:27" x14ac:dyDescent="0.25">
      <c r="A39" s="3"/>
      <c r="S39"/>
    </row>
    <row r="40" spans="1:27" x14ac:dyDescent="0.25">
      <c r="A40" s="3"/>
      <c r="S40"/>
    </row>
    <row r="41" spans="1:27" x14ac:dyDescent="0.25">
      <c r="A41" s="3"/>
      <c r="S41"/>
    </row>
    <row r="42" spans="1:27" x14ac:dyDescent="0.25">
      <c r="A42" s="3"/>
      <c r="B42" s="5">
        <v>0.375</v>
      </c>
      <c r="C42" s="5">
        <v>0.39583333333333331</v>
      </c>
      <c r="D42" s="5">
        <v>0.41666666666666669</v>
      </c>
      <c r="E42" s="5">
        <v>0.4375</v>
      </c>
      <c r="F42" s="5">
        <v>0.45833333333333331</v>
      </c>
      <c r="G42" s="5">
        <v>0.47916666666666669</v>
      </c>
      <c r="H42" s="5">
        <v>0.5</v>
      </c>
      <c r="I42" s="5">
        <v>0.52083333333333337</v>
      </c>
      <c r="J42" s="5">
        <v>0.54166666666666663</v>
      </c>
      <c r="K42" s="5">
        <v>0.5625</v>
      </c>
      <c r="L42" s="5">
        <v>0.58333333333333337</v>
      </c>
      <c r="M42" s="5">
        <v>0.60416666666666663</v>
      </c>
      <c r="N42" s="5">
        <v>0.625</v>
      </c>
      <c r="O42" s="5">
        <v>0.64583333333333337</v>
      </c>
      <c r="P42" s="5">
        <v>0.66666666666666663</v>
      </c>
      <c r="Q42" s="5">
        <v>0.6875</v>
      </c>
      <c r="R42" s="5">
        <v>0.70833333333333337</v>
      </c>
      <c r="S42" s="5">
        <v>0.72916666666666663</v>
      </c>
      <c r="T42" s="5">
        <v>0.75</v>
      </c>
      <c r="U42" s="5">
        <v>0.77083333333333337</v>
      </c>
      <c r="V42" s="5">
        <v>0.79166666666666663</v>
      </c>
      <c r="W42" s="5">
        <v>0.8125</v>
      </c>
      <c r="X42" s="5">
        <v>0.83333333333333337</v>
      </c>
      <c r="Y42" s="5">
        <v>0.85416666666666663</v>
      </c>
      <c r="Z42" s="2">
        <v>0.875</v>
      </c>
      <c r="AA42" s="2">
        <v>0.89583333333333337</v>
      </c>
    </row>
    <row r="43" spans="1:27" x14ac:dyDescent="0.25">
      <c r="A43" s="3" t="s">
        <v>1861</v>
      </c>
      <c r="B43" s="8">
        <f>IF((COUNTIFS(tutor_appointments!A:A,2,tutor_appointments!C:C,'Appt Data'!B42))=0,0, COUNTIFS(tutor_appointments!A:A,2,tutor_appointments!H:H,1,tutor_appointments!C:C,'Appt Data'!B42)/(COUNTIFS(tutor_appointments!A:A,2,tutor_appointments!C:C,'Appt Data'!B42)))</f>
        <v>0</v>
      </c>
      <c r="C43" s="8">
        <f>COUNTIFS(tutor_appointments!A:A,2,tutor_appointments!H:H,1,tutor_appointments!C:C,'Appt Data'!C42)/(COUNTIFS(tutor_appointments!A:A,2,tutor_appointments!C:C,'Appt Data'!C42))</f>
        <v>0.33333333333333331</v>
      </c>
      <c r="D43" s="8">
        <f>IF((COUNTIFS(tutor_appointments!A:A,2,tutor_appointments!C:C,'Appt Data'!D42))=0,0, COUNTIFS(tutor_appointments!A:A,2,tutor_appointments!H:H,1,tutor_appointments!C:C,'Appt Data'!D42)/(COUNTIFS(tutor_appointments!A:A,2,tutor_appointments!C:C,'Appt Data'!D42)))</f>
        <v>0.4</v>
      </c>
      <c r="E43" s="8">
        <f>IF((COUNTIFS(tutor_appointments!A:A,2,tutor_appointments!C:C,'Appt Data'!E42))=0,0, COUNTIFS(tutor_appointments!A:A,2,tutor_appointments!H:H,1,tutor_appointments!C:C,'Appt Data'!E42)/(COUNTIFS(tutor_appointments!A:A,2,tutor_appointments!C:C,'Appt Data'!E42)))</f>
        <v>0.625</v>
      </c>
      <c r="F43" s="8">
        <f>IF((COUNTIFS(tutor_appointments!A:A,2,tutor_appointments!C:C,'Appt Data'!F42))=0,0, COUNTIFS(tutor_appointments!A:A,2,tutor_appointments!H:H,1,tutor_appointments!C:C,'Appt Data'!F42)/(COUNTIFS(tutor_appointments!A:A,2,tutor_appointments!C:C,'Appt Data'!F42)))</f>
        <v>0.7142857142857143</v>
      </c>
      <c r="G43" s="8">
        <f>IF((COUNTIFS(tutor_appointments!A:A,2,tutor_appointments!C:C,'Appt Data'!G42))=0,0, COUNTIFS(tutor_appointments!A:A,2,tutor_appointments!H:H,1,tutor_appointments!C:C,'Appt Data'!G42)/(COUNTIFS(tutor_appointments!A:A,2,tutor_appointments!C:C,'Appt Data'!G42)))</f>
        <v>0.72727272727272729</v>
      </c>
      <c r="H43" s="8">
        <f>IF((COUNTIFS(tutor_appointments!A:A,2,tutor_appointments!C:C,'Appt Data'!H42))=0,0, COUNTIFS(tutor_appointments!A:A,2,tutor_appointments!H:H,1,tutor_appointments!C:C,'Appt Data'!H42)/(COUNTIFS(tutor_appointments!A:A,2,tutor_appointments!C:C,'Appt Data'!H42)))</f>
        <v>0.40625</v>
      </c>
      <c r="I43" s="8">
        <f>IF((COUNTIFS(tutor_appointments!A:A,2,tutor_appointments!C:C,'Appt Data'!I42))=0,0, COUNTIFS(tutor_appointments!A:A,2,tutor_appointments!H:H,1,tutor_appointments!C:C,'Appt Data'!I42)/(COUNTIFS(tutor_appointments!A:A,2,tutor_appointments!C:C,'Appt Data'!I42)))</f>
        <v>0.5161290322580645</v>
      </c>
      <c r="J43" s="8">
        <f>IF((COUNTIFS(tutor_appointments!A:A,2,tutor_appointments!C:C,'Appt Data'!J42))=0,0, COUNTIFS(tutor_appointments!A:A,2,tutor_appointments!H:H,1,tutor_appointments!C:C,'Appt Data'!J42)/(COUNTIFS(tutor_appointments!A:A,2,tutor_appointments!C:C,'Appt Data'!J42)))</f>
        <v>0.65714285714285714</v>
      </c>
      <c r="K43" s="8">
        <f>IF((COUNTIFS(tutor_appointments!A:A,2,tutor_appointments!C:C,'Appt Data'!K42))=0,0, COUNTIFS(tutor_appointments!A:A,2,tutor_appointments!H:H,1,tutor_appointments!C:C,'Appt Data'!K42)/(COUNTIFS(tutor_appointments!A:A,2,tutor_appointments!C:C,'Appt Data'!K42)))</f>
        <v>0.66666666666666663</v>
      </c>
      <c r="L43" s="8">
        <f>IF((COUNTIFS(tutor_appointments!A:A,2,tutor_appointments!C:C,'Appt Data'!L42))=0,0, COUNTIFS(tutor_appointments!A:A,2,tutor_appointments!H:H,1,tutor_appointments!C:C,'Appt Data'!L42)/(COUNTIFS(tutor_appointments!A:A,2,tutor_appointments!C:C,'Appt Data'!L42)))</f>
        <v>0.55555555555555558</v>
      </c>
      <c r="M43" s="8">
        <f>IF((COUNTIFS(tutor_appointments!A:A,2,tutor_appointments!C:C,'Appt Data'!M42))=0,0, COUNTIFS(tutor_appointments!A:A,2,tutor_appointments!H:H,1,tutor_appointments!C:C,'Appt Data'!M42)/(COUNTIFS(tutor_appointments!A:A,2,tutor_appointments!C:C,'Appt Data'!M42)))</f>
        <v>0.70833333333333337</v>
      </c>
      <c r="N43" s="8">
        <f>IF((COUNTIFS(tutor_appointments!A:A,2,tutor_appointments!C:C,'Appt Data'!N42))=0,0, COUNTIFS(tutor_appointments!A:A,2,tutor_appointments!H:H,1,tutor_appointments!C:C,'Appt Data'!N42)/(COUNTIFS(tutor_appointments!A:A,2,tutor_appointments!C:C,'Appt Data'!N42)))</f>
        <v>0.8</v>
      </c>
      <c r="O43" s="8">
        <f>IF((COUNTIFS(tutor_appointments!A:A,2,tutor_appointments!C:C,'Appt Data'!O42))=0,0, COUNTIFS(tutor_appointments!A:A,2,tutor_appointments!H:H,1,tutor_appointments!C:C,'Appt Data'!O42)/(COUNTIFS(tutor_appointments!A:A,2,tutor_appointments!C:C,'Appt Data'!O42)))</f>
        <v>0.8</v>
      </c>
      <c r="P43" s="8">
        <f>IF((COUNTIFS(tutor_appointments!A:A,2,tutor_appointments!C:C,'Appt Data'!P42))=0,0, COUNTIFS(tutor_appointments!A:A,2,tutor_appointments!H:H,1,tutor_appointments!C:C,'Appt Data'!P42)/(COUNTIFS(tutor_appointments!A:A,2,tutor_appointments!C:C,'Appt Data'!P42)))</f>
        <v>0.88888888888888884</v>
      </c>
      <c r="Q43" s="8">
        <f>IF((COUNTIFS(tutor_appointments!A:A,2,tutor_appointments!C:C,'Appt Data'!Q42))=0,0, COUNTIFS(tutor_appointments!A:A,2,tutor_appointments!H:H,1,tutor_appointments!C:C,'Appt Data'!Q42)/(COUNTIFS(tutor_appointments!A:A,2,tutor_appointments!C:C,'Appt Data'!Q42)))</f>
        <v>0</v>
      </c>
      <c r="R43" s="8">
        <f>IF((COUNTIFS(tutor_appointments!A:A,2,tutor_appointments!C:C,'Appt Data'!R42))=0,0, COUNTIFS(tutor_appointments!A:A,2,tutor_appointments!H:H,1,tutor_appointments!C:C,'Appt Data'!R42)/(COUNTIFS(tutor_appointments!A:A,2,tutor_appointments!C:C,'Appt Data'!R42)))</f>
        <v>0</v>
      </c>
      <c r="S43" s="8">
        <f>IF((COUNTIFS(tutor_appointments!A:A,2,tutor_appointments!C:C,'Appt Data'!S42))=0,0, COUNTIFS(tutor_appointments!A:A,2,tutor_appointments!H:H,1,tutor_appointments!C:C,'Appt Data'!S42)/(COUNTIFS(tutor_appointments!A:A,2,tutor_appointments!C:C,'Appt Data'!S42)))</f>
        <v>0.47826086956521741</v>
      </c>
      <c r="T43" s="8">
        <f>IF((COUNTIFS(tutor_appointments!A:A,2,tutor_appointments!C:C,'Appt Data'!T42))=0,0, COUNTIFS(tutor_appointments!A:A,2,tutor_appointments!H:H,1,tutor_appointments!C:C,'Appt Data'!T42)/(COUNTIFS(tutor_appointments!A:A,2,tutor_appointments!C:C,'Appt Data'!T42)))</f>
        <v>0.61538461538461542</v>
      </c>
      <c r="U43" s="8">
        <f>IF((COUNTIFS(tutor_appointments!A:A,2,tutor_appointments!C:C,'Appt Data'!U42))=0,0, COUNTIFS(tutor_appointments!A:A,2,tutor_appointments!H:H,1,tutor_appointments!C:C,'Appt Data'!U42)/(COUNTIFS(tutor_appointments!A:A,2,tutor_appointments!C:C,'Appt Data'!U42)))</f>
        <v>0.61538461538461542</v>
      </c>
      <c r="V43" s="8">
        <f>IF((COUNTIFS(tutor_appointments!A:A,2,tutor_appointments!C:C,'Appt Data'!V42))=0,0, COUNTIFS(tutor_appointments!A:A,2,tutor_appointments!H:H,1,tutor_appointments!C:C,'Appt Data'!V42)/(COUNTIFS(tutor_appointments!A:A,2,tutor_appointments!C:C,'Appt Data'!V42)))</f>
        <v>0.45</v>
      </c>
      <c r="W43" s="8">
        <f>IF((COUNTIFS(tutor_appointments!A:A,2,tutor_appointments!C:C,'Appt Data'!W42))=0,0, COUNTIFS(tutor_appointments!A:A,2,tutor_appointments!H:H,1,tutor_appointments!C:C,'Appt Data'!W42)/(COUNTIFS(tutor_appointments!A:A,2,tutor_appointments!C:C,'Appt Data'!W42)))</f>
        <v>0.55172413793103448</v>
      </c>
      <c r="X43" s="8">
        <f>IF((COUNTIFS(tutor_appointments!A:A,2,tutor_appointments!C:C,'Appt Data'!X42))=0,0, COUNTIFS(tutor_appointments!A:A,2,tutor_appointments!H:H,1,tutor_appointments!C:C,'Appt Data'!X42)/(COUNTIFS(tutor_appointments!A:A,2,tutor_appointments!C:C,'Appt Data'!X42)))</f>
        <v>0.5714285714285714</v>
      </c>
      <c r="Y43" s="8">
        <f>IF((COUNTIFS(tutor_appointments!A:A,2,tutor_appointments!C:C,'Appt Data'!Y42))=0,0, COUNTIFS(tutor_appointments!A:A,2,tutor_appointments!H:H,1,tutor_appointments!C:C,'Appt Data'!Y42)/(COUNTIFS(tutor_appointments!A:A,2,tutor_appointments!C:C,'Appt Data'!Y42)))</f>
        <v>0.6071428571428571</v>
      </c>
      <c r="Z43" s="8">
        <f>IF((COUNTIFS(tutor_appointments!A:A,2,tutor_appointments!C:C,'Appt Data'!Z42))=0,0, COUNTIFS(tutor_appointments!A:A,2,tutor_appointments!H:H,1,tutor_appointments!C:C,'Appt Data'!Z42)/(COUNTIFS(tutor_appointments!A:A,2,tutor_appointments!C:C,'Appt Data'!Z42)))</f>
        <v>1</v>
      </c>
      <c r="AA43" s="8">
        <f>IF((COUNTIFS(tutor_appointments!A:A,2,tutor_appointments!C:C,'Appt Data'!AA42))=0,0, COUNTIFS(tutor_appointments!A:A,2,tutor_appointments!H:H,1,tutor_appointments!C:C,'Appt Data'!AA42)/(COUNTIFS(tutor_appointments!A:A,2,tutor_appointments!C:C,'Appt Data'!AA42)))</f>
        <v>0.5</v>
      </c>
    </row>
    <row r="44" spans="1:27" x14ac:dyDescent="0.25">
      <c r="A44" s="3" t="s">
        <v>1862</v>
      </c>
      <c r="B44" s="8">
        <f>IF((COUNTIFS(tutor_appointments!A:A,3,tutor_appointments!C:C,'Appt Data'!B42))=0,0, COUNTIFS(tutor_appointments!A:A,3,tutor_appointments!H:H,1,tutor_appointments!C:C,'Appt Data'!B42)/(COUNTIFS(tutor_appointments!A:A,3,tutor_appointments!C:C,'Appt Data'!B42)))</f>
        <v>0</v>
      </c>
      <c r="C44" s="8">
        <f>IF((COUNTIFS(tutor_appointments!A:A,3,tutor_appointments!C:C,'Appt Data'!C42))=0,0, COUNTIFS(tutor_appointments!A:A,3,tutor_appointments!H:H,1,tutor_appointments!C:C,'Appt Data'!C42)/(COUNTIFS(tutor_appointments!A:A,3,tutor_appointments!C:C,'Appt Data'!C42)))</f>
        <v>0</v>
      </c>
      <c r="D44" s="8">
        <f>IF((COUNTIFS(tutor_appointments!A:A,3,tutor_appointments!C:C,'Appt Data'!D42))=0,0, COUNTIFS(tutor_appointments!A:A,3,tutor_appointments!H:H,1,tutor_appointments!C:C,'Appt Data'!D42)/(COUNTIFS(tutor_appointments!A:A,3,tutor_appointments!C:C,'Appt Data'!D42)))</f>
        <v>0</v>
      </c>
      <c r="E44" s="8">
        <f>IF((COUNTIFS(tutor_appointments!A:A,3,tutor_appointments!C:C,'Appt Data'!E42))=0,0, COUNTIFS(tutor_appointments!A:A,3,tutor_appointments!H:H,1,tutor_appointments!C:C,'Appt Data'!E42)/(COUNTIFS(tutor_appointments!A:A,3,tutor_appointments!C:C,'Appt Data'!E42)))</f>
        <v>0</v>
      </c>
      <c r="F44" s="8">
        <f>IF((COUNTIFS(tutor_appointments!A:A,3,tutor_appointments!C:C,'Appt Data'!F42))=0,0, COUNTIFS(tutor_appointments!A:A,3,tutor_appointments!H:H,1,tutor_appointments!C:C,'Appt Data'!F42)/(COUNTIFS(tutor_appointments!A:A,3,tutor_appointments!C:C,'Appt Data'!F42)))</f>
        <v>0</v>
      </c>
      <c r="G44" s="8">
        <f>IF((COUNTIFS(tutor_appointments!A:A,3,tutor_appointments!C:C,'Appt Data'!G42))=0,0, COUNTIFS(tutor_appointments!A:A,3,tutor_appointments!H:H,1,tutor_appointments!C:C,'Appt Data'!G42)/(COUNTIFS(tutor_appointments!A:A,3,tutor_appointments!C:C,'Appt Data'!G42)))</f>
        <v>0</v>
      </c>
      <c r="H44" s="8">
        <f>IF((COUNTIFS(tutor_appointments!A:A,3,tutor_appointments!C:C,'Appt Data'!H42))=0,0, COUNTIFS(tutor_appointments!A:A,3,tutor_appointments!H:H,1,tutor_appointments!C:C,'Appt Data'!H42)/(COUNTIFS(tutor_appointments!A:A,3,tutor_appointments!C:C,'Appt Data'!H42)))</f>
        <v>0.25</v>
      </c>
      <c r="I44" s="8">
        <f>IF((COUNTIFS(tutor_appointments!A:A,3,tutor_appointments!C:C,'Appt Data'!I42))=0,0, COUNTIFS(tutor_appointments!A:A,3,tutor_appointments!H:H,1,tutor_appointments!C:C,'Appt Data'!I42)/(COUNTIFS(tutor_appointments!A:A,3,tutor_appointments!C:C,'Appt Data'!I42)))</f>
        <v>0.4</v>
      </c>
      <c r="J44" s="8">
        <f>IF((COUNTIFS(tutor_appointments!A:A,3,tutor_appointments!C:C,'Appt Data'!J42))=0,0, COUNTIFS(tutor_appointments!A:A,3,tutor_appointments!H:H,1,tutor_appointments!C:C,'Appt Data'!J42)/(COUNTIFS(tutor_appointments!A:A,3,tutor_appointments!C:C,'Appt Data'!J42)))</f>
        <v>0.4</v>
      </c>
      <c r="K44" s="8">
        <f>IF((COUNTIFS(tutor_appointments!A:A,3,tutor_appointments!C:C,'Appt Data'!K42))=0,0, COUNTIFS(tutor_appointments!A:A,3,tutor_appointments!H:H,1,tutor_appointments!C:C,'Appt Data'!K42)/(COUNTIFS(tutor_appointments!A:A,3,tutor_appointments!C:C,'Appt Data'!K42)))</f>
        <v>0.33333333333333331</v>
      </c>
      <c r="L44" s="8">
        <f>IF((COUNTIFS(tutor_appointments!A:A,3,tutor_appointments!C:C,'Appt Data'!L42))=0,0, COUNTIFS(tutor_appointments!A:A,3,tutor_appointments!H:H,1,tutor_appointments!C:C,'Appt Data'!L42)/(COUNTIFS(tutor_appointments!A:A,3,tutor_appointments!C:C,'Appt Data'!L42)))</f>
        <v>0.6428571428571429</v>
      </c>
      <c r="M44" s="8">
        <f>IF((COUNTIFS(tutor_appointments!A:A,3,tutor_appointments!C:C,'Appt Data'!M42))=0,0, COUNTIFS(tutor_appointments!A:A,3,tutor_appointments!H:H,1,tutor_appointments!C:C,'Appt Data'!M42)/(COUNTIFS(tutor_appointments!A:A,3,tutor_appointments!C:C,'Appt Data'!M42)))</f>
        <v>0.57894736842105265</v>
      </c>
      <c r="N44" s="8">
        <f>IF((COUNTIFS(tutor_appointments!A:A,3,tutor_appointments!C:C,'Appt Data'!N42))=0,0, COUNTIFS(tutor_appointments!A:A,3,tutor_appointments!H:H,1,tutor_appointments!C:C,'Appt Data'!N42)/(COUNTIFS(tutor_appointments!A:A,3,tutor_appointments!C:C,'Appt Data'!N42)))</f>
        <v>0.54285714285714282</v>
      </c>
      <c r="O44" s="8">
        <f>IF((COUNTIFS(tutor_appointments!A:A,3,tutor_appointments!C:C,'Appt Data'!O42))=0,0, COUNTIFS(tutor_appointments!A:A,3,tutor_appointments!H:H,1,tutor_appointments!C:C,'Appt Data'!O42)/(COUNTIFS(tutor_appointments!A:A,3,tutor_appointments!C:C,'Appt Data'!O42)))</f>
        <v>0.51428571428571423</v>
      </c>
      <c r="P44" s="8">
        <f>IF((COUNTIFS(tutor_appointments!A:A,3,tutor_appointments!C:C,'Appt Data'!P42))=0,0, COUNTIFS(tutor_appointments!A:A,3,tutor_appointments!H:H,1,tutor_appointments!C:C,'Appt Data'!P42)/(COUNTIFS(tutor_appointments!A:A,3,tutor_appointments!C:C,'Appt Data'!P42)))</f>
        <v>0.78260869565217395</v>
      </c>
      <c r="Q44" s="8">
        <f>IF((COUNTIFS(tutor_appointments!A:A,3,tutor_appointments!C:C,'Appt Data'!Q42))=0,0, COUNTIFS(tutor_appointments!A:A,3,tutor_appointments!H:H,1,tutor_appointments!C:C,'Appt Data'!Q42)/(COUNTIFS(tutor_appointments!A:A,3,tutor_appointments!C:C,'Appt Data'!Q42)))</f>
        <v>0.53846153846153844</v>
      </c>
      <c r="R44" s="8">
        <f>IF((COUNTIFS(tutor_appointments!A:A,3,tutor_appointments!C:C,'Appt Data'!R42))=0,0, COUNTIFS(tutor_appointments!A:A,3,tutor_appointments!H:H,1,tutor_appointments!C:C,'Appt Data'!R42)/(COUNTIFS(tutor_appointments!A:A,3,tutor_appointments!C:C,'Appt Data'!R42)))</f>
        <v>0.33333333333333331</v>
      </c>
      <c r="S44" s="8">
        <f>IF((COUNTIFS(tutor_appointments!A:A,3,tutor_appointments!C:C,'Appt Data'!S42))=0,0, COUNTIFS(tutor_appointments!A:A,3,tutor_appointments!H:H,1,tutor_appointments!C:C,'Appt Data'!S42)/(COUNTIFS(tutor_appointments!A:A,3,tutor_appointments!C:C,'Appt Data'!S42)))</f>
        <v>0.44444444444444442</v>
      </c>
      <c r="T44" s="8">
        <f>IF((COUNTIFS(tutor_appointments!A:A,3,tutor_appointments!C:C,'Appt Data'!T42))=0,0, COUNTIFS(tutor_appointments!A:A,3,tutor_appointments!H:H,1,tutor_appointments!C:C,'Appt Data'!T42)/(COUNTIFS(tutor_appointments!A:A,3,tutor_appointments!C:C,'Appt Data'!T42)))</f>
        <v>0.57894736842105265</v>
      </c>
      <c r="U44" s="8">
        <f>IF((COUNTIFS(tutor_appointments!A:A,3,tutor_appointments!C:C,'Appt Data'!U42))=0,0, COUNTIFS(tutor_appointments!A:A,3,tutor_appointments!H:H,1,tutor_appointments!C:C,'Appt Data'!U42)/(COUNTIFS(tutor_appointments!A:A,3,tutor_appointments!C:C,'Appt Data'!U42)))</f>
        <v>0.42105263157894735</v>
      </c>
      <c r="V44" s="8">
        <f>IF((COUNTIFS(tutor_appointments!A:A,3,tutor_appointments!C:C,'Appt Data'!V42))=0,0, COUNTIFS(tutor_appointments!A:A,3,tutor_appointments!H:H,1,tutor_appointments!C:C,'Appt Data'!V42)/(COUNTIFS(tutor_appointments!A:A,3,tutor_appointments!C:C,'Appt Data'!V42)))</f>
        <v>0.46666666666666667</v>
      </c>
      <c r="W44" s="8">
        <f>IF((COUNTIFS(tutor_appointments!A:A,3,tutor_appointments!C:C,'Appt Data'!W42))=0,0, COUNTIFS(tutor_appointments!A:A,3,tutor_appointments!H:H,1,tutor_appointments!C:C,'Appt Data'!W42)/(COUNTIFS(tutor_appointments!A:A,3,tutor_appointments!C:C,'Appt Data'!W42)))</f>
        <v>0.6428571428571429</v>
      </c>
      <c r="X44" s="8">
        <f>IF((COUNTIFS(tutor_appointments!A:A,3,tutor_appointments!C:C,'Appt Data'!X42))=0,0, COUNTIFS(tutor_appointments!A:A,3,tutor_appointments!H:H,1,tutor_appointments!C:C,'Appt Data'!X42)/(COUNTIFS(tutor_appointments!A:A,3,tutor_appointments!C:C,'Appt Data'!X42)))</f>
        <v>0.5</v>
      </c>
      <c r="Y44" s="8">
        <f>IF((COUNTIFS(tutor_appointments!A:A,3,tutor_appointments!C:C,'Appt Data'!Y42))=0,0, COUNTIFS(tutor_appointments!A:A,3,tutor_appointments!H:H,1,tutor_appointments!C:C,'Appt Data'!Y42)/(COUNTIFS(tutor_appointments!A:A,3,tutor_appointments!C:C,'Appt Data'!Y42)))</f>
        <v>0</v>
      </c>
      <c r="Z44" s="8">
        <f>IF((COUNTIFS(tutor_appointments!A:A,3,tutor_appointments!C:C,'Appt Data'!Z42))=0,0, COUNTIFS(tutor_appointments!A:A,3,tutor_appointments!H:H,1,tutor_appointments!C:C,'Appt Data'!Z42)/(COUNTIFS(tutor_appointments!A:A,3,tutor_appointments!C:C,'Appt Data'!Z42)))</f>
        <v>0</v>
      </c>
      <c r="AA44" s="8">
        <f>IF((COUNTIFS(tutor_appointments!A:A,3,tutor_appointments!C:C,'Appt Data'!AA42))=0,0, COUNTIFS(tutor_appointments!A:A,3,tutor_appointments!H:H,1,tutor_appointments!C:C,'Appt Data'!AA42)/(COUNTIFS(tutor_appointments!A:A,3,tutor_appointments!C:C,'Appt Data'!AA42)))</f>
        <v>0</v>
      </c>
    </row>
    <row r="45" spans="1:27" x14ac:dyDescent="0.25">
      <c r="A45" s="3" t="s">
        <v>1863</v>
      </c>
      <c r="B45" s="8">
        <f>IF((COUNTIFS(tutor_appointments!A:A,4,tutor_appointments!C:C,'Appt Data'!B42))=0,0, COUNTIFS(tutor_appointments!A:A,4,tutor_appointments!H:H,1,tutor_appointments!C:C,'Appt Data'!B42)/(COUNTIFS(tutor_appointments!A:A,4,tutor_appointments!C:C,'Appt Data'!B42)))</f>
        <v>0.36363636363636365</v>
      </c>
      <c r="C45" s="8">
        <f>IF((COUNTIFS(tutor_appointments!A:A,4,tutor_appointments!C:C,'Appt Data'!C42))=0,0, COUNTIFS(tutor_appointments!A:A,4,tutor_appointments!H:H,1,tutor_appointments!C:C,'Appt Data'!C42)/(COUNTIFS(tutor_appointments!A:A,4,tutor_appointments!C:C,'Appt Data'!C42)))</f>
        <v>0.36363636363636365</v>
      </c>
      <c r="D45" s="8">
        <f>IF((COUNTIFS(tutor_appointments!A:A,4,tutor_appointments!C:C,'Appt Data'!D42))=0,0, COUNTIFS(tutor_appointments!A:A,4,tutor_appointments!H:H,1,tutor_appointments!C:C,'Appt Data'!D42)/(COUNTIFS(tutor_appointments!A:A,4,tutor_appointments!C:C,'Appt Data'!D42)))</f>
        <v>0.18181818181818182</v>
      </c>
      <c r="E45" s="8">
        <f>IF((COUNTIFS(tutor_appointments!A:A,4,tutor_appointments!C:C,'Appt Data'!E42))=0,0, COUNTIFS(tutor_appointments!A:A,4,tutor_appointments!H:H,1,tutor_appointments!C:C,'Appt Data'!E42)/(COUNTIFS(tutor_appointments!A:A,4,tutor_appointments!C:C,'Appt Data'!E42)))</f>
        <v>0.27272727272727271</v>
      </c>
      <c r="F45" s="8">
        <f>IF((COUNTIFS(tutor_appointments!A:A,4,tutor_appointments!C:C,'Appt Data'!F42))=0,0, COUNTIFS(tutor_appointments!A:A,4,tutor_appointments!H:H,1,tutor_appointments!C:C,'Appt Data'!F42)/(COUNTIFS(tutor_appointments!A:A,4,tutor_appointments!C:C,'Appt Data'!F42)))</f>
        <v>0.27272727272727271</v>
      </c>
      <c r="G45" s="8">
        <f>IF((COUNTIFS(tutor_appointments!A:A,4,tutor_appointments!C:C,'Appt Data'!G42))=0,0, COUNTIFS(tutor_appointments!A:A,4,tutor_appointments!H:H,1,tutor_appointments!C:C,'Appt Data'!G42)/(COUNTIFS(tutor_appointments!A:A,4,tutor_appointments!C:C,'Appt Data'!G42)))</f>
        <v>1</v>
      </c>
      <c r="H45" s="8">
        <f>IF((COUNTIFS(tutor_appointments!A:A,4,tutor_appointments!C:C,'Appt Data'!H42))=0,0, COUNTIFS(tutor_appointments!A:A,4,tutor_appointments!H:H,1,tutor_appointments!C:C,'Appt Data'!H42)/(COUNTIFS(tutor_appointments!A:A,4,tutor_appointments!C:C,'Appt Data'!H42)))</f>
        <v>0.43478260869565216</v>
      </c>
      <c r="I45" s="8">
        <f>IF((COUNTIFS(tutor_appointments!A:A,4,tutor_appointments!C:C,'Appt Data'!I42))=0,0, COUNTIFS(tutor_appointments!A:A,4,tutor_appointments!H:H,1,tutor_appointments!C:C,'Appt Data'!I42)/(COUNTIFS(tutor_appointments!A:A,4,tutor_appointments!C:C,'Appt Data'!I42)))</f>
        <v>0.41666666666666669</v>
      </c>
      <c r="J45" s="8">
        <f>IF((COUNTIFS(tutor_appointments!A:A,4,tutor_appointments!C:C,'Appt Data'!J42))=0,0, COUNTIFS(tutor_appointments!A:A,4,tutor_appointments!H:H,1,tutor_appointments!C:C,'Appt Data'!J42)/(COUNTIFS(tutor_appointments!A:A,4,tutor_appointments!C:C,'Appt Data'!J42)))</f>
        <v>0.6470588235294118</v>
      </c>
      <c r="K45" s="8">
        <f>IF((COUNTIFS(tutor_appointments!A:A,4,tutor_appointments!C:C,'Appt Data'!K42))=0,0, COUNTIFS(tutor_appointments!A:A,4,tutor_appointments!H:H,1,tutor_appointments!C:C,'Appt Data'!K42)/(COUNTIFS(tutor_appointments!A:A,4,tutor_appointments!C:C,'Appt Data'!K42)))</f>
        <v>0.58620689655172409</v>
      </c>
      <c r="L45" s="8">
        <f>IF((COUNTIFS(tutor_appointments!A:A,4,tutor_appointments!C:C,'Appt Data'!L42))=0,0, COUNTIFS(tutor_appointments!A:A,4,tutor_appointments!H:H,1,tutor_appointments!C:C,'Appt Data'!L42)/(COUNTIFS(tutor_appointments!A:A,4,tutor_appointments!C:C,'Appt Data'!L42)))</f>
        <v>0.7</v>
      </c>
      <c r="M45" s="8">
        <f>IF((COUNTIFS(tutor_appointments!A:A,4,tutor_appointments!C:C,'Appt Data'!M42))=0,0, COUNTIFS(tutor_appointments!A:A,4,tutor_appointments!H:H,1,tutor_appointments!C:C,'Appt Data'!M42)/(COUNTIFS(tutor_appointments!A:A,4,tutor_appointments!C:C,'Appt Data'!M42)))</f>
        <v>0.73170731707317072</v>
      </c>
      <c r="N45" s="8">
        <f>IF((COUNTIFS(tutor_appointments!A:A,4,tutor_appointments!C:C,'Appt Data'!N42))=0,0, COUNTIFS(tutor_appointments!A:A,4,tutor_appointments!H:H,1,tutor_appointments!C:C,'Appt Data'!N42)/(COUNTIFS(tutor_appointments!A:A,4,tutor_appointments!C:C,'Appt Data'!N42)))</f>
        <v>0.53333333333333333</v>
      </c>
      <c r="O45" s="8">
        <f>IF((COUNTIFS(tutor_appointments!A:A,4,tutor_appointments!C:C,'Appt Data'!O42))=0,0, COUNTIFS(tutor_appointments!A:A,4,tutor_appointments!H:H,1,tutor_appointments!C:C,'Appt Data'!O42)/(COUNTIFS(tutor_appointments!A:A,4,tutor_appointments!C:C,'Appt Data'!O42)))</f>
        <v>0.61290322580645162</v>
      </c>
      <c r="P45" s="8">
        <f>IF((COUNTIFS(tutor_appointments!A:A,4,tutor_appointments!C:C,'Appt Data'!P42))=0,0, COUNTIFS(tutor_appointments!A:A,4,tutor_appointments!H:H,1,tutor_appointments!C:C,'Appt Data'!P42)/(COUNTIFS(tutor_appointments!A:A,4,tutor_appointments!C:C,'Appt Data'!P42)))</f>
        <v>0.70731707317073167</v>
      </c>
      <c r="Q45" s="8">
        <f>IF((COUNTIFS(tutor_appointments!A:A,4,tutor_appointments!C:C,'Appt Data'!Q42))=0,0, COUNTIFS(tutor_appointments!A:A,4,tutor_appointments!H:H,1,tutor_appointments!C:C,'Appt Data'!Q42)/(COUNTIFS(tutor_appointments!A:A,4,tutor_appointments!C:C,'Appt Data'!Q42)))</f>
        <v>0.63414634146341464</v>
      </c>
      <c r="R45" s="8">
        <f>IF((COUNTIFS(tutor_appointments!A:A,4,tutor_appointments!C:C,'Appt Data'!R42))=0,0, COUNTIFS(tutor_appointments!A:A,4,tutor_appointments!H:H,1,tutor_appointments!C:C,'Appt Data'!R42)/(COUNTIFS(tutor_appointments!A:A,4,tutor_appointments!C:C,'Appt Data'!R42)))</f>
        <v>0.54285714285714282</v>
      </c>
      <c r="S45" s="8">
        <f>IF((COUNTIFS(tutor_appointments!A:A,4,tutor_appointments!C:C,'Appt Data'!S42))=0,0, COUNTIFS(tutor_appointments!A:A,4,tutor_appointments!H:H,1,tutor_appointments!C:C,'Appt Data'!S42)/(COUNTIFS(tutor_appointments!A:A,4,tutor_appointments!C:C,'Appt Data'!S42)))</f>
        <v>0.7142857142857143</v>
      </c>
      <c r="T45" s="8">
        <f>IF((COUNTIFS(tutor_appointments!A:A,4,tutor_appointments!C:C,'Appt Data'!T42))=0,0, COUNTIFS(tutor_appointments!A:A,4,tutor_appointments!H:H,1,tutor_appointments!C:C,'Appt Data'!T42)/(COUNTIFS(tutor_appointments!A:A,4,tutor_appointments!C:C,'Appt Data'!T42)))</f>
        <v>0.76470588235294112</v>
      </c>
      <c r="U45" s="8">
        <f>IF((COUNTIFS(tutor_appointments!A:A,4,tutor_appointments!C:C,'Appt Data'!U42))=0,0, COUNTIFS(tutor_appointments!A:A,4,tutor_appointments!H:H,1,tutor_appointments!C:C,'Appt Data'!U42)/(COUNTIFS(tutor_appointments!A:A,4,tutor_appointments!C:C,'Appt Data'!U42)))</f>
        <v>0.8</v>
      </c>
      <c r="V45" s="8">
        <f>IF((COUNTIFS(tutor_appointments!A:A,4,tutor_appointments!C:C,'Appt Data'!V42))=0,0, COUNTIFS(tutor_appointments!A:A,4,tutor_appointments!H:H,1,tutor_appointments!C:C,'Appt Data'!V42)/(COUNTIFS(tutor_appointments!A:A,4,tutor_appointments!C:C,'Appt Data'!V42)))</f>
        <v>0.5</v>
      </c>
      <c r="W45" s="8">
        <f>IF((COUNTIFS(tutor_appointments!A:A,4,tutor_appointments!C:C,'Appt Data'!W42))=0,0, COUNTIFS(tutor_appointments!A:A,4,tutor_appointments!H:H,1,tutor_appointments!C:C,'Appt Data'!W42)/(COUNTIFS(tutor_appointments!A:A,4,tutor_appointments!C:C,'Appt Data'!W42)))</f>
        <v>0.75</v>
      </c>
      <c r="X45" s="8">
        <f>IF((COUNTIFS(tutor_appointments!A:A,4,tutor_appointments!C:C,'Appt Data'!X42))=0,0, COUNTIFS(tutor_appointments!A:A,4,tutor_appointments!H:H,1,tutor_appointments!C:C,'Appt Data'!X42)/(COUNTIFS(tutor_appointments!A:A,4,tutor_appointments!C:C,'Appt Data'!X42)))</f>
        <v>0.58823529411764708</v>
      </c>
      <c r="Y45" s="8">
        <f>IF((COUNTIFS(tutor_appointments!A:A,4,tutor_appointments!C:C,'Appt Data'!Y42))=0,0, COUNTIFS(tutor_appointments!A:A,4,tutor_appointments!H:H,1,tutor_appointments!C:C,'Appt Data'!Y42)/(COUNTIFS(tutor_appointments!A:A,4,tutor_appointments!C:C,'Appt Data'!Y42)))</f>
        <v>0.4</v>
      </c>
      <c r="Z45" s="8">
        <f>IF((COUNTIFS(tutor_appointments!A:A,4,tutor_appointments!C:C,'Appt Data'!Z42))=0,0, COUNTIFS(tutor_appointments!A:A,4,tutor_appointments!H:H,1,tutor_appointments!C:C,'Appt Data'!Z42)/(COUNTIFS(tutor_appointments!A:A,4,tutor_appointments!C:C,'Appt Data'!Z42)))</f>
        <v>0</v>
      </c>
      <c r="AA45" s="8">
        <f>IF((COUNTIFS(tutor_appointments!A:A,4,tutor_appointments!C:C,'Appt Data'!AA42))=0,0, COUNTIFS(tutor_appointments!A:A,4,tutor_appointments!H:H,1,tutor_appointments!C:C,'Appt Data'!AA42)/(COUNTIFS(tutor_appointments!A:A,4,tutor_appointments!C:C,'Appt Data'!AA42)))</f>
        <v>0</v>
      </c>
    </row>
    <row r="46" spans="1:27" x14ac:dyDescent="0.25">
      <c r="A46" s="3" t="s">
        <v>1864</v>
      </c>
      <c r="B46" s="8">
        <f>IF((COUNTIFS(tutor_appointments!A:A,5,tutor_appointments!C:C,'Appt Data'!B42))=0,0, COUNTIFS(tutor_appointments!A:A,5,tutor_appointments!H:H,1,tutor_appointments!C:C,'Appt Data'!B42)/(COUNTIFS(tutor_appointments!A:A,5,tutor_appointments!C:C,'Appt Data'!B42)))</f>
        <v>0</v>
      </c>
      <c r="C46" s="8">
        <f>IF((COUNTIFS(tutor_appointments!A:A,5,tutor_appointments!C:C,'Appt Data'!C42))=0,0, COUNTIFS(tutor_appointments!A:A,5,tutor_appointments!H:H,1,tutor_appointments!C:C,'Appt Data'!C42)/(COUNTIFS(tutor_appointments!A:A,5,tutor_appointments!C:C,'Appt Data'!C42)))</f>
        <v>0</v>
      </c>
      <c r="D46" s="8">
        <f>IF((COUNTIFS(tutor_appointments!A:A,5,tutor_appointments!C:C,'Appt Data'!D42))=0,0, COUNTIFS(tutor_appointments!A:A,5,tutor_appointments!H:H,1,tutor_appointments!C:C,'Appt Data'!D42)/(COUNTIFS(tutor_appointments!A:A,5,tutor_appointments!C:C,'Appt Data'!D42)))</f>
        <v>0</v>
      </c>
      <c r="E46" s="8">
        <f>IF((COUNTIFS(tutor_appointments!A:A,5,tutor_appointments!C:C,'Appt Data'!E42))=0,0, COUNTIFS(tutor_appointments!A:A,5,tutor_appointments!H:H,1,tutor_appointments!C:C,'Appt Data'!E42)/(COUNTIFS(tutor_appointments!A:A,5,tutor_appointments!C:C,'Appt Data'!E42)))</f>
        <v>0</v>
      </c>
      <c r="F46" s="8">
        <f>IF((COUNTIFS(tutor_appointments!A:A,5,tutor_appointments!C:C,'Appt Data'!F42))=0,0, COUNTIFS(tutor_appointments!A:A,5,tutor_appointments!H:H,1,tutor_appointments!C:C,'Appt Data'!F42)/(COUNTIFS(tutor_appointments!A:A,5,tutor_appointments!C:C,'Appt Data'!F42)))</f>
        <v>0.33333333333333331</v>
      </c>
      <c r="G46" s="8">
        <f>IF((COUNTIFS(tutor_appointments!A:A,5,tutor_appointments!C:C,'Appt Data'!G42))=0,0, COUNTIFS(tutor_appointments!A:A,5,tutor_appointments!H:H,1,tutor_appointments!C:C,'Appt Data'!G42)/(COUNTIFS(tutor_appointments!A:A,5,tutor_appointments!C:C,'Appt Data'!G42)))</f>
        <v>0.36363636363636365</v>
      </c>
      <c r="H46" s="8">
        <f>IF((COUNTIFS(tutor_appointments!A:A,5,tutor_appointments!C:C,'Appt Data'!H42))=0,0, COUNTIFS(tutor_appointments!A:A,5,tutor_appointments!H:H,1,tutor_appointments!C:C,'Appt Data'!H42)/(COUNTIFS(tutor_appointments!A:A,5,tutor_appointments!C:C,'Appt Data'!H42)))</f>
        <v>0.44827586206896552</v>
      </c>
      <c r="I46" s="8">
        <f>IF((COUNTIFS(tutor_appointments!A:A,5,tutor_appointments!C:C,'Appt Data'!I42))=0,0, COUNTIFS(tutor_appointments!A:A,5,tutor_appointments!H:H,1,tutor_appointments!C:C,'Appt Data'!I42)/(COUNTIFS(tutor_appointments!A:A,5,tutor_appointments!C:C,'Appt Data'!I42)))</f>
        <v>0.43333333333333335</v>
      </c>
      <c r="J46" s="8">
        <f>IF((COUNTIFS(tutor_appointments!A:A,5,tutor_appointments!C:C,'Appt Data'!J42))=0,0, COUNTIFS(tutor_appointments!A:A,5,tutor_appointments!H:H,1,tutor_appointments!C:C,'Appt Data'!J42)/(COUNTIFS(tutor_appointments!A:A,5,tutor_appointments!C:C,'Appt Data'!J42)))</f>
        <v>0.4</v>
      </c>
      <c r="K46" s="8">
        <f>IF((COUNTIFS(tutor_appointments!A:A,5,tutor_appointments!C:C,'Appt Data'!K42))=0,0, COUNTIFS(tutor_appointments!A:A,5,tutor_appointments!H:H,1,tutor_appointments!C:C,'Appt Data'!K42)/(COUNTIFS(tutor_appointments!A:A,5,tutor_appointments!C:C,'Appt Data'!K42)))</f>
        <v>0.5</v>
      </c>
      <c r="L46" s="8">
        <f>IF((COUNTIFS(tutor_appointments!A:A,5,tutor_appointments!C:C,'Appt Data'!L42))=0,0, COUNTIFS(tutor_appointments!A:A,5,tutor_appointments!H:H,1,tutor_appointments!C:C,'Appt Data'!L42)/(COUNTIFS(tutor_appointments!A:A,5,tutor_appointments!C:C,'Appt Data'!L42)))</f>
        <v>0.36363636363636365</v>
      </c>
      <c r="M46" s="8">
        <f>IF((COUNTIFS(tutor_appointments!A:A,5,tutor_appointments!C:C,'Appt Data'!M42))=0,0, COUNTIFS(tutor_appointments!A:A,5,tutor_appointments!H:H,1,tutor_appointments!C:C,'Appt Data'!M42)/(COUNTIFS(tutor_appointments!A:A,5,tutor_appointments!C:C,'Appt Data'!M42)))</f>
        <v>0.42105263157894735</v>
      </c>
      <c r="N46" s="8">
        <f>IF((COUNTIFS(tutor_appointments!A:A,5,tutor_appointments!C:C,'Appt Data'!N42))=0,0, COUNTIFS(tutor_appointments!A:A,5,tutor_appointments!H:H,1,tutor_appointments!C:C,'Appt Data'!N42)/(COUNTIFS(tutor_appointments!A:A,5,tutor_appointments!C:C,'Appt Data'!N42)))</f>
        <v>0.53333333333333333</v>
      </c>
      <c r="O46" s="8">
        <f>IF((COUNTIFS(tutor_appointments!A:A,5,tutor_appointments!C:C,'Appt Data'!O42))=0,0, COUNTIFS(tutor_appointments!A:A,5,tutor_appointments!H:H,1,tutor_appointments!C:C,'Appt Data'!O42)/(COUNTIFS(tutor_appointments!A:A,5,tutor_appointments!C:C,'Appt Data'!O42)))</f>
        <v>0.4375</v>
      </c>
      <c r="P46" s="8">
        <f>IF((COUNTIFS(tutor_appointments!A:A,5,tutor_appointments!C:C,'Appt Data'!P42))=0,0, COUNTIFS(tutor_appointments!A:A,5,tutor_appointments!H:H,1,tutor_appointments!C:C,'Appt Data'!P42)/(COUNTIFS(tutor_appointments!A:A,5,tutor_appointments!C:C,'Appt Data'!P42)))</f>
        <v>0.5</v>
      </c>
      <c r="Q46" s="8">
        <f>IF((COUNTIFS(tutor_appointments!A:A,5,tutor_appointments!C:C,'Appt Data'!Q42))=0,0, COUNTIFS(tutor_appointments!A:A,5,tutor_appointments!H:H,1,tutor_appointments!C:C,'Appt Data'!Q42)/(COUNTIFS(tutor_appointments!A:A,5,tutor_appointments!C:C,'Appt Data'!Q42)))</f>
        <v>0.54838709677419351</v>
      </c>
      <c r="R46" s="8">
        <f>IF((COUNTIFS(tutor_appointments!A:A,5,tutor_appointments!C:C,'Appt Data'!R42))=0,0, COUNTIFS(tutor_appointments!A:A,5,tutor_appointments!H:H,1,tutor_appointments!C:C,'Appt Data'!R42)/(COUNTIFS(tutor_appointments!A:A,5,tutor_appointments!C:C,'Appt Data'!R42)))</f>
        <v>0.5</v>
      </c>
      <c r="S46" s="8">
        <f>IF((COUNTIFS(tutor_appointments!A:A,5,tutor_appointments!C:C,'Appt Data'!S42))=0,0, COUNTIFS(tutor_appointments!A:A,5,tutor_appointments!H:H,1,tutor_appointments!C:C,'Appt Data'!S42)/(COUNTIFS(tutor_appointments!A:A,5,tutor_appointments!C:C,'Appt Data'!S42)))</f>
        <v>0.32</v>
      </c>
      <c r="T46" s="8">
        <f>IF((COUNTIFS(tutor_appointments!A:A,5,tutor_appointments!C:C,'Appt Data'!T42))=0,0, COUNTIFS(tutor_appointments!A:A,5,tutor_appointments!H:H,1,tutor_appointments!C:C,'Appt Data'!T42)/(COUNTIFS(tutor_appointments!A:A,5,tutor_appointments!C:C,'Appt Data'!T42)))</f>
        <v>0.5</v>
      </c>
      <c r="U46" s="8">
        <f>IF((COUNTIFS(tutor_appointments!A:A,5,tutor_appointments!C:C,'Appt Data'!U42))=0,0, COUNTIFS(tutor_appointments!A:A,5,tutor_appointments!H:H,1,tutor_appointments!C:C,'Appt Data'!U42)/(COUNTIFS(tutor_appointments!A:A,5,tutor_appointments!C:C,'Appt Data'!U42)))</f>
        <v>0.45833333333333331</v>
      </c>
      <c r="V46" s="8">
        <f>IF((COUNTIFS(tutor_appointments!A:A,5,tutor_appointments!C:C,'Appt Data'!V42))=0,0, COUNTIFS(tutor_appointments!A:A,5,tutor_appointments!H:H,1,tutor_appointments!C:C,'Appt Data'!V42)/(COUNTIFS(tutor_appointments!A:A,5,tutor_appointments!C:C,'Appt Data'!V42)))</f>
        <v>0.1875</v>
      </c>
      <c r="W46" s="8">
        <f>IF((COUNTIFS(tutor_appointments!A:A,5,tutor_appointments!C:C,'Appt Data'!W42))=0,0, COUNTIFS(tutor_appointments!A:A,5,tutor_appointments!H:H,1,tutor_appointments!C:C,'Appt Data'!W42)/(COUNTIFS(tutor_appointments!A:A,5,tutor_appointments!C:C,'Appt Data'!W42)))</f>
        <v>0.2</v>
      </c>
      <c r="X46" s="8">
        <f>IF((COUNTIFS(tutor_appointments!A:A,5,tutor_appointments!C:C,'Appt Data'!X42))=0,0, COUNTIFS(tutor_appointments!A:A,5,tutor_appointments!H:H,1,tutor_appointments!C:C,'Appt Data'!X42)/(COUNTIFS(tutor_appointments!A:A,5,tutor_appointments!C:C,'Appt Data'!X42)))</f>
        <v>0.42857142857142855</v>
      </c>
      <c r="Y46" s="8">
        <f>IF((COUNTIFS(tutor_appointments!A:A,5,tutor_appointments!C:C,'Appt Data'!Y42))=0,0, COUNTIFS(tutor_appointments!A:A,5,tutor_appointments!H:H,1,tutor_appointments!C:C,'Appt Data'!Y42)/(COUNTIFS(tutor_appointments!A:A,5,tutor_appointments!C:C,'Appt Data'!Y42)))</f>
        <v>0.5</v>
      </c>
      <c r="Z46" s="8">
        <f>IF((COUNTIFS(tutor_appointments!A:A,5,tutor_appointments!C:C,'Appt Data'!Z42))=0,0, COUNTIFS(tutor_appointments!A:A,5,tutor_appointments!H:H,1,tutor_appointments!C:C,'Appt Data'!Z42)/(COUNTIFS(tutor_appointments!A:A,5,tutor_appointments!C:C,'Appt Data'!Z42)))</f>
        <v>0</v>
      </c>
      <c r="AA46" s="8">
        <f>IF((COUNTIFS(tutor_appointments!A:A,5,tutor_appointments!C:C,'Appt Data'!AA42))=0,0, COUNTIFS(tutor_appointments!A:A,5,tutor_appointments!H:H,1,tutor_appointments!C:C,'Appt Data'!AA42)/(COUNTIFS(tutor_appointments!A:A,5,tutor_appointments!C:C,'Appt Data'!AA42)))</f>
        <v>0</v>
      </c>
    </row>
    <row r="47" spans="1:27" x14ac:dyDescent="0.25">
      <c r="A47" s="3" t="s">
        <v>1865</v>
      </c>
      <c r="B47" s="8">
        <f>(COUNTIFS(tutor_appointments!A:A,6,tutor_appointments!H:H,1,tutor_appointments!C:C,'Appt Data'!B42)/COUNTIFS(tutor_appointments!A:A,6,tutor_appointments!C:C,'Appt Data'!B42))</f>
        <v>0.1</v>
      </c>
      <c r="C47" s="8">
        <f>IF((COUNTIFS(tutor_appointments!A:A,6,tutor_appointments!C:C,'Appt Data'!C42))=0,0, COUNTIFS(tutor_appointments!A:A,6,tutor_appointments!H:H,1,tutor_appointments!C:C,'Appt Data'!C42)/(COUNTIFS(tutor_appointments!A:A,6,tutor_appointments!C:C,'Appt Data'!C42)))</f>
        <v>0.2</v>
      </c>
      <c r="D47" s="8">
        <f>IF((COUNTIFS(tutor_appointments!A:A,6,tutor_appointments!C:C,'Appt Data'!D42))=0,0, COUNTIFS(tutor_appointments!A:A,6,tutor_appointments!H:H,1,tutor_appointments!C:C,'Appt Data'!D42)/(COUNTIFS(tutor_appointments!A:A,6,tutor_appointments!C:C,'Appt Data'!D42)))</f>
        <v>0.5</v>
      </c>
      <c r="E47" s="8">
        <f>IF((COUNTIFS(tutor_appointments!A:A,6,tutor_appointments!C:C,'Appt Data'!E42))=0,0, COUNTIFS(tutor_appointments!A:A,6,tutor_appointments!H:H,1,tutor_appointments!C:C,'Appt Data'!E42)/(COUNTIFS(tutor_appointments!A:A,6,tutor_appointments!C:C,'Appt Data'!E42)))</f>
        <v>1</v>
      </c>
      <c r="F47" s="8">
        <f>IF((COUNTIFS(tutor_appointments!A:A,6,tutor_appointments!C:C,'Appt Data'!F42))=0,0, COUNTIFS(tutor_appointments!A:A,6,tutor_appointments!H:H,1,tutor_appointments!C:C,'Appt Data'!F42)/(COUNTIFS(tutor_appointments!A:A,6,tutor_appointments!C:C,'Appt Data'!F42)))</f>
        <v>0</v>
      </c>
      <c r="G47" s="8">
        <f>IF((COUNTIFS(tutor_appointments!A:A,6,tutor_appointments!C:C,'Appt Data'!G42))=0,0, COUNTIFS(tutor_appointments!A:A,6,tutor_appointments!H:H,1,tutor_appointments!C:C,'Appt Data'!G42)/(COUNTIFS(tutor_appointments!A:A,6,tutor_appointments!C:C,'Appt Data'!G42)))</f>
        <v>0</v>
      </c>
      <c r="H47" s="8">
        <f>IF((COUNTIFS(tutor_appointments!A:A,6,tutor_appointments!C:C,'Appt Data'!H42))=0,0, COUNTIFS(tutor_appointments!A:A,6,tutor_appointments!H:H,1,tutor_appointments!C:C,'Appt Data'!H42)/(COUNTIFS(tutor_appointments!A:A,6,tutor_appointments!C:C,'Appt Data'!H42)))</f>
        <v>0.4</v>
      </c>
      <c r="I47" s="8">
        <f>IF((COUNTIFS(tutor_appointments!A:A,6,tutor_appointments!C:C,'Appt Data'!I42))=0,0, COUNTIFS(tutor_appointments!A:A,6,tutor_appointments!H:H,1,tutor_appointments!C:C,'Appt Data'!I42)/(COUNTIFS(tutor_appointments!A:A,6,tutor_appointments!C:C,'Appt Data'!I42)))</f>
        <v>0.33333333333333331</v>
      </c>
      <c r="J47" s="8">
        <f>IF((COUNTIFS(tutor_appointments!A:A,6,tutor_appointments!C:C,'Appt Data'!J42))=0,0, COUNTIFS(tutor_appointments!A:A,6,tutor_appointments!H:H,1,tutor_appointments!C:C,'Appt Data'!J42)/(COUNTIFS(tutor_appointments!A:A,6,tutor_appointments!C:C,'Appt Data'!J42)))</f>
        <v>0.5714285714285714</v>
      </c>
      <c r="K47" s="8">
        <f>IF((COUNTIFS(tutor_appointments!A:A,6,tutor_appointments!C:C,'Appt Data'!K42))=0,0, COUNTIFS(tutor_appointments!A:A,6,tutor_appointments!H:H,1,tutor_appointments!C:C,'Appt Data'!K42)/(COUNTIFS(tutor_appointments!A:A,6,tutor_appointments!C:C,'Appt Data'!K42)))</f>
        <v>0.73684210526315785</v>
      </c>
      <c r="L47" s="8">
        <f>IF((COUNTIFS(tutor_appointments!A:A,6,tutor_appointments!C:C,'Appt Data'!L42))=0,0, COUNTIFS(tutor_appointments!A:A,6,tutor_appointments!H:H,1,tutor_appointments!C:C,'Appt Data'!L42)/(COUNTIFS(tutor_appointments!A:A,6,tutor_appointments!C:C,'Appt Data'!L42)))</f>
        <v>0.5</v>
      </c>
      <c r="M47" s="8">
        <f>IF((COUNTIFS(tutor_appointments!A:A,6,tutor_appointments!C:C,'Appt Data'!M42))=0,0, COUNTIFS(tutor_appointments!A:A,6,tutor_appointments!H:H,1,tutor_appointments!C:C,'Appt Data'!M42)/(COUNTIFS(tutor_appointments!A:A,6,tutor_appointments!C:C,'Appt Data'!M42)))</f>
        <v>0.5161290322580645</v>
      </c>
      <c r="N47" s="8">
        <f>IF((COUNTIFS(tutor_appointments!A:A,6,tutor_appointments!C:C,'Appt Data'!N42))=0,0, COUNTIFS(tutor_appointments!A:A,6,tutor_appointments!H:H,1,tutor_appointments!C:C,'Appt Data'!N42)/(COUNTIFS(tutor_appointments!A:A,6,tutor_appointments!C:C,'Appt Data'!N42)))</f>
        <v>0.38461538461538464</v>
      </c>
      <c r="O47" s="8">
        <f>IF((COUNTIFS(tutor_appointments!A:A,6,tutor_appointments!C:C,'Appt Data'!O42))=0,0, COUNTIFS(tutor_appointments!A:A,6,tutor_appointments!H:H,1,tutor_appointments!C:C,'Appt Data'!O42)/(COUNTIFS(tutor_appointments!A:A,6,tutor_appointments!C:C,'Appt Data'!O42)))</f>
        <v>0.21428571428571427</v>
      </c>
      <c r="P47" s="8">
        <f>IF((COUNTIFS(tutor_appointments!A:A,6,tutor_appointments!C:C,'Appt Data'!P42))=0,0, COUNTIFS(tutor_appointments!A:A,6,tutor_appointments!H:H,1,tutor_appointments!C:C,'Appt Data'!P42)/(COUNTIFS(tutor_appointments!A:A,6,tutor_appointments!C:C,'Appt Data'!P42)))</f>
        <v>0</v>
      </c>
      <c r="Q47" s="8">
        <f>IF((COUNTIFS(tutor_appointments!A:A,6,tutor_appointments!C:C,'Appt Data'!Q42))=0,0, COUNTIFS(tutor_appointments!A:A,6,tutor_appointments!H:H,1,tutor_appointments!C:C,'Appt Data'!Q42)/(COUNTIFS(tutor_appointments!A:A,6,tutor_appointments!C:C,'Appt Data'!Q42)))</f>
        <v>0</v>
      </c>
      <c r="R47" s="8">
        <f>IF((COUNTIFS(tutor_appointments!A:A,6,tutor_appointments!C:C,'Appt Data'!R42))=0,0, COUNTIFS(tutor_appointments!A:A,6,tutor_appointments!H:H,1,tutor_appointments!C:C,'Appt Data'!R42)/(COUNTIFS(tutor_appointments!A:A,6,tutor_appointments!C:C,'Appt Data'!R42)))</f>
        <v>0.5</v>
      </c>
      <c r="S47" s="8">
        <f>IF((COUNTIFS(tutor_appointments!A:A,6,tutor_appointments!C:C,'Appt Data'!S42))=0,0, COUNTIFS(tutor_appointments!A:A,6,tutor_appointments!H:H,1,tutor_appointments!C:C,'Appt Data'!S42)/(COUNTIFS(tutor_appointments!A:A,6,tutor_appointments!C:C,'Appt Data'!S42)))</f>
        <v>0.5</v>
      </c>
      <c r="T47" s="8">
        <f>IF((COUNTIFS(tutor_appointments!A:A,6,tutor_appointments!C:C,'Appt Data'!T42))=0,0, COUNTIFS(tutor_appointments!A:A,6,tutor_appointments!H:H,1,tutor_appointments!C:C,'Appt Data'!T42)/(COUNTIFS(tutor_appointments!A:A,6,tutor_appointments!C:C,'Appt Data'!T42)))</f>
        <v>0.5</v>
      </c>
      <c r="U47" s="8">
        <f>IF((COUNTIFS(tutor_appointments!A:A,6,tutor_appointments!C:C,'Appt Data'!U42))=0,0, COUNTIFS(tutor_appointments!A:A,6,tutor_appointments!H:H,1,tutor_appointments!C:C,'Appt Data'!U42)/(COUNTIFS(tutor_appointments!A:A,6,tutor_appointments!C:C,'Appt Data'!U42)))</f>
        <v>0</v>
      </c>
      <c r="V47" s="8">
        <f>IF((COUNTIFS(tutor_appointments!A:A,6,tutor_appointments!C:C,'Appt Data'!V42))=0,0, COUNTIFS(tutor_appointments!A:A,6,tutor_appointments!H:H,1,tutor_appointments!C:C,'Appt Data'!V42)/(COUNTIFS(tutor_appointments!A:A,6,tutor_appointments!C:C,'Appt Data'!V42)))</f>
        <v>0</v>
      </c>
      <c r="W47" s="8">
        <f>IF((COUNTIFS(tutor_appointments!A:A,6,tutor_appointments!C:C,'Appt Data'!W42))=0,0, COUNTIFS(tutor_appointments!A:A,6,tutor_appointments!H:H,1,tutor_appointments!C:C,'Appt Data'!W42)/(COUNTIFS(tutor_appointments!A:A,6,tutor_appointments!C:C,'Appt Data'!W42)))</f>
        <v>0</v>
      </c>
      <c r="X47" s="8">
        <f>IF((COUNTIFS(tutor_appointments!A:A,6,tutor_appointments!C:C,'Appt Data'!X42))=0,0, COUNTIFS(tutor_appointments!A:A,6,tutor_appointments!H:H,1,tutor_appointments!C:C,'Appt Data'!X42)/(COUNTIFS(tutor_appointments!A:A,6,tutor_appointments!C:C,'Appt Data'!X42)))</f>
        <v>0</v>
      </c>
      <c r="Y47" s="8">
        <f>IF((COUNTIFS(tutor_appointments!A:A,6,tutor_appointments!C:C,'Appt Data'!Y42))=0,0, COUNTIFS(tutor_appointments!A:A,6,tutor_appointments!H:H,1,tutor_appointments!C:C,'Appt Data'!Y42)/(COUNTIFS(tutor_appointments!A:A,6,tutor_appointments!C:C,'Appt Data'!Y42)))</f>
        <v>0</v>
      </c>
      <c r="Z47" s="8">
        <f>IF((COUNTIFS(tutor_appointments!A:A,6,tutor_appointments!C:C,'Appt Data'!Z42))=0,0, COUNTIFS(tutor_appointments!A:A,6,tutor_appointments!H:H,1,tutor_appointments!C:C,'Appt Data'!Z42)/(COUNTIFS(tutor_appointments!A:A,6,tutor_appointments!C:C,'Appt Data'!Z42)))</f>
        <v>0</v>
      </c>
      <c r="AA47" s="8">
        <f>IF((COUNTIFS(tutor_appointments!A:A,6,tutor_appointments!C:C,'Appt Data'!AA42))=0,0, COUNTIFS(tutor_appointments!A:A,6,tutor_appointments!H:H,1,tutor_appointments!C:C,'Appt Data'!AA42)/(COUNTIFS(tutor_appointments!A:A,6,tutor_appointments!C:C,'Appt Data'!AA42)))</f>
        <v>0</v>
      </c>
    </row>
    <row r="48" spans="1:27" x14ac:dyDescent="0.25">
      <c r="A48" s="3"/>
      <c r="S48"/>
    </row>
    <row r="49" spans="1:19" x14ac:dyDescent="0.25">
      <c r="A49" s="3"/>
      <c r="S49"/>
    </row>
    <row r="50" spans="1:19" x14ac:dyDescent="0.25">
      <c r="A50" s="3"/>
      <c r="S50"/>
    </row>
    <row r="51" spans="1:19" x14ac:dyDescent="0.25">
      <c r="S51"/>
    </row>
    <row r="52" spans="1:19" x14ac:dyDescent="0.25">
      <c r="S52"/>
    </row>
    <row r="53" spans="1:19" x14ac:dyDescent="0.25">
      <c r="S53"/>
    </row>
    <row r="54" spans="1:19" x14ac:dyDescent="0.25">
      <c r="S54"/>
    </row>
    <row r="55" spans="1:19" x14ac:dyDescent="0.25">
      <c r="S55"/>
    </row>
    <row r="56" spans="1:19" x14ac:dyDescent="0.25">
      <c r="S56"/>
    </row>
    <row r="57" spans="1:19" x14ac:dyDescent="0.25">
      <c r="S57"/>
    </row>
    <row r="58" spans="1:19" x14ac:dyDescent="0.25">
      <c r="S58"/>
    </row>
    <row r="59" spans="1:19" x14ac:dyDescent="0.25">
      <c r="S59"/>
    </row>
    <row r="60" spans="1:19" x14ac:dyDescent="0.25">
      <c r="S60"/>
    </row>
    <row r="61" spans="1:19" x14ac:dyDescent="0.25">
      <c r="S61"/>
    </row>
    <row r="62" spans="1:19" x14ac:dyDescent="0.25">
      <c r="S62"/>
    </row>
    <row r="63" spans="1:19" x14ac:dyDescent="0.25">
      <c r="S63"/>
    </row>
    <row r="64" spans="1:19" x14ac:dyDescent="0.25">
      <c r="S64"/>
    </row>
    <row r="65" spans="19:19" x14ac:dyDescent="0.25">
      <c r="S65"/>
    </row>
    <row r="66" spans="19:19" x14ac:dyDescent="0.25">
      <c r="S66"/>
    </row>
    <row r="67" spans="19:19" x14ac:dyDescent="0.25">
      <c r="S67"/>
    </row>
    <row r="68" spans="19:19" x14ac:dyDescent="0.25">
      <c r="S68"/>
    </row>
    <row r="69" spans="19:19" x14ac:dyDescent="0.25">
      <c r="S69"/>
    </row>
    <row r="70" spans="19:19" x14ac:dyDescent="0.25">
      <c r="S70"/>
    </row>
    <row r="71" spans="19:19" x14ac:dyDescent="0.25">
      <c r="S71"/>
    </row>
    <row r="72" spans="19:19" x14ac:dyDescent="0.25">
      <c r="S72"/>
    </row>
    <row r="73" spans="19:19" x14ac:dyDescent="0.25">
      <c r="S73"/>
    </row>
    <row r="74" spans="19:19" x14ac:dyDescent="0.25">
      <c r="S74"/>
    </row>
    <row r="75" spans="19:19" x14ac:dyDescent="0.25">
      <c r="S75"/>
    </row>
    <row r="76" spans="19:19" x14ac:dyDescent="0.25">
      <c r="S76"/>
    </row>
    <row r="77" spans="19:19" x14ac:dyDescent="0.25">
      <c r="S77"/>
    </row>
    <row r="78" spans="19:19" x14ac:dyDescent="0.25">
      <c r="S78"/>
    </row>
    <row r="79" spans="19:19" x14ac:dyDescent="0.25">
      <c r="S79"/>
    </row>
    <row r="80" spans="19:19" x14ac:dyDescent="0.25">
      <c r="S80"/>
    </row>
    <row r="81" spans="19:19" x14ac:dyDescent="0.25">
      <c r="S81"/>
    </row>
    <row r="82" spans="19:19" x14ac:dyDescent="0.25">
      <c r="S82"/>
    </row>
    <row r="83" spans="19:19" x14ac:dyDescent="0.25">
      <c r="S83"/>
    </row>
    <row r="84" spans="19:19" x14ac:dyDescent="0.25">
      <c r="S84"/>
    </row>
    <row r="85" spans="19:19" x14ac:dyDescent="0.25">
      <c r="S85"/>
    </row>
    <row r="86" spans="19:19" x14ac:dyDescent="0.25">
      <c r="S86"/>
    </row>
    <row r="87" spans="19:19" x14ac:dyDescent="0.25">
      <c r="S87"/>
    </row>
    <row r="88" spans="19:19" x14ac:dyDescent="0.25">
      <c r="S88"/>
    </row>
    <row r="89" spans="19:19" x14ac:dyDescent="0.25">
      <c r="S89"/>
    </row>
    <row r="90" spans="19:19" x14ac:dyDescent="0.25">
      <c r="S90"/>
    </row>
    <row r="91" spans="19:19" x14ac:dyDescent="0.25">
      <c r="S91"/>
    </row>
    <row r="92" spans="19:19" x14ac:dyDescent="0.25">
      <c r="S92"/>
    </row>
    <row r="93" spans="19:19" x14ac:dyDescent="0.25">
      <c r="S93"/>
    </row>
    <row r="94" spans="19:19" x14ac:dyDescent="0.25">
      <c r="S94"/>
    </row>
    <row r="95" spans="19:19" x14ac:dyDescent="0.25">
      <c r="S95"/>
    </row>
    <row r="96" spans="19:19" x14ac:dyDescent="0.25">
      <c r="S96"/>
    </row>
    <row r="97" spans="19:19" x14ac:dyDescent="0.25">
      <c r="S97"/>
    </row>
    <row r="98" spans="19:19" x14ac:dyDescent="0.25">
      <c r="S98"/>
    </row>
    <row r="99" spans="19:19" x14ac:dyDescent="0.25">
      <c r="S99"/>
    </row>
    <row r="100" spans="19:19" x14ac:dyDescent="0.25">
      <c r="S100"/>
    </row>
    <row r="101" spans="19:19" x14ac:dyDescent="0.25">
      <c r="S101"/>
    </row>
    <row r="102" spans="19:19" x14ac:dyDescent="0.25">
      <c r="S102"/>
    </row>
    <row r="103" spans="19:19" x14ac:dyDescent="0.25">
      <c r="S103"/>
    </row>
    <row r="104" spans="19:19" x14ac:dyDescent="0.25">
      <c r="S104"/>
    </row>
    <row r="105" spans="19:19" x14ac:dyDescent="0.25">
      <c r="S105"/>
    </row>
    <row r="106" spans="19:19" x14ac:dyDescent="0.25">
      <c r="S106"/>
    </row>
    <row r="107" spans="19:19" x14ac:dyDescent="0.25">
      <c r="S107"/>
    </row>
    <row r="108" spans="19:19" x14ac:dyDescent="0.25">
      <c r="S108"/>
    </row>
    <row r="109" spans="19:19" x14ac:dyDescent="0.25">
      <c r="S109"/>
    </row>
    <row r="110" spans="19:19" x14ac:dyDescent="0.25">
      <c r="S110"/>
    </row>
    <row r="111" spans="19:19" x14ac:dyDescent="0.25">
      <c r="S111"/>
    </row>
    <row r="112" spans="19:19" x14ac:dyDescent="0.25">
      <c r="S112"/>
    </row>
    <row r="113" spans="19:19" x14ac:dyDescent="0.25">
      <c r="S113"/>
    </row>
    <row r="114" spans="19:19" x14ac:dyDescent="0.25">
      <c r="S114"/>
    </row>
    <row r="115" spans="19:19" x14ac:dyDescent="0.25">
      <c r="S115"/>
    </row>
    <row r="116" spans="19:19" x14ac:dyDescent="0.25">
      <c r="S116"/>
    </row>
    <row r="117" spans="19:19" x14ac:dyDescent="0.25">
      <c r="S117"/>
    </row>
    <row r="118" spans="19:19" x14ac:dyDescent="0.25">
      <c r="S118"/>
    </row>
    <row r="119" spans="19:19" x14ac:dyDescent="0.25">
      <c r="S119"/>
    </row>
    <row r="120" spans="19:19" x14ac:dyDescent="0.25">
      <c r="S120"/>
    </row>
    <row r="121" spans="19:19" x14ac:dyDescent="0.25">
      <c r="S121"/>
    </row>
    <row r="122" spans="19:19" x14ac:dyDescent="0.25">
      <c r="S122"/>
    </row>
    <row r="123" spans="19:19" x14ac:dyDescent="0.25">
      <c r="S123"/>
    </row>
    <row r="124" spans="19:19" x14ac:dyDescent="0.25">
      <c r="S124"/>
    </row>
    <row r="125" spans="19:19" x14ac:dyDescent="0.25">
      <c r="S125"/>
    </row>
    <row r="126" spans="19:19" x14ac:dyDescent="0.25">
      <c r="S126"/>
    </row>
    <row r="127" spans="19:19" x14ac:dyDescent="0.25">
      <c r="S127"/>
    </row>
    <row r="128" spans="19:19" x14ac:dyDescent="0.25">
      <c r="S128"/>
    </row>
    <row r="129" spans="19:19" x14ac:dyDescent="0.25">
      <c r="S129"/>
    </row>
    <row r="130" spans="19:19" x14ac:dyDescent="0.25">
      <c r="S130"/>
    </row>
    <row r="131" spans="19:19" x14ac:dyDescent="0.25">
      <c r="S131"/>
    </row>
    <row r="132" spans="19:19" x14ac:dyDescent="0.25">
      <c r="S132"/>
    </row>
    <row r="133" spans="19:19" x14ac:dyDescent="0.25">
      <c r="S133"/>
    </row>
    <row r="134" spans="19:19" x14ac:dyDescent="0.25">
      <c r="S134"/>
    </row>
    <row r="135" spans="19:19" x14ac:dyDescent="0.25">
      <c r="S135"/>
    </row>
    <row r="136" spans="19:19" x14ac:dyDescent="0.25">
      <c r="S136"/>
    </row>
    <row r="137" spans="19:19" x14ac:dyDescent="0.25">
      <c r="S137"/>
    </row>
    <row r="138" spans="19:19" x14ac:dyDescent="0.25">
      <c r="S138"/>
    </row>
    <row r="139" spans="19:19" x14ac:dyDescent="0.25">
      <c r="S139"/>
    </row>
    <row r="140" spans="19:19" x14ac:dyDescent="0.25">
      <c r="S140"/>
    </row>
    <row r="141" spans="19:19" x14ac:dyDescent="0.25">
      <c r="S141"/>
    </row>
    <row r="142" spans="19:19" x14ac:dyDescent="0.25">
      <c r="S142"/>
    </row>
    <row r="143" spans="19:19" x14ac:dyDescent="0.25">
      <c r="S143"/>
    </row>
    <row r="144" spans="19:19" x14ac:dyDescent="0.25">
      <c r="S144"/>
    </row>
    <row r="145" spans="19:19" x14ac:dyDescent="0.25">
      <c r="S145"/>
    </row>
    <row r="146" spans="19:19" x14ac:dyDescent="0.25">
      <c r="S146"/>
    </row>
    <row r="147" spans="19:19" x14ac:dyDescent="0.25">
      <c r="S147"/>
    </row>
    <row r="148" spans="19:19" x14ac:dyDescent="0.25">
      <c r="S148"/>
    </row>
    <row r="149" spans="19:19" x14ac:dyDescent="0.25">
      <c r="S149"/>
    </row>
    <row r="150" spans="19:19" x14ac:dyDescent="0.25">
      <c r="S150"/>
    </row>
    <row r="151" spans="19:19" x14ac:dyDescent="0.25">
      <c r="S151"/>
    </row>
    <row r="152" spans="19:19" x14ac:dyDescent="0.25">
      <c r="S152"/>
    </row>
    <row r="153" spans="19:19" x14ac:dyDescent="0.25">
      <c r="S153"/>
    </row>
    <row r="154" spans="19:19" x14ac:dyDescent="0.25">
      <c r="S154"/>
    </row>
    <row r="155" spans="19:19" x14ac:dyDescent="0.25">
      <c r="S155"/>
    </row>
    <row r="156" spans="19:19" x14ac:dyDescent="0.25">
      <c r="S156"/>
    </row>
    <row r="157" spans="19:19" x14ac:dyDescent="0.25">
      <c r="S157"/>
    </row>
    <row r="158" spans="19:19" x14ac:dyDescent="0.25">
      <c r="S158"/>
    </row>
    <row r="159" spans="19:19" x14ac:dyDescent="0.25">
      <c r="S159"/>
    </row>
    <row r="160" spans="19:19" x14ac:dyDescent="0.25">
      <c r="S160"/>
    </row>
    <row r="161" spans="19:19" x14ac:dyDescent="0.25">
      <c r="S161"/>
    </row>
    <row r="162" spans="19:19" x14ac:dyDescent="0.25">
      <c r="S162"/>
    </row>
    <row r="163" spans="19:19" x14ac:dyDescent="0.25">
      <c r="S163"/>
    </row>
    <row r="164" spans="19:19" x14ac:dyDescent="0.25">
      <c r="S164"/>
    </row>
    <row r="165" spans="19:19" x14ac:dyDescent="0.25">
      <c r="S165"/>
    </row>
    <row r="166" spans="19:19" x14ac:dyDescent="0.25">
      <c r="S166"/>
    </row>
    <row r="167" spans="19:19" x14ac:dyDescent="0.25">
      <c r="S167"/>
    </row>
    <row r="168" spans="19:19" x14ac:dyDescent="0.25">
      <c r="S168"/>
    </row>
    <row r="169" spans="19:19" x14ac:dyDescent="0.25">
      <c r="S169"/>
    </row>
    <row r="170" spans="19:19" x14ac:dyDescent="0.25">
      <c r="S170"/>
    </row>
    <row r="171" spans="19:19" x14ac:dyDescent="0.25">
      <c r="S171"/>
    </row>
    <row r="172" spans="19:19" x14ac:dyDescent="0.25">
      <c r="S172"/>
    </row>
    <row r="173" spans="19:19" x14ac:dyDescent="0.25">
      <c r="S173"/>
    </row>
    <row r="174" spans="19:19" x14ac:dyDescent="0.25">
      <c r="S174"/>
    </row>
    <row r="175" spans="19:19" x14ac:dyDescent="0.25">
      <c r="S175"/>
    </row>
    <row r="176" spans="19:19" x14ac:dyDescent="0.25">
      <c r="S176"/>
    </row>
    <row r="177" spans="19:19" x14ac:dyDescent="0.25">
      <c r="S177"/>
    </row>
    <row r="178" spans="19:19" x14ac:dyDescent="0.25">
      <c r="S178"/>
    </row>
    <row r="179" spans="19:19" x14ac:dyDescent="0.25">
      <c r="S179"/>
    </row>
    <row r="180" spans="19:19" x14ac:dyDescent="0.25">
      <c r="S180"/>
    </row>
    <row r="181" spans="19:19" x14ac:dyDescent="0.25">
      <c r="S181"/>
    </row>
    <row r="182" spans="19:19" x14ac:dyDescent="0.25">
      <c r="S182"/>
    </row>
    <row r="183" spans="19:19" x14ac:dyDescent="0.25">
      <c r="S183"/>
    </row>
    <row r="184" spans="19:19" x14ac:dyDescent="0.25">
      <c r="S184"/>
    </row>
    <row r="185" spans="19:19" x14ac:dyDescent="0.25">
      <c r="S185"/>
    </row>
    <row r="186" spans="19:19" x14ac:dyDescent="0.25">
      <c r="S186"/>
    </row>
    <row r="187" spans="19:19" x14ac:dyDescent="0.25">
      <c r="S187"/>
    </row>
    <row r="188" spans="19:19" x14ac:dyDescent="0.25">
      <c r="S188"/>
    </row>
    <row r="189" spans="19:19" x14ac:dyDescent="0.25">
      <c r="S189"/>
    </row>
    <row r="190" spans="19:19" x14ac:dyDescent="0.25">
      <c r="S190"/>
    </row>
    <row r="191" spans="19:19" x14ac:dyDescent="0.25">
      <c r="S191"/>
    </row>
    <row r="192" spans="19:19" x14ac:dyDescent="0.25">
      <c r="S192"/>
    </row>
    <row r="193" spans="19:19" x14ac:dyDescent="0.25">
      <c r="S193"/>
    </row>
    <row r="194" spans="19:19" x14ac:dyDescent="0.25">
      <c r="S194"/>
    </row>
    <row r="195" spans="19:19" x14ac:dyDescent="0.25">
      <c r="S195"/>
    </row>
    <row r="196" spans="19:19" x14ac:dyDescent="0.25">
      <c r="S196"/>
    </row>
    <row r="197" spans="19:19" x14ac:dyDescent="0.25">
      <c r="S197"/>
    </row>
    <row r="198" spans="19:19" x14ac:dyDescent="0.25">
      <c r="S198"/>
    </row>
    <row r="199" spans="19:19" x14ac:dyDescent="0.25">
      <c r="S199"/>
    </row>
    <row r="200" spans="19:19" x14ac:dyDescent="0.25">
      <c r="S200"/>
    </row>
    <row r="201" spans="19:19" x14ac:dyDescent="0.25">
      <c r="S201"/>
    </row>
    <row r="202" spans="19:19" x14ac:dyDescent="0.25">
      <c r="S202"/>
    </row>
    <row r="203" spans="19:19" x14ac:dyDescent="0.25">
      <c r="S203"/>
    </row>
    <row r="204" spans="19:19" x14ac:dyDescent="0.25">
      <c r="S204"/>
    </row>
    <row r="205" spans="19:19" x14ac:dyDescent="0.25">
      <c r="S205"/>
    </row>
    <row r="206" spans="19:19" x14ac:dyDescent="0.25">
      <c r="S206"/>
    </row>
    <row r="207" spans="19:19" x14ac:dyDescent="0.25">
      <c r="S207"/>
    </row>
    <row r="208" spans="19:19" x14ac:dyDescent="0.25">
      <c r="S208"/>
    </row>
    <row r="209" spans="19:19" x14ac:dyDescent="0.25">
      <c r="S209"/>
    </row>
    <row r="210" spans="19:19" x14ac:dyDescent="0.25">
      <c r="S210"/>
    </row>
    <row r="211" spans="19:19" x14ac:dyDescent="0.25">
      <c r="S211"/>
    </row>
    <row r="212" spans="19:19" x14ac:dyDescent="0.25">
      <c r="S212"/>
    </row>
    <row r="213" spans="19:19" x14ac:dyDescent="0.25">
      <c r="S213"/>
    </row>
    <row r="214" spans="19:19" x14ac:dyDescent="0.25">
      <c r="S214"/>
    </row>
    <row r="215" spans="19:19" x14ac:dyDescent="0.25">
      <c r="S215"/>
    </row>
    <row r="216" spans="19:19" x14ac:dyDescent="0.25">
      <c r="S216"/>
    </row>
    <row r="217" spans="19:19" x14ac:dyDescent="0.25">
      <c r="S217"/>
    </row>
    <row r="218" spans="19:19" x14ac:dyDescent="0.25">
      <c r="S218"/>
    </row>
    <row r="219" spans="19:19" x14ac:dyDescent="0.25">
      <c r="S219"/>
    </row>
    <row r="220" spans="19:19" x14ac:dyDescent="0.25">
      <c r="S220"/>
    </row>
    <row r="221" spans="19:19" x14ac:dyDescent="0.25">
      <c r="S221"/>
    </row>
    <row r="222" spans="19:19" x14ac:dyDescent="0.25">
      <c r="S222"/>
    </row>
    <row r="223" spans="19:19" x14ac:dyDescent="0.25">
      <c r="S223"/>
    </row>
    <row r="224" spans="19:19" x14ac:dyDescent="0.25">
      <c r="S224"/>
    </row>
    <row r="225" spans="19:19" x14ac:dyDescent="0.25">
      <c r="S225"/>
    </row>
    <row r="226" spans="19:19" x14ac:dyDescent="0.25">
      <c r="S226"/>
    </row>
    <row r="227" spans="19:19" x14ac:dyDescent="0.25">
      <c r="S227"/>
    </row>
    <row r="228" spans="19:19" x14ac:dyDescent="0.25">
      <c r="S228"/>
    </row>
    <row r="229" spans="19:19" x14ac:dyDescent="0.25">
      <c r="S229"/>
    </row>
    <row r="230" spans="19:19" x14ac:dyDescent="0.25">
      <c r="S230"/>
    </row>
    <row r="231" spans="19:19" x14ac:dyDescent="0.25">
      <c r="S231"/>
    </row>
    <row r="232" spans="19:19" x14ac:dyDescent="0.25">
      <c r="S232"/>
    </row>
    <row r="233" spans="19:19" x14ac:dyDescent="0.25">
      <c r="S233"/>
    </row>
    <row r="234" spans="19:19" x14ac:dyDescent="0.25">
      <c r="S234"/>
    </row>
    <row r="235" spans="19:19" x14ac:dyDescent="0.25">
      <c r="S235"/>
    </row>
    <row r="236" spans="19:19" x14ac:dyDescent="0.25">
      <c r="S236"/>
    </row>
    <row r="237" spans="19:19" x14ac:dyDescent="0.25">
      <c r="S237"/>
    </row>
    <row r="238" spans="19:19" x14ac:dyDescent="0.25">
      <c r="S238"/>
    </row>
    <row r="239" spans="19:19" x14ac:dyDescent="0.25">
      <c r="S239"/>
    </row>
    <row r="240" spans="19:19" x14ac:dyDescent="0.25">
      <c r="S240"/>
    </row>
    <row r="241" spans="19:19" x14ac:dyDescent="0.25">
      <c r="S241"/>
    </row>
    <row r="242" spans="19:19" x14ac:dyDescent="0.25">
      <c r="S242"/>
    </row>
    <row r="243" spans="19:19" x14ac:dyDescent="0.25">
      <c r="S243"/>
    </row>
    <row r="244" spans="19:19" x14ac:dyDescent="0.25">
      <c r="S244"/>
    </row>
    <row r="245" spans="19:19" x14ac:dyDescent="0.25">
      <c r="S245"/>
    </row>
    <row r="246" spans="19:19" x14ac:dyDescent="0.25">
      <c r="S246"/>
    </row>
    <row r="247" spans="19:19" x14ac:dyDescent="0.25">
      <c r="S247"/>
    </row>
    <row r="248" spans="19:19" x14ac:dyDescent="0.25">
      <c r="S248"/>
    </row>
    <row r="249" spans="19:19" x14ac:dyDescent="0.25">
      <c r="S249"/>
    </row>
    <row r="250" spans="19:19" x14ac:dyDescent="0.25">
      <c r="S250"/>
    </row>
    <row r="251" spans="19:19" x14ac:dyDescent="0.25">
      <c r="S251"/>
    </row>
    <row r="252" spans="19:19" x14ac:dyDescent="0.25">
      <c r="S252"/>
    </row>
    <row r="253" spans="19:19" x14ac:dyDescent="0.25">
      <c r="S253"/>
    </row>
    <row r="254" spans="19:19" x14ac:dyDescent="0.25">
      <c r="S254"/>
    </row>
    <row r="255" spans="19:19" x14ac:dyDescent="0.25">
      <c r="S255"/>
    </row>
    <row r="256" spans="19:19" x14ac:dyDescent="0.25">
      <c r="S256"/>
    </row>
    <row r="257" spans="19:19" x14ac:dyDescent="0.25">
      <c r="S257"/>
    </row>
    <row r="258" spans="19:19" x14ac:dyDescent="0.25">
      <c r="S258"/>
    </row>
    <row r="259" spans="19:19" x14ac:dyDescent="0.25">
      <c r="S259"/>
    </row>
    <row r="260" spans="19:19" x14ac:dyDescent="0.25">
      <c r="S260"/>
    </row>
    <row r="261" spans="19:19" x14ac:dyDescent="0.25">
      <c r="S261"/>
    </row>
    <row r="262" spans="19:19" x14ac:dyDescent="0.25">
      <c r="S262"/>
    </row>
    <row r="263" spans="19:19" x14ac:dyDescent="0.25">
      <c r="S263"/>
    </row>
    <row r="264" spans="19:19" x14ac:dyDescent="0.25">
      <c r="S264"/>
    </row>
    <row r="265" spans="19:19" x14ac:dyDescent="0.25">
      <c r="S265"/>
    </row>
    <row r="266" spans="19:19" x14ac:dyDescent="0.25">
      <c r="S266"/>
    </row>
    <row r="267" spans="19:19" x14ac:dyDescent="0.25">
      <c r="S267"/>
    </row>
    <row r="268" spans="19:19" x14ac:dyDescent="0.25">
      <c r="S268"/>
    </row>
    <row r="269" spans="19:19" x14ac:dyDescent="0.25">
      <c r="S269"/>
    </row>
    <row r="270" spans="19:19" x14ac:dyDescent="0.25">
      <c r="S270"/>
    </row>
    <row r="271" spans="19:19" x14ac:dyDescent="0.25">
      <c r="S271"/>
    </row>
    <row r="272" spans="19:19" x14ac:dyDescent="0.25">
      <c r="S272"/>
    </row>
    <row r="273" spans="19:19" x14ac:dyDescent="0.25">
      <c r="S273"/>
    </row>
    <row r="274" spans="19:19" x14ac:dyDescent="0.25">
      <c r="S274"/>
    </row>
    <row r="275" spans="19:19" x14ac:dyDescent="0.25">
      <c r="S275"/>
    </row>
    <row r="276" spans="19:19" x14ac:dyDescent="0.25">
      <c r="S276"/>
    </row>
    <row r="277" spans="19:19" x14ac:dyDescent="0.25">
      <c r="S277"/>
    </row>
    <row r="278" spans="19:19" x14ac:dyDescent="0.25">
      <c r="S278"/>
    </row>
    <row r="279" spans="19:19" x14ac:dyDescent="0.25">
      <c r="S279"/>
    </row>
    <row r="280" spans="19:19" x14ac:dyDescent="0.25">
      <c r="S280"/>
    </row>
    <row r="281" spans="19:19" x14ac:dyDescent="0.25">
      <c r="S281"/>
    </row>
    <row r="282" spans="19:19" x14ac:dyDescent="0.25">
      <c r="S282"/>
    </row>
    <row r="283" spans="19:19" x14ac:dyDescent="0.25">
      <c r="S283"/>
    </row>
    <row r="284" spans="19:19" x14ac:dyDescent="0.25">
      <c r="S284"/>
    </row>
    <row r="285" spans="19:19" x14ac:dyDescent="0.25">
      <c r="S285"/>
    </row>
    <row r="286" spans="19:19" x14ac:dyDescent="0.25">
      <c r="S286"/>
    </row>
    <row r="287" spans="19:19" x14ac:dyDescent="0.25">
      <c r="S287"/>
    </row>
    <row r="288" spans="19:19" x14ac:dyDescent="0.25">
      <c r="S288"/>
    </row>
    <row r="289" spans="19:19" x14ac:dyDescent="0.25">
      <c r="S289"/>
    </row>
    <row r="290" spans="19:19" x14ac:dyDescent="0.25">
      <c r="S290"/>
    </row>
    <row r="291" spans="19:19" x14ac:dyDescent="0.25">
      <c r="S291"/>
    </row>
    <row r="292" spans="19:19" x14ac:dyDescent="0.25">
      <c r="S292"/>
    </row>
    <row r="293" spans="19:19" x14ac:dyDescent="0.25">
      <c r="S293"/>
    </row>
    <row r="294" spans="19:19" x14ac:dyDescent="0.25">
      <c r="S294"/>
    </row>
    <row r="295" spans="19:19" x14ac:dyDescent="0.25">
      <c r="S295"/>
    </row>
    <row r="296" spans="19:19" x14ac:dyDescent="0.25">
      <c r="S296"/>
    </row>
    <row r="297" spans="19:19" x14ac:dyDescent="0.25">
      <c r="S297"/>
    </row>
    <row r="298" spans="19:19" x14ac:dyDescent="0.25">
      <c r="S298"/>
    </row>
    <row r="299" spans="19:19" x14ac:dyDescent="0.25">
      <c r="S299"/>
    </row>
    <row r="300" spans="19:19" x14ac:dyDescent="0.25">
      <c r="S300"/>
    </row>
    <row r="301" spans="19:19" x14ac:dyDescent="0.25">
      <c r="S301"/>
    </row>
    <row r="302" spans="19:19" x14ac:dyDescent="0.25">
      <c r="S302"/>
    </row>
    <row r="303" spans="19:19" x14ac:dyDescent="0.25">
      <c r="S303"/>
    </row>
    <row r="304" spans="19:19" x14ac:dyDescent="0.25">
      <c r="S304"/>
    </row>
    <row r="305" spans="19:19" x14ac:dyDescent="0.25">
      <c r="S305"/>
    </row>
    <row r="306" spans="19:19" x14ac:dyDescent="0.25">
      <c r="S306"/>
    </row>
    <row r="307" spans="19:19" x14ac:dyDescent="0.25">
      <c r="S307"/>
    </row>
    <row r="308" spans="19:19" x14ac:dyDescent="0.25">
      <c r="S308"/>
    </row>
    <row r="309" spans="19:19" x14ac:dyDescent="0.25">
      <c r="S309"/>
    </row>
    <row r="310" spans="19:19" x14ac:dyDescent="0.25">
      <c r="S310"/>
    </row>
    <row r="311" spans="19:19" x14ac:dyDescent="0.25">
      <c r="S311"/>
    </row>
    <row r="312" spans="19:19" x14ac:dyDescent="0.25">
      <c r="S312"/>
    </row>
    <row r="313" spans="19:19" x14ac:dyDescent="0.25">
      <c r="S313"/>
    </row>
    <row r="314" spans="19:19" x14ac:dyDescent="0.25">
      <c r="S314"/>
    </row>
    <row r="315" spans="19:19" x14ac:dyDescent="0.25">
      <c r="S315"/>
    </row>
    <row r="316" spans="19:19" x14ac:dyDescent="0.25">
      <c r="S316"/>
    </row>
    <row r="317" spans="19:19" x14ac:dyDescent="0.25">
      <c r="S317"/>
    </row>
    <row r="318" spans="19:19" x14ac:dyDescent="0.25">
      <c r="S318"/>
    </row>
    <row r="319" spans="19:19" x14ac:dyDescent="0.25">
      <c r="S319"/>
    </row>
    <row r="320" spans="19:19" x14ac:dyDescent="0.25">
      <c r="S320"/>
    </row>
    <row r="321" spans="19:19" x14ac:dyDescent="0.25">
      <c r="S321"/>
    </row>
    <row r="322" spans="19:19" x14ac:dyDescent="0.25">
      <c r="S322"/>
    </row>
    <row r="323" spans="19:19" x14ac:dyDescent="0.25">
      <c r="S323"/>
    </row>
    <row r="324" spans="19:19" x14ac:dyDescent="0.25">
      <c r="S324"/>
    </row>
    <row r="325" spans="19:19" x14ac:dyDescent="0.25">
      <c r="S325"/>
    </row>
    <row r="326" spans="19:19" x14ac:dyDescent="0.25">
      <c r="S326"/>
    </row>
    <row r="327" spans="19:19" x14ac:dyDescent="0.25">
      <c r="S327"/>
    </row>
    <row r="328" spans="19:19" x14ac:dyDescent="0.25">
      <c r="S328"/>
    </row>
    <row r="329" spans="19:19" x14ac:dyDescent="0.25">
      <c r="S329"/>
    </row>
    <row r="330" spans="19:19" x14ac:dyDescent="0.25">
      <c r="S330"/>
    </row>
    <row r="331" spans="19:19" x14ac:dyDescent="0.25">
      <c r="S331"/>
    </row>
    <row r="332" spans="19:19" x14ac:dyDescent="0.25">
      <c r="S332"/>
    </row>
    <row r="333" spans="19:19" x14ac:dyDescent="0.25">
      <c r="S333"/>
    </row>
    <row r="334" spans="19:19" x14ac:dyDescent="0.25">
      <c r="S334"/>
    </row>
    <row r="335" spans="19:19" x14ac:dyDescent="0.25">
      <c r="S335"/>
    </row>
    <row r="336" spans="19:19" x14ac:dyDescent="0.25">
      <c r="S336"/>
    </row>
    <row r="337" spans="19:19" x14ac:dyDescent="0.25">
      <c r="S337"/>
    </row>
    <row r="338" spans="19:19" x14ac:dyDescent="0.25">
      <c r="S338"/>
    </row>
    <row r="339" spans="19:19" x14ac:dyDescent="0.25">
      <c r="S339"/>
    </row>
    <row r="340" spans="19:19" x14ac:dyDescent="0.25">
      <c r="S340"/>
    </row>
    <row r="341" spans="19:19" x14ac:dyDescent="0.25">
      <c r="S341"/>
    </row>
    <row r="342" spans="19:19" x14ac:dyDescent="0.25">
      <c r="S342"/>
    </row>
    <row r="343" spans="19:19" x14ac:dyDescent="0.25">
      <c r="S343"/>
    </row>
    <row r="344" spans="19:19" x14ac:dyDescent="0.25">
      <c r="S344"/>
    </row>
    <row r="345" spans="19:19" x14ac:dyDescent="0.25">
      <c r="S345"/>
    </row>
    <row r="346" spans="19:19" x14ac:dyDescent="0.25">
      <c r="S346"/>
    </row>
    <row r="347" spans="19:19" x14ac:dyDescent="0.25">
      <c r="S347"/>
    </row>
    <row r="348" spans="19:19" x14ac:dyDescent="0.25">
      <c r="S348"/>
    </row>
    <row r="349" spans="19:19" x14ac:dyDescent="0.25">
      <c r="S349"/>
    </row>
    <row r="350" spans="19:19" x14ac:dyDescent="0.25">
      <c r="S350"/>
    </row>
    <row r="351" spans="19:19" x14ac:dyDescent="0.25">
      <c r="S351"/>
    </row>
    <row r="352" spans="19:19" x14ac:dyDescent="0.25">
      <c r="S352"/>
    </row>
    <row r="353" spans="19:19" x14ac:dyDescent="0.25">
      <c r="S353"/>
    </row>
    <row r="354" spans="19:19" x14ac:dyDescent="0.25">
      <c r="S354"/>
    </row>
    <row r="355" spans="19:19" x14ac:dyDescent="0.25">
      <c r="S355"/>
    </row>
    <row r="356" spans="19:19" x14ac:dyDescent="0.25">
      <c r="S356"/>
    </row>
    <row r="357" spans="19:19" x14ac:dyDescent="0.25">
      <c r="S357"/>
    </row>
    <row r="358" spans="19:19" x14ac:dyDescent="0.25">
      <c r="S358"/>
    </row>
    <row r="359" spans="19:19" x14ac:dyDescent="0.25">
      <c r="S359"/>
    </row>
    <row r="360" spans="19:19" x14ac:dyDescent="0.25">
      <c r="S360"/>
    </row>
    <row r="361" spans="19:19" x14ac:dyDescent="0.25">
      <c r="S361"/>
    </row>
    <row r="362" spans="19:19" x14ac:dyDescent="0.25">
      <c r="S362"/>
    </row>
    <row r="363" spans="19:19" x14ac:dyDescent="0.25">
      <c r="S363"/>
    </row>
    <row r="364" spans="19:19" x14ac:dyDescent="0.25">
      <c r="S364"/>
    </row>
    <row r="365" spans="19:19" x14ac:dyDescent="0.25">
      <c r="S365"/>
    </row>
    <row r="366" spans="19:19" x14ac:dyDescent="0.25">
      <c r="S366"/>
    </row>
    <row r="367" spans="19:19" x14ac:dyDescent="0.25">
      <c r="S367"/>
    </row>
    <row r="368" spans="19:19" x14ac:dyDescent="0.25">
      <c r="S368"/>
    </row>
    <row r="369" spans="19:19" x14ac:dyDescent="0.25">
      <c r="S369"/>
    </row>
    <row r="370" spans="19:19" x14ac:dyDescent="0.25">
      <c r="S370"/>
    </row>
    <row r="371" spans="19:19" x14ac:dyDescent="0.25">
      <c r="S371"/>
    </row>
    <row r="372" spans="19:19" x14ac:dyDescent="0.25">
      <c r="S372"/>
    </row>
    <row r="373" spans="19:19" x14ac:dyDescent="0.25">
      <c r="S373"/>
    </row>
    <row r="374" spans="19:19" x14ac:dyDescent="0.25">
      <c r="S374"/>
    </row>
    <row r="375" spans="19:19" x14ac:dyDescent="0.25">
      <c r="S375"/>
    </row>
    <row r="376" spans="19:19" x14ac:dyDescent="0.25">
      <c r="S376"/>
    </row>
    <row r="377" spans="19:19" x14ac:dyDescent="0.25">
      <c r="S377"/>
    </row>
    <row r="378" spans="19:19" x14ac:dyDescent="0.25">
      <c r="S378"/>
    </row>
    <row r="379" spans="19:19" x14ac:dyDescent="0.25">
      <c r="S379"/>
    </row>
    <row r="380" spans="19:19" x14ac:dyDescent="0.25">
      <c r="S380"/>
    </row>
    <row r="381" spans="19:19" x14ac:dyDescent="0.25">
      <c r="S381"/>
    </row>
    <row r="382" spans="19:19" x14ac:dyDescent="0.25">
      <c r="S382"/>
    </row>
    <row r="383" spans="19:19" x14ac:dyDescent="0.25">
      <c r="S383"/>
    </row>
    <row r="384" spans="19:19" x14ac:dyDescent="0.25">
      <c r="S384"/>
    </row>
    <row r="385" spans="19:19" x14ac:dyDescent="0.25">
      <c r="S385"/>
    </row>
    <row r="386" spans="19:19" x14ac:dyDescent="0.25">
      <c r="S386"/>
    </row>
    <row r="387" spans="19:19" x14ac:dyDescent="0.25">
      <c r="S387"/>
    </row>
    <row r="388" spans="19:19" x14ac:dyDescent="0.25">
      <c r="S388"/>
    </row>
    <row r="389" spans="19:19" x14ac:dyDescent="0.25">
      <c r="S389"/>
    </row>
    <row r="390" spans="19:19" x14ac:dyDescent="0.25">
      <c r="S390"/>
    </row>
    <row r="391" spans="19:19" x14ac:dyDescent="0.25">
      <c r="S391"/>
    </row>
    <row r="392" spans="19:19" x14ac:dyDescent="0.25">
      <c r="S392"/>
    </row>
    <row r="393" spans="19:19" x14ac:dyDescent="0.25">
      <c r="S393"/>
    </row>
    <row r="394" spans="19:19" x14ac:dyDescent="0.25">
      <c r="S394"/>
    </row>
    <row r="395" spans="19:19" x14ac:dyDescent="0.25">
      <c r="S395"/>
    </row>
    <row r="396" spans="19:19" x14ac:dyDescent="0.25">
      <c r="S396"/>
    </row>
    <row r="397" spans="19:19" x14ac:dyDescent="0.25">
      <c r="S397"/>
    </row>
    <row r="398" spans="19:19" x14ac:dyDescent="0.25">
      <c r="S398"/>
    </row>
    <row r="399" spans="19:19" x14ac:dyDescent="0.25">
      <c r="S399"/>
    </row>
    <row r="400" spans="19:19" x14ac:dyDescent="0.25">
      <c r="S400"/>
    </row>
    <row r="401" spans="19:19" x14ac:dyDescent="0.25">
      <c r="S401"/>
    </row>
    <row r="402" spans="19:19" x14ac:dyDescent="0.25">
      <c r="S402"/>
    </row>
    <row r="403" spans="19:19" x14ac:dyDescent="0.25">
      <c r="S403"/>
    </row>
    <row r="404" spans="19:19" x14ac:dyDescent="0.25">
      <c r="S404"/>
    </row>
    <row r="405" spans="19:19" x14ac:dyDescent="0.25">
      <c r="S405"/>
    </row>
    <row r="406" spans="19:19" x14ac:dyDescent="0.25">
      <c r="S406"/>
    </row>
    <row r="407" spans="19:19" x14ac:dyDescent="0.25">
      <c r="S407"/>
    </row>
    <row r="408" spans="19:19" x14ac:dyDescent="0.25">
      <c r="S408"/>
    </row>
    <row r="409" spans="19:19" x14ac:dyDescent="0.25">
      <c r="S409"/>
    </row>
    <row r="410" spans="19:19" x14ac:dyDescent="0.25">
      <c r="S410"/>
    </row>
    <row r="411" spans="19:19" x14ac:dyDescent="0.25">
      <c r="S411"/>
    </row>
    <row r="412" spans="19:19" x14ac:dyDescent="0.25">
      <c r="S412"/>
    </row>
    <row r="413" spans="19:19" x14ac:dyDescent="0.25">
      <c r="S413"/>
    </row>
    <row r="414" spans="19:19" x14ac:dyDescent="0.25">
      <c r="S414"/>
    </row>
    <row r="415" spans="19:19" x14ac:dyDescent="0.25">
      <c r="S415"/>
    </row>
    <row r="416" spans="19:19" x14ac:dyDescent="0.25">
      <c r="S416"/>
    </row>
    <row r="417" spans="19:19" x14ac:dyDescent="0.25">
      <c r="S417"/>
    </row>
    <row r="418" spans="19:19" x14ac:dyDescent="0.25">
      <c r="S418"/>
    </row>
    <row r="419" spans="19:19" x14ac:dyDescent="0.25">
      <c r="S419"/>
    </row>
    <row r="420" spans="19:19" x14ac:dyDescent="0.25">
      <c r="S420"/>
    </row>
    <row r="421" spans="19:19" x14ac:dyDescent="0.25">
      <c r="S421"/>
    </row>
    <row r="422" spans="19:19" x14ac:dyDescent="0.25">
      <c r="S422"/>
    </row>
    <row r="423" spans="19:19" x14ac:dyDescent="0.25">
      <c r="S423"/>
    </row>
    <row r="424" spans="19:19" x14ac:dyDescent="0.25">
      <c r="S424"/>
    </row>
    <row r="425" spans="19:19" x14ac:dyDescent="0.25">
      <c r="S425"/>
    </row>
    <row r="426" spans="19:19" x14ac:dyDescent="0.25">
      <c r="S426"/>
    </row>
    <row r="427" spans="19:19" x14ac:dyDescent="0.25">
      <c r="S427"/>
    </row>
    <row r="428" spans="19:19" x14ac:dyDescent="0.25">
      <c r="S428"/>
    </row>
    <row r="429" spans="19:19" x14ac:dyDescent="0.25">
      <c r="S429"/>
    </row>
    <row r="430" spans="19:19" x14ac:dyDescent="0.25">
      <c r="S430"/>
    </row>
    <row r="431" spans="19:19" x14ac:dyDescent="0.25">
      <c r="S431"/>
    </row>
    <row r="432" spans="19:19" x14ac:dyDescent="0.25">
      <c r="S432"/>
    </row>
    <row r="433" spans="19:19" x14ac:dyDescent="0.25">
      <c r="S433"/>
    </row>
    <row r="434" spans="19:19" x14ac:dyDescent="0.25">
      <c r="S434"/>
    </row>
    <row r="435" spans="19:19" x14ac:dyDescent="0.25">
      <c r="S435"/>
    </row>
    <row r="436" spans="19:19" x14ac:dyDescent="0.25">
      <c r="S436"/>
    </row>
    <row r="437" spans="19:19" x14ac:dyDescent="0.25">
      <c r="S437"/>
    </row>
    <row r="438" spans="19:19" x14ac:dyDescent="0.25">
      <c r="S438"/>
    </row>
    <row r="439" spans="19:19" x14ac:dyDescent="0.25">
      <c r="S439"/>
    </row>
    <row r="440" spans="19:19" x14ac:dyDescent="0.25">
      <c r="S440"/>
    </row>
    <row r="441" spans="19:19" x14ac:dyDescent="0.25">
      <c r="S441"/>
    </row>
    <row r="442" spans="19:19" x14ac:dyDescent="0.25">
      <c r="S442"/>
    </row>
    <row r="443" spans="19:19" x14ac:dyDescent="0.25">
      <c r="S443"/>
    </row>
    <row r="444" spans="19:19" x14ac:dyDescent="0.25">
      <c r="S444"/>
    </row>
    <row r="445" spans="19:19" x14ac:dyDescent="0.25">
      <c r="S445"/>
    </row>
    <row r="446" spans="19:19" x14ac:dyDescent="0.25">
      <c r="S446"/>
    </row>
    <row r="447" spans="19:19" x14ac:dyDescent="0.25">
      <c r="S447"/>
    </row>
    <row r="448" spans="19:19" x14ac:dyDescent="0.25">
      <c r="S448"/>
    </row>
    <row r="449" spans="19:19" x14ac:dyDescent="0.25">
      <c r="S449"/>
    </row>
    <row r="450" spans="19:19" x14ac:dyDescent="0.25">
      <c r="S450"/>
    </row>
    <row r="451" spans="19:19" x14ac:dyDescent="0.25">
      <c r="S451"/>
    </row>
    <row r="452" spans="19:19" x14ac:dyDescent="0.25">
      <c r="S452"/>
    </row>
    <row r="453" spans="19:19" x14ac:dyDescent="0.25">
      <c r="S453"/>
    </row>
    <row r="454" spans="19:19" x14ac:dyDescent="0.25">
      <c r="S454"/>
    </row>
    <row r="455" spans="19:19" x14ac:dyDescent="0.25">
      <c r="S455"/>
    </row>
    <row r="456" spans="19:19" x14ac:dyDescent="0.25">
      <c r="S456"/>
    </row>
    <row r="457" spans="19:19" x14ac:dyDescent="0.25">
      <c r="S457"/>
    </row>
    <row r="458" spans="19:19" x14ac:dyDescent="0.25">
      <c r="S458"/>
    </row>
    <row r="459" spans="19:19" x14ac:dyDescent="0.25">
      <c r="S459"/>
    </row>
    <row r="460" spans="19:19" x14ac:dyDescent="0.25">
      <c r="S460"/>
    </row>
    <row r="461" spans="19:19" x14ac:dyDescent="0.25">
      <c r="S461"/>
    </row>
    <row r="462" spans="19:19" x14ac:dyDescent="0.25">
      <c r="S462"/>
    </row>
    <row r="463" spans="19:19" x14ac:dyDescent="0.25">
      <c r="S463"/>
    </row>
    <row r="464" spans="19:19" x14ac:dyDescent="0.25">
      <c r="S464"/>
    </row>
    <row r="465" spans="19:19" x14ac:dyDescent="0.25">
      <c r="S465"/>
    </row>
    <row r="466" spans="19:19" x14ac:dyDescent="0.25">
      <c r="S466"/>
    </row>
    <row r="467" spans="19:19" x14ac:dyDescent="0.25">
      <c r="S467"/>
    </row>
    <row r="468" spans="19:19" x14ac:dyDescent="0.25">
      <c r="S468"/>
    </row>
    <row r="469" spans="19:19" x14ac:dyDescent="0.25">
      <c r="S469"/>
    </row>
    <row r="470" spans="19:19" x14ac:dyDescent="0.25">
      <c r="S470"/>
    </row>
    <row r="471" spans="19:19" x14ac:dyDescent="0.25">
      <c r="S471"/>
    </row>
    <row r="472" spans="19:19" x14ac:dyDescent="0.25">
      <c r="S472"/>
    </row>
    <row r="473" spans="19:19" x14ac:dyDescent="0.25">
      <c r="S473"/>
    </row>
    <row r="474" spans="19:19" x14ac:dyDescent="0.25">
      <c r="S474"/>
    </row>
    <row r="475" spans="19:19" x14ac:dyDescent="0.25">
      <c r="S475"/>
    </row>
    <row r="476" spans="19:19" x14ac:dyDescent="0.25">
      <c r="S476"/>
    </row>
    <row r="477" spans="19:19" x14ac:dyDescent="0.25">
      <c r="S477"/>
    </row>
    <row r="478" spans="19:19" x14ac:dyDescent="0.25">
      <c r="S478"/>
    </row>
    <row r="479" spans="19:19" x14ac:dyDescent="0.25">
      <c r="S479"/>
    </row>
    <row r="480" spans="19:19" x14ac:dyDescent="0.25">
      <c r="S480"/>
    </row>
    <row r="481" spans="19:19" x14ac:dyDescent="0.25">
      <c r="S481"/>
    </row>
    <row r="482" spans="19:19" x14ac:dyDescent="0.25">
      <c r="S482"/>
    </row>
    <row r="483" spans="19:19" x14ac:dyDescent="0.25">
      <c r="S483"/>
    </row>
    <row r="484" spans="19:19" x14ac:dyDescent="0.25">
      <c r="S484"/>
    </row>
    <row r="485" spans="19:19" x14ac:dyDescent="0.25">
      <c r="S485"/>
    </row>
    <row r="486" spans="19:19" x14ac:dyDescent="0.25">
      <c r="S486"/>
    </row>
    <row r="487" spans="19:19" x14ac:dyDescent="0.25">
      <c r="S487"/>
    </row>
    <row r="488" spans="19:19" x14ac:dyDescent="0.25">
      <c r="S488"/>
    </row>
    <row r="489" spans="19:19" x14ac:dyDescent="0.25">
      <c r="S489"/>
    </row>
    <row r="490" spans="19:19" x14ac:dyDescent="0.25">
      <c r="S490"/>
    </row>
    <row r="491" spans="19:19" x14ac:dyDescent="0.25">
      <c r="S491"/>
    </row>
    <row r="492" spans="19:19" x14ac:dyDescent="0.25">
      <c r="S492"/>
    </row>
    <row r="493" spans="19:19" x14ac:dyDescent="0.25">
      <c r="S493"/>
    </row>
    <row r="494" spans="19:19" x14ac:dyDescent="0.25">
      <c r="S494"/>
    </row>
    <row r="495" spans="19:19" x14ac:dyDescent="0.25">
      <c r="S495"/>
    </row>
    <row r="496" spans="19:19" x14ac:dyDescent="0.25">
      <c r="S496"/>
    </row>
    <row r="497" spans="19:19" x14ac:dyDescent="0.25">
      <c r="S497"/>
    </row>
    <row r="498" spans="19:19" x14ac:dyDescent="0.25">
      <c r="S498"/>
    </row>
    <row r="499" spans="19:19" x14ac:dyDescent="0.25">
      <c r="S499"/>
    </row>
    <row r="500" spans="19:19" x14ac:dyDescent="0.25">
      <c r="S500"/>
    </row>
    <row r="501" spans="19:19" x14ac:dyDescent="0.25">
      <c r="S501"/>
    </row>
    <row r="502" spans="19:19" x14ac:dyDescent="0.25">
      <c r="S502"/>
    </row>
    <row r="503" spans="19:19" x14ac:dyDescent="0.25">
      <c r="S503"/>
    </row>
    <row r="504" spans="19:19" x14ac:dyDescent="0.25">
      <c r="S504"/>
    </row>
    <row r="505" spans="19:19" x14ac:dyDescent="0.25">
      <c r="S505"/>
    </row>
    <row r="506" spans="19:19" x14ac:dyDescent="0.25">
      <c r="S506"/>
    </row>
    <row r="507" spans="19:19" x14ac:dyDescent="0.25">
      <c r="S507"/>
    </row>
    <row r="508" spans="19:19" x14ac:dyDescent="0.25">
      <c r="S508"/>
    </row>
    <row r="509" spans="19:19" x14ac:dyDescent="0.25">
      <c r="S509"/>
    </row>
    <row r="510" spans="19:19" x14ac:dyDescent="0.25">
      <c r="S510"/>
    </row>
    <row r="511" spans="19:19" x14ac:dyDescent="0.25">
      <c r="S511"/>
    </row>
    <row r="512" spans="19:19" x14ac:dyDescent="0.25">
      <c r="S512"/>
    </row>
    <row r="513" spans="19:19" x14ac:dyDescent="0.25">
      <c r="S513"/>
    </row>
    <row r="514" spans="19:19" x14ac:dyDescent="0.25">
      <c r="S514"/>
    </row>
    <row r="515" spans="19:19" x14ac:dyDescent="0.25">
      <c r="S515"/>
    </row>
    <row r="516" spans="19:19" x14ac:dyDescent="0.25">
      <c r="S516"/>
    </row>
    <row r="517" spans="19:19" x14ac:dyDescent="0.25">
      <c r="S517"/>
    </row>
    <row r="518" spans="19:19" x14ac:dyDescent="0.25">
      <c r="S518"/>
    </row>
    <row r="519" spans="19:19" x14ac:dyDescent="0.25">
      <c r="S519"/>
    </row>
    <row r="520" spans="19:19" x14ac:dyDescent="0.25">
      <c r="S520"/>
    </row>
    <row r="521" spans="19:19" x14ac:dyDescent="0.25">
      <c r="S521"/>
    </row>
    <row r="522" spans="19:19" x14ac:dyDescent="0.25">
      <c r="S522"/>
    </row>
    <row r="523" spans="19:19" x14ac:dyDescent="0.25">
      <c r="S523"/>
    </row>
    <row r="524" spans="19:19" x14ac:dyDescent="0.25">
      <c r="S524"/>
    </row>
    <row r="525" spans="19:19" x14ac:dyDescent="0.25">
      <c r="S525"/>
    </row>
    <row r="526" spans="19:19" x14ac:dyDescent="0.25">
      <c r="S526"/>
    </row>
    <row r="527" spans="19:19" x14ac:dyDescent="0.25">
      <c r="S527"/>
    </row>
    <row r="528" spans="19:19" x14ac:dyDescent="0.25">
      <c r="S528"/>
    </row>
    <row r="529" spans="19:19" x14ac:dyDescent="0.25">
      <c r="S529"/>
    </row>
    <row r="530" spans="19:19" x14ac:dyDescent="0.25">
      <c r="S530"/>
    </row>
    <row r="531" spans="19:19" x14ac:dyDescent="0.25">
      <c r="S531"/>
    </row>
    <row r="532" spans="19:19" x14ac:dyDescent="0.25">
      <c r="S532"/>
    </row>
    <row r="533" spans="19:19" x14ac:dyDescent="0.25">
      <c r="S533"/>
    </row>
    <row r="534" spans="19:19" x14ac:dyDescent="0.25">
      <c r="S534"/>
    </row>
    <row r="535" spans="19:19" x14ac:dyDescent="0.25">
      <c r="S535"/>
    </row>
    <row r="536" spans="19:19" x14ac:dyDescent="0.25">
      <c r="S536"/>
    </row>
    <row r="537" spans="19:19" x14ac:dyDescent="0.25">
      <c r="S537"/>
    </row>
    <row r="538" spans="19:19" x14ac:dyDescent="0.25">
      <c r="S538"/>
    </row>
    <row r="539" spans="19:19" x14ac:dyDescent="0.25">
      <c r="S539"/>
    </row>
    <row r="540" spans="19:19" x14ac:dyDescent="0.25">
      <c r="S540"/>
    </row>
    <row r="541" spans="19:19" x14ac:dyDescent="0.25">
      <c r="S541"/>
    </row>
    <row r="542" spans="19:19" x14ac:dyDescent="0.25">
      <c r="S542"/>
    </row>
    <row r="543" spans="19:19" x14ac:dyDescent="0.25">
      <c r="S543"/>
    </row>
    <row r="544" spans="19:19" x14ac:dyDescent="0.25">
      <c r="S544"/>
    </row>
    <row r="545" spans="19:19" x14ac:dyDescent="0.25">
      <c r="S545"/>
    </row>
    <row r="546" spans="19:19" x14ac:dyDescent="0.25">
      <c r="S546"/>
    </row>
    <row r="547" spans="19:19" x14ac:dyDescent="0.25">
      <c r="S547"/>
    </row>
    <row r="548" spans="19:19" x14ac:dyDescent="0.25">
      <c r="S548"/>
    </row>
    <row r="549" spans="19:19" x14ac:dyDescent="0.25">
      <c r="S549"/>
    </row>
    <row r="550" spans="19:19" x14ac:dyDescent="0.25">
      <c r="S550"/>
    </row>
    <row r="551" spans="19:19" x14ac:dyDescent="0.25">
      <c r="S551"/>
    </row>
    <row r="552" spans="19:19" x14ac:dyDescent="0.25">
      <c r="S552"/>
    </row>
    <row r="553" spans="19:19" x14ac:dyDescent="0.25">
      <c r="S553"/>
    </row>
    <row r="554" spans="19:19" x14ac:dyDescent="0.25">
      <c r="S554"/>
    </row>
    <row r="555" spans="19:19" x14ac:dyDescent="0.25">
      <c r="S555"/>
    </row>
    <row r="556" spans="19:19" x14ac:dyDescent="0.25">
      <c r="S556"/>
    </row>
    <row r="557" spans="19:19" x14ac:dyDescent="0.25">
      <c r="S557"/>
    </row>
    <row r="558" spans="19:19" x14ac:dyDescent="0.25">
      <c r="S558"/>
    </row>
    <row r="559" spans="19:19" x14ac:dyDescent="0.25">
      <c r="S559"/>
    </row>
    <row r="560" spans="19:19" x14ac:dyDescent="0.25">
      <c r="S560"/>
    </row>
    <row r="561" spans="19:19" x14ac:dyDescent="0.25">
      <c r="S561"/>
    </row>
    <row r="562" spans="19:19" x14ac:dyDescent="0.25">
      <c r="S562"/>
    </row>
    <row r="563" spans="19:19" x14ac:dyDescent="0.25">
      <c r="S563"/>
    </row>
    <row r="564" spans="19:19" x14ac:dyDescent="0.25">
      <c r="S564"/>
    </row>
    <row r="565" spans="19:19" x14ac:dyDescent="0.25">
      <c r="S565"/>
    </row>
    <row r="566" spans="19:19" x14ac:dyDescent="0.25">
      <c r="S566"/>
    </row>
    <row r="567" spans="19:19" x14ac:dyDescent="0.25">
      <c r="S567"/>
    </row>
    <row r="568" spans="19:19" x14ac:dyDescent="0.25">
      <c r="S568"/>
    </row>
    <row r="569" spans="19:19" x14ac:dyDescent="0.25">
      <c r="S569"/>
    </row>
    <row r="570" spans="19:19" x14ac:dyDescent="0.25">
      <c r="S570"/>
    </row>
    <row r="571" spans="19:19" x14ac:dyDescent="0.25">
      <c r="S571"/>
    </row>
    <row r="572" spans="19:19" x14ac:dyDescent="0.25">
      <c r="S572"/>
    </row>
    <row r="573" spans="19:19" x14ac:dyDescent="0.25">
      <c r="S573"/>
    </row>
    <row r="574" spans="19:19" x14ac:dyDescent="0.25">
      <c r="S574"/>
    </row>
    <row r="575" spans="19:19" x14ac:dyDescent="0.25">
      <c r="S575"/>
    </row>
    <row r="576" spans="19:19" x14ac:dyDescent="0.25">
      <c r="S576"/>
    </row>
    <row r="577" spans="19:19" x14ac:dyDescent="0.25">
      <c r="S577"/>
    </row>
    <row r="578" spans="19:19" x14ac:dyDescent="0.25">
      <c r="S578"/>
    </row>
    <row r="579" spans="19:19" x14ac:dyDescent="0.25">
      <c r="S579"/>
    </row>
    <row r="580" spans="19:19" x14ac:dyDescent="0.25">
      <c r="S580"/>
    </row>
    <row r="581" spans="19:19" x14ac:dyDescent="0.25">
      <c r="S581"/>
    </row>
    <row r="582" spans="19:19" x14ac:dyDescent="0.25">
      <c r="S582"/>
    </row>
    <row r="583" spans="19:19" x14ac:dyDescent="0.25">
      <c r="S583"/>
    </row>
    <row r="584" spans="19:19" x14ac:dyDescent="0.25">
      <c r="S584"/>
    </row>
    <row r="585" spans="19:19" x14ac:dyDescent="0.25">
      <c r="S585"/>
    </row>
    <row r="586" spans="19:19" x14ac:dyDescent="0.25">
      <c r="S586"/>
    </row>
    <row r="587" spans="19:19" x14ac:dyDescent="0.25">
      <c r="S587"/>
    </row>
    <row r="588" spans="19:19" x14ac:dyDescent="0.25">
      <c r="S588"/>
    </row>
    <row r="589" spans="19:19" x14ac:dyDescent="0.25">
      <c r="S589"/>
    </row>
    <row r="590" spans="19:19" x14ac:dyDescent="0.25">
      <c r="S590"/>
    </row>
    <row r="591" spans="19:19" x14ac:dyDescent="0.25">
      <c r="S591"/>
    </row>
    <row r="592" spans="19:19" x14ac:dyDescent="0.25">
      <c r="S592"/>
    </row>
    <row r="593" spans="19:19" x14ac:dyDescent="0.25">
      <c r="S593"/>
    </row>
    <row r="594" spans="19:19" x14ac:dyDescent="0.25">
      <c r="S594"/>
    </row>
    <row r="595" spans="19:19" x14ac:dyDescent="0.25">
      <c r="S595"/>
    </row>
    <row r="596" spans="19:19" x14ac:dyDescent="0.25">
      <c r="S596"/>
    </row>
    <row r="597" spans="19:19" x14ac:dyDescent="0.25">
      <c r="S597"/>
    </row>
    <row r="598" spans="19:19" x14ac:dyDescent="0.25">
      <c r="S598"/>
    </row>
    <row r="599" spans="19:19" x14ac:dyDescent="0.25">
      <c r="S599"/>
    </row>
    <row r="600" spans="19:19" x14ac:dyDescent="0.25">
      <c r="S600"/>
    </row>
    <row r="601" spans="19:19" x14ac:dyDescent="0.25">
      <c r="S601"/>
    </row>
    <row r="602" spans="19:19" x14ac:dyDescent="0.25">
      <c r="S602"/>
    </row>
    <row r="603" spans="19:19" x14ac:dyDescent="0.25">
      <c r="S603"/>
    </row>
    <row r="604" spans="19:19" x14ac:dyDescent="0.25">
      <c r="S604"/>
    </row>
    <row r="605" spans="19:19" x14ac:dyDescent="0.25">
      <c r="S605"/>
    </row>
    <row r="606" spans="19:19" x14ac:dyDescent="0.25">
      <c r="S606"/>
    </row>
    <row r="607" spans="19:19" x14ac:dyDescent="0.25">
      <c r="S607"/>
    </row>
    <row r="608" spans="19:19" x14ac:dyDescent="0.25">
      <c r="S608"/>
    </row>
    <row r="609" spans="19:19" x14ac:dyDescent="0.25">
      <c r="S609"/>
    </row>
    <row r="610" spans="19:19" x14ac:dyDescent="0.25">
      <c r="S610"/>
    </row>
    <row r="611" spans="19:19" x14ac:dyDescent="0.25">
      <c r="S611"/>
    </row>
    <row r="612" spans="19:19" x14ac:dyDescent="0.25">
      <c r="S612"/>
    </row>
    <row r="613" spans="19:19" x14ac:dyDescent="0.25">
      <c r="S613"/>
    </row>
    <row r="614" spans="19:19" x14ac:dyDescent="0.25">
      <c r="S614"/>
    </row>
    <row r="615" spans="19:19" x14ac:dyDescent="0.25">
      <c r="S615"/>
    </row>
    <row r="616" spans="19:19" x14ac:dyDescent="0.25">
      <c r="S616"/>
    </row>
    <row r="617" spans="19:19" x14ac:dyDescent="0.25">
      <c r="S617"/>
    </row>
    <row r="618" spans="19:19" x14ac:dyDescent="0.25">
      <c r="S618"/>
    </row>
    <row r="619" spans="19:19" x14ac:dyDescent="0.25">
      <c r="S619"/>
    </row>
    <row r="620" spans="19:19" x14ac:dyDescent="0.25">
      <c r="S620"/>
    </row>
    <row r="621" spans="19:19" x14ac:dyDescent="0.25">
      <c r="S621"/>
    </row>
    <row r="622" spans="19:19" x14ac:dyDescent="0.25">
      <c r="S622"/>
    </row>
    <row r="623" spans="19:19" x14ac:dyDescent="0.25">
      <c r="S623"/>
    </row>
    <row r="624" spans="19:19" x14ac:dyDescent="0.25">
      <c r="S624"/>
    </row>
    <row r="625" spans="19:19" x14ac:dyDescent="0.25">
      <c r="S625"/>
    </row>
    <row r="626" spans="19:19" x14ac:dyDescent="0.25">
      <c r="S626"/>
    </row>
    <row r="627" spans="19:19" x14ac:dyDescent="0.25">
      <c r="S627"/>
    </row>
    <row r="628" spans="19:19" x14ac:dyDescent="0.25">
      <c r="S628"/>
    </row>
    <row r="629" spans="19:19" x14ac:dyDescent="0.25">
      <c r="S629"/>
    </row>
    <row r="630" spans="19:19" x14ac:dyDescent="0.25">
      <c r="S630"/>
    </row>
    <row r="631" spans="19:19" x14ac:dyDescent="0.25">
      <c r="S631"/>
    </row>
    <row r="632" spans="19:19" x14ac:dyDescent="0.25">
      <c r="S632"/>
    </row>
    <row r="633" spans="19:19" x14ac:dyDescent="0.25">
      <c r="S633"/>
    </row>
    <row r="634" spans="19:19" x14ac:dyDescent="0.25">
      <c r="S634"/>
    </row>
    <row r="635" spans="19:19" x14ac:dyDescent="0.25">
      <c r="S635"/>
    </row>
    <row r="636" spans="19:19" x14ac:dyDescent="0.25">
      <c r="S636"/>
    </row>
    <row r="637" spans="19:19" x14ac:dyDescent="0.25">
      <c r="S637"/>
    </row>
    <row r="638" spans="19:19" x14ac:dyDescent="0.25">
      <c r="S638"/>
    </row>
    <row r="639" spans="19:19" x14ac:dyDescent="0.25">
      <c r="S639"/>
    </row>
    <row r="640" spans="19:19" x14ac:dyDescent="0.25">
      <c r="S640"/>
    </row>
    <row r="641" spans="19:19" x14ac:dyDescent="0.25">
      <c r="S641"/>
    </row>
    <row r="642" spans="19:19" x14ac:dyDescent="0.25">
      <c r="S642"/>
    </row>
    <row r="643" spans="19:19" x14ac:dyDescent="0.25">
      <c r="S643"/>
    </row>
    <row r="644" spans="19:19" x14ac:dyDescent="0.25">
      <c r="S644"/>
    </row>
    <row r="645" spans="19:19" x14ac:dyDescent="0.25">
      <c r="S645"/>
    </row>
    <row r="646" spans="19:19" x14ac:dyDescent="0.25">
      <c r="S646"/>
    </row>
    <row r="647" spans="19:19" x14ac:dyDescent="0.25">
      <c r="S647"/>
    </row>
    <row r="648" spans="19:19" x14ac:dyDescent="0.25">
      <c r="S648"/>
    </row>
    <row r="649" spans="19:19" x14ac:dyDescent="0.25">
      <c r="S649"/>
    </row>
    <row r="650" spans="19:19" x14ac:dyDescent="0.25">
      <c r="S650"/>
    </row>
    <row r="651" spans="19:19" x14ac:dyDescent="0.25">
      <c r="S651"/>
    </row>
    <row r="652" spans="19:19" x14ac:dyDescent="0.25">
      <c r="S652"/>
    </row>
    <row r="653" spans="19:19" x14ac:dyDescent="0.25">
      <c r="S653"/>
    </row>
    <row r="654" spans="19:19" x14ac:dyDescent="0.25">
      <c r="S654"/>
    </row>
    <row r="655" spans="19:19" x14ac:dyDescent="0.25">
      <c r="S655"/>
    </row>
    <row r="656" spans="19:19" x14ac:dyDescent="0.25">
      <c r="S656"/>
    </row>
    <row r="657" spans="19:19" x14ac:dyDescent="0.25">
      <c r="S657"/>
    </row>
    <row r="658" spans="19:19" x14ac:dyDescent="0.25">
      <c r="S658"/>
    </row>
    <row r="659" spans="19:19" x14ac:dyDescent="0.25">
      <c r="S659"/>
    </row>
    <row r="660" spans="19:19" x14ac:dyDescent="0.25">
      <c r="S660"/>
    </row>
    <row r="661" spans="19:19" x14ac:dyDescent="0.25">
      <c r="S661"/>
    </row>
    <row r="662" spans="19:19" x14ac:dyDescent="0.25">
      <c r="S662"/>
    </row>
    <row r="663" spans="19:19" x14ac:dyDescent="0.25">
      <c r="S663"/>
    </row>
    <row r="664" spans="19:19" x14ac:dyDescent="0.25">
      <c r="S664"/>
    </row>
    <row r="665" spans="19:19" x14ac:dyDescent="0.25">
      <c r="S665"/>
    </row>
    <row r="666" spans="19:19" x14ac:dyDescent="0.25">
      <c r="S666"/>
    </row>
    <row r="667" spans="19:19" x14ac:dyDescent="0.25">
      <c r="S667"/>
    </row>
    <row r="668" spans="19:19" x14ac:dyDescent="0.25">
      <c r="S668"/>
    </row>
    <row r="669" spans="19:19" x14ac:dyDescent="0.25">
      <c r="S669"/>
    </row>
    <row r="670" spans="19:19" x14ac:dyDescent="0.25">
      <c r="S670"/>
    </row>
    <row r="671" spans="19:19" x14ac:dyDescent="0.25">
      <c r="S671"/>
    </row>
    <row r="672" spans="19:19" x14ac:dyDescent="0.25">
      <c r="S672"/>
    </row>
    <row r="673" spans="19:19" x14ac:dyDescent="0.25">
      <c r="S673"/>
    </row>
    <row r="674" spans="19:19" x14ac:dyDescent="0.25">
      <c r="S674"/>
    </row>
    <row r="675" spans="19:19" x14ac:dyDescent="0.25">
      <c r="S675"/>
    </row>
    <row r="676" spans="19:19" x14ac:dyDescent="0.25">
      <c r="S676"/>
    </row>
    <row r="677" spans="19:19" x14ac:dyDescent="0.25">
      <c r="S677"/>
    </row>
    <row r="678" spans="19:19" x14ac:dyDescent="0.25">
      <c r="S678"/>
    </row>
    <row r="679" spans="19:19" x14ac:dyDescent="0.25">
      <c r="S679"/>
    </row>
    <row r="680" spans="19:19" x14ac:dyDescent="0.25">
      <c r="S680"/>
    </row>
    <row r="681" spans="19:19" x14ac:dyDescent="0.25">
      <c r="S681"/>
    </row>
    <row r="682" spans="19:19" x14ac:dyDescent="0.25">
      <c r="S682"/>
    </row>
    <row r="683" spans="19:19" x14ac:dyDescent="0.25">
      <c r="S683"/>
    </row>
    <row r="684" spans="19:19" x14ac:dyDescent="0.25">
      <c r="S684"/>
    </row>
    <row r="685" spans="19:19" x14ac:dyDescent="0.25">
      <c r="S685"/>
    </row>
    <row r="686" spans="19:19" x14ac:dyDescent="0.25">
      <c r="S686"/>
    </row>
    <row r="687" spans="19:19" x14ac:dyDescent="0.25">
      <c r="S687"/>
    </row>
    <row r="688" spans="19:19" x14ac:dyDescent="0.25">
      <c r="S688"/>
    </row>
    <row r="689" spans="19:19" x14ac:dyDescent="0.25">
      <c r="S689"/>
    </row>
    <row r="690" spans="19:19" x14ac:dyDescent="0.25">
      <c r="S690"/>
    </row>
    <row r="691" spans="19:19" x14ac:dyDescent="0.25">
      <c r="S691"/>
    </row>
    <row r="692" spans="19:19" x14ac:dyDescent="0.25">
      <c r="S692"/>
    </row>
    <row r="693" spans="19:19" x14ac:dyDescent="0.25">
      <c r="S693"/>
    </row>
    <row r="694" spans="19:19" x14ac:dyDescent="0.25">
      <c r="S694"/>
    </row>
    <row r="695" spans="19:19" x14ac:dyDescent="0.25">
      <c r="S695"/>
    </row>
    <row r="696" spans="19:19" x14ac:dyDescent="0.25">
      <c r="S696"/>
    </row>
    <row r="697" spans="19:19" x14ac:dyDescent="0.25">
      <c r="S697"/>
    </row>
    <row r="698" spans="19:19" x14ac:dyDescent="0.25">
      <c r="S698"/>
    </row>
    <row r="699" spans="19:19" x14ac:dyDescent="0.25">
      <c r="S699"/>
    </row>
    <row r="700" spans="19:19" x14ac:dyDescent="0.25">
      <c r="S700"/>
    </row>
    <row r="701" spans="19:19" x14ac:dyDescent="0.25">
      <c r="S701"/>
    </row>
    <row r="702" spans="19:19" x14ac:dyDescent="0.25">
      <c r="S702"/>
    </row>
    <row r="703" spans="19:19" x14ac:dyDescent="0.25">
      <c r="S703"/>
    </row>
    <row r="704" spans="19:19" x14ac:dyDescent="0.25">
      <c r="S704"/>
    </row>
    <row r="705" spans="19:19" x14ac:dyDescent="0.25">
      <c r="S705"/>
    </row>
    <row r="706" spans="19:19" x14ac:dyDescent="0.25">
      <c r="S706"/>
    </row>
    <row r="707" spans="19:19" x14ac:dyDescent="0.25">
      <c r="S707"/>
    </row>
    <row r="708" spans="19:19" x14ac:dyDescent="0.25">
      <c r="S708"/>
    </row>
    <row r="709" spans="19:19" x14ac:dyDescent="0.25">
      <c r="S709"/>
    </row>
    <row r="710" spans="19:19" x14ac:dyDescent="0.25">
      <c r="S710"/>
    </row>
    <row r="711" spans="19:19" x14ac:dyDescent="0.25">
      <c r="S711"/>
    </row>
    <row r="712" spans="19:19" x14ac:dyDescent="0.25">
      <c r="S712"/>
    </row>
    <row r="713" spans="19:19" x14ac:dyDescent="0.25">
      <c r="S713"/>
    </row>
    <row r="714" spans="19:19" x14ac:dyDescent="0.25">
      <c r="S714"/>
    </row>
    <row r="715" spans="19:19" x14ac:dyDescent="0.25">
      <c r="S715"/>
    </row>
    <row r="716" spans="19:19" x14ac:dyDescent="0.25">
      <c r="S716"/>
    </row>
    <row r="717" spans="19:19" x14ac:dyDescent="0.25">
      <c r="S717"/>
    </row>
    <row r="718" spans="19:19" x14ac:dyDescent="0.25">
      <c r="S718"/>
    </row>
    <row r="719" spans="19:19" x14ac:dyDescent="0.25">
      <c r="S719"/>
    </row>
    <row r="720" spans="19:19" x14ac:dyDescent="0.25">
      <c r="S720"/>
    </row>
    <row r="721" spans="19:19" x14ac:dyDescent="0.25">
      <c r="S721"/>
    </row>
    <row r="722" spans="19:19" x14ac:dyDescent="0.25">
      <c r="S722"/>
    </row>
    <row r="723" spans="19:19" x14ac:dyDescent="0.25">
      <c r="S723"/>
    </row>
    <row r="724" spans="19:19" x14ac:dyDescent="0.25">
      <c r="S724"/>
    </row>
    <row r="725" spans="19:19" x14ac:dyDescent="0.25">
      <c r="S725"/>
    </row>
    <row r="726" spans="19:19" x14ac:dyDescent="0.25">
      <c r="S726"/>
    </row>
    <row r="727" spans="19:19" x14ac:dyDescent="0.25">
      <c r="S727"/>
    </row>
    <row r="728" spans="19:19" x14ac:dyDescent="0.25">
      <c r="S728"/>
    </row>
    <row r="729" spans="19:19" x14ac:dyDescent="0.25">
      <c r="S729"/>
    </row>
    <row r="730" spans="19:19" x14ac:dyDescent="0.25">
      <c r="S730"/>
    </row>
    <row r="731" spans="19:19" x14ac:dyDescent="0.25">
      <c r="S731"/>
    </row>
    <row r="732" spans="19:19" x14ac:dyDescent="0.25">
      <c r="S732"/>
    </row>
    <row r="733" spans="19:19" x14ac:dyDescent="0.25">
      <c r="S733"/>
    </row>
    <row r="734" spans="19:19" x14ac:dyDescent="0.25">
      <c r="S734"/>
    </row>
    <row r="735" spans="19:19" x14ac:dyDescent="0.25">
      <c r="S735"/>
    </row>
    <row r="736" spans="19:19" x14ac:dyDescent="0.25">
      <c r="S736"/>
    </row>
    <row r="737" spans="19:19" x14ac:dyDescent="0.25">
      <c r="S737"/>
    </row>
    <row r="738" spans="19:19" x14ac:dyDescent="0.25">
      <c r="S738"/>
    </row>
    <row r="739" spans="19:19" x14ac:dyDescent="0.25">
      <c r="S739"/>
    </row>
    <row r="740" spans="19:19" x14ac:dyDescent="0.25">
      <c r="S740"/>
    </row>
    <row r="741" spans="19:19" x14ac:dyDescent="0.25">
      <c r="S741"/>
    </row>
    <row r="742" spans="19:19" x14ac:dyDescent="0.25">
      <c r="S742"/>
    </row>
    <row r="743" spans="19:19" x14ac:dyDescent="0.25">
      <c r="S743"/>
    </row>
    <row r="744" spans="19:19" x14ac:dyDescent="0.25">
      <c r="S744"/>
    </row>
    <row r="745" spans="19:19" x14ac:dyDescent="0.25">
      <c r="S745"/>
    </row>
    <row r="746" spans="19:19" x14ac:dyDescent="0.25">
      <c r="S746"/>
    </row>
    <row r="747" spans="19:19" x14ac:dyDescent="0.25">
      <c r="S747"/>
    </row>
    <row r="748" spans="19:19" x14ac:dyDescent="0.25">
      <c r="S748"/>
    </row>
    <row r="749" spans="19:19" x14ac:dyDescent="0.25">
      <c r="S749"/>
    </row>
    <row r="750" spans="19:19" x14ac:dyDescent="0.25">
      <c r="S750"/>
    </row>
    <row r="751" spans="19:19" x14ac:dyDescent="0.25">
      <c r="S751"/>
    </row>
    <row r="752" spans="19:19" x14ac:dyDescent="0.25">
      <c r="S752"/>
    </row>
    <row r="753" spans="19:19" x14ac:dyDescent="0.25">
      <c r="S753"/>
    </row>
    <row r="754" spans="19:19" x14ac:dyDescent="0.25">
      <c r="S754"/>
    </row>
    <row r="755" spans="19:19" x14ac:dyDescent="0.25">
      <c r="S755"/>
    </row>
    <row r="756" spans="19:19" x14ac:dyDescent="0.25">
      <c r="S756"/>
    </row>
    <row r="757" spans="19:19" x14ac:dyDescent="0.25">
      <c r="S757"/>
    </row>
    <row r="758" spans="19:19" x14ac:dyDescent="0.25">
      <c r="S758"/>
    </row>
    <row r="759" spans="19:19" x14ac:dyDescent="0.25">
      <c r="S759"/>
    </row>
    <row r="760" spans="19:19" x14ac:dyDescent="0.25">
      <c r="S760"/>
    </row>
    <row r="761" spans="19:19" x14ac:dyDescent="0.25">
      <c r="S761"/>
    </row>
    <row r="762" spans="19:19" x14ac:dyDescent="0.25">
      <c r="S762"/>
    </row>
    <row r="763" spans="19:19" x14ac:dyDescent="0.25">
      <c r="S763"/>
    </row>
    <row r="764" spans="19:19" x14ac:dyDescent="0.25">
      <c r="S764"/>
    </row>
    <row r="765" spans="19:19" x14ac:dyDescent="0.25">
      <c r="S765"/>
    </row>
    <row r="766" spans="19:19" x14ac:dyDescent="0.25">
      <c r="S766"/>
    </row>
    <row r="767" spans="19:19" x14ac:dyDescent="0.25">
      <c r="S767"/>
    </row>
    <row r="768" spans="19:19" x14ac:dyDescent="0.25">
      <c r="S768"/>
    </row>
    <row r="769" spans="19:19" x14ac:dyDescent="0.25">
      <c r="S769"/>
    </row>
    <row r="770" spans="19:19" x14ac:dyDescent="0.25">
      <c r="S770"/>
    </row>
    <row r="771" spans="19:19" x14ac:dyDescent="0.25">
      <c r="S771"/>
    </row>
    <row r="772" spans="19:19" x14ac:dyDescent="0.25">
      <c r="S772"/>
    </row>
    <row r="773" spans="19:19" x14ac:dyDescent="0.25">
      <c r="S773"/>
    </row>
    <row r="774" spans="19:19" x14ac:dyDescent="0.25">
      <c r="S774"/>
    </row>
    <row r="775" spans="19:19" x14ac:dyDescent="0.25">
      <c r="S775"/>
    </row>
    <row r="776" spans="19:19" x14ac:dyDescent="0.25">
      <c r="S776"/>
    </row>
    <row r="777" spans="19:19" x14ac:dyDescent="0.25">
      <c r="S777"/>
    </row>
    <row r="778" spans="19:19" x14ac:dyDescent="0.25">
      <c r="S778"/>
    </row>
    <row r="779" spans="19:19" x14ac:dyDescent="0.25">
      <c r="S779"/>
    </row>
    <row r="780" spans="19:19" x14ac:dyDescent="0.25">
      <c r="S780"/>
    </row>
    <row r="781" spans="19:19" x14ac:dyDescent="0.25">
      <c r="S781"/>
    </row>
    <row r="782" spans="19:19" x14ac:dyDescent="0.25">
      <c r="S782"/>
    </row>
    <row r="783" spans="19:19" x14ac:dyDescent="0.25">
      <c r="S783"/>
    </row>
    <row r="784" spans="19:19" x14ac:dyDescent="0.25">
      <c r="S784"/>
    </row>
    <row r="785" spans="19:19" x14ac:dyDescent="0.25">
      <c r="S785"/>
    </row>
    <row r="786" spans="19:19" x14ac:dyDescent="0.25">
      <c r="S786"/>
    </row>
    <row r="787" spans="19:19" x14ac:dyDescent="0.25">
      <c r="S787"/>
    </row>
    <row r="788" spans="19:19" x14ac:dyDescent="0.25">
      <c r="S788"/>
    </row>
    <row r="789" spans="19:19" x14ac:dyDescent="0.25">
      <c r="S789"/>
    </row>
    <row r="790" spans="19:19" x14ac:dyDescent="0.25">
      <c r="S790"/>
    </row>
    <row r="791" spans="19:19" x14ac:dyDescent="0.25">
      <c r="S791"/>
    </row>
    <row r="792" spans="19:19" x14ac:dyDescent="0.25">
      <c r="S792"/>
    </row>
    <row r="793" spans="19:19" x14ac:dyDescent="0.25">
      <c r="S793"/>
    </row>
    <row r="794" spans="19:19" x14ac:dyDescent="0.25">
      <c r="S794"/>
    </row>
    <row r="795" spans="19:19" x14ac:dyDescent="0.25">
      <c r="S795"/>
    </row>
    <row r="796" spans="19:19" x14ac:dyDescent="0.25">
      <c r="S796"/>
    </row>
    <row r="797" spans="19:19" x14ac:dyDescent="0.25">
      <c r="S797"/>
    </row>
    <row r="798" spans="19:19" x14ac:dyDescent="0.25">
      <c r="S798"/>
    </row>
    <row r="799" spans="19:19" x14ac:dyDescent="0.25">
      <c r="S799"/>
    </row>
    <row r="800" spans="19:19" x14ac:dyDescent="0.25">
      <c r="S800"/>
    </row>
    <row r="801" spans="19:19" x14ac:dyDescent="0.25">
      <c r="S801"/>
    </row>
    <row r="802" spans="19:19" x14ac:dyDescent="0.25">
      <c r="S802"/>
    </row>
    <row r="803" spans="19:19" x14ac:dyDescent="0.25">
      <c r="S803"/>
    </row>
    <row r="804" spans="19:19" x14ac:dyDescent="0.25">
      <c r="S804"/>
    </row>
    <row r="805" spans="19:19" x14ac:dyDescent="0.25">
      <c r="S805"/>
    </row>
    <row r="806" spans="19:19" x14ac:dyDescent="0.25">
      <c r="S806"/>
    </row>
    <row r="807" spans="19:19" x14ac:dyDescent="0.25">
      <c r="S807"/>
    </row>
    <row r="808" spans="19:19" x14ac:dyDescent="0.25">
      <c r="S808"/>
    </row>
    <row r="809" spans="19:19" x14ac:dyDescent="0.25">
      <c r="S809"/>
    </row>
    <row r="810" spans="19:19" x14ac:dyDescent="0.25">
      <c r="S810"/>
    </row>
    <row r="811" spans="19:19" x14ac:dyDescent="0.25">
      <c r="S811"/>
    </row>
    <row r="812" spans="19:19" x14ac:dyDescent="0.25">
      <c r="S812"/>
    </row>
    <row r="813" spans="19:19" x14ac:dyDescent="0.25">
      <c r="S813"/>
    </row>
    <row r="814" spans="19:19" x14ac:dyDescent="0.25">
      <c r="S814"/>
    </row>
    <row r="815" spans="19:19" x14ac:dyDescent="0.25">
      <c r="S815"/>
    </row>
    <row r="816" spans="19:19" x14ac:dyDescent="0.25">
      <c r="S816"/>
    </row>
    <row r="817" spans="19:19" x14ac:dyDescent="0.25">
      <c r="S817"/>
    </row>
    <row r="818" spans="19:19" x14ac:dyDescent="0.25">
      <c r="S818"/>
    </row>
    <row r="819" spans="19:19" x14ac:dyDescent="0.25">
      <c r="S819"/>
    </row>
    <row r="820" spans="19:19" x14ac:dyDescent="0.25">
      <c r="S820"/>
    </row>
    <row r="821" spans="19:19" x14ac:dyDescent="0.25">
      <c r="S821"/>
    </row>
    <row r="822" spans="19:19" x14ac:dyDescent="0.25">
      <c r="S822"/>
    </row>
    <row r="823" spans="19:19" x14ac:dyDescent="0.25">
      <c r="S823"/>
    </row>
    <row r="824" spans="19:19" x14ac:dyDescent="0.25">
      <c r="S824"/>
    </row>
    <row r="825" spans="19:19" x14ac:dyDescent="0.25">
      <c r="S825"/>
    </row>
    <row r="826" spans="19:19" x14ac:dyDescent="0.25">
      <c r="S826"/>
    </row>
    <row r="827" spans="19:19" x14ac:dyDescent="0.25">
      <c r="S827"/>
    </row>
    <row r="828" spans="19:19" x14ac:dyDescent="0.25">
      <c r="S828"/>
    </row>
    <row r="829" spans="19:19" x14ac:dyDescent="0.25">
      <c r="S829"/>
    </row>
    <row r="830" spans="19:19" x14ac:dyDescent="0.25">
      <c r="S830"/>
    </row>
    <row r="831" spans="19:19" x14ac:dyDescent="0.25">
      <c r="S831"/>
    </row>
    <row r="832" spans="19:19" x14ac:dyDescent="0.25">
      <c r="S832"/>
    </row>
    <row r="833" spans="19:19" x14ac:dyDescent="0.25">
      <c r="S833"/>
    </row>
    <row r="834" spans="19:19" x14ac:dyDescent="0.25">
      <c r="S834"/>
    </row>
    <row r="835" spans="19:19" x14ac:dyDescent="0.25">
      <c r="S835"/>
    </row>
    <row r="836" spans="19:19" x14ac:dyDescent="0.25">
      <c r="S836"/>
    </row>
    <row r="837" spans="19:19" x14ac:dyDescent="0.25">
      <c r="S837"/>
    </row>
    <row r="838" spans="19:19" x14ac:dyDescent="0.25">
      <c r="S838"/>
    </row>
    <row r="839" spans="19:19" x14ac:dyDescent="0.25">
      <c r="S839"/>
    </row>
    <row r="840" spans="19:19" x14ac:dyDescent="0.25">
      <c r="S840"/>
    </row>
    <row r="841" spans="19:19" x14ac:dyDescent="0.25">
      <c r="S841"/>
    </row>
    <row r="842" spans="19:19" x14ac:dyDescent="0.25">
      <c r="S842"/>
    </row>
    <row r="843" spans="19:19" x14ac:dyDescent="0.25">
      <c r="S843"/>
    </row>
    <row r="844" spans="19:19" x14ac:dyDescent="0.25">
      <c r="S844"/>
    </row>
    <row r="845" spans="19:19" x14ac:dyDescent="0.25">
      <c r="S845"/>
    </row>
    <row r="846" spans="19:19" x14ac:dyDescent="0.25">
      <c r="S846"/>
    </row>
    <row r="847" spans="19:19" x14ac:dyDescent="0.25">
      <c r="S847"/>
    </row>
    <row r="848" spans="19:19" x14ac:dyDescent="0.25">
      <c r="S848"/>
    </row>
    <row r="849" spans="19:19" x14ac:dyDescent="0.25">
      <c r="S849"/>
    </row>
    <row r="850" spans="19:19" x14ac:dyDescent="0.25">
      <c r="S850"/>
    </row>
    <row r="851" spans="19:19" x14ac:dyDescent="0.25">
      <c r="S851"/>
    </row>
    <row r="852" spans="19:19" x14ac:dyDescent="0.25">
      <c r="S852"/>
    </row>
    <row r="853" spans="19:19" x14ac:dyDescent="0.25">
      <c r="S853"/>
    </row>
    <row r="854" spans="19:19" x14ac:dyDescent="0.25">
      <c r="S854"/>
    </row>
    <row r="855" spans="19:19" x14ac:dyDescent="0.25">
      <c r="S855"/>
    </row>
    <row r="856" spans="19:19" x14ac:dyDescent="0.25">
      <c r="S856"/>
    </row>
    <row r="857" spans="19:19" x14ac:dyDescent="0.25">
      <c r="S857"/>
    </row>
    <row r="858" spans="19:19" x14ac:dyDescent="0.25">
      <c r="S858"/>
    </row>
    <row r="859" spans="19:19" x14ac:dyDescent="0.25">
      <c r="S859"/>
    </row>
    <row r="860" spans="19:19" x14ac:dyDescent="0.25">
      <c r="S860"/>
    </row>
    <row r="861" spans="19:19" x14ac:dyDescent="0.25">
      <c r="S861"/>
    </row>
    <row r="862" spans="19:19" x14ac:dyDescent="0.25">
      <c r="S862"/>
    </row>
    <row r="863" spans="19:19" x14ac:dyDescent="0.25">
      <c r="S863"/>
    </row>
    <row r="864" spans="19:19" x14ac:dyDescent="0.25">
      <c r="S864"/>
    </row>
    <row r="865" spans="19:19" x14ac:dyDescent="0.25">
      <c r="S865"/>
    </row>
    <row r="866" spans="19:19" x14ac:dyDescent="0.25">
      <c r="S866"/>
    </row>
    <row r="867" spans="19:19" x14ac:dyDescent="0.25">
      <c r="S867"/>
    </row>
    <row r="868" spans="19:19" x14ac:dyDescent="0.25">
      <c r="S868"/>
    </row>
    <row r="869" spans="19:19" x14ac:dyDescent="0.25">
      <c r="S869"/>
    </row>
    <row r="870" spans="19:19" x14ac:dyDescent="0.25">
      <c r="S870"/>
    </row>
    <row r="871" spans="19:19" x14ac:dyDescent="0.25">
      <c r="S871"/>
    </row>
    <row r="872" spans="19:19" x14ac:dyDescent="0.25">
      <c r="S872"/>
    </row>
    <row r="873" spans="19:19" x14ac:dyDescent="0.25">
      <c r="S873"/>
    </row>
    <row r="874" spans="19:19" x14ac:dyDescent="0.25">
      <c r="S874"/>
    </row>
    <row r="875" spans="19:19" x14ac:dyDescent="0.25">
      <c r="S875"/>
    </row>
    <row r="876" spans="19:19" x14ac:dyDescent="0.25">
      <c r="S876"/>
    </row>
    <row r="877" spans="19:19" x14ac:dyDescent="0.25">
      <c r="S877"/>
    </row>
    <row r="878" spans="19:19" x14ac:dyDescent="0.25">
      <c r="S878"/>
    </row>
    <row r="879" spans="19:19" x14ac:dyDescent="0.25">
      <c r="S879"/>
    </row>
    <row r="880" spans="19:19" x14ac:dyDescent="0.25">
      <c r="S880"/>
    </row>
    <row r="881" spans="19:19" x14ac:dyDescent="0.25">
      <c r="S881"/>
    </row>
    <row r="882" spans="19:19" x14ac:dyDescent="0.25">
      <c r="S882"/>
    </row>
    <row r="883" spans="19:19" x14ac:dyDescent="0.25">
      <c r="S883"/>
    </row>
    <row r="884" spans="19:19" x14ac:dyDescent="0.25">
      <c r="S884"/>
    </row>
    <row r="885" spans="19:19" x14ac:dyDescent="0.25">
      <c r="S885"/>
    </row>
    <row r="886" spans="19:19" x14ac:dyDescent="0.25">
      <c r="S886"/>
    </row>
    <row r="887" spans="19:19" x14ac:dyDescent="0.25">
      <c r="S887"/>
    </row>
    <row r="888" spans="19:19" x14ac:dyDescent="0.25">
      <c r="S888"/>
    </row>
    <row r="889" spans="19:19" x14ac:dyDescent="0.25">
      <c r="S889"/>
    </row>
    <row r="890" spans="19:19" x14ac:dyDescent="0.25">
      <c r="S890"/>
    </row>
    <row r="891" spans="19:19" x14ac:dyDescent="0.25">
      <c r="S891"/>
    </row>
    <row r="892" spans="19:19" x14ac:dyDescent="0.25">
      <c r="S892"/>
    </row>
    <row r="893" spans="19:19" x14ac:dyDescent="0.25">
      <c r="S893"/>
    </row>
    <row r="894" spans="19:19" x14ac:dyDescent="0.25">
      <c r="S894"/>
    </row>
    <row r="895" spans="19:19" x14ac:dyDescent="0.25">
      <c r="S895"/>
    </row>
    <row r="896" spans="19:19" x14ac:dyDescent="0.25">
      <c r="S896"/>
    </row>
    <row r="897" spans="19:19" x14ac:dyDescent="0.25">
      <c r="S897"/>
    </row>
    <row r="898" spans="19:19" x14ac:dyDescent="0.25">
      <c r="S898"/>
    </row>
    <row r="899" spans="19:19" x14ac:dyDescent="0.25">
      <c r="S899"/>
    </row>
    <row r="900" spans="19:19" x14ac:dyDescent="0.25">
      <c r="S900"/>
    </row>
    <row r="901" spans="19:19" x14ac:dyDescent="0.25">
      <c r="S901"/>
    </row>
    <row r="902" spans="19:19" x14ac:dyDescent="0.25">
      <c r="S902"/>
    </row>
    <row r="903" spans="19:19" x14ac:dyDescent="0.25">
      <c r="S903"/>
    </row>
    <row r="904" spans="19:19" x14ac:dyDescent="0.25">
      <c r="S904"/>
    </row>
    <row r="905" spans="19:19" x14ac:dyDescent="0.25">
      <c r="S905"/>
    </row>
    <row r="906" spans="19:19" x14ac:dyDescent="0.25">
      <c r="S906"/>
    </row>
    <row r="907" spans="19:19" x14ac:dyDescent="0.25">
      <c r="S907"/>
    </row>
    <row r="908" spans="19:19" x14ac:dyDescent="0.25">
      <c r="S908"/>
    </row>
    <row r="909" spans="19:19" x14ac:dyDescent="0.25">
      <c r="S909"/>
    </row>
    <row r="910" spans="19:19" x14ac:dyDescent="0.25">
      <c r="S910"/>
    </row>
    <row r="911" spans="19:19" x14ac:dyDescent="0.25">
      <c r="S911"/>
    </row>
    <row r="912" spans="19:19" x14ac:dyDescent="0.25">
      <c r="S912"/>
    </row>
    <row r="913" spans="19:19" x14ac:dyDescent="0.25">
      <c r="S913"/>
    </row>
    <row r="914" spans="19:19" x14ac:dyDescent="0.25">
      <c r="S914"/>
    </row>
    <row r="915" spans="19:19" x14ac:dyDescent="0.25">
      <c r="S915"/>
    </row>
    <row r="916" spans="19:19" x14ac:dyDescent="0.25">
      <c r="S916"/>
    </row>
    <row r="917" spans="19:19" x14ac:dyDescent="0.25">
      <c r="S917"/>
    </row>
    <row r="918" spans="19:19" x14ac:dyDescent="0.25">
      <c r="S918"/>
    </row>
    <row r="919" spans="19:19" x14ac:dyDescent="0.25">
      <c r="S919"/>
    </row>
    <row r="920" spans="19:19" x14ac:dyDescent="0.25">
      <c r="S920"/>
    </row>
    <row r="921" spans="19:19" x14ac:dyDescent="0.25">
      <c r="S921"/>
    </row>
    <row r="922" spans="19:19" x14ac:dyDescent="0.25">
      <c r="S922"/>
    </row>
    <row r="923" spans="19:19" x14ac:dyDescent="0.25">
      <c r="S923"/>
    </row>
    <row r="924" spans="19:19" x14ac:dyDescent="0.25">
      <c r="S924"/>
    </row>
    <row r="925" spans="19:19" x14ac:dyDescent="0.25">
      <c r="S925"/>
    </row>
    <row r="926" spans="19:19" x14ac:dyDescent="0.25">
      <c r="S926"/>
    </row>
    <row r="927" spans="19:19" x14ac:dyDescent="0.25">
      <c r="S927"/>
    </row>
    <row r="928" spans="19:19" x14ac:dyDescent="0.25">
      <c r="S928"/>
    </row>
    <row r="929" spans="19:19" x14ac:dyDescent="0.25">
      <c r="S929"/>
    </row>
    <row r="930" spans="19:19" x14ac:dyDescent="0.25">
      <c r="S930"/>
    </row>
    <row r="931" spans="19:19" x14ac:dyDescent="0.25">
      <c r="S931"/>
    </row>
    <row r="932" spans="19:19" x14ac:dyDescent="0.25">
      <c r="S932"/>
    </row>
    <row r="933" spans="19:19" x14ac:dyDescent="0.25">
      <c r="S933"/>
    </row>
    <row r="934" spans="19:19" x14ac:dyDescent="0.25">
      <c r="S934"/>
    </row>
    <row r="935" spans="19:19" x14ac:dyDescent="0.25">
      <c r="S935"/>
    </row>
    <row r="936" spans="19:19" x14ac:dyDescent="0.25">
      <c r="S936"/>
    </row>
    <row r="937" spans="19:19" x14ac:dyDescent="0.25">
      <c r="S937"/>
    </row>
    <row r="938" spans="19:19" x14ac:dyDescent="0.25">
      <c r="S938"/>
    </row>
    <row r="939" spans="19:19" x14ac:dyDescent="0.25">
      <c r="S939"/>
    </row>
    <row r="940" spans="19:19" x14ac:dyDescent="0.25">
      <c r="S940"/>
    </row>
    <row r="941" spans="19:19" x14ac:dyDescent="0.25">
      <c r="S941"/>
    </row>
    <row r="942" spans="19:19" x14ac:dyDescent="0.25">
      <c r="S942"/>
    </row>
    <row r="943" spans="19:19" x14ac:dyDescent="0.25">
      <c r="S943"/>
    </row>
    <row r="944" spans="19:19" x14ac:dyDescent="0.25">
      <c r="S944"/>
    </row>
    <row r="945" spans="19:19" x14ac:dyDescent="0.25">
      <c r="S945"/>
    </row>
    <row r="946" spans="19:19" x14ac:dyDescent="0.25">
      <c r="S946"/>
    </row>
    <row r="947" spans="19:19" x14ac:dyDescent="0.25">
      <c r="S947"/>
    </row>
    <row r="948" spans="19:19" x14ac:dyDescent="0.25">
      <c r="S948"/>
    </row>
    <row r="949" spans="19:19" x14ac:dyDescent="0.25">
      <c r="S949"/>
    </row>
    <row r="950" spans="19:19" x14ac:dyDescent="0.25">
      <c r="S950"/>
    </row>
    <row r="951" spans="19:19" x14ac:dyDescent="0.25">
      <c r="S951"/>
    </row>
    <row r="952" spans="19:19" x14ac:dyDescent="0.25">
      <c r="S952"/>
    </row>
    <row r="953" spans="19:19" x14ac:dyDescent="0.25">
      <c r="S953"/>
    </row>
    <row r="954" spans="19:19" x14ac:dyDescent="0.25">
      <c r="S954"/>
    </row>
    <row r="955" spans="19:19" x14ac:dyDescent="0.25">
      <c r="S955"/>
    </row>
    <row r="956" spans="19:19" x14ac:dyDescent="0.25">
      <c r="S956"/>
    </row>
    <row r="957" spans="19:19" x14ac:dyDescent="0.25">
      <c r="S957"/>
    </row>
    <row r="958" spans="19:19" x14ac:dyDescent="0.25">
      <c r="S958"/>
    </row>
    <row r="959" spans="19:19" x14ac:dyDescent="0.25">
      <c r="S959"/>
    </row>
    <row r="960" spans="19:19" x14ac:dyDescent="0.25">
      <c r="S960"/>
    </row>
    <row r="961" spans="19:19" x14ac:dyDescent="0.25">
      <c r="S961"/>
    </row>
    <row r="962" spans="19:19" x14ac:dyDescent="0.25">
      <c r="S962"/>
    </row>
    <row r="963" spans="19:19" x14ac:dyDescent="0.25">
      <c r="S963"/>
    </row>
    <row r="964" spans="19:19" x14ac:dyDescent="0.25">
      <c r="S964"/>
    </row>
    <row r="965" spans="19:19" x14ac:dyDescent="0.25">
      <c r="S965"/>
    </row>
    <row r="966" spans="19:19" x14ac:dyDescent="0.25">
      <c r="S966"/>
    </row>
    <row r="967" spans="19:19" x14ac:dyDescent="0.25">
      <c r="S967"/>
    </row>
    <row r="968" spans="19:19" x14ac:dyDescent="0.25">
      <c r="S968"/>
    </row>
    <row r="969" spans="19:19" x14ac:dyDescent="0.25">
      <c r="S969"/>
    </row>
    <row r="970" spans="19:19" x14ac:dyDescent="0.25">
      <c r="S970"/>
    </row>
    <row r="971" spans="19:19" x14ac:dyDescent="0.25">
      <c r="S971"/>
    </row>
    <row r="972" spans="19:19" x14ac:dyDescent="0.25">
      <c r="S972"/>
    </row>
    <row r="973" spans="19:19" x14ac:dyDescent="0.25">
      <c r="S973"/>
    </row>
    <row r="974" spans="19:19" x14ac:dyDescent="0.25">
      <c r="S974"/>
    </row>
    <row r="975" spans="19:19" x14ac:dyDescent="0.25">
      <c r="S975"/>
    </row>
    <row r="976" spans="19:19" x14ac:dyDescent="0.25">
      <c r="S976"/>
    </row>
    <row r="977" spans="19:19" x14ac:dyDescent="0.25">
      <c r="S977"/>
    </row>
    <row r="978" spans="19:19" x14ac:dyDescent="0.25">
      <c r="S978"/>
    </row>
    <row r="979" spans="19:19" x14ac:dyDescent="0.25">
      <c r="S979"/>
    </row>
    <row r="980" spans="19:19" x14ac:dyDescent="0.25">
      <c r="S980"/>
    </row>
    <row r="981" spans="19:19" x14ac:dyDescent="0.25">
      <c r="S981"/>
    </row>
    <row r="982" spans="19:19" x14ac:dyDescent="0.25">
      <c r="S982"/>
    </row>
    <row r="983" spans="19:19" x14ac:dyDescent="0.25">
      <c r="S983"/>
    </row>
    <row r="984" spans="19:19" x14ac:dyDescent="0.25">
      <c r="S984"/>
    </row>
    <row r="985" spans="19:19" x14ac:dyDescent="0.25">
      <c r="S985"/>
    </row>
    <row r="986" spans="19:19" x14ac:dyDescent="0.25">
      <c r="S986"/>
    </row>
    <row r="987" spans="19:19" x14ac:dyDescent="0.25">
      <c r="S987"/>
    </row>
    <row r="988" spans="19:19" x14ac:dyDescent="0.25">
      <c r="S988"/>
    </row>
    <row r="989" spans="19:19" x14ac:dyDescent="0.25">
      <c r="S989"/>
    </row>
    <row r="990" spans="19:19" x14ac:dyDescent="0.25">
      <c r="S990"/>
    </row>
    <row r="991" spans="19:19" x14ac:dyDescent="0.25">
      <c r="S991"/>
    </row>
    <row r="992" spans="19:19" x14ac:dyDescent="0.25">
      <c r="S992"/>
    </row>
    <row r="993" spans="19:19" x14ac:dyDescent="0.25">
      <c r="S993"/>
    </row>
    <row r="994" spans="19:19" x14ac:dyDescent="0.25">
      <c r="S994"/>
    </row>
    <row r="995" spans="19:19" x14ac:dyDescent="0.25">
      <c r="S995"/>
    </row>
    <row r="996" spans="19:19" x14ac:dyDescent="0.25">
      <c r="S996"/>
    </row>
    <row r="997" spans="19:19" x14ac:dyDescent="0.25">
      <c r="S997"/>
    </row>
    <row r="998" spans="19:19" x14ac:dyDescent="0.25">
      <c r="S998"/>
    </row>
    <row r="999" spans="19:19" x14ac:dyDescent="0.25">
      <c r="S999"/>
    </row>
    <row r="1000" spans="19:19" x14ac:dyDescent="0.25">
      <c r="S1000"/>
    </row>
    <row r="1001" spans="19:19" x14ac:dyDescent="0.25">
      <c r="S1001"/>
    </row>
    <row r="1002" spans="19:19" x14ac:dyDescent="0.25">
      <c r="S1002"/>
    </row>
    <row r="1003" spans="19:19" x14ac:dyDescent="0.25">
      <c r="S1003"/>
    </row>
    <row r="1004" spans="19:19" x14ac:dyDescent="0.25">
      <c r="S1004"/>
    </row>
    <row r="1005" spans="19:19" x14ac:dyDescent="0.25">
      <c r="S1005"/>
    </row>
    <row r="1006" spans="19:19" x14ac:dyDescent="0.25">
      <c r="S1006"/>
    </row>
    <row r="1007" spans="19:19" x14ac:dyDescent="0.25">
      <c r="S1007"/>
    </row>
    <row r="1008" spans="19:19" x14ac:dyDescent="0.25">
      <c r="S1008"/>
    </row>
    <row r="1009" spans="19:19" x14ac:dyDescent="0.25">
      <c r="S1009"/>
    </row>
    <row r="1010" spans="19:19" x14ac:dyDescent="0.25">
      <c r="S1010"/>
    </row>
    <row r="1011" spans="19:19" x14ac:dyDescent="0.25">
      <c r="S1011"/>
    </row>
    <row r="1012" spans="19:19" x14ac:dyDescent="0.25">
      <c r="S1012"/>
    </row>
    <row r="1013" spans="19:19" x14ac:dyDescent="0.25">
      <c r="S1013"/>
    </row>
    <row r="1014" spans="19:19" x14ac:dyDescent="0.25">
      <c r="S1014"/>
    </row>
    <row r="1015" spans="19:19" x14ac:dyDescent="0.25">
      <c r="S1015"/>
    </row>
    <row r="1016" spans="19:19" x14ac:dyDescent="0.25">
      <c r="S1016"/>
    </row>
    <row r="1017" spans="19:19" x14ac:dyDescent="0.25">
      <c r="S1017"/>
    </row>
    <row r="1018" spans="19:19" x14ac:dyDescent="0.25">
      <c r="S1018"/>
    </row>
    <row r="1019" spans="19:19" x14ac:dyDescent="0.25">
      <c r="S1019"/>
    </row>
    <row r="1020" spans="19:19" x14ac:dyDescent="0.25">
      <c r="S1020"/>
    </row>
    <row r="1021" spans="19:19" x14ac:dyDescent="0.25">
      <c r="S1021"/>
    </row>
    <row r="1022" spans="19:19" x14ac:dyDescent="0.25">
      <c r="S1022"/>
    </row>
    <row r="1023" spans="19:19" x14ac:dyDescent="0.25">
      <c r="S1023"/>
    </row>
    <row r="1024" spans="19:19" x14ac:dyDescent="0.25">
      <c r="S1024"/>
    </row>
    <row r="1025" spans="19:19" x14ac:dyDescent="0.25">
      <c r="S1025"/>
    </row>
    <row r="1026" spans="19:19" x14ac:dyDescent="0.25">
      <c r="S1026"/>
    </row>
    <row r="1027" spans="19:19" x14ac:dyDescent="0.25">
      <c r="S1027"/>
    </row>
    <row r="1028" spans="19:19" x14ac:dyDescent="0.25">
      <c r="S1028"/>
    </row>
    <row r="1029" spans="19:19" x14ac:dyDescent="0.25">
      <c r="S1029"/>
    </row>
    <row r="1030" spans="19:19" x14ac:dyDescent="0.25">
      <c r="S1030"/>
    </row>
    <row r="1031" spans="19:19" x14ac:dyDescent="0.25">
      <c r="S1031"/>
    </row>
    <row r="1032" spans="19:19" x14ac:dyDescent="0.25">
      <c r="S1032"/>
    </row>
    <row r="1033" spans="19:19" x14ac:dyDescent="0.25">
      <c r="S1033"/>
    </row>
    <row r="1034" spans="19:19" x14ac:dyDescent="0.25">
      <c r="S1034"/>
    </row>
    <row r="1035" spans="19:19" x14ac:dyDescent="0.25">
      <c r="S1035"/>
    </row>
    <row r="1036" spans="19:19" x14ac:dyDescent="0.25">
      <c r="S1036"/>
    </row>
    <row r="1037" spans="19:19" x14ac:dyDescent="0.25">
      <c r="S1037"/>
    </row>
    <row r="1038" spans="19:19" x14ac:dyDescent="0.25">
      <c r="S1038"/>
    </row>
    <row r="1039" spans="19:19" x14ac:dyDescent="0.25">
      <c r="S1039"/>
    </row>
    <row r="1040" spans="19:19" x14ac:dyDescent="0.25">
      <c r="S1040"/>
    </row>
    <row r="1041" spans="19:19" x14ac:dyDescent="0.25">
      <c r="S1041"/>
    </row>
    <row r="1042" spans="19:19" x14ac:dyDescent="0.25">
      <c r="S1042"/>
    </row>
    <row r="1043" spans="19:19" x14ac:dyDescent="0.25">
      <c r="S1043"/>
    </row>
    <row r="1044" spans="19:19" x14ac:dyDescent="0.25">
      <c r="S1044"/>
    </row>
    <row r="1045" spans="19:19" x14ac:dyDescent="0.25">
      <c r="S1045"/>
    </row>
    <row r="1046" spans="19:19" x14ac:dyDescent="0.25">
      <c r="S1046"/>
    </row>
    <row r="1047" spans="19:19" x14ac:dyDescent="0.25">
      <c r="S1047"/>
    </row>
    <row r="1048" spans="19:19" x14ac:dyDescent="0.25">
      <c r="S1048"/>
    </row>
    <row r="1049" spans="19:19" x14ac:dyDescent="0.25">
      <c r="S1049"/>
    </row>
    <row r="1050" spans="19:19" x14ac:dyDescent="0.25">
      <c r="S1050"/>
    </row>
    <row r="1051" spans="19:19" x14ac:dyDescent="0.25">
      <c r="S1051"/>
    </row>
    <row r="1052" spans="19:19" x14ac:dyDescent="0.25">
      <c r="S1052"/>
    </row>
    <row r="1053" spans="19:19" x14ac:dyDescent="0.25">
      <c r="S1053"/>
    </row>
    <row r="1054" spans="19:19" x14ac:dyDescent="0.25">
      <c r="S1054"/>
    </row>
    <row r="1055" spans="19:19" x14ac:dyDescent="0.25">
      <c r="S1055"/>
    </row>
    <row r="1056" spans="19:19" x14ac:dyDescent="0.25">
      <c r="S1056"/>
    </row>
    <row r="1057" spans="19:19" x14ac:dyDescent="0.25">
      <c r="S1057"/>
    </row>
    <row r="1058" spans="19:19" x14ac:dyDescent="0.25">
      <c r="S1058"/>
    </row>
    <row r="1059" spans="19:19" x14ac:dyDescent="0.25">
      <c r="S1059"/>
    </row>
    <row r="1060" spans="19:19" x14ac:dyDescent="0.25">
      <c r="S1060"/>
    </row>
    <row r="1061" spans="19:19" x14ac:dyDescent="0.25">
      <c r="S1061"/>
    </row>
    <row r="1062" spans="19:19" x14ac:dyDescent="0.25">
      <c r="S1062"/>
    </row>
    <row r="1063" spans="19:19" x14ac:dyDescent="0.25">
      <c r="S1063"/>
    </row>
    <row r="1064" spans="19:19" x14ac:dyDescent="0.25">
      <c r="S1064"/>
    </row>
    <row r="1065" spans="19:19" x14ac:dyDescent="0.25">
      <c r="S1065"/>
    </row>
    <row r="1066" spans="19:19" x14ac:dyDescent="0.25">
      <c r="S1066"/>
    </row>
    <row r="1067" spans="19:19" x14ac:dyDescent="0.25">
      <c r="S1067"/>
    </row>
    <row r="1068" spans="19:19" x14ac:dyDescent="0.25">
      <c r="S1068"/>
    </row>
    <row r="1069" spans="19:19" x14ac:dyDescent="0.25">
      <c r="S1069"/>
    </row>
    <row r="1070" spans="19:19" x14ac:dyDescent="0.25">
      <c r="S1070"/>
    </row>
    <row r="1071" spans="19:19" x14ac:dyDescent="0.25">
      <c r="S1071"/>
    </row>
    <row r="1072" spans="19:19" x14ac:dyDescent="0.25">
      <c r="S1072"/>
    </row>
    <row r="1073" spans="19:19" x14ac:dyDescent="0.25">
      <c r="S1073"/>
    </row>
    <row r="1074" spans="19:19" x14ac:dyDescent="0.25">
      <c r="S1074"/>
    </row>
    <row r="1075" spans="19:19" x14ac:dyDescent="0.25">
      <c r="S1075"/>
    </row>
    <row r="1076" spans="19:19" x14ac:dyDescent="0.25">
      <c r="S1076"/>
    </row>
    <row r="1077" spans="19:19" x14ac:dyDescent="0.25">
      <c r="S1077"/>
    </row>
    <row r="1078" spans="19:19" x14ac:dyDescent="0.25">
      <c r="S1078"/>
    </row>
    <row r="1079" spans="19:19" x14ac:dyDescent="0.25">
      <c r="S1079"/>
    </row>
    <row r="1080" spans="19:19" x14ac:dyDescent="0.25">
      <c r="S1080"/>
    </row>
    <row r="1081" spans="19:19" x14ac:dyDescent="0.25">
      <c r="S1081"/>
    </row>
    <row r="1082" spans="19:19" x14ac:dyDescent="0.25">
      <c r="S1082"/>
    </row>
    <row r="1083" spans="19:19" x14ac:dyDescent="0.25">
      <c r="S1083"/>
    </row>
    <row r="1084" spans="19:19" x14ac:dyDescent="0.25">
      <c r="S1084"/>
    </row>
    <row r="1085" spans="19:19" x14ac:dyDescent="0.25">
      <c r="S1085"/>
    </row>
    <row r="1086" spans="19:19" x14ac:dyDescent="0.25">
      <c r="S1086"/>
    </row>
    <row r="1087" spans="19:19" x14ac:dyDescent="0.25">
      <c r="S1087"/>
    </row>
    <row r="1088" spans="19:19" x14ac:dyDescent="0.25">
      <c r="S1088"/>
    </row>
    <row r="1089" spans="19:19" x14ac:dyDescent="0.25">
      <c r="S1089"/>
    </row>
    <row r="1090" spans="19:19" x14ac:dyDescent="0.25">
      <c r="S1090"/>
    </row>
    <row r="1091" spans="19:19" x14ac:dyDescent="0.25">
      <c r="S1091"/>
    </row>
    <row r="1092" spans="19:19" x14ac:dyDescent="0.25">
      <c r="S1092"/>
    </row>
    <row r="1093" spans="19:19" x14ac:dyDescent="0.25">
      <c r="S1093"/>
    </row>
    <row r="1094" spans="19:19" x14ac:dyDescent="0.25">
      <c r="S1094"/>
    </row>
    <row r="1095" spans="19:19" x14ac:dyDescent="0.25">
      <c r="S1095"/>
    </row>
    <row r="1096" spans="19:19" x14ac:dyDescent="0.25">
      <c r="S1096"/>
    </row>
    <row r="1097" spans="19:19" x14ac:dyDescent="0.25">
      <c r="S1097"/>
    </row>
    <row r="1098" spans="19:19" x14ac:dyDescent="0.25">
      <c r="S1098"/>
    </row>
    <row r="1099" spans="19:19" x14ac:dyDescent="0.25">
      <c r="S1099"/>
    </row>
    <row r="1100" spans="19:19" x14ac:dyDescent="0.25">
      <c r="S1100"/>
    </row>
    <row r="1101" spans="19:19" x14ac:dyDescent="0.25">
      <c r="S1101"/>
    </row>
    <row r="1102" spans="19:19" x14ac:dyDescent="0.25">
      <c r="S1102"/>
    </row>
    <row r="1103" spans="19:19" x14ac:dyDescent="0.25">
      <c r="S1103"/>
    </row>
    <row r="1104" spans="19:19" x14ac:dyDescent="0.25">
      <c r="S1104"/>
    </row>
    <row r="1105" spans="19:19" x14ac:dyDescent="0.25">
      <c r="S1105"/>
    </row>
    <row r="1106" spans="19:19" x14ac:dyDescent="0.25">
      <c r="S1106"/>
    </row>
    <row r="1107" spans="19:19" x14ac:dyDescent="0.25">
      <c r="S1107"/>
    </row>
    <row r="1108" spans="19:19" x14ac:dyDescent="0.25">
      <c r="S1108"/>
    </row>
    <row r="1109" spans="19:19" x14ac:dyDescent="0.25">
      <c r="S1109"/>
    </row>
    <row r="1110" spans="19:19" x14ac:dyDescent="0.25">
      <c r="S1110"/>
    </row>
    <row r="1111" spans="19:19" x14ac:dyDescent="0.25">
      <c r="S1111"/>
    </row>
    <row r="1112" spans="19:19" x14ac:dyDescent="0.25">
      <c r="S1112"/>
    </row>
    <row r="1113" spans="19:19" x14ac:dyDescent="0.25">
      <c r="S1113"/>
    </row>
    <row r="1114" spans="19:19" x14ac:dyDescent="0.25">
      <c r="S1114"/>
    </row>
    <row r="1115" spans="19:19" x14ac:dyDescent="0.25">
      <c r="S1115"/>
    </row>
    <row r="1116" spans="19:19" x14ac:dyDescent="0.25">
      <c r="S1116"/>
    </row>
    <row r="1117" spans="19:19" x14ac:dyDescent="0.25">
      <c r="S1117"/>
    </row>
    <row r="1118" spans="19:19" x14ac:dyDescent="0.25">
      <c r="S1118"/>
    </row>
    <row r="1119" spans="19:19" x14ac:dyDescent="0.25">
      <c r="S1119"/>
    </row>
    <row r="1120" spans="19:19" x14ac:dyDescent="0.25">
      <c r="S1120"/>
    </row>
    <row r="1121" spans="19:19" x14ac:dyDescent="0.25">
      <c r="S1121"/>
    </row>
    <row r="1122" spans="19:19" x14ac:dyDescent="0.25">
      <c r="S1122"/>
    </row>
    <row r="1123" spans="19:19" x14ac:dyDescent="0.25">
      <c r="S1123"/>
    </row>
    <row r="1124" spans="19:19" x14ac:dyDescent="0.25">
      <c r="S1124"/>
    </row>
    <row r="1125" spans="19:19" x14ac:dyDescent="0.25">
      <c r="S1125"/>
    </row>
    <row r="1126" spans="19:19" x14ac:dyDescent="0.25">
      <c r="S1126"/>
    </row>
    <row r="1127" spans="19:19" x14ac:dyDescent="0.25">
      <c r="S1127"/>
    </row>
    <row r="1128" spans="19:19" x14ac:dyDescent="0.25">
      <c r="S1128"/>
    </row>
    <row r="1129" spans="19:19" x14ac:dyDescent="0.25">
      <c r="S1129"/>
    </row>
    <row r="1130" spans="19:19" x14ac:dyDescent="0.25">
      <c r="S1130"/>
    </row>
    <row r="1131" spans="19:19" x14ac:dyDescent="0.25">
      <c r="S1131"/>
    </row>
    <row r="1132" spans="19:19" x14ac:dyDescent="0.25">
      <c r="S1132"/>
    </row>
    <row r="1133" spans="19:19" x14ac:dyDescent="0.25">
      <c r="S1133"/>
    </row>
    <row r="1134" spans="19:19" x14ac:dyDescent="0.25">
      <c r="S1134"/>
    </row>
    <row r="1135" spans="19:19" x14ac:dyDescent="0.25">
      <c r="S1135"/>
    </row>
    <row r="1136" spans="19:19" x14ac:dyDescent="0.25">
      <c r="S1136"/>
    </row>
    <row r="1137" spans="19:19" x14ac:dyDescent="0.25">
      <c r="S1137"/>
    </row>
    <row r="1138" spans="19:19" x14ac:dyDescent="0.25">
      <c r="S1138"/>
    </row>
    <row r="1139" spans="19:19" x14ac:dyDescent="0.25">
      <c r="S1139"/>
    </row>
    <row r="1140" spans="19:19" x14ac:dyDescent="0.25">
      <c r="S1140"/>
    </row>
    <row r="1141" spans="19:19" x14ac:dyDescent="0.25">
      <c r="S1141"/>
    </row>
    <row r="1142" spans="19:19" x14ac:dyDescent="0.25">
      <c r="S1142"/>
    </row>
    <row r="1143" spans="19:19" x14ac:dyDescent="0.25">
      <c r="S1143"/>
    </row>
    <row r="1144" spans="19:19" x14ac:dyDescent="0.25">
      <c r="S1144"/>
    </row>
    <row r="1145" spans="19:19" x14ac:dyDescent="0.25">
      <c r="S1145"/>
    </row>
    <row r="1146" spans="19:19" x14ac:dyDescent="0.25">
      <c r="S1146"/>
    </row>
    <row r="1147" spans="19:19" x14ac:dyDescent="0.25">
      <c r="S1147"/>
    </row>
    <row r="1148" spans="19:19" x14ac:dyDescent="0.25">
      <c r="S1148"/>
    </row>
    <row r="1149" spans="19:19" x14ac:dyDescent="0.25">
      <c r="S1149"/>
    </row>
    <row r="1150" spans="19:19" x14ac:dyDescent="0.25">
      <c r="S1150"/>
    </row>
    <row r="1151" spans="19:19" x14ac:dyDescent="0.25">
      <c r="S1151"/>
    </row>
    <row r="1152" spans="19:19" x14ac:dyDescent="0.25">
      <c r="S1152"/>
    </row>
    <row r="1153" spans="19:19" x14ac:dyDescent="0.25">
      <c r="S1153"/>
    </row>
    <row r="1154" spans="19:19" x14ac:dyDescent="0.25">
      <c r="S1154"/>
    </row>
    <row r="1155" spans="19:19" x14ac:dyDescent="0.25">
      <c r="S1155"/>
    </row>
    <row r="1156" spans="19:19" x14ac:dyDescent="0.25">
      <c r="S1156"/>
    </row>
    <row r="1157" spans="19:19" x14ac:dyDescent="0.25">
      <c r="S1157"/>
    </row>
    <row r="1158" spans="19:19" x14ac:dyDescent="0.25">
      <c r="S1158"/>
    </row>
    <row r="1159" spans="19:19" x14ac:dyDescent="0.25">
      <c r="S1159"/>
    </row>
    <row r="1160" spans="19:19" x14ac:dyDescent="0.25">
      <c r="S1160"/>
    </row>
    <row r="1161" spans="19:19" x14ac:dyDescent="0.25">
      <c r="S1161"/>
    </row>
    <row r="1162" spans="19:19" x14ac:dyDescent="0.25">
      <c r="S1162"/>
    </row>
    <row r="1163" spans="19:19" x14ac:dyDescent="0.25">
      <c r="S1163"/>
    </row>
    <row r="1164" spans="19:19" x14ac:dyDescent="0.25">
      <c r="S1164"/>
    </row>
    <row r="1165" spans="19:19" x14ac:dyDescent="0.25">
      <c r="S1165"/>
    </row>
    <row r="1166" spans="19:19" x14ac:dyDescent="0.25">
      <c r="S1166"/>
    </row>
    <row r="1167" spans="19:19" x14ac:dyDescent="0.25">
      <c r="S1167"/>
    </row>
    <row r="1168" spans="19:19" x14ac:dyDescent="0.25">
      <c r="S1168"/>
    </row>
    <row r="1169" spans="19:19" x14ac:dyDescent="0.25">
      <c r="S1169"/>
    </row>
    <row r="1170" spans="19:19" x14ac:dyDescent="0.25">
      <c r="S1170"/>
    </row>
    <row r="1171" spans="19:19" x14ac:dyDescent="0.25">
      <c r="S1171"/>
    </row>
    <row r="1172" spans="19:19" x14ac:dyDescent="0.25">
      <c r="S1172"/>
    </row>
    <row r="1173" spans="19:19" x14ac:dyDescent="0.25">
      <c r="S1173"/>
    </row>
    <row r="1174" spans="19:19" x14ac:dyDescent="0.25">
      <c r="S1174"/>
    </row>
    <row r="1175" spans="19:19" x14ac:dyDescent="0.25">
      <c r="S1175"/>
    </row>
    <row r="1176" spans="19:19" x14ac:dyDescent="0.25">
      <c r="S1176"/>
    </row>
    <row r="1177" spans="19:19" x14ac:dyDescent="0.25">
      <c r="S1177"/>
    </row>
    <row r="1178" spans="19:19" x14ac:dyDescent="0.25">
      <c r="S1178"/>
    </row>
    <row r="1179" spans="19:19" x14ac:dyDescent="0.25">
      <c r="S1179"/>
    </row>
    <row r="1180" spans="19:19" x14ac:dyDescent="0.25">
      <c r="S1180"/>
    </row>
    <row r="1181" spans="19:19" x14ac:dyDescent="0.25">
      <c r="S1181"/>
    </row>
    <row r="1182" spans="19:19" x14ac:dyDescent="0.25">
      <c r="S1182"/>
    </row>
    <row r="1183" spans="19:19" x14ac:dyDescent="0.25">
      <c r="S1183"/>
    </row>
    <row r="1184" spans="19:19" x14ac:dyDescent="0.25">
      <c r="S1184"/>
    </row>
    <row r="1185" spans="19:19" x14ac:dyDescent="0.25">
      <c r="S1185"/>
    </row>
    <row r="1186" spans="19:19" x14ac:dyDescent="0.25">
      <c r="S1186"/>
    </row>
    <row r="1187" spans="19:19" x14ac:dyDescent="0.25">
      <c r="S1187"/>
    </row>
    <row r="1188" spans="19:19" x14ac:dyDescent="0.25">
      <c r="S1188"/>
    </row>
    <row r="1189" spans="19:19" x14ac:dyDescent="0.25">
      <c r="S1189"/>
    </row>
    <row r="1190" spans="19:19" x14ac:dyDescent="0.25">
      <c r="S1190"/>
    </row>
    <row r="1191" spans="19:19" x14ac:dyDescent="0.25">
      <c r="S1191"/>
    </row>
    <row r="1192" spans="19:19" x14ac:dyDescent="0.25">
      <c r="S1192"/>
    </row>
    <row r="1193" spans="19:19" x14ac:dyDescent="0.25">
      <c r="S1193"/>
    </row>
    <row r="1194" spans="19:19" x14ac:dyDescent="0.25">
      <c r="S1194"/>
    </row>
    <row r="1195" spans="19:19" x14ac:dyDescent="0.25">
      <c r="S1195"/>
    </row>
    <row r="1196" spans="19:19" x14ac:dyDescent="0.25">
      <c r="S1196"/>
    </row>
    <row r="1197" spans="19:19" x14ac:dyDescent="0.25">
      <c r="S1197"/>
    </row>
    <row r="1198" spans="19:19" x14ac:dyDescent="0.25">
      <c r="S1198"/>
    </row>
    <row r="1199" spans="19:19" x14ac:dyDescent="0.25">
      <c r="S1199"/>
    </row>
    <row r="1200" spans="19:19" x14ac:dyDescent="0.25">
      <c r="S1200"/>
    </row>
    <row r="1201" spans="19:19" x14ac:dyDescent="0.25">
      <c r="S1201"/>
    </row>
    <row r="1202" spans="19:19" x14ac:dyDescent="0.25">
      <c r="S1202"/>
    </row>
    <row r="1203" spans="19:19" x14ac:dyDescent="0.25">
      <c r="S1203"/>
    </row>
    <row r="1204" spans="19:19" x14ac:dyDescent="0.25">
      <c r="S1204"/>
    </row>
    <row r="1205" spans="19:19" x14ac:dyDescent="0.25">
      <c r="S1205"/>
    </row>
    <row r="1206" spans="19:19" x14ac:dyDescent="0.25">
      <c r="S1206"/>
    </row>
    <row r="1207" spans="19:19" x14ac:dyDescent="0.25">
      <c r="S1207"/>
    </row>
    <row r="1208" spans="19:19" x14ac:dyDescent="0.25">
      <c r="S1208"/>
    </row>
    <row r="1209" spans="19:19" x14ac:dyDescent="0.25">
      <c r="S1209"/>
    </row>
    <row r="1210" spans="19:19" x14ac:dyDescent="0.25">
      <c r="S1210"/>
    </row>
    <row r="1211" spans="19:19" x14ac:dyDescent="0.25">
      <c r="S1211"/>
    </row>
    <row r="1212" spans="19:19" x14ac:dyDescent="0.25">
      <c r="S1212"/>
    </row>
    <row r="1213" spans="19:19" x14ac:dyDescent="0.25">
      <c r="S1213"/>
    </row>
    <row r="1214" spans="19:19" x14ac:dyDescent="0.25">
      <c r="S1214"/>
    </row>
    <row r="1215" spans="19:19" x14ac:dyDescent="0.25">
      <c r="S1215"/>
    </row>
    <row r="1216" spans="19:19" x14ac:dyDescent="0.25">
      <c r="S1216"/>
    </row>
    <row r="1217" spans="19:19" x14ac:dyDescent="0.25">
      <c r="S1217"/>
    </row>
    <row r="1218" spans="19:19" x14ac:dyDescent="0.25">
      <c r="S1218"/>
    </row>
    <row r="1219" spans="19:19" x14ac:dyDescent="0.25">
      <c r="S1219"/>
    </row>
    <row r="1220" spans="19:19" x14ac:dyDescent="0.25">
      <c r="S1220"/>
    </row>
    <row r="1221" spans="19:19" x14ac:dyDescent="0.25">
      <c r="S1221"/>
    </row>
    <row r="1222" spans="19:19" x14ac:dyDescent="0.25">
      <c r="S1222"/>
    </row>
    <row r="1223" spans="19:19" x14ac:dyDescent="0.25">
      <c r="S1223"/>
    </row>
    <row r="1224" spans="19:19" x14ac:dyDescent="0.25">
      <c r="S1224"/>
    </row>
    <row r="1225" spans="19:19" x14ac:dyDescent="0.25">
      <c r="S1225"/>
    </row>
    <row r="1226" spans="19:19" x14ac:dyDescent="0.25">
      <c r="S1226"/>
    </row>
    <row r="1227" spans="19:19" x14ac:dyDescent="0.25">
      <c r="S1227"/>
    </row>
    <row r="1228" spans="19:19" x14ac:dyDescent="0.25">
      <c r="S1228"/>
    </row>
    <row r="1229" spans="19:19" x14ac:dyDescent="0.25">
      <c r="S1229"/>
    </row>
    <row r="1230" spans="19:19" x14ac:dyDescent="0.25">
      <c r="S1230"/>
    </row>
    <row r="1231" spans="19:19" x14ac:dyDescent="0.25">
      <c r="S1231"/>
    </row>
    <row r="1232" spans="19:19" x14ac:dyDescent="0.25">
      <c r="S1232"/>
    </row>
    <row r="1233" spans="19:19" x14ac:dyDescent="0.25">
      <c r="S1233"/>
    </row>
    <row r="1234" spans="19:19" x14ac:dyDescent="0.25">
      <c r="S1234"/>
    </row>
    <row r="1235" spans="19:19" x14ac:dyDescent="0.25">
      <c r="S1235"/>
    </row>
    <row r="1236" spans="19:19" x14ac:dyDescent="0.25">
      <c r="S1236"/>
    </row>
    <row r="1237" spans="19:19" x14ac:dyDescent="0.25">
      <c r="S1237"/>
    </row>
    <row r="1238" spans="19:19" x14ac:dyDescent="0.25">
      <c r="S1238"/>
    </row>
    <row r="1239" spans="19:19" x14ac:dyDescent="0.25">
      <c r="S1239"/>
    </row>
    <row r="1240" spans="19:19" x14ac:dyDescent="0.25">
      <c r="S1240"/>
    </row>
    <row r="1241" spans="19:19" x14ac:dyDescent="0.25">
      <c r="S1241"/>
    </row>
    <row r="1242" spans="19:19" x14ac:dyDescent="0.25">
      <c r="S1242"/>
    </row>
    <row r="1243" spans="19:19" x14ac:dyDescent="0.25">
      <c r="S1243"/>
    </row>
    <row r="1244" spans="19:19" x14ac:dyDescent="0.25">
      <c r="S1244"/>
    </row>
    <row r="1245" spans="19:19" x14ac:dyDescent="0.25">
      <c r="S1245"/>
    </row>
    <row r="1246" spans="19:19" x14ac:dyDescent="0.25">
      <c r="S1246"/>
    </row>
    <row r="1247" spans="19:19" x14ac:dyDescent="0.25">
      <c r="S1247"/>
    </row>
    <row r="1248" spans="19:19" x14ac:dyDescent="0.25">
      <c r="S1248"/>
    </row>
    <row r="1249" spans="19:19" x14ac:dyDescent="0.25">
      <c r="S1249"/>
    </row>
    <row r="1250" spans="19:19" x14ac:dyDescent="0.25">
      <c r="S1250"/>
    </row>
    <row r="1251" spans="19:19" x14ac:dyDescent="0.25">
      <c r="S1251"/>
    </row>
    <row r="1252" spans="19:19" x14ac:dyDescent="0.25">
      <c r="S1252"/>
    </row>
    <row r="1253" spans="19:19" x14ac:dyDescent="0.25">
      <c r="S1253"/>
    </row>
    <row r="1254" spans="19:19" x14ac:dyDescent="0.25">
      <c r="S1254"/>
    </row>
    <row r="1255" spans="19:19" x14ac:dyDescent="0.25">
      <c r="S1255"/>
    </row>
    <row r="1256" spans="19:19" x14ac:dyDescent="0.25">
      <c r="S1256"/>
    </row>
    <row r="1257" spans="19:19" x14ac:dyDescent="0.25">
      <c r="S1257"/>
    </row>
    <row r="1258" spans="19:19" x14ac:dyDescent="0.25">
      <c r="S1258"/>
    </row>
    <row r="1259" spans="19:19" x14ac:dyDescent="0.25">
      <c r="S1259"/>
    </row>
    <row r="1260" spans="19:19" x14ac:dyDescent="0.25">
      <c r="S1260"/>
    </row>
    <row r="1261" spans="19:19" x14ac:dyDescent="0.25">
      <c r="S1261"/>
    </row>
    <row r="1262" spans="19:19" x14ac:dyDescent="0.25">
      <c r="S1262"/>
    </row>
    <row r="1263" spans="19:19" x14ac:dyDescent="0.25">
      <c r="S1263"/>
    </row>
    <row r="1264" spans="19:19" x14ac:dyDescent="0.25">
      <c r="S1264"/>
    </row>
    <row r="1265" spans="19:19" x14ac:dyDescent="0.25">
      <c r="S1265"/>
    </row>
    <row r="1266" spans="19:19" x14ac:dyDescent="0.25">
      <c r="S1266"/>
    </row>
    <row r="1267" spans="19:19" x14ac:dyDescent="0.25">
      <c r="S1267"/>
    </row>
    <row r="1268" spans="19:19" x14ac:dyDescent="0.25">
      <c r="S1268"/>
    </row>
    <row r="1269" spans="19:19" x14ac:dyDescent="0.25">
      <c r="S1269"/>
    </row>
    <row r="1270" spans="19:19" x14ac:dyDescent="0.25">
      <c r="S1270"/>
    </row>
    <row r="1271" spans="19:19" x14ac:dyDescent="0.25">
      <c r="S1271"/>
    </row>
    <row r="1272" spans="19:19" x14ac:dyDescent="0.25">
      <c r="S1272"/>
    </row>
    <row r="1273" spans="19:19" x14ac:dyDescent="0.25">
      <c r="S1273"/>
    </row>
    <row r="1274" spans="19:19" x14ac:dyDescent="0.25">
      <c r="S1274"/>
    </row>
    <row r="1275" spans="19:19" x14ac:dyDescent="0.25">
      <c r="S1275"/>
    </row>
    <row r="1276" spans="19:19" x14ac:dyDescent="0.25">
      <c r="S1276"/>
    </row>
    <row r="1277" spans="19:19" x14ac:dyDescent="0.25">
      <c r="S1277"/>
    </row>
    <row r="1278" spans="19:19" x14ac:dyDescent="0.25">
      <c r="S1278"/>
    </row>
    <row r="1279" spans="19:19" x14ac:dyDescent="0.25">
      <c r="S1279"/>
    </row>
    <row r="1280" spans="19:19" x14ac:dyDescent="0.25">
      <c r="S1280"/>
    </row>
    <row r="1281" spans="19:19" x14ac:dyDescent="0.25">
      <c r="S1281"/>
    </row>
    <row r="1282" spans="19:19" x14ac:dyDescent="0.25">
      <c r="S1282"/>
    </row>
    <row r="1283" spans="19:19" x14ac:dyDescent="0.25">
      <c r="S1283"/>
    </row>
    <row r="1284" spans="19:19" x14ac:dyDescent="0.25">
      <c r="S1284"/>
    </row>
    <row r="1285" spans="19:19" x14ac:dyDescent="0.25">
      <c r="S1285"/>
    </row>
    <row r="1286" spans="19:19" x14ac:dyDescent="0.25">
      <c r="S1286"/>
    </row>
    <row r="1287" spans="19:19" x14ac:dyDescent="0.25">
      <c r="S1287"/>
    </row>
    <row r="1288" spans="19:19" x14ac:dyDescent="0.25">
      <c r="S1288"/>
    </row>
    <row r="1289" spans="19:19" x14ac:dyDescent="0.25">
      <c r="S1289"/>
    </row>
    <row r="1290" spans="19:19" x14ac:dyDescent="0.25">
      <c r="S1290"/>
    </row>
    <row r="1291" spans="19:19" x14ac:dyDescent="0.25">
      <c r="S1291"/>
    </row>
    <row r="1292" spans="19:19" x14ac:dyDescent="0.25">
      <c r="S1292"/>
    </row>
    <row r="1293" spans="19:19" x14ac:dyDescent="0.25">
      <c r="S1293"/>
    </row>
    <row r="1294" spans="19:19" x14ac:dyDescent="0.25">
      <c r="S1294"/>
    </row>
    <row r="1295" spans="19:19" x14ac:dyDescent="0.25">
      <c r="S1295"/>
    </row>
    <row r="1296" spans="19:19" x14ac:dyDescent="0.25">
      <c r="S1296"/>
    </row>
    <row r="1297" spans="19:19" x14ac:dyDescent="0.25">
      <c r="S1297"/>
    </row>
    <row r="1298" spans="19:19" x14ac:dyDescent="0.25">
      <c r="S1298"/>
    </row>
    <row r="1299" spans="19:19" x14ac:dyDescent="0.25">
      <c r="S1299"/>
    </row>
    <row r="1300" spans="19:19" x14ac:dyDescent="0.25">
      <c r="S1300"/>
    </row>
    <row r="1301" spans="19:19" x14ac:dyDescent="0.25">
      <c r="S1301"/>
    </row>
    <row r="1302" spans="19:19" x14ac:dyDescent="0.25">
      <c r="S1302"/>
    </row>
    <row r="1303" spans="19:19" x14ac:dyDescent="0.25">
      <c r="S1303"/>
    </row>
    <row r="1304" spans="19:19" x14ac:dyDescent="0.25">
      <c r="S1304"/>
    </row>
    <row r="1305" spans="19:19" x14ac:dyDescent="0.25">
      <c r="S1305"/>
    </row>
    <row r="1306" spans="19:19" x14ac:dyDescent="0.25">
      <c r="S1306"/>
    </row>
    <row r="1307" spans="19:19" x14ac:dyDescent="0.25">
      <c r="S1307"/>
    </row>
    <row r="1308" spans="19:19" x14ac:dyDescent="0.25">
      <c r="S1308"/>
    </row>
    <row r="1309" spans="19:19" x14ac:dyDescent="0.25">
      <c r="S1309"/>
    </row>
    <row r="1310" spans="19:19" x14ac:dyDescent="0.25">
      <c r="S1310"/>
    </row>
    <row r="1311" spans="19:19" x14ac:dyDescent="0.25">
      <c r="S1311"/>
    </row>
    <row r="1312" spans="19:19" x14ac:dyDescent="0.25">
      <c r="S1312"/>
    </row>
    <row r="1313" spans="19:19" x14ac:dyDescent="0.25">
      <c r="S1313"/>
    </row>
    <row r="1314" spans="19:19" x14ac:dyDescent="0.25">
      <c r="S1314"/>
    </row>
    <row r="1315" spans="19:19" x14ac:dyDescent="0.25">
      <c r="S1315"/>
    </row>
    <row r="1316" spans="19:19" x14ac:dyDescent="0.25">
      <c r="S1316"/>
    </row>
    <row r="1317" spans="19:19" x14ac:dyDescent="0.25">
      <c r="S1317"/>
    </row>
    <row r="1318" spans="19:19" x14ac:dyDescent="0.25">
      <c r="S1318"/>
    </row>
    <row r="1319" spans="19:19" x14ac:dyDescent="0.25">
      <c r="S1319"/>
    </row>
    <row r="1320" spans="19:19" x14ac:dyDescent="0.25">
      <c r="S1320"/>
    </row>
    <row r="1321" spans="19:19" x14ac:dyDescent="0.25">
      <c r="S1321"/>
    </row>
    <row r="1322" spans="19:19" x14ac:dyDescent="0.25">
      <c r="S1322"/>
    </row>
    <row r="1323" spans="19:19" x14ac:dyDescent="0.25">
      <c r="S1323"/>
    </row>
    <row r="1324" spans="19:19" x14ac:dyDescent="0.25">
      <c r="S1324"/>
    </row>
    <row r="1325" spans="19:19" x14ac:dyDescent="0.25">
      <c r="S1325"/>
    </row>
    <row r="1326" spans="19:19" x14ac:dyDescent="0.25">
      <c r="S1326"/>
    </row>
    <row r="1327" spans="19:19" x14ac:dyDescent="0.25">
      <c r="S1327"/>
    </row>
    <row r="1328" spans="19:19" x14ac:dyDescent="0.25">
      <c r="S1328"/>
    </row>
    <row r="1329" spans="19:19" x14ac:dyDescent="0.25">
      <c r="S1329"/>
    </row>
    <row r="1330" spans="19:19" x14ac:dyDescent="0.25">
      <c r="S1330"/>
    </row>
    <row r="1331" spans="19:19" x14ac:dyDescent="0.25">
      <c r="S1331"/>
    </row>
    <row r="1332" spans="19:19" x14ac:dyDescent="0.25">
      <c r="S1332"/>
    </row>
    <row r="1333" spans="19:19" x14ac:dyDescent="0.25">
      <c r="S1333"/>
    </row>
    <row r="1334" spans="19:19" x14ac:dyDescent="0.25">
      <c r="S1334"/>
    </row>
    <row r="1335" spans="19:19" x14ac:dyDescent="0.25">
      <c r="S1335"/>
    </row>
    <row r="1336" spans="19:19" x14ac:dyDescent="0.25">
      <c r="S1336"/>
    </row>
    <row r="1337" spans="19:19" x14ac:dyDescent="0.25">
      <c r="S1337"/>
    </row>
    <row r="1338" spans="19:19" x14ac:dyDescent="0.25">
      <c r="S1338"/>
    </row>
    <row r="1339" spans="19:19" x14ac:dyDescent="0.25">
      <c r="S1339"/>
    </row>
    <row r="1340" spans="19:19" x14ac:dyDescent="0.25">
      <c r="S1340"/>
    </row>
    <row r="1341" spans="19:19" x14ac:dyDescent="0.25">
      <c r="S1341"/>
    </row>
    <row r="1342" spans="19:19" x14ac:dyDescent="0.25">
      <c r="S1342"/>
    </row>
    <row r="1343" spans="19:19" x14ac:dyDescent="0.25">
      <c r="S1343"/>
    </row>
    <row r="1344" spans="19:19" x14ac:dyDescent="0.25">
      <c r="S1344"/>
    </row>
    <row r="1345" spans="19:19" x14ac:dyDescent="0.25">
      <c r="S1345"/>
    </row>
    <row r="1346" spans="19:19" x14ac:dyDescent="0.25">
      <c r="S1346"/>
    </row>
    <row r="1347" spans="19:19" x14ac:dyDescent="0.25">
      <c r="S1347"/>
    </row>
    <row r="1348" spans="19:19" x14ac:dyDescent="0.25">
      <c r="S1348"/>
    </row>
    <row r="1349" spans="19:19" x14ac:dyDescent="0.25">
      <c r="S1349"/>
    </row>
    <row r="1350" spans="19:19" x14ac:dyDescent="0.25">
      <c r="S1350"/>
    </row>
    <row r="1351" spans="19:19" x14ac:dyDescent="0.25">
      <c r="S1351"/>
    </row>
    <row r="1352" spans="19:19" x14ac:dyDescent="0.25">
      <c r="S1352"/>
    </row>
    <row r="1353" spans="19:19" x14ac:dyDescent="0.25">
      <c r="S1353"/>
    </row>
    <row r="1354" spans="19:19" x14ac:dyDescent="0.25">
      <c r="S1354"/>
    </row>
    <row r="1355" spans="19:19" x14ac:dyDescent="0.25">
      <c r="S1355"/>
    </row>
    <row r="1356" spans="19:19" x14ac:dyDescent="0.25">
      <c r="S1356"/>
    </row>
    <row r="1357" spans="19:19" x14ac:dyDescent="0.25">
      <c r="S1357"/>
    </row>
    <row r="1358" spans="19:19" x14ac:dyDescent="0.25">
      <c r="S1358"/>
    </row>
    <row r="1359" spans="19:19" x14ac:dyDescent="0.25">
      <c r="S1359"/>
    </row>
    <row r="1360" spans="19:19" x14ac:dyDescent="0.25">
      <c r="S1360"/>
    </row>
    <row r="1361" spans="19:19" x14ac:dyDescent="0.25">
      <c r="S1361"/>
    </row>
    <row r="1362" spans="19:19" x14ac:dyDescent="0.25">
      <c r="S1362"/>
    </row>
    <row r="1363" spans="19:19" x14ac:dyDescent="0.25">
      <c r="S1363"/>
    </row>
    <row r="1364" spans="19:19" x14ac:dyDescent="0.25">
      <c r="S1364"/>
    </row>
    <row r="1365" spans="19:19" x14ac:dyDescent="0.25">
      <c r="S1365"/>
    </row>
    <row r="1366" spans="19:19" x14ac:dyDescent="0.25">
      <c r="S1366"/>
    </row>
    <row r="1367" spans="19:19" x14ac:dyDescent="0.25">
      <c r="S1367"/>
    </row>
    <row r="1368" spans="19:19" x14ac:dyDescent="0.25">
      <c r="S1368"/>
    </row>
    <row r="1369" spans="19:19" x14ac:dyDescent="0.25">
      <c r="S1369"/>
    </row>
    <row r="1370" spans="19:19" x14ac:dyDescent="0.25">
      <c r="S1370"/>
    </row>
    <row r="1371" spans="19:19" x14ac:dyDescent="0.25">
      <c r="S1371"/>
    </row>
    <row r="1372" spans="19:19" x14ac:dyDescent="0.25">
      <c r="S1372"/>
    </row>
    <row r="1373" spans="19:19" x14ac:dyDescent="0.25">
      <c r="S1373"/>
    </row>
    <row r="1374" spans="19:19" x14ac:dyDescent="0.25">
      <c r="S1374"/>
    </row>
    <row r="1375" spans="19:19" x14ac:dyDescent="0.25">
      <c r="S1375"/>
    </row>
    <row r="1376" spans="19:19" x14ac:dyDescent="0.25">
      <c r="S1376"/>
    </row>
    <row r="1377" spans="19:19" x14ac:dyDescent="0.25">
      <c r="S1377"/>
    </row>
    <row r="1378" spans="19:19" x14ac:dyDescent="0.25">
      <c r="S1378"/>
    </row>
    <row r="1379" spans="19:19" x14ac:dyDescent="0.25">
      <c r="S1379"/>
    </row>
    <row r="1380" spans="19:19" x14ac:dyDescent="0.25">
      <c r="S1380"/>
    </row>
    <row r="1381" spans="19:19" x14ac:dyDescent="0.25">
      <c r="S1381"/>
    </row>
    <row r="1382" spans="19:19" x14ac:dyDescent="0.25">
      <c r="S1382"/>
    </row>
    <row r="1383" spans="19:19" x14ac:dyDescent="0.25">
      <c r="S1383"/>
    </row>
    <row r="1384" spans="19:19" x14ac:dyDescent="0.25">
      <c r="S1384"/>
    </row>
    <row r="1385" spans="19:19" x14ac:dyDescent="0.25">
      <c r="S1385"/>
    </row>
    <row r="1386" spans="19:19" x14ac:dyDescent="0.25">
      <c r="S1386"/>
    </row>
    <row r="1387" spans="19:19" x14ac:dyDescent="0.25">
      <c r="S1387"/>
    </row>
    <row r="1388" spans="19:19" x14ac:dyDescent="0.25">
      <c r="S1388"/>
    </row>
    <row r="1389" spans="19:19" x14ac:dyDescent="0.25">
      <c r="S1389"/>
    </row>
    <row r="1390" spans="19:19" x14ac:dyDescent="0.25">
      <c r="S1390"/>
    </row>
    <row r="1391" spans="19:19" x14ac:dyDescent="0.25">
      <c r="S1391"/>
    </row>
    <row r="1392" spans="19:19" x14ac:dyDescent="0.25">
      <c r="S1392"/>
    </row>
    <row r="1393" spans="19:19" x14ac:dyDescent="0.25">
      <c r="S1393"/>
    </row>
    <row r="1394" spans="19:19" x14ac:dyDescent="0.25">
      <c r="S1394"/>
    </row>
    <row r="1395" spans="19:19" x14ac:dyDescent="0.25">
      <c r="S1395"/>
    </row>
    <row r="1396" spans="19:19" x14ac:dyDescent="0.25">
      <c r="S1396"/>
    </row>
    <row r="1397" spans="19:19" x14ac:dyDescent="0.25">
      <c r="S1397"/>
    </row>
    <row r="1398" spans="19:19" x14ac:dyDescent="0.25">
      <c r="S1398"/>
    </row>
    <row r="1399" spans="19:19" x14ac:dyDescent="0.25">
      <c r="S1399"/>
    </row>
    <row r="1400" spans="19:19" x14ac:dyDescent="0.25">
      <c r="S1400"/>
    </row>
    <row r="1401" spans="19:19" x14ac:dyDescent="0.25">
      <c r="S1401"/>
    </row>
    <row r="1402" spans="19:19" x14ac:dyDescent="0.25">
      <c r="S1402"/>
    </row>
    <row r="1403" spans="19:19" x14ac:dyDescent="0.25">
      <c r="S1403"/>
    </row>
    <row r="1404" spans="19:19" x14ac:dyDescent="0.25">
      <c r="S1404"/>
    </row>
    <row r="1405" spans="19:19" x14ac:dyDescent="0.25">
      <c r="S1405"/>
    </row>
    <row r="1406" spans="19:19" x14ac:dyDescent="0.25">
      <c r="S1406"/>
    </row>
    <row r="1407" spans="19:19" x14ac:dyDescent="0.25">
      <c r="S1407"/>
    </row>
    <row r="1408" spans="19:19" x14ac:dyDescent="0.25">
      <c r="S1408"/>
    </row>
    <row r="1409" spans="19:19" x14ac:dyDescent="0.25">
      <c r="S1409"/>
    </row>
    <row r="1410" spans="19:19" x14ac:dyDescent="0.25">
      <c r="S1410"/>
    </row>
    <row r="1411" spans="19:19" x14ac:dyDescent="0.25">
      <c r="S1411"/>
    </row>
    <row r="1412" spans="19:19" x14ac:dyDescent="0.25">
      <c r="S1412"/>
    </row>
    <row r="1413" spans="19:19" x14ac:dyDescent="0.25">
      <c r="S1413"/>
    </row>
    <row r="1414" spans="19:19" x14ac:dyDescent="0.25">
      <c r="S1414"/>
    </row>
    <row r="1415" spans="19:19" x14ac:dyDescent="0.25">
      <c r="S1415"/>
    </row>
    <row r="1416" spans="19:19" x14ac:dyDescent="0.25">
      <c r="S1416"/>
    </row>
    <row r="1417" spans="19:19" x14ac:dyDescent="0.25">
      <c r="S1417"/>
    </row>
    <row r="1418" spans="19:19" x14ac:dyDescent="0.25">
      <c r="S1418"/>
    </row>
    <row r="1419" spans="19:19" x14ac:dyDescent="0.25">
      <c r="S1419"/>
    </row>
    <row r="1420" spans="19:19" x14ac:dyDescent="0.25">
      <c r="S1420"/>
    </row>
    <row r="1421" spans="19:19" x14ac:dyDescent="0.25">
      <c r="S1421"/>
    </row>
    <row r="1422" spans="19:19" x14ac:dyDescent="0.25">
      <c r="S1422"/>
    </row>
    <row r="1423" spans="19:19" x14ac:dyDescent="0.25">
      <c r="S1423"/>
    </row>
    <row r="1424" spans="19:19" x14ac:dyDescent="0.25">
      <c r="S1424"/>
    </row>
    <row r="1425" spans="19:19" x14ac:dyDescent="0.25">
      <c r="S1425"/>
    </row>
    <row r="1426" spans="19:19" x14ac:dyDescent="0.25">
      <c r="S1426"/>
    </row>
    <row r="1427" spans="19:19" x14ac:dyDescent="0.25">
      <c r="S1427"/>
    </row>
    <row r="1428" spans="19:19" x14ac:dyDescent="0.25">
      <c r="S1428"/>
    </row>
    <row r="1429" spans="19:19" x14ac:dyDescent="0.25">
      <c r="S1429"/>
    </row>
    <row r="1430" spans="19:19" x14ac:dyDescent="0.25">
      <c r="S1430"/>
    </row>
    <row r="1431" spans="19:19" x14ac:dyDescent="0.25">
      <c r="S1431"/>
    </row>
    <row r="1432" spans="19:19" x14ac:dyDescent="0.25">
      <c r="S1432"/>
    </row>
    <row r="1433" spans="19:19" x14ac:dyDescent="0.25">
      <c r="S1433"/>
    </row>
    <row r="1434" spans="19:19" x14ac:dyDescent="0.25">
      <c r="S1434"/>
    </row>
    <row r="1435" spans="19:19" x14ac:dyDescent="0.25">
      <c r="S1435"/>
    </row>
    <row r="1436" spans="19:19" x14ac:dyDescent="0.25">
      <c r="S1436"/>
    </row>
    <row r="1437" spans="19:19" x14ac:dyDescent="0.25">
      <c r="S1437"/>
    </row>
    <row r="1438" spans="19:19" x14ac:dyDescent="0.25">
      <c r="S1438"/>
    </row>
    <row r="1439" spans="19:19" x14ac:dyDescent="0.25">
      <c r="S1439"/>
    </row>
    <row r="1440" spans="19:19" x14ac:dyDescent="0.25">
      <c r="S1440"/>
    </row>
    <row r="1441" spans="19:19" x14ac:dyDescent="0.25">
      <c r="S1441"/>
    </row>
    <row r="1442" spans="19:19" x14ac:dyDescent="0.25">
      <c r="S1442"/>
    </row>
    <row r="1443" spans="19:19" x14ac:dyDescent="0.25">
      <c r="S1443"/>
    </row>
    <row r="1444" spans="19:19" x14ac:dyDescent="0.25">
      <c r="S1444"/>
    </row>
    <row r="1445" spans="19:19" x14ac:dyDescent="0.25">
      <c r="S1445"/>
    </row>
    <row r="1446" spans="19:19" x14ac:dyDescent="0.25">
      <c r="S1446"/>
    </row>
    <row r="1447" spans="19:19" x14ac:dyDescent="0.25">
      <c r="S1447"/>
    </row>
    <row r="1448" spans="19:19" x14ac:dyDescent="0.25">
      <c r="S1448"/>
    </row>
    <row r="1449" spans="19:19" x14ac:dyDescent="0.25">
      <c r="S1449"/>
    </row>
    <row r="1450" spans="19:19" x14ac:dyDescent="0.25">
      <c r="S1450"/>
    </row>
    <row r="1451" spans="19:19" x14ac:dyDescent="0.25">
      <c r="S1451"/>
    </row>
    <row r="1452" spans="19:19" x14ac:dyDescent="0.25">
      <c r="S1452"/>
    </row>
    <row r="1453" spans="19:19" x14ac:dyDescent="0.25">
      <c r="S1453"/>
    </row>
    <row r="1454" spans="19:19" x14ac:dyDescent="0.25">
      <c r="S1454"/>
    </row>
    <row r="1455" spans="19:19" x14ac:dyDescent="0.25">
      <c r="S1455"/>
    </row>
    <row r="1456" spans="19:19" x14ac:dyDescent="0.25">
      <c r="S1456"/>
    </row>
    <row r="1457" spans="19:19" x14ac:dyDescent="0.25">
      <c r="S1457"/>
    </row>
    <row r="1458" spans="19:19" x14ac:dyDescent="0.25">
      <c r="S1458"/>
    </row>
    <row r="1459" spans="19:19" x14ac:dyDescent="0.25">
      <c r="S1459"/>
    </row>
    <row r="1460" spans="19:19" x14ac:dyDescent="0.25">
      <c r="S1460"/>
    </row>
    <row r="1461" spans="19:19" x14ac:dyDescent="0.25">
      <c r="S1461"/>
    </row>
    <row r="1462" spans="19:19" x14ac:dyDescent="0.25">
      <c r="S1462"/>
    </row>
    <row r="1463" spans="19:19" x14ac:dyDescent="0.25">
      <c r="S1463"/>
    </row>
    <row r="1464" spans="19:19" x14ac:dyDescent="0.25">
      <c r="S1464"/>
    </row>
    <row r="1465" spans="19:19" x14ac:dyDescent="0.25">
      <c r="S1465"/>
    </row>
    <row r="1466" spans="19:19" x14ac:dyDescent="0.25">
      <c r="S1466"/>
    </row>
    <row r="1467" spans="19:19" x14ac:dyDescent="0.25">
      <c r="S1467"/>
    </row>
    <row r="1468" spans="19:19" x14ac:dyDescent="0.25">
      <c r="S1468"/>
    </row>
    <row r="1469" spans="19:19" x14ac:dyDescent="0.25">
      <c r="S1469"/>
    </row>
    <row r="1470" spans="19:19" x14ac:dyDescent="0.25">
      <c r="S1470"/>
    </row>
    <row r="1471" spans="19:19" x14ac:dyDescent="0.25">
      <c r="S1471"/>
    </row>
    <row r="1472" spans="19:19" x14ac:dyDescent="0.25">
      <c r="S1472"/>
    </row>
    <row r="1473" spans="19:19" x14ac:dyDescent="0.25">
      <c r="S1473"/>
    </row>
    <row r="1474" spans="19:19" x14ac:dyDescent="0.25">
      <c r="S1474"/>
    </row>
    <row r="1475" spans="19:19" x14ac:dyDescent="0.25">
      <c r="S1475"/>
    </row>
    <row r="1476" spans="19:19" x14ac:dyDescent="0.25">
      <c r="S1476"/>
    </row>
    <row r="1477" spans="19:19" x14ac:dyDescent="0.25">
      <c r="S1477"/>
    </row>
    <row r="1478" spans="19:19" x14ac:dyDescent="0.25">
      <c r="S1478"/>
    </row>
    <row r="1479" spans="19:19" x14ac:dyDescent="0.25">
      <c r="S1479"/>
    </row>
    <row r="1480" spans="19:19" x14ac:dyDescent="0.25">
      <c r="S1480"/>
    </row>
    <row r="1481" spans="19:19" x14ac:dyDescent="0.25">
      <c r="S1481"/>
    </row>
    <row r="1482" spans="19:19" x14ac:dyDescent="0.25">
      <c r="S1482"/>
    </row>
    <row r="1483" spans="19:19" x14ac:dyDescent="0.25">
      <c r="S1483"/>
    </row>
    <row r="1484" spans="19:19" x14ac:dyDescent="0.25">
      <c r="S1484"/>
    </row>
    <row r="1485" spans="19:19" x14ac:dyDescent="0.25">
      <c r="S1485"/>
    </row>
    <row r="1486" spans="19:19" x14ac:dyDescent="0.25">
      <c r="S1486"/>
    </row>
    <row r="1487" spans="19:19" x14ac:dyDescent="0.25">
      <c r="S1487"/>
    </row>
    <row r="1488" spans="19:19" x14ac:dyDescent="0.25">
      <c r="S1488"/>
    </row>
    <row r="1489" spans="19:19" x14ac:dyDescent="0.25">
      <c r="S1489"/>
    </row>
    <row r="1490" spans="19:19" x14ac:dyDescent="0.25">
      <c r="S1490"/>
    </row>
    <row r="1491" spans="19:19" x14ac:dyDescent="0.25">
      <c r="S1491"/>
    </row>
    <row r="1492" spans="19:19" x14ac:dyDescent="0.25">
      <c r="S1492"/>
    </row>
    <row r="1493" spans="19:19" x14ac:dyDescent="0.25">
      <c r="S1493"/>
    </row>
    <row r="1494" spans="19:19" x14ac:dyDescent="0.25">
      <c r="S1494"/>
    </row>
    <row r="1495" spans="19:19" x14ac:dyDescent="0.25">
      <c r="S1495"/>
    </row>
    <row r="1496" spans="19:19" x14ac:dyDescent="0.25">
      <c r="S1496"/>
    </row>
    <row r="1497" spans="19:19" x14ac:dyDescent="0.25">
      <c r="S1497"/>
    </row>
    <row r="1498" spans="19:19" x14ac:dyDescent="0.25">
      <c r="S1498"/>
    </row>
    <row r="1499" spans="19:19" x14ac:dyDescent="0.25">
      <c r="S1499"/>
    </row>
    <row r="1500" spans="19:19" x14ac:dyDescent="0.25">
      <c r="S1500"/>
    </row>
    <row r="1501" spans="19:19" x14ac:dyDescent="0.25">
      <c r="S1501"/>
    </row>
    <row r="1502" spans="19:19" x14ac:dyDescent="0.25">
      <c r="S1502"/>
    </row>
    <row r="1503" spans="19:19" x14ac:dyDescent="0.25">
      <c r="S1503"/>
    </row>
    <row r="1504" spans="19:19" x14ac:dyDescent="0.25">
      <c r="S1504"/>
    </row>
    <row r="1505" spans="19:19" x14ac:dyDescent="0.25">
      <c r="S1505"/>
    </row>
    <row r="1506" spans="19:19" x14ac:dyDescent="0.25">
      <c r="S1506"/>
    </row>
    <row r="1507" spans="19:19" x14ac:dyDescent="0.25">
      <c r="S1507"/>
    </row>
    <row r="1508" spans="19:19" x14ac:dyDescent="0.25">
      <c r="S1508"/>
    </row>
    <row r="1509" spans="19:19" x14ac:dyDescent="0.25">
      <c r="S1509"/>
    </row>
    <row r="1510" spans="19:19" x14ac:dyDescent="0.25">
      <c r="S1510"/>
    </row>
    <row r="1511" spans="19:19" x14ac:dyDescent="0.25">
      <c r="S1511"/>
    </row>
    <row r="1512" spans="19:19" x14ac:dyDescent="0.25">
      <c r="S1512"/>
    </row>
    <row r="1513" spans="19:19" x14ac:dyDescent="0.25">
      <c r="S1513"/>
    </row>
    <row r="1514" spans="19:19" x14ac:dyDescent="0.25">
      <c r="S1514"/>
    </row>
    <row r="1515" spans="19:19" x14ac:dyDescent="0.25">
      <c r="S1515"/>
    </row>
    <row r="1516" spans="19:19" x14ac:dyDescent="0.25">
      <c r="S1516"/>
    </row>
    <row r="1517" spans="19:19" x14ac:dyDescent="0.25">
      <c r="S1517"/>
    </row>
    <row r="1518" spans="19:19" x14ac:dyDescent="0.25">
      <c r="S1518"/>
    </row>
    <row r="1519" spans="19:19" x14ac:dyDescent="0.25">
      <c r="S1519"/>
    </row>
    <row r="1520" spans="19:19" x14ac:dyDescent="0.25">
      <c r="S1520"/>
    </row>
    <row r="1521" spans="19:19" x14ac:dyDescent="0.25">
      <c r="S1521"/>
    </row>
    <row r="1522" spans="19:19" x14ac:dyDescent="0.25">
      <c r="S1522"/>
    </row>
    <row r="1523" spans="19:19" x14ac:dyDescent="0.25">
      <c r="S1523"/>
    </row>
    <row r="1524" spans="19:19" x14ac:dyDescent="0.25">
      <c r="S1524"/>
    </row>
    <row r="1525" spans="19:19" x14ac:dyDescent="0.25">
      <c r="S1525"/>
    </row>
    <row r="1526" spans="19:19" x14ac:dyDescent="0.25">
      <c r="S1526"/>
    </row>
    <row r="1527" spans="19:19" x14ac:dyDescent="0.25">
      <c r="S1527"/>
    </row>
    <row r="1528" spans="19:19" x14ac:dyDescent="0.25">
      <c r="S1528"/>
    </row>
    <row r="1529" spans="19:19" x14ac:dyDescent="0.25">
      <c r="S1529"/>
    </row>
    <row r="1530" spans="19:19" x14ac:dyDescent="0.25">
      <c r="S1530"/>
    </row>
    <row r="1531" spans="19:19" x14ac:dyDescent="0.25">
      <c r="S1531"/>
    </row>
    <row r="1532" spans="19:19" x14ac:dyDescent="0.25">
      <c r="S1532"/>
    </row>
    <row r="1533" spans="19:19" x14ac:dyDescent="0.25">
      <c r="S1533"/>
    </row>
    <row r="1534" spans="19:19" x14ac:dyDescent="0.25">
      <c r="S1534"/>
    </row>
    <row r="1535" spans="19:19" x14ac:dyDescent="0.25">
      <c r="S1535"/>
    </row>
    <row r="1536" spans="19:19" x14ac:dyDescent="0.25">
      <c r="S1536"/>
    </row>
    <row r="1537" spans="19:19" x14ac:dyDescent="0.25">
      <c r="S1537"/>
    </row>
    <row r="1538" spans="19:19" x14ac:dyDescent="0.25">
      <c r="S1538"/>
    </row>
    <row r="1539" spans="19:19" x14ac:dyDescent="0.25">
      <c r="S1539"/>
    </row>
    <row r="1540" spans="19:19" x14ac:dyDescent="0.25">
      <c r="S1540"/>
    </row>
    <row r="1541" spans="19:19" x14ac:dyDescent="0.25">
      <c r="S1541"/>
    </row>
    <row r="1542" spans="19:19" x14ac:dyDescent="0.25">
      <c r="S1542"/>
    </row>
    <row r="1543" spans="19:19" x14ac:dyDescent="0.25">
      <c r="S1543"/>
    </row>
    <row r="1544" spans="19:19" x14ac:dyDescent="0.25">
      <c r="S1544"/>
    </row>
    <row r="1545" spans="19:19" x14ac:dyDescent="0.25">
      <c r="S1545"/>
    </row>
    <row r="1546" spans="19:19" x14ac:dyDescent="0.25">
      <c r="S1546"/>
    </row>
    <row r="1547" spans="19:19" x14ac:dyDescent="0.25">
      <c r="S1547"/>
    </row>
    <row r="1548" spans="19:19" x14ac:dyDescent="0.25">
      <c r="S1548"/>
    </row>
    <row r="1549" spans="19:19" x14ac:dyDescent="0.25">
      <c r="S1549"/>
    </row>
    <row r="1550" spans="19:19" x14ac:dyDescent="0.25">
      <c r="S1550"/>
    </row>
    <row r="1551" spans="19:19" x14ac:dyDescent="0.25">
      <c r="S1551"/>
    </row>
    <row r="1552" spans="19:19" x14ac:dyDescent="0.25">
      <c r="S1552"/>
    </row>
    <row r="1553" spans="19:19" x14ac:dyDescent="0.25">
      <c r="S1553"/>
    </row>
    <row r="1554" spans="19:19" x14ac:dyDescent="0.25">
      <c r="S1554"/>
    </row>
    <row r="1555" spans="19:19" x14ac:dyDescent="0.25">
      <c r="S1555"/>
    </row>
    <row r="1556" spans="19:19" x14ac:dyDescent="0.25">
      <c r="S1556"/>
    </row>
    <row r="1557" spans="19:19" x14ac:dyDescent="0.25">
      <c r="S1557"/>
    </row>
    <row r="1558" spans="19:19" x14ac:dyDescent="0.25">
      <c r="S1558"/>
    </row>
    <row r="1559" spans="19:19" x14ac:dyDescent="0.25">
      <c r="S1559"/>
    </row>
    <row r="1560" spans="19:19" x14ac:dyDescent="0.25">
      <c r="S1560"/>
    </row>
    <row r="1561" spans="19:19" x14ac:dyDescent="0.25">
      <c r="S1561"/>
    </row>
    <row r="1562" spans="19:19" x14ac:dyDescent="0.25">
      <c r="S1562"/>
    </row>
    <row r="1563" spans="19:19" x14ac:dyDescent="0.25">
      <c r="S1563"/>
    </row>
    <row r="1564" spans="19:19" x14ac:dyDescent="0.25">
      <c r="S1564"/>
    </row>
    <row r="1565" spans="19:19" x14ac:dyDescent="0.25">
      <c r="S1565"/>
    </row>
    <row r="1566" spans="19:19" x14ac:dyDescent="0.25">
      <c r="S1566"/>
    </row>
    <row r="1567" spans="19:19" x14ac:dyDescent="0.25">
      <c r="S1567"/>
    </row>
    <row r="1568" spans="19:19" x14ac:dyDescent="0.25">
      <c r="S1568"/>
    </row>
    <row r="1569" spans="19:19" x14ac:dyDescent="0.25">
      <c r="S1569"/>
    </row>
    <row r="1570" spans="19:19" x14ac:dyDescent="0.25">
      <c r="S1570"/>
    </row>
    <row r="1571" spans="19:19" x14ac:dyDescent="0.25">
      <c r="S1571"/>
    </row>
    <row r="1572" spans="19:19" x14ac:dyDescent="0.25">
      <c r="S1572"/>
    </row>
    <row r="1573" spans="19:19" x14ac:dyDescent="0.25">
      <c r="S1573"/>
    </row>
    <row r="1574" spans="19:19" x14ac:dyDescent="0.25">
      <c r="S1574"/>
    </row>
    <row r="1575" spans="19:19" x14ac:dyDescent="0.25">
      <c r="S1575"/>
    </row>
    <row r="1576" spans="19:19" x14ac:dyDescent="0.25">
      <c r="S1576"/>
    </row>
    <row r="1577" spans="19:19" x14ac:dyDescent="0.25">
      <c r="S1577"/>
    </row>
    <row r="1578" spans="19:19" x14ac:dyDescent="0.25">
      <c r="S1578"/>
    </row>
    <row r="1579" spans="19:19" x14ac:dyDescent="0.25">
      <c r="S1579"/>
    </row>
    <row r="1580" spans="19:19" x14ac:dyDescent="0.25">
      <c r="S1580"/>
    </row>
    <row r="1581" spans="19:19" x14ac:dyDescent="0.25">
      <c r="S1581"/>
    </row>
    <row r="1582" spans="19:19" x14ac:dyDescent="0.25">
      <c r="S1582"/>
    </row>
    <row r="1583" spans="19:19" x14ac:dyDescent="0.25">
      <c r="S1583"/>
    </row>
    <row r="1584" spans="19:19" x14ac:dyDescent="0.25">
      <c r="S1584"/>
    </row>
    <row r="1585" spans="19:19" x14ac:dyDescent="0.25">
      <c r="S1585"/>
    </row>
    <row r="1586" spans="19:19" x14ac:dyDescent="0.25">
      <c r="S1586"/>
    </row>
    <row r="1587" spans="19:19" x14ac:dyDescent="0.25">
      <c r="S1587"/>
    </row>
    <row r="1588" spans="19:19" x14ac:dyDescent="0.25">
      <c r="S1588"/>
    </row>
    <row r="1589" spans="19:19" x14ac:dyDescent="0.25">
      <c r="S1589"/>
    </row>
    <row r="1590" spans="19:19" x14ac:dyDescent="0.25">
      <c r="S1590"/>
    </row>
    <row r="1591" spans="19:19" x14ac:dyDescent="0.25">
      <c r="S1591"/>
    </row>
    <row r="1592" spans="19:19" x14ac:dyDescent="0.25">
      <c r="S1592"/>
    </row>
    <row r="1593" spans="19:19" x14ac:dyDescent="0.25">
      <c r="S1593"/>
    </row>
    <row r="1594" spans="19:19" x14ac:dyDescent="0.25">
      <c r="S1594"/>
    </row>
    <row r="1595" spans="19:19" x14ac:dyDescent="0.25">
      <c r="S1595"/>
    </row>
    <row r="1596" spans="19:19" x14ac:dyDescent="0.25">
      <c r="S1596"/>
    </row>
    <row r="1597" spans="19:19" x14ac:dyDescent="0.25">
      <c r="S1597"/>
    </row>
    <row r="1598" spans="19:19" x14ac:dyDescent="0.25">
      <c r="S1598"/>
    </row>
    <row r="1599" spans="19:19" x14ac:dyDescent="0.25">
      <c r="S1599"/>
    </row>
    <row r="1600" spans="19:19" x14ac:dyDescent="0.25">
      <c r="S1600"/>
    </row>
    <row r="1601" spans="19:19" x14ac:dyDescent="0.25">
      <c r="S1601"/>
    </row>
    <row r="1602" spans="19:19" x14ac:dyDescent="0.25">
      <c r="S1602"/>
    </row>
    <row r="1603" spans="19:19" x14ac:dyDescent="0.25">
      <c r="S1603"/>
    </row>
    <row r="1604" spans="19:19" x14ac:dyDescent="0.25">
      <c r="S1604"/>
    </row>
    <row r="1605" spans="19:19" x14ac:dyDescent="0.25">
      <c r="S1605"/>
    </row>
    <row r="1606" spans="19:19" x14ac:dyDescent="0.25">
      <c r="S1606"/>
    </row>
    <row r="1607" spans="19:19" x14ac:dyDescent="0.25">
      <c r="S1607"/>
    </row>
    <row r="1608" spans="19:19" x14ac:dyDescent="0.25">
      <c r="S1608"/>
    </row>
    <row r="1609" spans="19:19" x14ac:dyDescent="0.25">
      <c r="S1609"/>
    </row>
    <row r="1610" spans="19:19" x14ac:dyDescent="0.25">
      <c r="S1610"/>
    </row>
    <row r="1611" spans="19:19" x14ac:dyDescent="0.25">
      <c r="S1611"/>
    </row>
    <row r="1612" spans="19:19" x14ac:dyDescent="0.25">
      <c r="S1612"/>
    </row>
    <row r="1613" spans="19:19" x14ac:dyDescent="0.25">
      <c r="S1613"/>
    </row>
    <row r="1614" spans="19:19" x14ac:dyDescent="0.25">
      <c r="S1614"/>
    </row>
    <row r="1615" spans="19:19" x14ac:dyDescent="0.25">
      <c r="S1615"/>
    </row>
    <row r="1616" spans="19:19" x14ac:dyDescent="0.25">
      <c r="S1616"/>
    </row>
    <row r="1617" spans="19:19" x14ac:dyDescent="0.25">
      <c r="S1617"/>
    </row>
    <row r="1618" spans="19:19" x14ac:dyDescent="0.25">
      <c r="S1618"/>
    </row>
    <row r="1619" spans="19:19" x14ac:dyDescent="0.25">
      <c r="S1619"/>
    </row>
    <row r="1620" spans="19:19" x14ac:dyDescent="0.25">
      <c r="S1620"/>
    </row>
    <row r="1621" spans="19:19" x14ac:dyDescent="0.25">
      <c r="S1621"/>
    </row>
    <row r="1622" spans="19:19" x14ac:dyDescent="0.25">
      <c r="S1622"/>
    </row>
    <row r="1623" spans="19:19" x14ac:dyDescent="0.25">
      <c r="S1623"/>
    </row>
    <row r="1624" spans="19:19" x14ac:dyDescent="0.25">
      <c r="S1624"/>
    </row>
    <row r="1625" spans="19:19" x14ac:dyDescent="0.25">
      <c r="S1625"/>
    </row>
    <row r="1626" spans="19:19" x14ac:dyDescent="0.25">
      <c r="S1626"/>
    </row>
    <row r="1627" spans="19:19" x14ac:dyDescent="0.25">
      <c r="S1627"/>
    </row>
    <row r="1628" spans="19:19" x14ac:dyDescent="0.25">
      <c r="S1628"/>
    </row>
    <row r="1629" spans="19:19" x14ac:dyDescent="0.25">
      <c r="S1629"/>
    </row>
    <row r="1630" spans="19:19" x14ac:dyDescent="0.25">
      <c r="S1630"/>
    </row>
    <row r="1631" spans="19:19" x14ac:dyDescent="0.25">
      <c r="S1631"/>
    </row>
    <row r="1632" spans="19:19" x14ac:dyDescent="0.25">
      <c r="S1632"/>
    </row>
    <row r="1633" spans="19:19" x14ac:dyDescent="0.25">
      <c r="S1633"/>
    </row>
    <row r="1634" spans="19:19" x14ac:dyDescent="0.25">
      <c r="S1634"/>
    </row>
    <row r="1635" spans="19:19" x14ac:dyDescent="0.25">
      <c r="S1635"/>
    </row>
    <row r="1636" spans="19:19" x14ac:dyDescent="0.25">
      <c r="S1636"/>
    </row>
    <row r="1637" spans="19:19" x14ac:dyDescent="0.25">
      <c r="S1637"/>
    </row>
    <row r="1638" spans="19:19" x14ac:dyDescent="0.25">
      <c r="S1638"/>
    </row>
    <row r="1639" spans="19:19" x14ac:dyDescent="0.25">
      <c r="S1639"/>
    </row>
    <row r="1640" spans="19:19" x14ac:dyDescent="0.25">
      <c r="S1640"/>
    </row>
    <row r="1641" spans="19:19" x14ac:dyDescent="0.25">
      <c r="S1641"/>
    </row>
    <row r="1642" spans="19:19" x14ac:dyDescent="0.25">
      <c r="S1642"/>
    </row>
    <row r="1643" spans="19:19" x14ac:dyDescent="0.25">
      <c r="S1643"/>
    </row>
    <row r="1644" spans="19:19" x14ac:dyDescent="0.25">
      <c r="S1644"/>
    </row>
    <row r="1645" spans="19:19" x14ac:dyDescent="0.25">
      <c r="S1645"/>
    </row>
    <row r="1646" spans="19:19" x14ac:dyDescent="0.25">
      <c r="S1646"/>
    </row>
    <row r="1647" spans="19:19" x14ac:dyDescent="0.25">
      <c r="S1647"/>
    </row>
    <row r="1648" spans="19:19" x14ac:dyDescent="0.25">
      <c r="S1648"/>
    </row>
    <row r="1649" spans="19:19" x14ac:dyDescent="0.25">
      <c r="S1649"/>
    </row>
    <row r="1650" spans="19:19" x14ac:dyDescent="0.25">
      <c r="S1650"/>
    </row>
    <row r="1651" spans="19:19" x14ac:dyDescent="0.25">
      <c r="S1651"/>
    </row>
    <row r="1652" spans="19:19" x14ac:dyDescent="0.25">
      <c r="S1652"/>
    </row>
    <row r="1653" spans="19:19" x14ac:dyDescent="0.25">
      <c r="S1653"/>
    </row>
    <row r="1654" spans="19:19" x14ac:dyDescent="0.25">
      <c r="S1654"/>
    </row>
    <row r="1655" spans="19:19" x14ac:dyDescent="0.25">
      <c r="S1655"/>
    </row>
    <row r="1656" spans="19:19" x14ac:dyDescent="0.25">
      <c r="S1656"/>
    </row>
    <row r="1657" spans="19:19" x14ac:dyDescent="0.25">
      <c r="S1657"/>
    </row>
    <row r="1658" spans="19:19" x14ac:dyDescent="0.25">
      <c r="S1658"/>
    </row>
    <row r="1659" spans="19:19" x14ac:dyDescent="0.25">
      <c r="S1659"/>
    </row>
    <row r="1660" spans="19:19" x14ac:dyDescent="0.25">
      <c r="S1660"/>
    </row>
    <row r="1661" spans="19:19" x14ac:dyDescent="0.25">
      <c r="S1661"/>
    </row>
    <row r="1662" spans="19:19" x14ac:dyDescent="0.25">
      <c r="S1662"/>
    </row>
    <row r="1663" spans="19:19" x14ac:dyDescent="0.25">
      <c r="S1663"/>
    </row>
    <row r="1664" spans="19:19" x14ac:dyDescent="0.25">
      <c r="S1664"/>
    </row>
    <row r="1665" spans="19:19" x14ac:dyDescent="0.25">
      <c r="S1665"/>
    </row>
    <row r="1666" spans="19:19" x14ac:dyDescent="0.25">
      <c r="S1666"/>
    </row>
    <row r="1667" spans="19:19" x14ac:dyDescent="0.25">
      <c r="S1667"/>
    </row>
    <row r="1668" spans="19:19" x14ac:dyDescent="0.25">
      <c r="S1668"/>
    </row>
    <row r="1669" spans="19:19" x14ac:dyDescent="0.25">
      <c r="S1669"/>
    </row>
    <row r="1670" spans="19:19" x14ac:dyDescent="0.25">
      <c r="S1670"/>
    </row>
    <row r="1671" spans="19:19" x14ac:dyDescent="0.25">
      <c r="S1671"/>
    </row>
    <row r="1672" spans="19:19" x14ac:dyDescent="0.25">
      <c r="S1672"/>
    </row>
    <row r="1673" spans="19:19" x14ac:dyDescent="0.25">
      <c r="S1673"/>
    </row>
    <row r="1674" spans="19:19" x14ac:dyDescent="0.25">
      <c r="S1674"/>
    </row>
    <row r="1675" spans="19:19" x14ac:dyDescent="0.25">
      <c r="S1675"/>
    </row>
    <row r="1676" spans="19:19" x14ac:dyDescent="0.25">
      <c r="S1676"/>
    </row>
    <row r="1677" spans="19:19" x14ac:dyDescent="0.25">
      <c r="S1677"/>
    </row>
    <row r="1678" spans="19:19" x14ac:dyDescent="0.25">
      <c r="S1678"/>
    </row>
    <row r="1679" spans="19:19" x14ac:dyDescent="0.25">
      <c r="S1679"/>
    </row>
    <row r="1680" spans="19:19" x14ac:dyDescent="0.25">
      <c r="S1680"/>
    </row>
    <row r="1681" spans="19:19" x14ac:dyDescent="0.25">
      <c r="S1681"/>
    </row>
    <row r="1682" spans="19:19" x14ac:dyDescent="0.25">
      <c r="S1682"/>
    </row>
    <row r="1683" spans="19:19" x14ac:dyDescent="0.25">
      <c r="S1683"/>
    </row>
    <row r="1684" spans="19:19" x14ac:dyDescent="0.25">
      <c r="S1684"/>
    </row>
    <row r="1685" spans="19:19" x14ac:dyDescent="0.25">
      <c r="S1685"/>
    </row>
    <row r="1686" spans="19:19" x14ac:dyDescent="0.25">
      <c r="S1686"/>
    </row>
    <row r="1687" spans="19:19" x14ac:dyDescent="0.25">
      <c r="S1687"/>
    </row>
    <row r="1688" spans="19:19" x14ac:dyDescent="0.25">
      <c r="S1688"/>
    </row>
    <row r="1689" spans="19:19" x14ac:dyDescent="0.25">
      <c r="S1689"/>
    </row>
    <row r="1690" spans="19:19" x14ac:dyDescent="0.25">
      <c r="S1690"/>
    </row>
    <row r="1691" spans="19:19" x14ac:dyDescent="0.25">
      <c r="S1691"/>
    </row>
    <row r="1692" spans="19:19" x14ac:dyDescent="0.25">
      <c r="S1692"/>
    </row>
    <row r="1693" spans="19:19" x14ac:dyDescent="0.25">
      <c r="S1693"/>
    </row>
    <row r="1694" spans="19:19" x14ac:dyDescent="0.25">
      <c r="S1694"/>
    </row>
    <row r="1695" spans="19:19" x14ac:dyDescent="0.25">
      <c r="S1695"/>
    </row>
    <row r="1696" spans="19:19" x14ac:dyDescent="0.25">
      <c r="S1696"/>
    </row>
    <row r="1697" spans="19:19" x14ac:dyDescent="0.25">
      <c r="S1697"/>
    </row>
    <row r="1698" spans="19:19" x14ac:dyDescent="0.25">
      <c r="S1698"/>
    </row>
    <row r="1699" spans="19:19" x14ac:dyDescent="0.25">
      <c r="S1699"/>
    </row>
    <row r="1700" spans="19:19" x14ac:dyDescent="0.25">
      <c r="S1700"/>
    </row>
    <row r="1701" spans="19:19" x14ac:dyDescent="0.25">
      <c r="S1701"/>
    </row>
    <row r="1702" spans="19:19" x14ac:dyDescent="0.25">
      <c r="S1702"/>
    </row>
    <row r="1703" spans="19:19" x14ac:dyDescent="0.25">
      <c r="S1703"/>
    </row>
    <row r="1704" spans="19:19" x14ac:dyDescent="0.25">
      <c r="S1704"/>
    </row>
    <row r="1705" spans="19:19" x14ac:dyDescent="0.25">
      <c r="S1705"/>
    </row>
    <row r="1706" spans="19:19" x14ac:dyDescent="0.25">
      <c r="S1706"/>
    </row>
    <row r="1707" spans="19:19" x14ac:dyDescent="0.25">
      <c r="S1707"/>
    </row>
    <row r="1708" spans="19:19" x14ac:dyDescent="0.25">
      <c r="S1708"/>
    </row>
    <row r="1709" spans="19:19" x14ac:dyDescent="0.25">
      <c r="S1709"/>
    </row>
    <row r="1710" spans="19:19" x14ac:dyDescent="0.25">
      <c r="S1710"/>
    </row>
    <row r="1711" spans="19:19" x14ac:dyDescent="0.25">
      <c r="S1711"/>
    </row>
    <row r="1712" spans="19:19" x14ac:dyDescent="0.25">
      <c r="S1712"/>
    </row>
    <row r="1713" spans="19:19" x14ac:dyDescent="0.25">
      <c r="S1713"/>
    </row>
    <row r="1714" spans="19:19" x14ac:dyDescent="0.25">
      <c r="S1714"/>
    </row>
    <row r="1715" spans="19:19" x14ac:dyDescent="0.25">
      <c r="S1715"/>
    </row>
    <row r="1716" spans="19:19" x14ac:dyDescent="0.25">
      <c r="S1716"/>
    </row>
    <row r="1717" spans="19:19" x14ac:dyDescent="0.25">
      <c r="S1717"/>
    </row>
    <row r="1718" spans="19:19" x14ac:dyDescent="0.25">
      <c r="S1718"/>
    </row>
    <row r="1719" spans="19:19" x14ac:dyDescent="0.25">
      <c r="S1719"/>
    </row>
    <row r="1720" spans="19:19" x14ac:dyDescent="0.25">
      <c r="S1720"/>
    </row>
    <row r="1721" spans="19:19" x14ac:dyDescent="0.25">
      <c r="S1721"/>
    </row>
    <row r="1722" spans="19:19" x14ac:dyDescent="0.25">
      <c r="S1722"/>
    </row>
    <row r="1723" spans="19:19" x14ac:dyDescent="0.25">
      <c r="S1723"/>
    </row>
    <row r="1724" spans="19:19" x14ac:dyDescent="0.25">
      <c r="S1724"/>
    </row>
    <row r="1725" spans="19:19" x14ac:dyDescent="0.25">
      <c r="S1725"/>
    </row>
    <row r="1726" spans="19:19" x14ac:dyDescent="0.25">
      <c r="S1726"/>
    </row>
    <row r="1727" spans="19:19" x14ac:dyDescent="0.25">
      <c r="S1727"/>
    </row>
    <row r="1728" spans="19:19" x14ac:dyDescent="0.25">
      <c r="S1728"/>
    </row>
    <row r="1729" spans="19:19" x14ac:dyDescent="0.25">
      <c r="S1729"/>
    </row>
    <row r="1730" spans="19:19" x14ac:dyDescent="0.25">
      <c r="S1730"/>
    </row>
    <row r="1731" spans="19:19" x14ac:dyDescent="0.25">
      <c r="S1731"/>
    </row>
    <row r="1732" spans="19:19" x14ac:dyDescent="0.25">
      <c r="S1732"/>
    </row>
    <row r="1733" spans="19:19" x14ac:dyDescent="0.25">
      <c r="S1733"/>
    </row>
    <row r="1734" spans="19:19" x14ac:dyDescent="0.25">
      <c r="S1734"/>
    </row>
    <row r="1735" spans="19:19" x14ac:dyDescent="0.25">
      <c r="S1735"/>
    </row>
    <row r="1736" spans="19:19" x14ac:dyDescent="0.25">
      <c r="S1736"/>
    </row>
    <row r="1737" spans="19:19" x14ac:dyDescent="0.25">
      <c r="S1737"/>
    </row>
    <row r="1738" spans="19:19" x14ac:dyDescent="0.25">
      <c r="S1738"/>
    </row>
    <row r="1739" spans="19:19" x14ac:dyDescent="0.25">
      <c r="S1739"/>
    </row>
    <row r="1740" spans="19:19" x14ac:dyDescent="0.25">
      <c r="S1740"/>
    </row>
    <row r="1741" spans="19:19" x14ac:dyDescent="0.25">
      <c r="S1741"/>
    </row>
    <row r="1742" spans="19:19" x14ac:dyDescent="0.25">
      <c r="S1742"/>
    </row>
    <row r="1743" spans="19:19" x14ac:dyDescent="0.25">
      <c r="S1743"/>
    </row>
    <row r="1744" spans="19:19" x14ac:dyDescent="0.25">
      <c r="S1744"/>
    </row>
    <row r="1745" spans="19:19" x14ac:dyDescent="0.25">
      <c r="S1745"/>
    </row>
    <row r="1746" spans="19:19" x14ac:dyDescent="0.25">
      <c r="S1746"/>
    </row>
    <row r="1747" spans="19:19" x14ac:dyDescent="0.25">
      <c r="S1747"/>
    </row>
    <row r="1748" spans="19:19" x14ac:dyDescent="0.25">
      <c r="S1748"/>
    </row>
    <row r="1749" spans="19:19" x14ac:dyDescent="0.25">
      <c r="S1749"/>
    </row>
    <row r="1750" spans="19:19" x14ac:dyDescent="0.25">
      <c r="S1750"/>
    </row>
    <row r="1751" spans="19:19" x14ac:dyDescent="0.25">
      <c r="S1751"/>
    </row>
    <row r="1752" spans="19:19" x14ac:dyDescent="0.25">
      <c r="S1752"/>
    </row>
    <row r="1753" spans="19:19" x14ac:dyDescent="0.25">
      <c r="S1753"/>
    </row>
    <row r="1754" spans="19:19" x14ac:dyDescent="0.25">
      <c r="S1754"/>
    </row>
    <row r="1755" spans="19:19" x14ac:dyDescent="0.25">
      <c r="S1755"/>
    </row>
    <row r="1756" spans="19:19" x14ac:dyDescent="0.25">
      <c r="S1756"/>
    </row>
    <row r="1757" spans="19:19" x14ac:dyDescent="0.25">
      <c r="S1757"/>
    </row>
    <row r="1758" spans="19:19" x14ac:dyDescent="0.25">
      <c r="S1758"/>
    </row>
    <row r="1759" spans="19:19" x14ac:dyDescent="0.25">
      <c r="S1759"/>
    </row>
    <row r="1760" spans="19:19" x14ac:dyDescent="0.25">
      <c r="S1760"/>
    </row>
    <row r="1761" spans="19:19" x14ac:dyDescent="0.25">
      <c r="S1761"/>
    </row>
    <row r="1762" spans="19:19" x14ac:dyDescent="0.25">
      <c r="S1762"/>
    </row>
    <row r="1763" spans="19:19" x14ac:dyDescent="0.25">
      <c r="S1763"/>
    </row>
    <row r="1764" spans="19:19" x14ac:dyDescent="0.25">
      <c r="S1764"/>
    </row>
    <row r="1765" spans="19:19" x14ac:dyDescent="0.25">
      <c r="S1765"/>
    </row>
    <row r="1766" spans="19:19" x14ac:dyDescent="0.25">
      <c r="S1766"/>
    </row>
    <row r="1767" spans="19:19" x14ac:dyDescent="0.25">
      <c r="S1767"/>
    </row>
    <row r="1768" spans="19:19" x14ac:dyDescent="0.25">
      <c r="S1768"/>
    </row>
    <row r="1769" spans="19:19" x14ac:dyDescent="0.25">
      <c r="S1769"/>
    </row>
    <row r="1770" spans="19:19" x14ac:dyDescent="0.25">
      <c r="S1770"/>
    </row>
    <row r="1771" spans="19:19" x14ac:dyDescent="0.25">
      <c r="S1771"/>
    </row>
    <row r="1772" spans="19:19" x14ac:dyDescent="0.25">
      <c r="S1772"/>
    </row>
    <row r="1773" spans="19:19" x14ac:dyDescent="0.25">
      <c r="S1773"/>
    </row>
    <row r="1774" spans="19:19" x14ac:dyDescent="0.25">
      <c r="S1774"/>
    </row>
    <row r="1775" spans="19:19" x14ac:dyDescent="0.25">
      <c r="S1775"/>
    </row>
    <row r="1776" spans="19:19" x14ac:dyDescent="0.25">
      <c r="S1776"/>
    </row>
    <row r="1777" spans="19:19" x14ac:dyDescent="0.25">
      <c r="S1777"/>
    </row>
    <row r="1778" spans="19:19" x14ac:dyDescent="0.25">
      <c r="S1778"/>
    </row>
    <row r="1779" spans="19:19" x14ac:dyDescent="0.25">
      <c r="S1779"/>
    </row>
    <row r="1780" spans="19:19" x14ac:dyDescent="0.25">
      <c r="S1780"/>
    </row>
    <row r="1781" spans="19:19" x14ac:dyDescent="0.25">
      <c r="S1781"/>
    </row>
    <row r="1782" spans="19:19" x14ac:dyDescent="0.25">
      <c r="S1782"/>
    </row>
    <row r="1783" spans="19:19" x14ac:dyDescent="0.25">
      <c r="S1783"/>
    </row>
    <row r="1784" spans="19:19" x14ac:dyDescent="0.25">
      <c r="S1784"/>
    </row>
    <row r="1785" spans="19:19" x14ac:dyDescent="0.25">
      <c r="S1785"/>
    </row>
    <row r="1786" spans="19:19" x14ac:dyDescent="0.25">
      <c r="S1786"/>
    </row>
    <row r="1787" spans="19:19" x14ac:dyDescent="0.25">
      <c r="S1787"/>
    </row>
    <row r="1788" spans="19:19" x14ac:dyDescent="0.25">
      <c r="S1788"/>
    </row>
    <row r="1789" spans="19:19" x14ac:dyDescent="0.25">
      <c r="S1789"/>
    </row>
    <row r="1790" spans="19:19" x14ac:dyDescent="0.25">
      <c r="S1790"/>
    </row>
    <row r="1791" spans="19:19" x14ac:dyDescent="0.25">
      <c r="S1791"/>
    </row>
    <row r="1792" spans="19:19" x14ac:dyDescent="0.25">
      <c r="S1792"/>
    </row>
    <row r="1793" spans="19:19" x14ac:dyDescent="0.25">
      <c r="S1793"/>
    </row>
    <row r="1794" spans="19:19" x14ac:dyDescent="0.25">
      <c r="S1794"/>
    </row>
    <row r="1795" spans="19:19" x14ac:dyDescent="0.25">
      <c r="S1795"/>
    </row>
    <row r="1796" spans="19:19" x14ac:dyDescent="0.25">
      <c r="S1796"/>
    </row>
    <row r="1797" spans="19:19" x14ac:dyDescent="0.25">
      <c r="S1797"/>
    </row>
    <row r="1798" spans="19:19" x14ac:dyDescent="0.25">
      <c r="S1798"/>
    </row>
    <row r="1799" spans="19:19" x14ac:dyDescent="0.25">
      <c r="S1799"/>
    </row>
    <row r="1800" spans="19:19" x14ac:dyDescent="0.25">
      <c r="S1800"/>
    </row>
    <row r="1801" spans="19:19" x14ac:dyDescent="0.25">
      <c r="S1801"/>
    </row>
    <row r="1802" spans="19:19" x14ac:dyDescent="0.25">
      <c r="S1802"/>
    </row>
    <row r="1803" spans="19:19" x14ac:dyDescent="0.25">
      <c r="S1803"/>
    </row>
    <row r="1804" spans="19:19" x14ac:dyDescent="0.25">
      <c r="S1804"/>
    </row>
    <row r="1805" spans="19:19" x14ac:dyDescent="0.25">
      <c r="S1805"/>
    </row>
    <row r="1806" spans="19:19" x14ac:dyDescent="0.25">
      <c r="S1806"/>
    </row>
    <row r="1807" spans="19:19" x14ac:dyDescent="0.25">
      <c r="S1807"/>
    </row>
    <row r="1808" spans="19:19" x14ac:dyDescent="0.25">
      <c r="S1808"/>
    </row>
    <row r="1809" spans="19:19" x14ac:dyDescent="0.25">
      <c r="S1809"/>
    </row>
    <row r="1810" spans="19:19" x14ac:dyDescent="0.25">
      <c r="S1810"/>
    </row>
    <row r="1811" spans="19:19" x14ac:dyDescent="0.25">
      <c r="S1811"/>
    </row>
    <row r="1812" spans="19:19" x14ac:dyDescent="0.25">
      <c r="S1812"/>
    </row>
    <row r="1813" spans="19:19" x14ac:dyDescent="0.25">
      <c r="S1813"/>
    </row>
    <row r="1814" spans="19:19" x14ac:dyDescent="0.25">
      <c r="S1814"/>
    </row>
    <row r="1815" spans="19:19" x14ac:dyDescent="0.25">
      <c r="S1815"/>
    </row>
    <row r="1816" spans="19:19" x14ac:dyDescent="0.25">
      <c r="S1816"/>
    </row>
    <row r="1817" spans="19:19" x14ac:dyDescent="0.25">
      <c r="S1817"/>
    </row>
    <row r="1818" spans="19:19" x14ac:dyDescent="0.25">
      <c r="S1818"/>
    </row>
    <row r="1819" spans="19:19" x14ac:dyDescent="0.25">
      <c r="S1819"/>
    </row>
    <row r="1820" spans="19:19" x14ac:dyDescent="0.25">
      <c r="S1820"/>
    </row>
    <row r="1821" spans="19:19" x14ac:dyDescent="0.25">
      <c r="S1821"/>
    </row>
    <row r="1822" spans="19:19" x14ac:dyDescent="0.25">
      <c r="S1822"/>
    </row>
    <row r="1823" spans="19:19" x14ac:dyDescent="0.25">
      <c r="S1823"/>
    </row>
    <row r="1824" spans="19:19" x14ac:dyDescent="0.25">
      <c r="S1824"/>
    </row>
    <row r="1825" spans="19:19" x14ac:dyDescent="0.25">
      <c r="S1825"/>
    </row>
    <row r="1826" spans="19:19" x14ac:dyDescent="0.25">
      <c r="S1826"/>
    </row>
    <row r="1827" spans="19:19" x14ac:dyDescent="0.25">
      <c r="S1827"/>
    </row>
    <row r="1828" spans="19:19" x14ac:dyDescent="0.25">
      <c r="S1828"/>
    </row>
    <row r="1829" spans="19:19" x14ac:dyDescent="0.25">
      <c r="S1829"/>
    </row>
    <row r="1830" spans="19:19" x14ac:dyDescent="0.25">
      <c r="S1830"/>
    </row>
    <row r="1831" spans="19:19" x14ac:dyDescent="0.25">
      <c r="S1831"/>
    </row>
    <row r="1832" spans="19:19" x14ac:dyDescent="0.25">
      <c r="S1832"/>
    </row>
    <row r="1833" spans="19:19" x14ac:dyDescent="0.25">
      <c r="S1833"/>
    </row>
    <row r="1834" spans="19:19" x14ac:dyDescent="0.25">
      <c r="S1834"/>
    </row>
    <row r="1835" spans="19:19" x14ac:dyDescent="0.25">
      <c r="S1835"/>
    </row>
    <row r="1836" spans="19:19" x14ac:dyDescent="0.25">
      <c r="S1836"/>
    </row>
    <row r="1837" spans="19:19" x14ac:dyDescent="0.25">
      <c r="S1837"/>
    </row>
    <row r="1838" spans="19:19" x14ac:dyDescent="0.25">
      <c r="S1838"/>
    </row>
    <row r="1839" spans="19:19" x14ac:dyDescent="0.25">
      <c r="S1839"/>
    </row>
    <row r="1840" spans="19:19" x14ac:dyDescent="0.25">
      <c r="S1840"/>
    </row>
    <row r="1841" spans="19:19" x14ac:dyDescent="0.25">
      <c r="S1841"/>
    </row>
    <row r="1842" spans="19:19" x14ac:dyDescent="0.25">
      <c r="S1842"/>
    </row>
    <row r="1843" spans="19:19" x14ac:dyDescent="0.25">
      <c r="S1843"/>
    </row>
    <row r="1844" spans="19:19" x14ac:dyDescent="0.25">
      <c r="S1844"/>
    </row>
    <row r="1845" spans="19:19" x14ac:dyDescent="0.25">
      <c r="S1845"/>
    </row>
    <row r="1846" spans="19:19" x14ac:dyDescent="0.25">
      <c r="S1846"/>
    </row>
    <row r="1847" spans="19:19" x14ac:dyDescent="0.25">
      <c r="S1847"/>
    </row>
    <row r="1848" spans="19:19" x14ac:dyDescent="0.25">
      <c r="S1848"/>
    </row>
    <row r="1849" spans="19:19" x14ac:dyDescent="0.25">
      <c r="S1849"/>
    </row>
    <row r="1850" spans="19:19" x14ac:dyDescent="0.25">
      <c r="S1850"/>
    </row>
    <row r="1851" spans="19:19" x14ac:dyDescent="0.25">
      <c r="S1851"/>
    </row>
    <row r="1852" spans="19:19" x14ac:dyDescent="0.25">
      <c r="S1852"/>
    </row>
    <row r="1853" spans="19:19" x14ac:dyDescent="0.25">
      <c r="S1853"/>
    </row>
    <row r="1854" spans="19:19" x14ac:dyDescent="0.25">
      <c r="S1854"/>
    </row>
    <row r="1855" spans="19:19" x14ac:dyDescent="0.25">
      <c r="S1855"/>
    </row>
    <row r="1856" spans="19:19" x14ac:dyDescent="0.25">
      <c r="S1856"/>
    </row>
    <row r="1857" spans="19:19" x14ac:dyDescent="0.25">
      <c r="S1857"/>
    </row>
    <row r="1858" spans="19:19" x14ac:dyDescent="0.25">
      <c r="S1858"/>
    </row>
    <row r="1859" spans="19:19" x14ac:dyDescent="0.25">
      <c r="S1859"/>
    </row>
    <row r="1860" spans="19:19" x14ac:dyDescent="0.25">
      <c r="S1860"/>
    </row>
    <row r="1861" spans="19:19" x14ac:dyDescent="0.25">
      <c r="S1861"/>
    </row>
    <row r="1862" spans="19:19" x14ac:dyDescent="0.25">
      <c r="S1862"/>
    </row>
    <row r="1863" spans="19:19" x14ac:dyDescent="0.25">
      <c r="S1863"/>
    </row>
    <row r="1864" spans="19:19" x14ac:dyDescent="0.25">
      <c r="S1864"/>
    </row>
    <row r="1865" spans="19:19" x14ac:dyDescent="0.25">
      <c r="S1865"/>
    </row>
    <row r="1866" spans="19:19" x14ac:dyDescent="0.25">
      <c r="S1866"/>
    </row>
    <row r="1867" spans="19:19" x14ac:dyDescent="0.25">
      <c r="S1867"/>
    </row>
    <row r="1868" spans="19:19" x14ac:dyDescent="0.25">
      <c r="S1868"/>
    </row>
    <row r="1869" spans="19:19" x14ac:dyDescent="0.25">
      <c r="S1869"/>
    </row>
    <row r="1870" spans="19:19" x14ac:dyDescent="0.25">
      <c r="S1870"/>
    </row>
    <row r="1871" spans="19:19" x14ac:dyDescent="0.25">
      <c r="S1871"/>
    </row>
    <row r="1872" spans="19:19" x14ac:dyDescent="0.25">
      <c r="S1872"/>
    </row>
    <row r="1873" spans="19:19" x14ac:dyDescent="0.25">
      <c r="S1873"/>
    </row>
    <row r="1874" spans="19:19" x14ac:dyDescent="0.25">
      <c r="S1874"/>
    </row>
    <row r="1875" spans="19:19" x14ac:dyDescent="0.25">
      <c r="S1875"/>
    </row>
    <row r="1876" spans="19:19" x14ac:dyDescent="0.25">
      <c r="S1876"/>
    </row>
    <row r="1877" spans="19:19" x14ac:dyDescent="0.25">
      <c r="S1877"/>
    </row>
    <row r="1878" spans="19:19" x14ac:dyDescent="0.25">
      <c r="S1878"/>
    </row>
    <row r="1879" spans="19:19" x14ac:dyDescent="0.25">
      <c r="S1879"/>
    </row>
    <row r="1880" spans="19:19" x14ac:dyDescent="0.25">
      <c r="S1880"/>
    </row>
    <row r="1881" spans="19:19" x14ac:dyDescent="0.25">
      <c r="S1881"/>
    </row>
    <row r="1882" spans="19:19" x14ac:dyDescent="0.25">
      <c r="S1882"/>
    </row>
    <row r="1883" spans="19:19" x14ac:dyDescent="0.25">
      <c r="S1883"/>
    </row>
    <row r="1884" spans="19:19" x14ac:dyDescent="0.25">
      <c r="S1884"/>
    </row>
    <row r="1885" spans="19:19" x14ac:dyDescent="0.25">
      <c r="S1885"/>
    </row>
    <row r="1886" spans="19:19" x14ac:dyDescent="0.25">
      <c r="S1886"/>
    </row>
    <row r="1887" spans="19:19" x14ac:dyDescent="0.25">
      <c r="S1887"/>
    </row>
    <row r="1888" spans="19:19" x14ac:dyDescent="0.25">
      <c r="S1888"/>
    </row>
    <row r="1889" spans="19:19" x14ac:dyDescent="0.25">
      <c r="S1889"/>
    </row>
    <row r="1890" spans="19:19" x14ac:dyDescent="0.25">
      <c r="S1890"/>
    </row>
    <row r="1891" spans="19:19" x14ac:dyDescent="0.25">
      <c r="S1891"/>
    </row>
    <row r="1892" spans="19:19" x14ac:dyDescent="0.25">
      <c r="S1892"/>
    </row>
    <row r="1893" spans="19:19" x14ac:dyDescent="0.25">
      <c r="S1893"/>
    </row>
    <row r="1894" spans="19:19" x14ac:dyDescent="0.25">
      <c r="S1894"/>
    </row>
    <row r="1895" spans="19:19" x14ac:dyDescent="0.25">
      <c r="S1895"/>
    </row>
    <row r="1896" spans="19:19" x14ac:dyDescent="0.25">
      <c r="S1896"/>
    </row>
    <row r="1897" spans="19:19" x14ac:dyDescent="0.25">
      <c r="S1897"/>
    </row>
    <row r="1898" spans="19:19" x14ac:dyDescent="0.25">
      <c r="S1898"/>
    </row>
    <row r="1899" spans="19:19" x14ac:dyDescent="0.25">
      <c r="S1899"/>
    </row>
    <row r="1900" spans="19:19" x14ac:dyDescent="0.25">
      <c r="S1900"/>
    </row>
    <row r="1901" spans="19:19" x14ac:dyDescent="0.25">
      <c r="S1901"/>
    </row>
    <row r="1902" spans="19:19" x14ac:dyDescent="0.25">
      <c r="S1902"/>
    </row>
    <row r="1903" spans="19:19" x14ac:dyDescent="0.25">
      <c r="S1903"/>
    </row>
    <row r="1904" spans="19:19" x14ac:dyDescent="0.25">
      <c r="S1904"/>
    </row>
    <row r="1905" spans="19:19" x14ac:dyDescent="0.25">
      <c r="S1905"/>
    </row>
    <row r="1906" spans="19:19" x14ac:dyDescent="0.25">
      <c r="S1906"/>
    </row>
    <row r="1907" spans="19:19" x14ac:dyDescent="0.25">
      <c r="S1907"/>
    </row>
    <row r="1908" spans="19:19" x14ac:dyDescent="0.25">
      <c r="S1908"/>
    </row>
    <row r="1909" spans="19:19" x14ac:dyDescent="0.25">
      <c r="S1909"/>
    </row>
    <row r="1910" spans="19:19" x14ac:dyDescent="0.25">
      <c r="S1910"/>
    </row>
    <row r="1911" spans="19:19" x14ac:dyDescent="0.25">
      <c r="S1911"/>
    </row>
    <row r="1912" spans="19:19" x14ac:dyDescent="0.25">
      <c r="S1912"/>
    </row>
    <row r="1913" spans="19:19" x14ac:dyDescent="0.25">
      <c r="S1913"/>
    </row>
    <row r="1914" spans="19:19" x14ac:dyDescent="0.25">
      <c r="S1914"/>
    </row>
    <row r="1915" spans="19:19" x14ac:dyDescent="0.25">
      <c r="S1915"/>
    </row>
    <row r="1916" spans="19:19" x14ac:dyDescent="0.25">
      <c r="S1916"/>
    </row>
    <row r="1917" spans="19:19" x14ac:dyDescent="0.25">
      <c r="S1917"/>
    </row>
    <row r="1918" spans="19:19" x14ac:dyDescent="0.25">
      <c r="S1918"/>
    </row>
    <row r="1919" spans="19:19" x14ac:dyDescent="0.25">
      <c r="S1919"/>
    </row>
    <row r="1920" spans="19:19" x14ac:dyDescent="0.25">
      <c r="S1920"/>
    </row>
    <row r="1921" spans="19:19" x14ac:dyDescent="0.25">
      <c r="S1921"/>
    </row>
    <row r="1922" spans="19:19" x14ac:dyDescent="0.25">
      <c r="S1922"/>
    </row>
    <row r="1923" spans="19:19" x14ac:dyDescent="0.25">
      <c r="S1923"/>
    </row>
    <row r="1924" spans="19:19" x14ac:dyDescent="0.25">
      <c r="S1924"/>
    </row>
    <row r="1925" spans="19:19" x14ac:dyDescent="0.25">
      <c r="S1925"/>
    </row>
    <row r="1926" spans="19:19" x14ac:dyDescent="0.25">
      <c r="S1926"/>
    </row>
    <row r="1927" spans="19:19" x14ac:dyDescent="0.25">
      <c r="S1927"/>
    </row>
    <row r="1928" spans="19:19" x14ac:dyDescent="0.25">
      <c r="S1928"/>
    </row>
    <row r="1929" spans="19:19" x14ac:dyDescent="0.25">
      <c r="S1929"/>
    </row>
    <row r="1930" spans="19:19" x14ac:dyDescent="0.25">
      <c r="S1930"/>
    </row>
    <row r="1931" spans="19:19" x14ac:dyDescent="0.25">
      <c r="S1931"/>
    </row>
    <row r="1932" spans="19:19" x14ac:dyDescent="0.25">
      <c r="S1932"/>
    </row>
    <row r="1933" spans="19:19" x14ac:dyDescent="0.25">
      <c r="S1933"/>
    </row>
    <row r="1934" spans="19:19" x14ac:dyDescent="0.25">
      <c r="S1934"/>
    </row>
    <row r="1935" spans="19:19" x14ac:dyDescent="0.25">
      <c r="S1935"/>
    </row>
    <row r="1936" spans="19:19" x14ac:dyDescent="0.25">
      <c r="S1936"/>
    </row>
    <row r="1937" spans="19:19" x14ac:dyDescent="0.25">
      <c r="S1937"/>
    </row>
    <row r="1938" spans="19:19" x14ac:dyDescent="0.25">
      <c r="S1938"/>
    </row>
    <row r="1939" spans="19:19" x14ac:dyDescent="0.25">
      <c r="S1939"/>
    </row>
    <row r="1940" spans="19:19" x14ac:dyDescent="0.25">
      <c r="S1940"/>
    </row>
    <row r="1941" spans="19:19" x14ac:dyDescent="0.25">
      <c r="S1941"/>
    </row>
    <row r="1942" spans="19:19" x14ac:dyDescent="0.25">
      <c r="S1942"/>
    </row>
    <row r="1943" spans="19:19" x14ac:dyDescent="0.25">
      <c r="S1943"/>
    </row>
    <row r="1944" spans="19:19" x14ac:dyDescent="0.25">
      <c r="S1944"/>
    </row>
    <row r="1945" spans="19:19" x14ac:dyDescent="0.25">
      <c r="S1945"/>
    </row>
    <row r="1946" spans="19:19" x14ac:dyDescent="0.25">
      <c r="S1946"/>
    </row>
    <row r="1947" spans="19:19" x14ac:dyDescent="0.25">
      <c r="S1947"/>
    </row>
    <row r="1948" spans="19:19" x14ac:dyDescent="0.25">
      <c r="S1948"/>
    </row>
    <row r="1949" spans="19:19" x14ac:dyDescent="0.25">
      <c r="S1949"/>
    </row>
    <row r="1950" spans="19:19" x14ac:dyDescent="0.25">
      <c r="S1950"/>
    </row>
    <row r="1951" spans="19:19" x14ac:dyDescent="0.25">
      <c r="S1951"/>
    </row>
    <row r="1952" spans="19:19" x14ac:dyDescent="0.25">
      <c r="S1952"/>
    </row>
    <row r="1953" spans="19:19" x14ac:dyDescent="0.25">
      <c r="S1953"/>
    </row>
    <row r="1954" spans="19:19" x14ac:dyDescent="0.25">
      <c r="S1954"/>
    </row>
    <row r="1955" spans="19:19" x14ac:dyDescent="0.25">
      <c r="S1955"/>
    </row>
    <row r="1956" spans="19:19" x14ac:dyDescent="0.25">
      <c r="S1956"/>
    </row>
    <row r="1957" spans="19:19" x14ac:dyDescent="0.25">
      <c r="S1957"/>
    </row>
    <row r="1958" spans="19:19" x14ac:dyDescent="0.25">
      <c r="S1958"/>
    </row>
    <row r="1959" spans="19:19" x14ac:dyDescent="0.25">
      <c r="S1959"/>
    </row>
    <row r="1960" spans="19:19" x14ac:dyDescent="0.25">
      <c r="S1960"/>
    </row>
    <row r="1961" spans="19:19" x14ac:dyDescent="0.25">
      <c r="S1961"/>
    </row>
    <row r="1962" spans="19:19" x14ac:dyDescent="0.25">
      <c r="S1962"/>
    </row>
    <row r="1963" spans="19:19" x14ac:dyDescent="0.25">
      <c r="S1963"/>
    </row>
    <row r="1964" spans="19:19" x14ac:dyDescent="0.25">
      <c r="S1964"/>
    </row>
    <row r="1965" spans="19:19" x14ac:dyDescent="0.25">
      <c r="S1965"/>
    </row>
    <row r="1966" spans="19:19" x14ac:dyDescent="0.25">
      <c r="S1966"/>
    </row>
    <row r="1967" spans="19:19" x14ac:dyDescent="0.25">
      <c r="S1967"/>
    </row>
    <row r="1968" spans="19:19" x14ac:dyDescent="0.25">
      <c r="S1968"/>
    </row>
    <row r="1969" spans="19:19" x14ac:dyDescent="0.25">
      <c r="S1969"/>
    </row>
    <row r="1970" spans="19:19" x14ac:dyDescent="0.25">
      <c r="S1970"/>
    </row>
    <row r="1971" spans="19:19" x14ac:dyDescent="0.25">
      <c r="S1971"/>
    </row>
    <row r="1972" spans="19:19" x14ac:dyDescent="0.25">
      <c r="S1972"/>
    </row>
    <row r="1973" spans="19:19" x14ac:dyDescent="0.25">
      <c r="S1973"/>
    </row>
    <row r="1974" spans="19:19" x14ac:dyDescent="0.25">
      <c r="S1974"/>
    </row>
    <row r="1975" spans="19:19" x14ac:dyDescent="0.25">
      <c r="S1975"/>
    </row>
    <row r="1976" spans="19:19" x14ac:dyDescent="0.25">
      <c r="S1976"/>
    </row>
    <row r="1977" spans="19:19" x14ac:dyDescent="0.25">
      <c r="S1977"/>
    </row>
    <row r="1978" spans="19:19" x14ac:dyDescent="0.25">
      <c r="S1978"/>
    </row>
    <row r="1979" spans="19:19" x14ac:dyDescent="0.25">
      <c r="S1979"/>
    </row>
    <row r="1980" spans="19:19" x14ac:dyDescent="0.25">
      <c r="S1980"/>
    </row>
    <row r="1981" spans="19:19" x14ac:dyDescent="0.25">
      <c r="S1981"/>
    </row>
    <row r="1982" spans="19:19" x14ac:dyDescent="0.25">
      <c r="S1982"/>
    </row>
    <row r="1983" spans="19:19" x14ac:dyDescent="0.25">
      <c r="S1983"/>
    </row>
    <row r="1984" spans="19:19" x14ac:dyDescent="0.25">
      <c r="S1984"/>
    </row>
    <row r="1985" spans="19:19" x14ac:dyDescent="0.25">
      <c r="S1985"/>
    </row>
    <row r="1986" spans="19:19" x14ac:dyDescent="0.25">
      <c r="S1986"/>
    </row>
    <row r="1987" spans="19:19" x14ac:dyDescent="0.25">
      <c r="S1987"/>
    </row>
    <row r="1988" spans="19:19" x14ac:dyDescent="0.25">
      <c r="S1988"/>
    </row>
    <row r="1989" spans="19:19" x14ac:dyDescent="0.25">
      <c r="S1989"/>
    </row>
    <row r="1990" spans="19:19" x14ac:dyDescent="0.25">
      <c r="S1990"/>
    </row>
    <row r="1991" spans="19:19" x14ac:dyDescent="0.25">
      <c r="S1991"/>
    </row>
    <row r="1992" spans="19:19" x14ac:dyDescent="0.25">
      <c r="S1992"/>
    </row>
    <row r="1993" spans="19:19" x14ac:dyDescent="0.25">
      <c r="S1993"/>
    </row>
    <row r="1994" spans="19:19" x14ac:dyDescent="0.25">
      <c r="S1994"/>
    </row>
    <row r="1995" spans="19:19" x14ac:dyDescent="0.25">
      <c r="S1995"/>
    </row>
    <row r="1996" spans="19:19" x14ac:dyDescent="0.25">
      <c r="S1996"/>
    </row>
    <row r="1997" spans="19:19" x14ac:dyDescent="0.25">
      <c r="S1997"/>
    </row>
    <row r="1998" spans="19:19" x14ac:dyDescent="0.25">
      <c r="S1998"/>
    </row>
    <row r="1999" spans="19:19" x14ac:dyDescent="0.25">
      <c r="S1999"/>
    </row>
    <row r="2000" spans="19:19" x14ac:dyDescent="0.25">
      <c r="S2000"/>
    </row>
    <row r="2001" spans="19:19" x14ac:dyDescent="0.25">
      <c r="S2001"/>
    </row>
    <row r="2002" spans="19:19" x14ac:dyDescent="0.25">
      <c r="S2002"/>
    </row>
    <row r="2003" spans="19:19" x14ac:dyDescent="0.25">
      <c r="S2003"/>
    </row>
    <row r="2004" spans="19:19" x14ac:dyDescent="0.25">
      <c r="S2004"/>
    </row>
    <row r="2005" spans="19:19" x14ac:dyDescent="0.25">
      <c r="S2005"/>
    </row>
    <row r="2006" spans="19:19" x14ac:dyDescent="0.25">
      <c r="S2006"/>
    </row>
    <row r="2007" spans="19:19" x14ac:dyDescent="0.25">
      <c r="S2007"/>
    </row>
    <row r="2008" spans="19:19" x14ac:dyDescent="0.25">
      <c r="S2008"/>
    </row>
    <row r="2009" spans="19:19" x14ac:dyDescent="0.25">
      <c r="S2009"/>
    </row>
    <row r="2010" spans="19:19" x14ac:dyDescent="0.25">
      <c r="S2010"/>
    </row>
    <row r="2011" spans="19:19" x14ac:dyDescent="0.25">
      <c r="S2011"/>
    </row>
    <row r="2012" spans="19:19" x14ac:dyDescent="0.25">
      <c r="S2012"/>
    </row>
    <row r="2013" spans="19:19" x14ac:dyDescent="0.25">
      <c r="S2013"/>
    </row>
    <row r="2014" spans="19:19" x14ac:dyDescent="0.25">
      <c r="S2014"/>
    </row>
    <row r="2015" spans="19:19" x14ac:dyDescent="0.25">
      <c r="S2015"/>
    </row>
    <row r="2016" spans="19:19" x14ac:dyDescent="0.25">
      <c r="S2016"/>
    </row>
    <row r="2017" spans="19:19" x14ac:dyDescent="0.25">
      <c r="S2017"/>
    </row>
    <row r="2018" spans="19:19" x14ac:dyDescent="0.25">
      <c r="S2018"/>
    </row>
    <row r="2019" spans="19:19" x14ac:dyDescent="0.25">
      <c r="S2019"/>
    </row>
    <row r="2020" spans="19:19" x14ac:dyDescent="0.25">
      <c r="S2020"/>
    </row>
    <row r="2021" spans="19:19" x14ac:dyDescent="0.25">
      <c r="S2021"/>
    </row>
    <row r="2022" spans="19:19" x14ac:dyDescent="0.25">
      <c r="S2022"/>
    </row>
    <row r="2023" spans="19:19" x14ac:dyDescent="0.25">
      <c r="S2023"/>
    </row>
    <row r="2024" spans="19:19" x14ac:dyDescent="0.25">
      <c r="S2024"/>
    </row>
    <row r="2025" spans="19:19" x14ac:dyDescent="0.25">
      <c r="S2025"/>
    </row>
    <row r="2026" spans="19:19" x14ac:dyDescent="0.25">
      <c r="S2026"/>
    </row>
    <row r="2027" spans="19:19" x14ac:dyDescent="0.25">
      <c r="S2027"/>
    </row>
    <row r="2028" spans="19:19" x14ac:dyDescent="0.25">
      <c r="S2028"/>
    </row>
    <row r="2029" spans="19:19" x14ac:dyDescent="0.25">
      <c r="S2029"/>
    </row>
    <row r="2030" spans="19:19" x14ac:dyDescent="0.25">
      <c r="S2030"/>
    </row>
    <row r="2031" spans="19:19" x14ac:dyDescent="0.25">
      <c r="S2031"/>
    </row>
    <row r="2032" spans="19:19" x14ac:dyDescent="0.25">
      <c r="S2032"/>
    </row>
    <row r="2033" spans="19:19" x14ac:dyDescent="0.25">
      <c r="S2033"/>
    </row>
    <row r="2034" spans="19:19" x14ac:dyDescent="0.25">
      <c r="S2034"/>
    </row>
    <row r="2035" spans="19:19" x14ac:dyDescent="0.25">
      <c r="S2035"/>
    </row>
    <row r="2036" spans="19:19" x14ac:dyDescent="0.25">
      <c r="S2036"/>
    </row>
    <row r="2037" spans="19:19" x14ac:dyDescent="0.25">
      <c r="S2037"/>
    </row>
    <row r="2038" spans="19:19" x14ac:dyDescent="0.25">
      <c r="S2038"/>
    </row>
    <row r="2039" spans="19:19" x14ac:dyDescent="0.25">
      <c r="S2039"/>
    </row>
    <row r="2040" spans="19:19" x14ac:dyDescent="0.25">
      <c r="S2040"/>
    </row>
    <row r="2041" spans="19:19" x14ac:dyDescent="0.25">
      <c r="S2041"/>
    </row>
    <row r="2042" spans="19:19" x14ac:dyDescent="0.25">
      <c r="S2042"/>
    </row>
    <row r="2043" spans="19:19" x14ac:dyDescent="0.25">
      <c r="S2043"/>
    </row>
    <row r="2044" spans="19:19" x14ac:dyDescent="0.25">
      <c r="S2044"/>
    </row>
    <row r="2045" spans="19:19" x14ac:dyDescent="0.25">
      <c r="S2045"/>
    </row>
    <row r="2046" spans="19:19" x14ac:dyDescent="0.25">
      <c r="S2046"/>
    </row>
    <row r="2047" spans="19:19" x14ac:dyDescent="0.25">
      <c r="S2047"/>
    </row>
    <row r="2048" spans="19:19" x14ac:dyDescent="0.25">
      <c r="S2048"/>
    </row>
    <row r="2049" spans="19:19" x14ac:dyDescent="0.25">
      <c r="S2049"/>
    </row>
    <row r="2050" spans="19:19" x14ac:dyDescent="0.25">
      <c r="S2050"/>
    </row>
    <row r="2051" spans="19:19" x14ac:dyDescent="0.25">
      <c r="S2051"/>
    </row>
    <row r="2052" spans="19:19" x14ac:dyDescent="0.25">
      <c r="S2052"/>
    </row>
    <row r="2053" spans="19:19" x14ac:dyDescent="0.25">
      <c r="S2053"/>
    </row>
    <row r="2054" spans="19:19" x14ac:dyDescent="0.25">
      <c r="S2054"/>
    </row>
    <row r="2055" spans="19:19" x14ac:dyDescent="0.25">
      <c r="S2055"/>
    </row>
    <row r="2056" spans="19:19" x14ac:dyDescent="0.25">
      <c r="S2056"/>
    </row>
    <row r="2057" spans="19:19" x14ac:dyDescent="0.25">
      <c r="S2057"/>
    </row>
    <row r="2058" spans="19:19" x14ac:dyDescent="0.25">
      <c r="S2058"/>
    </row>
    <row r="2059" spans="19:19" x14ac:dyDescent="0.25">
      <c r="S2059"/>
    </row>
    <row r="2060" spans="19:19" x14ac:dyDescent="0.25">
      <c r="S2060"/>
    </row>
    <row r="2061" spans="19:19" x14ac:dyDescent="0.25">
      <c r="S2061"/>
    </row>
    <row r="2062" spans="19:19" x14ac:dyDescent="0.25">
      <c r="S2062"/>
    </row>
    <row r="2063" spans="19:19" x14ac:dyDescent="0.25">
      <c r="S2063"/>
    </row>
    <row r="2064" spans="19:19" x14ac:dyDescent="0.25">
      <c r="S2064"/>
    </row>
    <row r="2065" spans="19:19" x14ac:dyDescent="0.25">
      <c r="S2065"/>
    </row>
    <row r="2066" spans="19:19" x14ac:dyDescent="0.25">
      <c r="S2066"/>
    </row>
    <row r="2067" spans="19:19" x14ac:dyDescent="0.25">
      <c r="S2067"/>
    </row>
    <row r="2068" spans="19:19" x14ac:dyDescent="0.25">
      <c r="S2068"/>
    </row>
    <row r="2069" spans="19:19" x14ac:dyDescent="0.25">
      <c r="S2069"/>
    </row>
    <row r="2070" spans="19:19" x14ac:dyDescent="0.25">
      <c r="S2070"/>
    </row>
    <row r="2071" spans="19:19" x14ac:dyDescent="0.25">
      <c r="S2071"/>
    </row>
    <row r="2072" spans="19:19" x14ac:dyDescent="0.25">
      <c r="S2072"/>
    </row>
    <row r="2073" spans="19:19" x14ac:dyDescent="0.25">
      <c r="S2073"/>
    </row>
    <row r="2074" spans="19:19" x14ac:dyDescent="0.25">
      <c r="S2074"/>
    </row>
    <row r="2075" spans="19:19" x14ac:dyDescent="0.25">
      <c r="S2075"/>
    </row>
    <row r="2076" spans="19:19" x14ac:dyDescent="0.25">
      <c r="S2076"/>
    </row>
    <row r="2077" spans="19:19" x14ac:dyDescent="0.25">
      <c r="S2077"/>
    </row>
    <row r="2078" spans="19:19" x14ac:dyDescent="0.25">
      <c r="S2078"/>
    </row>
    <row r="2079" spans="19:19" x14ac:dyDescent="0.25">
      <c r="S2079"/>
    </row>
    <row r="2080" spans="19:19" x14ac:dyDescent="0.25">
      <c r="S2080"/>
    </row>
    <row r="2081" spans="19:19" x14ac:dyDescent="0.25">
      <c r="S2081"/>
    </row>
    <row r="2082" spans="19:19" x14ac:dyDescent="0.25">
      <c r="S2082"/>
    </row>
    <row r="2083" spans="19:19" x14ac:dyDescent="0.25">
      <c r="S2083"/>
    </row>
    <row r="2084" spans="19:19" x14ac:dyDescent="0.25">
      <c r="S2084"/>
    </row>
    <row r="2085" spans="19:19" x14ac:dyDescent="0.25">
      <c r="S2085"/>
    </row>
    <row r="2086" spans="19:19" x14ac:dyDescent="0.25">
      <c r="S2086"/>
    </row>
    <row r="2087" spans="19:19" x14ac:dyDescent="0.25">
      <c r="S2087"/>
    </row>
    <row r="2088" spans="19:19" x14ac:dyDescent="0.25">
      <c r="S2088"/>
    </row>
    <row r="2089" spans="19:19" x14ac:dyDescent="0.25">
      <c r="S2089"/>
    </row>
    <row r="2090" spans="19:19" x14ac:dyDescent="0.25">
      <c r="S2090"/>
    </row>
    <row r="2091" spans="19:19" x14ac:dyDescent="0.25">
      <c r="S2091"/>
    </row>
    <row r="2092" spans="19:19" x14ac:dyDescent="0.25">
      <c r="S2092"/>
    </row>
    <row r="2093" spans="19:19" x14ac:dyDescent="0.25">
      <c r="S2093"/>
    </row>
    <row r="2094" spans="19:19" x14ac:dyDescent="0.25">
      <c r="S2094"/>
    </row>
    <row r="2095" spans="19:19" x14ac:dyDescent="0.25">
      <c r="S2095"/>
    </row>
    <row r="2096" spans="19:19" x14ac:dyDescent="0.25">
      <c r="S2096"/>
    </row>
    <row r="2097" spans="19:19" x14ac:dyDescent="0.25">
      <c r="S2097"/>
    </row>
    <row r="2098" spans="19:19" x14ac:dyDescent="0.25">
      <c r="S2098"/>
    </row>
    <row r="2099" spans="19:19" x14ac:dyDescent="0.25">
      <c r="S2099"/>
    </row>
    <row r="2100" spans="19:19" x14ac:dyDescent="0.25">
      <c r="S2100"/>
    </row>
    <row r="2101" spans="19:19" x14ac:dyDescent="0.25">
      <c r="S2101"/>
    </row>
    <row r="2102" spans="19:19" x14ac:dyDescent="0.25">
      <c r="S2102"/>
    </row>
    <row r="2103" spans="19:19" x14ac:dyDescent="0.25">
      <c r="S2103"/>
    </row>
    <row r="2104" spans="19:19" x14ac:dyDescent="0.25">
      <c r="S2104"/>
    </row>
    <row r="2105" spans="19:19" x14ac:dyDescent="0.25">
      <c r="S2105"/>
    </row>
    <row r="2106" spans="19:19" x14ac:dyDescent="0.25">
      <c r="S2106"/>
    </row>
    <row r="2107" spans="19:19" x14ac:dyDescent="0.25">
      <c r="S2107"/>
    </row>
    <row r="2108" spans="19:19" x14ac:dyDescent="0.25">
      <c r="S2108"/>
    </row>
    <row r="2109" spans="19:19" x14ac:dyDescent="0.25">
      <c r="S2109"/>
    </row>
    <row r="2110" spans="19:19" x14ac:dyDescent="0.25">
      <c r="S2110"/>
    </row>
    <row r="2111" spans="19:19" x14ac:dyDescent="0.25">
      <c r="S2111"/>
    </row>
    <row r="2112" spans="19:19" x14ac:dyDescent="0.25">
      <c r="S2112"/>
    </row>
    <row r="2113" spans="19:19" x14ac:dyDescent="0.25">
      <c r="S2113"/>
    </row>
    <row r="2114" spans="19:19" x14ac:dyDescent="0.25">
      <c r="S2114"/>
    </row>
    <row r="2115" spans="19:19" x14ac:dyDescent="0.25">
      <c r="S2115"/>
    </row>
    <row r="2116" spans="19:19" x14ac:dyDescent="0.25">
      <c r="S2116"/>
    </row>
    <row r="2117" spans="19:19" x14ac:dyDescent="0.25">
      <c r="S2117"/>
    </row>
    <row r="2118" spans="19:19" x14ac:dyDescent="0.25">
      <c r="S2118"/>
    </row>
    <row r="2119" spans="19:19" x14ac:dyDescent="0.25">
      <c r="S2119"/>
    </row>
    <row r="2120" spans="19:19" x14ac:dyDescent="0.25">
      <c r="S2120"/>
    </row>
    <row r="2121" spans="19:19" x14ac:dyDescent="0.25">
      <c r="S2121"/>
    </row>
    <row r="2122" spans="19:19" x14ac:dyDescent="0.25">
      <c r="S2122"/>
    </row>
    <row r="2123" spans="19:19" x14ac:dyDescent="0.25">
      <c r="S2123"/>
    </row>
    <row r="2124" spans="19:19" x14ac:dyDescent="0.25">
      <c r="S2124"/>
    </row>
    <row r="2125" spans="19:19" x14ac:dyDescent="0.25">
      <c r="S2125"/>
    </row>
    <row r="2126" spans="19:19" x14ac:dyDescent="0.25">
      <c r="S2126"/>
    </row>
    <row r="2127" spans="19:19" x14ac:dyDescent="0.25">
      <c r="S2127"/>
    </row>
    <row r="2128" spans="19:19" x14ac:dyDescent="0.25">
      <c r="S2128"/>
    </row>
    <row r="2129" spans="19:19" x14ac:dyDescent="0.25">
      <c r="S2129"/>
    </row>
    <row r="2130" spans="19:19" x14ac:dyDescent="0.25">
      <c r="S2130"/>
    </row>
    <row r="2131" spans="19:19" x14ac:dyDescent="0.25">
      <c r="S2131"/>
    </row>
    <row r="2132" spans="19:19" x14ac:dyDescent="0.25">
      <c r="S2132"/>
    </row>
    <row r="2133" spans="19:19" x14ac:dyDescent="0.25">
      <c r="S2133"/>
    </row>
    <row r="2134" spans="19:19" x14ac:dyDescent="0.25">
      <c r="S2134"/>
    </row>
    <row r="2135" spans="19:19" x14ac:dyDescent="0.25">
      <c r="S2135"/>
    </row>
    <row r="2136" spans="19:19" x14ac:dyDescent="0.25">
      <c r="S2136"/>
    </row>
    <row r="2137" spans="19:19" x14ac:dyDescent="0.25">
      <c r="S2137"/>
    </row>
    <row r="2138" spans="19:19" x14ac:dyDescent="0.25">
      <c r="S2138"/>
    </row>
    <row r="2139" spans="19:19" x14ac:dyDescent="0.25">
      <c r="S2139"/>
    </row>
    <row r="2140" spans="19:19" x14ac:dyDescent="0.25">
      <c r="S2140"/>
    </row>
    <row r="2141" spans="19:19" x14ac:dyDescent="0.25">
      <c r="S2141"/>
    </row>
    <row r="2142" spans="19:19" x14ac:dyDescent="0.25">
      <c r="S2142"/>
    </row>
    <row r="2143" spans="19:19" x14ac:dyDescent="0.25">
      <c r="S2143"/>
    </row>
    <row r="2144" spans="19:19" x14ac:dyDescent="0.25">
      <c r="S2144"/>
    </row>
    <row r="2145" spans="19:19" x14ac:dyDescent="0.25">
      <c r="S2145"/>
    </row>
    <row r="2146" spans="19:19" x14ac:dyDescent="0.25">
      <c r="S2146"/>
    </row>
    <row r="2147" spans="19:19" x14ac:dyDescent="0.25">
      <c r="S2147"/>
    </row>
    <row r="2148" spans="19:19" x14ac:dyDescent="0.25">
      <c r="S2148"/>
    </row>
    <row r="2149" spans="19:19" x14ac:dyDescent="0.25">
      <c r="S2149"/>
    </row>
    <row r="2150" spans="19:19" x14ac:dyDescent="0.25">
      <c r="S2150"/>
    </row>
    <row r="2151" spans="19:19" x14ac:dyDescent="0.25">
      <c r="S2151"/>
    </row>
    <row r="2152" spans="19:19" x14ac:dyDescent="0.25">
      <c r="S2152"/>
    </row>
    <row r="2153" spans="19:19" x14ac:dyDescent="0.25">
      <c r="S2153"/>
    </row>
    <row r="2154" spans="19:19" x14ac:dyDescent="0.25">
      <c r="S2154"/>
    </row>
    <row r="2155" spans="19:19" x14ac:dyDescent="0.25">
      <c r="S2155"/>
    </row>
    <row r="2156" spans="19:19" x14ac:dyDescent="0.25">
      <c r="S2156"/>
    </row>
    <row r="2157" spans="19:19" x14ac:dyDescent="0.25">
      <c r="S2157"/>
    </row>
    <row r="2158" spans="19:19" x14ac:dyDescent="0.25">
      <c r="S2158"/>
    </row>
    <row r="2159" spans="19:19" x14ac:dyDescent="0.25">
      <c r="S2159"/>
    </row>
    <row r="2160" spans="19:19" x14ac:dyDescent="0.25">
      <c r="S2160"/>
    </row>
    <row r="2161" spans="19:19" x14ac:dyDescent="0.25">
      <c r="S2161"/>
    </row>
    <row r="2162" spans="19:19" x14ac:dyDescent="0.25">
      <c r="S2162"/>
    </row>
    <row r="2163" spans="19:19" x14ac:dyDescent="0.25">
      <c r="S2163"/>
    </row>
    <row r="2164" spans="19:19" x14ac:dyDescent="0.25">
      <c r="S2164"/>
    </row>
    <row r="2165" spans="19:19" x14ac:dyDescent="0.25">
      <c r="S2165"/>
    </row>
    <row r="2166" spans="19:19" x14ac:dyDescent="0.25">
      <c r="S2166"/>
    </row>
    <row r="2167" spans="19:19" x14ac:dyDescent="0.25">
      <c r="S2167"/>
    </row>
    <row r="2168" spans="19:19" x14ac:dyDescent="0.25">
      <c r="S2168"/>
    </row>
    <row r="2169" spans="19:19" x14ac:dyDescent="0.25">
      <c r="S2169"/>
    </row>
    <row r="2170" spans="19:19" x14ac:dyDescent="0.25">
      <c r="S2170"/>
    </row>
    <row r="2171" spans="19:19" x14ac:dyDescent="0.25">
      <c r="S2171"/>
    </row>
    <row r="2172" spans="19:19" x14ac:dyDescent="0.25">
      <c r="S2172"/>
    </row>
    <row r="2173" spans="19:19" x14ac:dyDescent="0.25">
      <c r="S2173"/>
    </row>
    <row r="2174" spans="19:19" x14ac:dyDescent="0.25">
      <c r="S2174"/>
    </row>
    <row r="2175" spans="19:19" x14ac:dyDescent="0.25">
      <c r="S2175"/>
    </row>
    <row r="2176" spans="19:19" x14ac:dyDescent="0.25">
      <c r="S2176"/>
    </row>
    <row r="2177" spans="19:19" x14ac:dyDescent="0.25">
      <c r="S2177"/>
    </row>
    <row r="2178" spans="19:19" x14ac:dyDescent="0.25">
      <c r="S2178"/>
    </row>
    <row r="2179" spans="19:19" x14ac:dyDescent="0.25">
      <c r="S2179"/>
    </row>
    <row r="2180" spans="19:19" x14ac:dyDescent="0.25">
      <c r="S2180"/>
    </row>
    <row r="2181" spans="19:19" x14ac:dyDescent="0.25">
      <c r="S2181"/>
    </row>
    <row r="2182" spans="19:19" x14ac:dyDescent="0.25">
      <c r="S2182"/>
    </row>
    <row r="2183" spans="19:19" x14ac:dyDescent="0.25">
      <c r="S2183"/>
    </row>
    <row r="2184" spans="19:19" x14ac:dyDescent="0.25">
      <c r="S2184"/>
    </row>
    <row r="2185" spans="19:19" x14ac:dyDescent="0.25">
      <c r="S2185"/>
    </row>
    <row r="2186" spans="19:19" x14ac:dyDescent="0.25">
      <c r="S2186"/>
    </row>
    <row r="2187" spans="19:19" x14ac:dyDescent="0.25">
      <c r="S2187"/>
    </row>
    <row r="2188" spans="19:19" x14ac:dyDescent="0.25">
      <c r="S2188"/>
    </row>
    <row r="2189" spans="19:19" x14ac:dyDescent="0.25">
      <c r="S2189"/>
    </row>
    <row r="2190" spans="19:19" x14ac:dyDescent="0.25">
      <c r="S2190"/>
    </row>
    <row r="2191" spans="19:19" x14ac:dyDescent="0.25">
      <c r="S2191"/>
    </row>
    <row r="2192" spans="19:19" x14ac:dyDescent="0.25">
      <c r="S2192"/>
    </row>
    <row r="2193" spans="19:19" x14ac:dyDescent="0.25">
      <c r="S2193"/>
    </row>
    <row r="2194" spans="19:19" x14ac:dyDescent="0.25">
      <c r="S2194"/>
    </row>
    <row r="2195" spans="19:19" x14ac:dyDescent="0.25">
      <c r="S2195"/>
    </row>
    <row r="2196" spans="19:19" x14ac:dyDescent="0.25">
      <c r="S2196"/>
    </row>
    <row r="2197" spans="19:19" x14ac:dyDescent="0.25">
      <c r="S2197"/>
    </row>
    <row r="2198" spans="19:19" x14ac:dyDescent="0.25">
      <c r="S2198"/>
    </row>
    <row r="2199" spans="19:19" x14ac:dyDescent="0.25">
      <c r="S2199"/>
    </row>
    <row r="2200" spans="19:19" x14ac:dyDescent="0.25">
      <c r="S2200"/>
    </row>
    <row r="2201" spans="19:19" x14ac:dyDescent="0.25">
      <c r="S2201"/>
    </row>
    <row r="2202" spans="19:19" x14ac:dyDescent="0.25">
      <c r="S2202"/>
    </row>
    <row r="2203" spans="19:19" x14ac:dyDescent="0.25">
      <c r="S2203"/>
    </row>
    <row r="2204" spans="19:19" x14ac:dyDescent="0.25">
      <c r="S2204"/>
    </row>
    <row r="2205" spans="19:19" x14ac:dyDescent="0.25">
      <c r="S2205"/>
    </row>
    <row r="2206" spans="19:19" x14ac:dyDescent="0.25">
      <c r="S2206"/>
    </row>
    <row r="2207" spans="19:19" x14ac:dyDescent="0.25">
      <c r="S2207"/>
    </row>
    <row r="2208" spans="19:19" x14ac:dyDescent="0.25">
      <c r="S2208"/>
    </row>
    <row r="2209" spans="19:19" x14ac:dyDescent="0.25">
      <c r="S2209"/>
    </row>
    <row r="2210" spans="19:19" x14ac:dyDescent="0.25">
      <c r="S2210"/>
    </row>
    <row r="2211" spans="19:19" x14ac:dyDescent="0.25">
      <c r="S2211"/>
    </row>
    <row r="2212" spans="19:19" x14ac:dyDescent="0.25">
      <c r="S2212"/>
    </row>
    <row r="2213" spans="19:19" x14ac:dyDescent="0.25">
      <c r="S2213"/>
    </row>
    <row r="2214" spans="19:19" x14ac:dyDescent="0.25">
      <c r="S2214"/>
    </row>
    <row r="2215" spans="19:19" x14ac:dyDescent="0.25">
      <c r="S2215"/>
    </row>
    <row r="2216" spans="19:19" x14ac:dyDescent="0.25">
      <c r="S2216"/>
    </row>
    <row r="2217" spans="19:19" x14ac:dyDescent="0.25">
      <c r="S2217"/>
    </row>
    <row r="2218" spans="19:19" x14ac:dyDescent="0.25">
      <c r="S2218"/>
    </row>
    <row r="2219" spans="19:19" x14ac:dyDescent="0.25">
      <c r="S2219"/>
    </row>
    <row r="2220" spans="19:19" x14ac:dyDescent="0.25">
      <c r="S2220"/>
    </row>
    <row r="2221" spans="19:19" x14ac:dyDescent="0.25">
      <c r="S2221"/>
    </row>
    <row r="2222" spans="19:19" x14ac:dyDescent="0.25">
      <c r="S2222"/>
    </row>
    <row r="2223" spans="19:19" x14ac:dyDescent="0.25">
      <c r="S2223"/>
    </row>
    <row r="2224" spans="19:19" x14ac:dyDescent="0.25">
      <c r="S2224"/>
    </row>
    <row r="2225" spans="19:19" x14ac:dyDescent="0.25">
      <c r="S2225"/>
    </row>
    <row r="2226" spans="19:19" x14ac:dyDescent="0.25">
      <c r="S2226"/>
    </row>
    <row r="2227" spans="19:19" x14ac:dyDescent="0.25">
      <c r="S2227"/>
    </row>
    <row r="2228" spans="19:19" x14ac:dyDescent="0.25">
      <c r="S2228"/>
    </row>
    <row r="2229" spans="19:19" x14ac:dyDescent="0.25">
      <c r="S2229"/>
    </row>
    <row r="2230" spans="19:19" x14ac:dyDescent="0.25">
      <c r="S2230"/>
    </row>
    <row r="2231" spans="19:19" x14ac:dyDescent="0.25">
      <c r="S2231"/>
    </row>
    <row r="2232" spans="19:19" x14ac:dyDescent="0.25">
      <c r="S2232"/>
    </row>
    <row r="2233" spans="19:19" x14ac:dyDescent="0.25">
      <c r="S2233"/>
    </row>
    <row r="2234" spans="19:19" x14ac:dyDescent="0.25">
      <c r="S2234"/>
    </row>
    <row r="2235" spans="19:19" x14ac:dyDescent="0.25">
      <c r="S2235"/>
    </row>
    <row r="2236" spans="19:19" x14ac:dyDescent="0.25">
      <c r="S2236"/>
    </row>
    <row r="2237" spans="19:19" x14ac:dyDescent="0.25">
      <c r="S2237"/>
    </row>
    <row r="2238" spans="19:19" x14ac:dyDescent="0.25">
      <c r="S2238"/>
    </row>
    <row r="2239" spans="19:19" x14ac:dyDescent="0.25">
      <c r="S2239"/>
    </row>
    <row r="2240" spans="19:19" x14ac:dyDescent="0.25">
      <c r="S2240"/>
    </row>
    <row r="2241" spans="19:19" x14ac:dyDescent="0.25">
      <c r="S2241"/>
    </row>
    <row r="2242" spans="19:19" x14ac:dyDescent="0.25">
      <c r="S2242"/>
    </row>
    <row r="2243" spans="19:19" x14ac:dyDescent="0.25">
      <c r="S2243"/>
    </row>
    <row r="2244" spans="19:19" x14ac:dyDescent="0.25">
      <c r="S2244"/>
    </row>
    <row r="2245" spans="19:19" x14ac:dyDescent="0.25">
      <c r="S2245"/>
    </row>
    <row r="2246" spans="19:19" x14ac:dyDescent="0.25">
      <c r="S2246"/>
    </row>
    <row r="2247" spans="19:19" x14ac:dyDescent="0.25">
      <c r="S2247"/>
    </row>
    <row r="2248" spans="19:19" x14ac:dyDescent="0.25">
      <c r="S2248"/>
    </row>
    <row r="2249" spans="19:19" x14ac:dyDescent="0.25">
      <c r="S2249"/>
    </row>
    <row r="2250" spans="19:19" x14ac:dyDescent="0.25">
      <c r="S2250"/>
    </row>
    <row r="2251" spans="19:19" x14ac:dyDescent="0.25">
      <c r="S2251"/>
    </row>
    <row r="2252" spans="19:19" x14ac:dyDescent="0.25">
      <c r="S2252"/>
    </row>
    <row r="2253" spans="19:19" x14ac:dyDescent="0.25">
      <c r="S2253"/>
    </row>
    <row r="2254" spans="19:19" x14ac:dyDescent="0.25">
      <c r="S2254"/>
    </row>
    <row r="2255" spans="19:19" x14ac:dyDescent="0.25">
      <c r="S2255"/>
    </row>
    <row r="2256" spans="19:19" x14ac:dyDescent="0.25">
      <c r="S2256"/>
    </row>
    <row r="2257" spans="19:19" x14ac:dyDescent="0.25">
      <c r="S2257"/>
    </row>
    <row r="2258" spans="19:19" x14ac:dyDescent="0.25">
      <c r="S2258"/>
    </row>
    <row r="2259" spans="19:19" x14ac:dyDescent="0.25">
      <c r="S2259"/>
    </row>
    <row r="2260" spans="19:19" x14ac:dyDescent="0.25">
      <c r="S2260"/>
    </row>
    <row r="2261" spans="19:19" x14ac:dyDescent="0.25">
      <c r="S2261"/>
    </row>
    <row r="2262" spans="19:19" x14ac:dyDescent="0.25">
      <c r="S2262"/>
    </row>
    <row r="2263" spans="19:19" x14ac:dyDescent="0.25">
      <c r="S2263"/>
    </row>
    <row r="2264" spans="19:19" x14ac:dyDescent="0.25">
      <c r="S2264"/>
    </row>
    <row r="2265" spans="19:19" x14ac:dyDescent="0.25">
      <c r="S2265"/>
    </row>
    <row r="2266" spans="19:19" x14ac:dyDescent="0.25">
      <c r="S2266"/>
    </row>
    <row r="2267" spans="19:19" x14ac:dyDescent="0.25">
      <c r="S2267"/>
    </row>
    <row r="2268" spans="19:19" x14ac:dyDescent="0.25">
      <c r="S2268"/>
    </row>
    <row r="2269" spans="19:19" x14ac:dyDescent="0.25">
      <c r="S2269"/>
    </row>
    <row r="2270" spans="19:19" x14ac:dyDescent="0.25">
      <c r="S2270"/>
    </row>
    <row r="2271" spans="19:19" x14ac:dyDescent="0.25">
      <c r="S2271"/>
    </row>
    <row r="2272" spans="19:19" x14ac:dyDescent="0.25">
      <c r="S2272"/>
    </row>
    <row r="2273" spans="19:19" x14ac:dyDescent="0.25">
      <c r="S2273"/>
    </row>
    <row r="2274" spans="19:19" x14ac:dyDescent="0.25">
      <c r="S2274"/>
    </row>
    <row r="2275" spans="19:19" x14ac:dyDescent="0.25">
      <c r="S2275"/>
    </row>
    <row r="2276" spans="19:19" x14ac:dyDescent="0.25">
      <c r="S2276"/>
    </row>
    <row r="2277" spans="19:19" x14ac:dyDescent="0.25">
      <c r="S2277"/>
    </row>
    <row r="2278" spans="19:19" x14ac:dyDescent="0.25">
      <c r="S2278"/>
    </row>
    <row r="2279" spans="19:19" x14ac:dyDescent="0.25">
      <c r="S2279"/>
    </row>
    <row r="2280" spans="19:19" x14ac:dyDescent="0.25">
      <c r="S2280"/>
    </row>
    <row r="2281" spans="19:19" x14ac:dyDescent="0.25">
      <c r="S2281"/>
    </row>
    <row r="2282" spans="19:19" x14ac:dyDescent="0.25">
      <c r="S2282"/>
    </row>
    <row r="2283" spans="19:19" x14ac:dyDescent="0.25">
      <c r="S2283"/>
    </row>
    <row r="2284" spans="19:19" x14ac:dyDescent="0.25">
      <c r="S2284"/>
    </row>
  </sheetData>
  <sortState ref="S2:S27">
    <sortCondition ref="S2"/>
  </sortState>
  <conditionalFormatting sqref="B43:G47">
    <cfRule type="colorScale" priority="5">
      <colorScale>
        <cfvo type="min"/>
        <cfvo type="max"/>
        <color rgb="FFFCFCFF"/>
        <color rgb="FFF8696B"/>
      </colorScale>
    </cfRule>
  </conditionalFormatting>
  <conditionalFormatting sqref="B43:AA47">
    <cfRule type="colorScale" priority="1">
      <colorScale>
        <cfvo type="min"/>
        <cfvo type="percentile" val="50"/>
        <cfvo type="max"/>
        <color rgb="FF63BE7B"/>
        <color rgb="FFFCFCFF"/>
        <color rgb="FFF8696B"/>
      </colorScale>
    </cfRule>
    <cfRule type="colorScale" priority="4">
      <colorScale>
        <cfvo type="min"/>
        <cfvo type="max"/>
        <color rgb="FFFCFCFF"/>
        <color rgb="FFF8696B"/>
      </colorScale>
    </cfRule>
  </conditionalFormatting>
  <conditionalFormatting sqref="B43:H47">
    <cfRule type="colorScale" priority="3">
      <colorScale>
        <cfvo type="percent" val="0"/>
        <cfvo type="percent" val="100"/>
        <color theme="0"/>
        <color rgb="FFFF0000"/>
      </colorScale>
    </cfRule>
  </conditionalFormatting>
  <conditionalFormatting sqref="B43:M47">
    <cfRule type="colorScale" priority="2">
      <colorScale>
        <cfvo type="min"/>
        <cfvo type="percentile" val="50"/>
        <cfvo type="max"/>
        <color rgb="FF63BE7B"/>
        <color rgb="FFFFEB84"/>
        <color rgb="FFF8696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topLeftCell="C1" zoomScaleNormal="100" workbookViewId="0">
      <selection activeCell="H11" sqref="H11"/>
    </sheetView>
  </sheetViews>
  <sheetFormatPr defaultRowHeight="15" x14ac:dyDescent="0.25"/>
  <cols>
    <col min="1" max="1" width="12.5703125" style="3" bestFit="1" customWidth="1"/>
    <col min="2" max="2" width="9.140625" style="3"/>
    <col min="3" max="3" width="11.5703125" style="3" bestFit="1" customWidth="1"/>
    <col min="4" max="4" width="9.140625" style="3"/>
    <col min="5" max="5" width="10.7109375" style="3" bestFit="1" customWidth="1"/>
    <col min="6" max="6" width="9.140625" style="3" bestFit="1" customWidth="1"/>
    <col min="7" max="7" width="9.140625" style="3"/>
    <col min="8" max="8" width="10" style="3" bestFit="1" customWidth="1"/>
    <col min="9" max="16384" width="9.140625" style="3"/>
  </cols>
  <sheetData>
    <row r="1" spans="1:15" ht="30" x14ac:dyDescent="0.25">
      <c r="A1" s="3" t="s">
        <v>821</v>
      </c>
      <c r="B1" s="3" t="s">
        <v>822</v>
      </c>
      <c r="E1" s="6" t="s">
        <v>815</v>
      </c>
      <c r="F1" s="6" t="s">
        <v>250</v>
      </c>
      <c r="G1" s="6" t="s">
        <v>299</v>
      </c>
      <c r="H1" s="6" t="s">
        <v>257</v>
      </c>
      <c r="I1" s="6" t="s">
        <v>270</v>
      </c>
      <c r="J1" s="3" t="s">
        <v>255</v>
      </c>
      <c r="K1" s="3" t="s">
        <v>268</v>
      </c>
      <c r="L1" s="3" t="s">
        <v>241</v>
      </c>
      <c r="M1" s="3" t="s">
        <v>249</v>
      </c>
      <c r="N1" s="3" t="s">
        <v>704</v>
      </c>
      <c r="O1" s="3" t="s">
        <v>238</v>
      </c>
    </row>
    <row r="2" spans="1:15" x14ac:dyDescent="0.25">
      <c r="A2" s="3" t="s">
        <v>250</v>
      </c>
      <c r="B2" s="3">
        <f>COUNTIFS(tutor_appointments!H:H,1,tutor_appointments!D:D,A2)</f>
        <v>85</v>
      </c>
      <c r="C2" s="15">
        <f>B2/973</f>
        <v>8.7358684480986645E-2</v>
      </c>
      <c r="E2" s="16">
        <v>41526</v>
      </c>
      <c r="F2" s="3">
        <f>COUNTIFS(tutor_appointments!H2:H163,1,tutor_appointments!D2:D163,Courses!F1)</f>
        <v>8</v>
      </c>
      <c r="G2" s="3">
        <f>COUNTIFS(tutor_appointments!H2:H163,1,tutor_appointments!D2:D163,Courses!G1)</f>
        <v>7</v>
      </c>
      <c r="H2" s="3">
        <f>COUNTIFS(tutor_appointments!H2:H163,1,tutor_appointments!D2:D163,Courses!H1)</f>
        <v>7</v>
      </c>
      <c r="I2" s="3">
        <f>COUNTIFS(tutor_appointments!H2:H163,1,tutor_appointments!D2:D163,Courses!I1)</f>
        <v>3</v>
      </c>
      <c r="J2" s="3">
        <f>COUNTIFS(tutor_appointments!H2:H163,1,tutor_appointments!D2:D163,Courses!J1)</f>
        <v>6</v>
      </c>
      <c r="K2" s="3">
        <f>COUNTIFS(tutor_appointments!H2:H163,1,tutor_appointments!D2:D163,Courses!K1)</f>
        <v>5</v>
      </c>
      <c r="L2" s="3">
        <f>COUNTIFS(tutor_appointments!H2:H163,1,tutor_appointments!D2:D163,Courses!L1)</f>
        <v>7</v>
      </c>
      <c r="M2" s="3">
        <f>COUNTIFS(tutor_appointments!H2:H163,1,tutor_appointments!D2:D163,Courses!M1)</f>
        <v>2</v>
      </c>
      <c r="N2" s="3">
        <f>COUNTIFS(tutor_appointments!H2:H163,1,tutor_appointments!D2:D163,Courses!N1)</f>
        <v>0</v>
      </c>
      <c r="O2" s="3">
        <f>COUNTIFS(tutor_appointments!H2:H163,1,tutor_appointments!D2:D163,Courses!O1)</f>
        <v>3</v>
      </c>
    </row>
    <row r="3" spans="1:15" x14ac:dyDescent="0.25">
      <c r="A3" s="3" t="s">
        <v>299</v>
      </c>
      <c r="B3" s="3">
        <f>COUNTIFS(tutor_appointments!H:H,1,tutor_appointments!D:D,A3)</f>
        <v>72</v>
      </c>
      <c r="C3" s="15">
        <f t="shared" ref="C3:C41" si="0">B3/973</f>
        <v>7.3997944501541624E-2</v>
      </c>
      <c r="E3" s="16">
        <v>41533</v>
      </c>
      <c r="F3" s="3">
        <f>COUNTIFS(tutor_appointments!H164:H324,1,tutor_appointments!D164:D324,Courses!F1)</f>
        <v>22</v>
      </c>
      <c r="G3" s="3">
        <f>COUNTIFS(tutor_appointments!H164:H324,1,tutor_appointments!D164:D324,Courses!G1)</f>
        <v>9</v>
      </c>
      <c r="H3" s="3">
        <f>COUNTIFS(tutor_appointments!H164:H324,1,tutor_appointments!D164:D324,Courses!H1)</f>
        <v>9</v>
      </c>
      <c r="I3" s="3">
        <f>COUNTIFS(tutor_appointments!H164:H324,1,tutor_appointments!D164:D324,Courses!I1)</f>
        <v>1</v>
      </c>
      <c r="J3" s="3">
        <f>COUNTIFS(tutor_appointments!H164:H324,1,tutor_appointments!D164:D324,Courses!J1)</f>
        <v>5</v>
      </c>
      <c r="K3" s="3">
        <f>COUNTIFS(tutor_appointments!H164:H324,1,tutor_appointments!D164:D324,Courses!K1)</f>
        <v>1</v>
      </c>
      <c r="L3" s="3">
        <f>COUNTIFS(tutor_appointments!H164:H324,1,tutor_appointments!D164:D324,Courses!L1)</f>
        <v>5</v>
      </c>
      <c r="M3" s="3">
        <f>COUNTIFS(tutor_appointments!H164:H324,1,tutor_appointments!D164:D324,Courses!M1)</f>
        <v>5</v>
      </c>
      <c r="N3" s="3">
        <f>COUNTIFS(tutor_appointments!H164:H324,1,tutor_appointments!D164:D324,Courses!N1)</f>
        <v>1</v>
      </c>
      <c r="O3" s="3">
        <f>COUNTIFS(tutor_appointments!H164:H324,1,tutor_appointments!D164:D324,Courses!O1)</f>
        <v>5</v>
      </c>
    </row>
    <row r="4" spans="1:15" x14ac:dyDescent="0.25">
      <c r="A4" s="3" t="s">
        <v>257</v>
      </c>
      <c r="B4" s="3">
        <f>COUNTIFS(tutor_appointments!H:H,1,tutor_appointments!D:D,A4)</f>
        <v>64</v>
      </c>
      <c r="C4" s="15">
        <f t="shared" si="0"/>
        <v>6.5775950668037E-2</v>
      </c>
      <c r="E4" s="16">
        <v>41540</v>
      </c>
      <c r="F4" s="3">
        <f>COUNTIFS(tutor_appointments!H325:H469,1,tutor_appointments!D325:D469,Courses!F1)</f>
        <v>17</v>
      </c>
      <c r="G4" s="3">
        <f>COUNTIFS(tutor_appointments!H325:H469,1,tutor_appointments!D325:D469,Courses!G1)</f>
        <v>7</v>
      </c>
      <c r="H4" s="3">
        <f>COUNTIFS(tutor_appointments!H325:H469,1,tutor_appointments!D325:D469,Courses!H1)</f>
        <v>3</v>
      </c>
      <c r="I4" s="3">
        <f>COUNTIFS(tutor_appointments!H325:H469,1,tutor_appointments!D325:D469,Courses!I1)</f>
        <v>6</v>
      </c>
      <c r="J4" s="3">
        <f>COUNTIFS(tutor_appointments!H325:H469,1,tutor_appointments!D325:D469,Courses!J1)</f>
        <v>5</v>
      </c>
      <c r="K4" s="3">
        <f>COUNTIFS(tutor_appointments!H325:H469,1,tutor_appointments!D325:D469,Courses!K1)</f>
        <v>0</v>
      </c>
      <c r="L4" s="3">
        <f>COUNTIFS(tutor_appointments!H325:H469,1,tutor_appointments!D325:D469,Courses!L1)</f>
        <v>3</v>
      </c>
      <c r="M4" s="3">
        <f>COUNTIFS(tutor_appointments!H325:H469,1,tutor_appointments!D325:D469,Courses!M1)</f>
        <v>2</v>
      </c>
      <c r="N4" s="3">
        <f>COUNTIFS(tutor_appointments!H325:H469,1,tutor_appointments!D325:D469,Courses!N1)</f>
        <v>0</v>
      </c>
      <c r="O4" s="3">
        <f>COUNTIFS(tutor_appointments!H325:H469,1,tutor_appointments!D325:D469,Courses!O1)</f>
        <v>6</v>
      </c>
    </row>
    <row r="5" spans="1:15" x14ac:dyDescent="0.25">
      <c r="A5" s="3" t="s">
        <v>270</v>
      </c>
      <c r="B5" s="3">
        <f>COUNTIFS(tutor_appointments!H:H,1,tutor_appointments!D:D,A5)</f>
        <v>59</v>
      </c>
      <c r="C5" s="15">
        <f t="shared" si="0"/>
        <v>6.0637204522096609E-2</v>
      </c>
      <c r="E5" s="16">
        <v>41547</v>
      </c>
      <c r="F5" s="3">
        <f>COUNTIFS(tutor_appointments!H470:H620,1,tutor_appointments!D470:D620,Courses!F1)</f>
        <v>10</v>
      </c>
      <c r="G5" s="3">
        <f>COUNTIFS(tutor_appointments!H470:H620,1,tutor_appointments!D470:D620,Courses!G1)</f>
        <v>1</v>
      </c>
      <c r="H5" s="3">
        <f>COUNTIFS(tutor_appointments!H470:H620,1,tutor_appointments!D470:D620,Courses!H1)</f>
        <v>7</v>
      </c>
      <c r="I5" s="3">
        <f>COUNTIFS(tutor_appointments!H470:H620,1,tutor_appointments!D470:D620,Courses!I1)</f>
        <v>12</v>
      </c>
      <c r="J5" s="3">
        <f>COUNTIFS(tutor_appointments!H470:H620,1,tutor_appointments!D470:D620,Courses!J1)</f>
        <v>4</v>
      </c>
      <c r="K5" s="3">
        <f>COUNTIFS(tutor_appointments!H470:H620,1,tutor_appointments!D470:D620,Courses!K1)</f>
        <v>8</v>
      </c>
      <c r="L5" s="3">
        <f>COUNTIFS(tutor_appointments!H470:H620,1,tutor_appointments!D470:D620,Courses!L1)</f>
        <v>2</v>
      </c>
      <c r="M5" s="3">
        <f>COUNTIFS(tutor_appointments!H470:H620,1,tutor_appointments!D470:D620,Courses!M1)</f>
        <v>5</v>
      </c>
      <c r="N5" s="3">
        <f>COUNTIFS(tutor_appointments!H470:H620,1,tutor_appointments!D470:D620,Courses!N1)</f>
        <v>1</v>
      </c>
      <c r="O5" s="3">
        <f>COUNTIFS(tutor_appointments!H470:H620,1,tutor_appointments!D470:D620,Courses!O1)</f>
        <v>3</v>
      </c>
    </row>
    <row r="6" spans="1:15" x14ac:dyDescent="0.25">
      <c r="A6" s="3" t="s">
        <v>255</v>
      </c>
      <c r="B6" s="3">
        <f>COUNTIFS(tutor_appointments!H:H,1,tutor_appointments!D:D,A6)</f>
        <v>55</v>
      </c>
      <c r="C6" s="15">
        <f t="shared" si="0"/>
        <v>5.6526207605344297E-2</v>
      </c>
      <c r="E6" s="16">
        <v>41554</v>
      </c>
      <c r="F6" s="3">
        <f>COUNTIFS(tutor_appointments!H621:H742,1,tutor_appointments!D621:D742,Courses!F1)</f>
        <v>1</v>
      </c>
      <c r="G6" s="3">
        <f>COUNTIFS(tutor_appointments!H621:H742,1,tutor_appointments!D621:D742,Courses!G1)</f>
        <v>2</v>
      </c>
      <c r="H6" s="3">
        <f>COUNTIFS(tutor_appointments!H621:H742,1,tutor_appointments!D621:D742,Courses!H1)</f>
        <v>6</v>
      </c>
      <c r="I6" s="3">
        <f>COUNTIFS(tutor_appointments!H621:H742,1,tutor_appointments!D621:D742,Courses!I1)</f>
        <v>1</v>
      </c>
      <c r="J6" s="3">
        <f>COUNTIFS(tutor_appointments!H621:H742,1,tutor_appointments!D621:D742,Courses!J1)</f>
        <v>2</v>
      </c>
      <c r="K6" s="3">
        <f>COUNTIFS(tutor_appointments!H621:H742,1,tutor_appointments!D621:D742,Courses!K1)</f>
        <v>2</v>
      </c>
      <c r="L6" s="3">
        <f>COUNTIFS(tutor_appointments!H621:H742,1,tutor_appointments!D621:D742,Courses!L1)</f>
        <v>6</v>
      </c>
      <c r="M6" s="3">
        <f>COUNTIFS(tutor_appointments!H621:H742,1,tutor_appointments!D621:D742,Courses!M1)</f>
        <v>5</v>
      </c>
      <c r="N6" s="3">
        <f>COUNTIFS(tutor_appointments!H621:H742,1,tutor_appointments!D621:D742,Courses!N1)</f>
        <v>6</v>
      </c>
      <c r="O6" s="3">
        <f>COUNTIFS(tutor_appointments!H621:H742,1,tutor_appointments!D621:D742,Courses!O1)</f>
        <v>2</v>
      </c>
    </row>
    <row r="7" spans="1:15" x14ac:dyDescent="0.25">
      <c r="A7" s="3" t="s">
        <v>268</v>
      </c>
      <c r="B7" s="3">
        <f>COUNTIFS(tutor_appointments!H:H,1,tutor_appointments!D:D,A7)</f>
        <v>53</v>
      </c>
      <c r="C7" s="15">
        <f t="shared" si="0"/>
        <v>5.4470709146968138E-2</v>
      </c>
      <c r="E7" s="16">
        <v>41561</v>
      </c>
      <c r="F7" s="3">
        <f>COUNTIFS(tutor_appointments!H743:H898,1,tutor_appointments!D743:D898,Courses!F1)</f>
        <v>3</v>
      </c>
      <c r="G7" s="3">
        <f>COUNTIFS(tutor_appointments!H743:H898,1,tutor_appointments!D743:D898,Courses!G1)</f>
        <v>10</v>
      </c>
      <c r="H7" s="3">
        <f>COUNTIFS(tutor_appointments!H743:H898,1,tutor_appointments!D743:D898,Courses!H1)</f>
        <v>6</v>
      </c>
      <c r="I7" s="3">
        <f>COUNTIFS(tutor_appointments!H743:H898,1,tutor_appointments!D743:D898,Courses!I1)</f>
        <v>2</v>
      </c>
      <c r="J7" s="3">
        <f>COUNTIFS(tutor_appointments!H743:H898,1,tutor_appointments!D743:D898,Courses!J1)</f>
        <v>2</v>
      </c>
      <c r="K7" s="3">
        <f>COUNTIFS(tutor_appointments!H743:H898,1,tutor_appointments!D743:D898,Courses!K1)</f>
        <v>5</v>
      </c>
      <c r="L7" s="3">
        <f>COUNTIFS(tutor_appointments!H743:H898,1,tutor_appointments!D743:D898,Courses!L1)</f>
        <v>6</v>
      </c>
      <c r="M7" s="3">
        <f>COUNTIFS(tutor_appointments!H743:H898,1,tutor_appointments!D743:D898,Courses!M1)</f>
        <v>2</v>
      </c>
      <c r="N7" s="3">
        <f>COUNTIFS(tutor_appointments!H743:H898,1,tutor_appointments!D743:D898,Courses!N1)</f>
        <v>5</v>
      </c>
      <c r="O7" s="3">
        <f>COUNTIFS(tutor_appointments!H743:H898,1,tutor_appointments!D743:D898,Courses!O1)</f>
        <v>2</v>
      </c>
    </row>
    <row r="8" spans="1:15" x14ac:dyDescent="0.25">
      <c r="A8" s="3" t="s">
        <v>241</v>
      </c>
      <c r="B8" s="3">
        <f>COUNTIFS(tutor_appointments!H:H,1,tutor_appointments!D:D,A8)</f>
        <v>51</v>
      </c>
      <c r="C8" s="15">
        <f t="shared" si="0"/>
        <v>5.2415210688591986E-2</v>
      </c>
      <c r="E8" s="16">
        <v>41568</v>
      </c>
      <c r="F8" s="3">
        <f>COUNTIFS(tutor_appointments!H899:H1044,1,tutor_appointments!D899:D1044,Courses!F1)</f>
        <v>3</v>
      </c>
      <c r="G8" s="3">
        <f>COUNTIFS(tutor_appointments!H899:H1044,1,tutor_appointments!D899:D1044,Courses!G1)</f>
        <v>10</v>
      </c>
      <c r="H8" s="3">
        <f>COUNTIFS(tutor_appointments!H899:H1044,1,tutor_appointments!D899:D1044,Courses!H1)</f>
        <v>4</v>
      </c>
      <c r="I8" s="3">
        <f>COUNTIFS(tutor_appointments!H899:H1044,1,tutor_appointments!D899:D1044,Courses!I1)</f>
        <v>12</v>
      </c>
      <c r="J8" s="3">
        <f>COUNTIFS(tutor_appointments!H899:H1044,1,tutor_appointments!D899:D1044,Courses!J1)</f>
        <v>10</v>
      </c>
      <c r="K8" s="3">
        <f>COUNTIFS(tutor_appointments!H899:H1044,1,tutor_appointments!D899:D1044,Courses!K1)</f>
        <v>5</v>
      </c>
      <c r="L8" s="3">
        <f>COUNTIFS(tutor_appointments!H899:H1044,1,tutor_appointments!D899:D1044,Courses!L1)</f>
        <v>5</v>
      </c>
      <c r="M8" s="3">
        <f>COUNTIFS(tutor_appointments!H899:H1044,1,tutor_appointments!D899:D1044,Courses!M1)</f>
        <v>3</v>
      </c>
      <c r="N8" s="3">
        <f>COUNTIFS(tutor_appointments!H899:H1044,1,tutor_appointments!D899:D1044,Courses!N1)</f>
        <v>4</v>
      </c>
      <c r="O8" s="3">
        <f>COUNTIFS(tutor_appointments!H899:H1044,1,tutor_appointments!D899:D1044,Courses!O1)</f>
        <v>0</v>
      </c>
    </row>
    <row r="9" spans="1:15" x14ac:dyDescent="0.25">
      <c r="A9" s="3" t="s">
        <v>249</v>
      </c>
      <c r="B9" s="3">
        <f>COUNTIFS(tutor_appointments!H:H,1,tutor_appointments!D:D,A9)</f>
        <v>47</v>
      </c>
      <c r="C9" s="15">
        <f t="shared" si="0"/>
        <v>4.8304213771839674E-2</v>
      </c>
      <c r="E9" s="16">
        <v>41575</v>
      </c>
      <c r="F9" s="3">
        <f>COUNTIFS(tutor_appointments!H1045:H1179,1,tutor_appointments!D1045:D1179,Courses!F1)</f>
        <v>5</v>
      </c>
      <c r="G9" s="3">
        <f>COUNTIFS(tutor_appointments!H1045:H1179,1,tutor_appointments!D1045:D1179,Courses!G1)</f>
        <v>9</v>
      </c>
      <c r="H9" s="3">
        <f>COUNTIFS(tutor_appointments!H1045:H1179,1,tutor_appointments!D1045:D1179,Courses!H1)</f>
        <v>5</v>
      </c>
      <c r="I9" s="3">
        <f>COUNTIFS(tutor_appointments!H1045:H1179,1,tutor_appointments!D1045:D1179,Courses!I1)</f>
        <v>0</v>
      </c>
      <c r="J9" s="3">
        <f>COUNTIFS(tutor_appointments!H1045:H1179,1,tutor_appointments!D1045:D1179,Courses!J1)</f>
        <v>10</v>
      </c>
      <c r="K9" s="3">
        <f>COUNTIFS(tutor_appointments!H1045:H1179,1,tutor_appointments!D1045:D1179,Courses!K1)</f>
        <v>7</v>
      </c>
      <c r="L9" s="3">
        <f>COUNTIFS(tutor_appointments!H1045:H1179,1,tutor_appointments!D1045:D1179,Courses!L1)</f>
        <v>5</v>
      </c>
      <c r="M9" s="3">
        <f>COUNTIFS(tutor_appointments!H1045:H1179,1,tutor_appointments!D1045:D1179,Courses!M1)</f>
        <v>3</v>
      </c>
      <c r="N9" s="3">
        <f>COUNTIFS(tutor_appointments!P1045:P1179,1,tutor_appointments!L1045:L1179,Courses!N1)</f>
        <v>0</v>
      </c>
      <c r="O9" s="3">
        <f>COUNTIFS(tutor_appointments!Q1045:Q1179,1,tutor_appointments!M1045:M1179,Courses!O1)</f>
        <v>0</v>
      </c>
    </row>
    <row r="10" spans="1:15" x14ac:dyDescent="0.25">
      <c r="A10" s="3" t="s">
        <v>704</v>
      </c>
      <c r="B10" s="3">
        <f>COUNTIFS(tutor_appointments!H:H,1,tutor_appointments!D:D,A10)</f>
        <v>33</v>
      </c>
      <c r="C10" s="15">
        <f t="shared" si="0"/>
        <v>3.391572456320658E-2</v>
      </c>
      <c r="E10" s="16">
        <v>41582</v>
      </c>
      <c r="F10" s="3">
        <f>COUNTIFS(tutor_appointments!H1180:H1329,1,tutor_appointments!D1180:D1329,Courses!F1)</f>
        <v>11</v>
      </c>
      <c r="G10" s="3">
        <f>COUNTIFS(tutor_appointments!H1180:H1329,1,tutor_appointments!D1180:D1329,Courses!G1)</f>
        <v>0</v>
      </c>
      <c r="H10" s="3">
        <f>COUNTIFS(tutor_appointments!H1180:H1329,1,tutor_appointments!D1180:D1329,Courses!H1)</f>
        <v>6</v>
      </c>
      <c r="I10" s="3">
        <f>COUNTIFS(tutor_appointments!H1180:H1329,1,tutor_appointments!D1180:D1329,Courses!I1)</f>
        <v>3</v>
      </c>
      <c r="J10" s="3">
        <f>COUNTIFS(tutor_appointments!H1180:H1329,1,tutor_appointments!D1180:D1329,Courses!J1)</f>
        <v>4</v>
      </c>
      <c r="K10" s="3">
        <f>COUNTIFS(tutor_appointments!H1180:H1329,1,tutor_appointments!D1180:D1329,Courses!K1)</f>
        <v>2</v>
      </c>
      <c r="L10" s="3">
        <f>COUNTIFS(tutor_appointments!H1180:H1329,1,tutor_appointments!D1180:D1329,Courses!L1)</f>
        <v>4</v>
      </c>
      <c r="M10" s="3">
        <f>COUNTIFS(tutor_appointments!H1180:H1329,1,tutor_appointments!D1180:D1329,Courses!M1)</f>
        <v>6</v>
      </c>
      <c r="N10" s="3">
        <f>COUNTIFS(tutor_appointments!H1180:H1329,1,tutor_appointments!D1180:D1329,Courses!N1)</f>
        <v>2</v>
      </c>
      <c r="O10" s="3">
        <f>COUNTIFS(tutor_appointments!H1180:H1329,1,tutor_appointments!D1180:D1329,Courses!O1)</f>
        <v>0</v>
      </c>
    </row>
    <row r="11" spans="1:15" x14ac:dyDescent="0.25">
      <c r="A11" s="3" t="s">
        <v>238</v>
      </c>
      <c r="B11" s="3">
        <f>COUNTIFS(tutor_appointments!H:H,1,tutor_appointments!D:D,A11)</f>
        <v>32</v>
      </c>
      <c r="C11" s="15">
        <f t="shared" si="0"/>
        <v>3.28879753340185E-2</v>
      </c>
      <c r="E11" s="16">
        <v>41589</v>
      </c>
      <c r="F11" s="3">
        <f>COUNTIFS(tutor_appointments!H1330:H1495,1,tutor_appointments!D1330:D1495,Courses!F1)</f>
        <v>1</v>
      </c>
      <c r="G11" s="3">
        <f>COUNTIFS(tutor_appointments!H1330:H1495,1,tutor_appointments!D1330:D1495,Courses!G1)</f>
        <v>6</v>
      </c>
      <c r="H11" s="3">
        <f>COUNTIFS(tutor_appointments!H1330:H1495,1,tutor_appointments!D1330:D1495,Courses!H1)</f>
        <v>6</v>
      </c>
      <c r="I11" s="3">
        <f>COUNTIFS(tutor_appointments!H1330:H1495,1,tutor_appointments!D1330:D1495,Courses!I1)</f>
        <v>8</v>
      </c>
      <c r="J11" s="3">
        <f>COUNTIFS(tutor_appointments!H1330:H1495,1,tutor_appointments!D1330:D1495,Courses!J1)</f>
        <v>3</v>
      </c>
      <c r="K11" s="3">
        <f>COUNTIFS(tutor_appointments!H1330:H1495,1,tutor_appointments!D1330:D1495,Courses!K1)</f>
        <v>10</v>
      </c>
      <c r="L11" s="3">
        <f>COUNTIFS(tutor_appointments!H1330:H1495,1,tutor_appointments!D1330:D1495,Courses!L1)</f>
        <v>2</v>
      </c>
      <c r="M11" s="3">
        <f>COUNTIFS(tutor_appointments!H1330:H1495,1,tutor_appointments!D1330:D1495,Courses!M1)</f>
        <v>5</v>
      </c>
      <c r="N11" s="3">
        <f>COUNTIFS(tutor_appointments!H1330:H1495,1,tutor_appointments!D1330:D1495,Courses!N1)</f>
        <v>4</v>
      </c>
      <c r="O11" s="3">
        <f>COUNTIFS(tutor_appointments!H1330:H1495,1,tutor_appointments!D1330:D1495,Courses!O1)</f>
        <v>4</v>
      </c>
    </row>
    <row r="12" spans="1:15" x14ac:dyDescent="0.25">
      <c r="A12" s="3" t="s">
        <v>276</v>
      </c>
      <c r="B12" s="3">
        <f>COUNTIFS(tutor_appointments!H:H,1,tutor_appointments!D:D,A12)</f>
        <v>28</v>
      </c>
      <c r="C12" s="15">
        <f t="shared" si="0"/>
        <v>2.8776978417266189E-2</v>
      </c>
      <c r="E12" s="16">
        <v>41596</v>
      </c>
      <c r="F12" s="3">
        <f>COUNTIFS(tutor_appointments!H1496:H1665,1,tutor_appointments!D1496:D1665,Courses!F1)</f>
        <v>0</v>
      </c>
      <c r="G12" s="3">
        <f>COUNTIFS(tutor_appointments!H1496:H1665,1,tutor_appointments!D1496:D1665,Courses!G1)</f>
        <v>3</v>
      </c>
      <c r="H12" s="3">
        <f>COUNTIFS(tutor_appointments!H1496:H1665,1,tutor_appointments!D1496:D1665,Courses!H1)</f>
        <v>3</v>
      </c>
      <c r="I12" s="3">
        <f>COUNTIFS(tutor_appointments!H1496:H1665,1,tutor_appointments!D1496:D1665,Courses!I1)</f>
        <v>2</v>
      </c>
      <c r="J12" s="3">
        <f>COUNTIFS(tutor_appointments!H1496:H1665,1,tutor_appointments!D1496:D1665,Courses!J1)</f>
        <v>1</v>
      </c>
      <c r="K12" s="3">
        <f>COUNTIFS(tutor_appointments!H1496:H1665,1,tutor_appointments!D1496:D1665,Courses!K1)</f>
        <v>2</v>
      </c>
      <c r="L12" s="3">
        <f>COUNTIFS(tutor_appointments!H1496:H1665,1,tutor_appointments!D1496:D1665,Courses!L1)</f>
        <v>2</v>
      </c>
      <c r="M12" s="3">
        <f>COUNTIFS(tutor_appointments!H1496:H1665,1,tutor_appointments!D1496:D1665,Courses!M1)</f>
        <v>2</v>
      </c>
      <c r="N12" s="3">
        <f>COUNTIFS(tutor_appointments!H1496:H1665,1,tutor_appointments!D1496:D1665,Courses!N1)</f>
        <v>2</v>
      </c>
      <c r="O12" s="3">
        <f>COUNTIFS(tutor_appointments!H1496:H1665,1,tutor_appointments!D1496:D1665,Courses!O1)</f>
        <v>2</v>
      </c>
    </row>
    <row r="13" spans="1:15" x14ac:dyDescent="0.25">
      <c r="A13" s="3" t="s">
        <v>240</v>
      </c>
      <c r="B13" s="3">
        <f>COUNTIFS(tutor_appointments!H:H,1,tutor_appointments!D:D,A13)</f>
        <v>27</v>
      </c>
      <c r="C13" s="15">
        <f t="shared" si="0"/>
        <v>2.7749229188078109E-2</v>
      </c>
      <c r="E13" s="16">
        <v>41603</v>
      </c>
      <c r="F13" s="3">
        <f>COUNTIFS(tutor_appointments!H1666:H1673,1,tutor_appointments!D1666:D1673,Courses!F1)</f>
        <v>0</v>
      </c>
      <c r="G13" s="3">
        <f>COUNTIFS(tutor_appointments!H1666:H1673,1,tutor_appointments!D1666:D1673,Courses!G1)</f>
        <v>3</v>
      </c>
      <c r="H13" s="3">
        <f>COUNTIFS(tutor_appointments!H1666:H1673,1,tutor_appointments!D1666:D1673,Courses!H1)</f>
        <v>0</v>
      </c>
      <c r="I13" s="3">
        <f>COUNTIFS(tutor_appointments!H1666:H1673,1,tutor_appointments!D1666:D1673,Courses!I1)</f>
        <v>0</v>
      </c>
      <c r="J13" s="3">
        <f>COUNTIFS(tutor_appointments!H1666:H1673,1,tutor_appointments!D1666:D1673,Courses!J1)</f>
        <v>0</v>
      </c>
      <c r="K13" s="3">
        <f>COUNTIFS(tutor_appointments!H1666:H1673,1,tutor_appointments!D1666:D1673,Courses!K1)</f>
        <v>0</v>
      </c>
      <c r="L13" s="3">
        <f>COUNTIFS(tutor_appointments!H1666:H1673,1,tutor_appointments!D1666:D1673,Courses!L1)</f>
        <v>0</v>
      </c>
      <c r="M13" s="3">
        <f>COUNTIFS(tutor_appointments!H1666:H1673,1,tutor_appointments!D1666:D1673,Courses!M1)</f>
        <v>0</v>
      </c>
      <c r="N13" s="3">
        <f>COUNTIFS(tutor_appointments!H1666:H1673,1,tutor_appointments!D1666:D1673,Courses!N1)</f>
        <v>0</v>
      </c>
      <c r="O13" s="3">
        <f>COUNTIFS(tutor_appointments!H1666:H1673,1,tutor_appointments!D1666:D1673,Courses!O1)</f>
        <v>0</v>
      </c>
    </row>
    <row r="14" spans="1:15" x14ac:dyDescent="0.25">
      <c r="A14" s="3" t="s">
        <v>448</v>
      </c>
      <c r="B14" s="3">
        <f>COUNTIFS(tutor_appointments!H:H,1,tutor_appointments!D:D,A14)</f>
        <v>27</v>
      </c>
      <c r="C14" s="15">
        <f t="shared" si="0"/>
        <v>2.7749229188078109E-2</v>
      </c>
      <c r="E14" s="16">
        <v>41610</v>
      </c>
      <c r="F14" s="3">
        <f>COUNTIFS(tutor_appointments!H1674:H1824,1,tutor_appointments!D1674:D1824,Courses!F1)</f>
        <v>4</v>
      </c>
      <c r="G14" s="3">
        <f>COUNTIFS(tutor_appointments!H1674:H1824,1,tutor_appointments!D1674:D1824,Courses!G1)</f>
        <v>5</v>
      </c>
      <c r="H14" s="3">
        <f>COUNTIFS(tutor_appointments!H1674:H1824,1,tutor_appointments!D1674:D1824,Courses!H1)</f>
        <v>2</v>
      </c>
      <c r="I14" s="3">
        <f>COUNTIFS(tutor_appointments!H1674:H1824,1,tutor_appointments!D1674:D1824,Courses!I1)</f>
        <v>9</v>
      </c>
      <c r="J14" s="3">
        <f>COUNTIFS(tutor_appointments!H1674:H1824,1,tutor_appointments!D1674:D1824,Courses!J1)</f>
        <v>3</v>
      </c>
      <c r="K14" s="3">
        <f>COUNTIFS(tutor_appointments!H1674:H1824,1,tutor_appointments!D1674:D1824,Courses!K1)</f>
        <v>6</v>
      </c>
      <c r="L14" s="3">
        <f>COUNTIFS(tutor_appointments!H1674:H1824,1,tutor_appointments!D1674:D1824,Courses!L1)</f>
        <v>4</v>
      </c>
      <c r="M14" s="3">
        <f>COUNTIFS(tutor_appointments!H1674:H1824,1,tutor_appointments!D1674:D1824,Courses!M1)</f>
        <v>7</v>
      </c>
      <c r="N14" s="3">
        <f>COUNTIFS(tutor_appointments!H1674:H1824,1,tutor_appointments!D1674:D1824,Courses!N1)</f>
        <v>2</v>
      </c>
      <c r="O14" s="3">
        <f>COUNTIFS(tutor_appointments!H1674:H1824,1,tutor_appointments!D1674:D1824,Courses!O1)</f>
        <v>1</v>
      </c>
    </row>
    <row r="15" spans="1:15" x14ac:dyDescent="0.25">
      <c r="A15" s="3" t="s">
        <v>247</v>
      </c>
      <c r="B15" s="3">
        <f>COUNTIFS(tutor_appointments!H:H,1,tutor_appointments!D:D,A15)</f>
        <v>26</v>
      </c>
      <c r="C15" s="15">
        <f t="shared" si="0"/>
        <v>2.6721479958890029E-2</v>
      </c>
      <c r="F15" s="3">
        <f t="shared" ref="F15:O15" si="1">SUM(F2:F14)</f>
        <v>85</v>
      </c>
      <c r="G15" s="3">
        <f t="shared" si="1"/>
        <v>72</v>
      </c>
      <c r="H15" s="3">
        <f t="shared" si="1"/>
        <v>64</v>
      </c>
      <c r="I15" s="3">
        <f t="shared" si="1"/>
        <v>59</v>
      </c>
      <c r="J15" s="3">
        <f t="shared" si="1"/>
        <v>55</v>
      </c>
      <c r="K15" s="3">
        <f t="shared" si="1"/>
        <v>53</v>
      </c>
      <c r="L15" s="3">
        <f t="shared" si="1"/>
        <v>51</v>
      </c>
      <c r="M15" s="3">
        <f t="shared" si="1"/>
        <v>47</v>
      </c>
      <c r="N15" s="3">
        <f t="shared" si="1"/>
        <v>27</v>
      </c>
      <c r="O15" s="3">
        <f t="shared" si="1"/>
        <v>28</v>
      </c>
    </row>
    <row r="16" spans="1:15" ht="30" x14ac:dyDescent="0.25">
      <c r="A16" s="3" t="s">
        <v>443</v>
      </c>
      <c r="B16" s="3">
        <f>COUNTIFS(tutor_appointments!H:H,1,tutor_appointments!D:D,A16)</f>
        <v>25</v>
      </c>
      <c r="C16" s="15">
        <f t="shared" si="0"/>
        <v>2.5693730729701953E-2</v>
      </c>
      <c r="E16" s="3" t="s">
        <v>1815</v>
      </c>
      <c r="F16" s="3">
        <v>27</v>
      </c>
      <c r="G16" s="3">
        <v>19</v>
      </c>
      <c r="H16" s="3">
        <v>35</v>
      </c>
      <c r="I16" s="3">
        <v>18</v>
      </c>
      <c r="J16" s="3">
        <v>18</v>
      </c>
      <c r="K16" s="3">
        <v>16</v>
      </c>
      <c r="L16" s="3">
        <v>10</v>
      </c>
      <c r="M16" s="3">
        <v>18</v>
      </c>
      <c r="N16" s="3">
        <v>4</v>
      </c>
      <c r="O16" s="3">
        <v>11</v>
      </c>
    </row>
    <row r="17" spans="1:15" x14ac:dyDescent="0.25">
      <c r="A17" s="3" t="s">
        <v>273</v>
      </c>
      <c r="B17" s="3">
        <f>COUNTIFS(tutor_appointments!H:H,1,tutor_appointments!D:D,A17)</f>
        <v>23</v>
      </c>
      <c r="C17" s="15">
        <f t="shared" si="0"/>
        <v>2.3638232271325797E-2</v>
      </c>
    </row>
    <row r="18" spans="1:15" x14ac:dyDescent="0.25">
      <c r="A18" s="3" t="s">
        <v>529</v>
      </c>
      <c r="B18" s="3">
        <f>COUNTIFS(tutor_appointments!H:H,1,tutor_appointments!D:D,A18)</f>
        <v>23</v>
      </c>
      <c r="C18" s="15">
        <f t="shared" si="0"/>
        <v>2.3638232271325797E-2</v>
      </c>
    </row>
    <row r="19" spans="1:15" x14ac:dyDescent="0.25">
      <c r="A19" s="3" t="s">
        <v>433</v>
      </c>
      <c r="B19" s="3">
        <f>COUNTIFS(tutor_appointments!H:H,1,tutor_appointments!D:D,A19)</f>
        <v>21</v>
      </c>
      <c r="C19" s="15">
        <f t="shared" si="0"/>
        <v>2.1582733812949641E-2</v>
      </c>
    </row>
    <row r="20" spans="1:15" x14ac:dyDescent="0.25">
      <c r="A20" s="3" t="s">
        <v>245</v>
      </c>
      <c r="B20" s="3">
        <f>COUNTIFS(tutor_appointments!H:H,1,tutor_appointments!D:D,A20)</f>
        <v>21</v>
      </c>
      <c r="C20" s="15">
        <f t="shared" si="0"/>
        <v>2.1582733812949641E-2</v>
      </c>
    </row>
    <row r="21" spans="1:15" x14ac:dyDescent="0.25">
      <c r="A21" s="3" t="s">
        <v>284</v>
      </c>
      <c r="B21" s="3">
        <f>COUNTIFS(tutor_appointments!H:H,1,tutor_appointments!D:D,A21)</f>
        <v>19</v>
      </c>
      <c r="C21" s="15">
        <f t="shared" si="0"/>
        <v>1.9527235354573486E-2</v>
      </c>
    </row>
    <row r="22" spans="1:15" x14ac:dyDescent="0.25">
      <c r="A22" s="3" t="s">
        <v>286</v>
      </c>
      <c r="B22" s="3">
        <f>COUNTIFS(tutor_appointments!H:H,1,tutor_appointments!D:D,A22)</f>
        <v>17</v>
      </c>
      <c r="C22" s="15">
        <f t="shared" si="0"/>
        <v>1.7471736896197326E-2</v>
      </c>
    </row>
    <row r="23" spans="1:15" ht="30" x14ac:dyDescent="0.25">
      <c r="A23" s="3" t="s">
        <v>236</v>
      </c>
      <c r="B23" s="3">
        <f>COUNTIFS(tutor_appointments!H:H,1,tutor_appointments!D:D,A23)</f>
        <v>16</v>
      </c>
      <c r="C23" s="15">
        <f t="shared" si="0"/>
        <v>1.644398766700925E-2</v>
      </c>
      <c r="F23" s="6" t="s">
        <v>250</v>
      </c>
      <c r="G23" s="6" t="s">
        <v>299</v>
      </c>
      <c r="H23" s="6" t="s">
        <v>257</v>
      </c>
      <c r="I23" s="6" t="s">
        <v>270</v>
      </c>
      <c r="J23" s="3" t="s">
        <v>255</v>
      </c>
      <c r="K23" s="3" t="s">
        <v>268</v>
      </c>
      <c r="L23" s="3" t="s">
        <v>241</v>
      </c>
      <c r="M23" s="3" t="s">
        <v>249</v>
      </c>
      <c r="N23" s="3" t="s">
        <v>704</v>
      </c>
      <c r="O23" s="3" t="s">
        <v>238</v>
      </c>
    </row>
    <row r="24" spans="1:15" x14ac:dyDescent="0.25">
      <c r="A24" s="3" t="s">
        <v>317</v>
      </c>
      <c r="B24" s="3">
        <f>COUNTIFS(tutor_appointments!H:H,1,tutor_appointments!D:D,A24)</f>
        <v>14</v>
      </c>
      <c r="C24" s="15">
        <f t="shared" si="0"/>
        <v>1.4388489208633094E-2</v>
      </c>
      <c r="E24" s="16">
        <v>41554</v>
      </c>
      <c r="F24" s="3">
        <v>1</v>
      </c>
      <c r="G24" s="3">
        <v>2</v>
      </c>
      <c r="H24" s="3">
        <v>6</v>
      </c>
      <c r="I24" s="3">
        <v>1</v>
      </c>
      <c r="J24" s="3">
        <v>2</v>
      </c>
      <c r="K24" s="3">
        <v>2</v>
      </c>
      <c r="L24" s="3">
        <v>6</v>
      </c>
      <c r="M24" s="3">
        <v>5</v>
      </c>
      <c r="N24" s="3">
        <v>6</v>
      </c>
      <c r="O24" s="3">
        <v>2</v>
      </c>
    </row>
    <row r="25" spans="1:15" x14ac:dyDescent="0.25">
      <c r="A25" s="3" t="s">
        <v>335</v>
      </c>
      <c r="B25" s="3">
        <f>COUNTIFS(tutor_appointments!H:H,1,tutor_appointments!D:D,A25)</f>
        <v>11</v>
      </c>
      <c r="C25" s="15">
        <f t="shared" si="0"/>
        <v>1.1305241521068859E-2</v>
      </c>
      <c r="E25" s="16">
        <v>41561</v>
      </c>
      <c r="F25" s="3">
        <v>3</v>
      </c>
      <c r="G25" s="3">
        <v>10</v>
      </c>
      <c r="H25" s="3">
        <v>6</v>
      </c>
      <c r="I25" s="3">
        <v>2</v>
      </c>
      <c r="J25" s="3">
        <v>2</v>
      </c>
      <c r="K25" s="3">
        <v>5</v>
      </c>
      <c r="L25" s="3">
        <v>6</v>
      </c>
      <c r="M25" s="3">
        <v>2</v>
      </c>
      <c r="N25" s="3">
        <v>5</v>
      </c>
      <c r="O25" s="3">
        <v>2</v>
      </c>
    </row>
    <row r="26" spans="1:15" x14ac:dyDescent="0.25">
      <c r="A26" s="3" t="s">
        <v>475</v>
      </c>
      <c r="B26" s="3">
        <f>COUNTIFS(tutor_appointments!H:H,1,tutor_appointments!D:D,A26)</f>
        <v>11</v>
      </c>
      <c r="C26" s="15">
        <f t="shared" si="0"/>
        <v>1.1305241521068859E-2</v>
      </c>
      <c r="E26" s="16">
        <v>41568</v>
      </c>
      <c r="F26" s="3">
        <v>3</v>
      </c>
      <c r="G26" s="3">
        <v>10</v>
      </c>
      <c r="H26" s="3">
        <v>4</v>
      </c>
      <c r="I26" s="3">
        <v>12</v>
      </c>
      <c r="J26" s="3">
        <v>10</v>
      </c>
      <c r="K26" s="3">
        <v>5</v>
      </c>
      <c r="L26" s="3">
        <v>5</v>
      </c>
      <c r="M26" s="3">
        <v>3</v>
      </c>
      <c r="N26" s="3">
        <v>4</v>
      </c>
      <c r="O26" s="3">
        <v>0</v>
      </c>
    </row>
    <row r="27" spans="1:15" x14ac:dyDescent="0.25">
      <c r="A27" s="3" t="s">
        <v>436</v>
      </c>
      <c r="B27" s="3">
        <f>COUNTIFS(tutor_appointments!H:H,1,tutor_appointments!D:D,A27)</f>
        <v>10</v>
      </c>
      <c r="C27" s="15">
        <f t="shared" si="0"/>
        <v>1.0277492291880781E-2</v>
      </c>
      <c r="E27" s="16">
        <v>41575</v>
      </c>
      <c r="F27" s="3">
        <v>5</v>
      </c>
      <c r="G27" s="3">
        <v>9</v>
      </c>
      <c r="H27" s="3">
        <v>5</v>
      </c>
      <c r="I27" s="3">
        <v>0</v>
      </c>
      <c r="J27" s="3">
        <v>10</v>
      </c>
      <c r="K27" s="3">
        <v>7</v>
      </c>
      <c r="L27" s="3">
        <v>5</v>
      </c>
      <c r="M27" s="3">
        <v>3</v>
      </c>
      <c r="N27" s="3">
        <v>0</v>
      </c>
      <c r="O27" s="3">
        <v>0</v>
      </c>
    </row>
    <row r="28" spans="1:15" x14ac:dyDescent="0.25">
      <c r="A28" s="3" t="s">
        <v>434</v>
      </c>
      <c r="B28" s="3">
        <f>COUNTIFS(tutor_appointments!H:H,1,tutor_appointments!D:D,A28)</f>
        <v>10</v>
      </c>
      <c r="C28" s="15">
        <f t="shared" si="0"/>
        <v>1.0277492291880781E-2</v>
      </c>
      <c r="E28" s="16">
        <v>41582</v>
      </c>
      <c r="F28" s="3">
        <v>11</v>
      </c>
      <c r="G28" s="3">
        <v>0</v>
      </c>
      <c r="H28" s="3">
        <v>6</v>
      </c>
      <c r="I28" s="3">
        <v>3</v>
      </c>
      <c r="J28" s="3">
        <v>4</v>
      </c>
      <c r="K28" s="3">
        <v>2</v>
      </c>
      <c r="L28" s="3">
        <v>4</v>
      </c>
      <c r="M28" s="3">
        <v>6</v>
      </c>
      <c r="N28" s="3">
        <v>2</v>
      </c>
      <c r="O28" s="3">
        <v>0</v>
      </c>
    </row>
    <row r="29" spans="1:15" x14ac:dyDescent="0.25">
      <c r="A29" s="3" t="s">
        <v>243</v>
      </c>
      <c r="B29" s="3">
        <f>COUNTIFS(tutor_appointments!H:H,1,tutor_appointments!D:D,A29)</f>
        <v>10</v>
      </c>
      <c r="C29" s="15">
        <f t="shared" si="0"/>
        <v>1.0277492291880781E-2</v>
      </c>
      <c r="E29" s="16">
        <v>41589</v>
      </c>
      <c r="F29" s="3">
        <v>1</v>
      </c>
      <c r="G29" s="3">
        <v>6</v>
      </c>
      <c r="H29" s="3">
        <v>6</v>
      </c>
      <c r="I29" s="3">
        <v>8</v>
      </c>
      <c r="J29" s="3">
        <v>3</v>
      </c>
      <c r="K29" s="3">
        <v>10</v>
      </c>
      <c r="L29" s="3">
        <v>2</v>
      </c>
      <c r="M29" s="3">
        <v>5</v>
      </c>
      <c r="N29" s="3">
        <v>4</v>
      </c>
      <c r="O29" s="3">
        <v>4</v>
      </c>
    </row>
    <row r="30" spans="1:15" x14ac:dyDescent="0.25">
      <c r="A30" s="3" t="s">
        <v>252</v>
      </c>
      <c r="B30" s="3">
        <f>COUNTIFS(tutor_appointments!H:H,1,tutor_appointments!D:D,A30)</f>
        <v>9</v>
      </c>
      <c r="C30" s="15">
        <f t="shared" si="0"/>
        <v>9.249743062692703E-3</v>
      </c>
      <c r="E30" s="16">
        <v>41596</v>
      </c>
      <c r="F30" s="3">
        <v>0</v>
      </c>
      <c r="G30" s="3">
        <v>3</v>
      </c>
      <c r="H30" s="3">
        <v>3</v>
      </c>
      <c r="I30" s="3">
        <v>2</v>
      </c>
      <c r="J30" s="3">
        <v>1</v>
      </c>
      <c r="K30" s="3">
        <v>2</v>
      </c>
      <c r="L30" s="3">
        <v>2</v>
      </c>
      <c r="M30" s="3">
        <v>2</v>
      </c>
      <c r="N30" s="3">
        <v>2</v>
      </c>
      <c r="O30" s="3">
        <v>2</v>
      </c>
    </row>
    <row r="31" spans="1:15" x14ac:dyDescent="0.25">
      <c r="A31" s="3" t="s">
        <v>264</v>
      </c>
      <c r="B31" s="3">
        <f>COUNTIFS(tutor_appointments!H:H,1,tutor_appointments!D:D,A31)</f>
        <v>8</v>
      </c>
      <c r="C31" s="15">
        <f t="shared" si="0"/>
        <v>8.2219938335046251E-3</v>
      </c>
      <c r="E31" s="16">
        <v>41603</v>
      </c>
      <c r="F31" s="3">
        <v>0</v>
      </c>
      <c r="G31" s="3">
        <v>3</v>
      </c>
      <c r="H31" s="3">
        <v>0</v>
      </c>
      <c r="I31" s="3">
        <v>0</v>
      </c>
      <c r="J31" s="3">
        <v>0</v>
      </c>
      <c r="K31" s="3">
        <v>0</v>
      </c>
      <c r="L31" s="3">
        <v>0</v>
      </c>
      <c r="M31" s="3">
        <v>0</v>
      </c>
      <c r="N31" s="3">
        <v>0</v>
      </c>
      <c r="O31" s="3">
        <v>0</v>
      </c>
    </row>
    <row r="32" spans="1:15" x14ac:dyDescent="0.25">
      <c r="A32" s="3" t="s">
        <v>287</v>
      </c>
      <c r="B32" s="3">
        <f>COUNTIFS(tutor_appointments!H:H,1,tutor_appointments!D:D,A32)</f>
        <v>7</v>
      </c>
      <c r="C32" s="15">
        <f t="shared" si="0"/>
        <v>7.1942446043165471E-3</v>
      </c>
      <c r="E32" s="16">
        <v>41610</v>
      </c>
      <c r="F32" s="3">
        <v>4</v>
      </c>
      <c r="G32" s="3">
        <v>5</v>
      </c>
      <c r="H32" s="3">
        <v>2</v>
      </c>
      <c r="I32" s="3">
        <v>9</v>
      </c>
      <c r="J32" s="3">
        <v>3</v>
      </c>
      <c r="K32" s="3">
        <v>6</v>
      </c>
      <c r="L32" s="3">
        <v>4</v>
      </c>
      <c r="M32" s="3">
        <v>7</v>
      </c>
      <c r="N32" s="3">
        <v>2</v>
      </c>
      <c r="O32" s="3">
        <v>1</v>
      </c>
    </row>
    <row r="33" spans="1:15" x14ac:dyDescent="0.25">
      <c r="A33" s="3" t="s">
        <v>302</v>
      </c>
      <c r="B33" s="3">
        <f>COUNTIFS(tutor_appointments!H:H,1,tutor_appointments!D:D,A33)</f>
        <v>7</v>
      </c>
      <c r="C33" s="15">
        <f t="shared" si="0"/>
        <v>7.1942446043165471E-3</v>
      </c>
      <c r="F33" s="3">
        <f>SUM(F24:F32)</f>
        <v>28</v>
      </c>
      <c r="G33" s="3">
        <f t="shared" ref="G33:O33" si="2">SUM(G24:G32)</f>
        <v>48</v>
      </c>
      <c r="H33" s="3">
        <f t="shared" si="2"/>
        <v>38</v>
      </c>
      <c r="I33" s="3">
        <f t="shared" si="2"/>
        <v>37</v>
      </c>
      <c r="J33" s="3">
        <f t="shared" si="2"/>
        <v>35</v>
      </c>
      <c r="K33" s="3">
        <f t="shared" si="2"/>
        <v>39</v>
      </c>
      <c r="L33" s="3">
        <f t="shared" si="2"/>
        <v>34</v>
      </c>
      <c r="M33" s="3">
        <f t="shared" si="2"/>
        <v>33</v>
      </c>
      <c r="N33" s="3">
        <f t="shared" si="2"/>
        <v>25</v>
      </c>
      <c r="O33" s="3">
        <f t="shared" si="2"/>
        <v>11</v>
      </c>
    </row>
    <row r="34" spans="1:15" x14ac:dyDescent="0.25">
      <c r="A34" s="3" t="s">
        <v>262</v>
      </c>
      <c r="B34" s="3">
        <f>COUNTIFS(tutor_appointments!H:H,1,tutor_appointments!D:D,A34)</f>
        <v>6</v>
      </c>
      <c r="C34" s="15">
        <f t="shared" si="0"/>
        <v>6.1664953751284684E-3</v>
      </c>
    </row>
    <row r="35" spans="1:15" x14ac:dyDescent="0.25">
      <c r="A35" s="3" t="s">
        <v>541</v>
      </c>
      <c r="B35" s="3">
        <f>COUNTIFS(tutor_appointments!H:H,1,tutor_appointments!D:D,A35)</f>
        <v>4</v>
      </c>
      <c r="C35" s="15">
        <f t="shared" si="0"/>
        <v>4.1109969167523125E-3</v>
      </c>
    </row>
    <row r="36" spans="1:15" x14ac:dyDescent="0.25">
      <c r="A36" s="3" t="s">
        <v>484</v>
      </c>
      <c r="B36" s="3">
        <f>COUNTIFS(tutor_appointments!H:H,1,tutor_appointments!D:D,A36)</f>
        <v>3</v>
      </c>
      <c r="C36" s="15">
        <f t="shared" si="0"/>
        <v>3.0832476875642342E-3</v>
      </c>
    </row>
    <row r="37" spans="1:15" s="6" customFormat="1" x14ac:dyDescent="0.25">
      <c r="A37" s="6" t="s">
        <v>326</v>
      </c>
      <c r="B37" s="6">
        <f>COUNTIFS(tutor_appointments!H:H,1,tutor_appointments!D:D,A37)</f>
        <v>3</v>
      </c>
      <c r="C37" s="15">
        <f t="shared" si="0"/>
        <v>3.0832476875642342E-3</v>
      </c>
    </row>
    <row r="38" spans="1:15" x14ac:dyDescent="0.25">
      <c r="A38" s="3" t="s">
        <v>289</v>
      </c>
      <c r="B38" s="3">
        <f>COUNTIFS(tutor_appointments!H:H,1,tutor_appointments!D:D,A38)</f>
        <v>3</v>
      </c>
      <c r="C38" s="15">
        <f t="shared" si="0"/>
        <v>3.0832476875642342E-3</v>
      </c>
    </row>
    <row r="39" spans="1:15" x14ac:dyDescent="0.25">
      <c r="A39" s="3" t="s">
        <v>511</v>
      </c>
      <c r="B39" s="3">
        <f>COUNTIFS(tutor_appointments!H:H,1,tutor_appointments!D:D,A39)</f>
        <v>2</v>
      </c>
      <c r="C39" s="15">
        <f t="shared" si="0"/>
        <v>2.0554984583761563E-3</v>
      </c>
    </row>
    <row r="40" spans="1:15" x14ac:dyDescent="0.25">
      <c r="A40" s="3" t="s">
        <v>320</v>
      </c>
      <c r="B40" s="3">
        <f>COUNTIFS(tutor_appointments!H:H,1,tutor_appointments!D:D,A40)</f>
        <v>2</v>
      </c>
      <c r="C40" s="15">
        <f t="shared" si="0"/>
        <v>2.0554984583761563E-3</v>
      </c>
    </row>
    <row r="41" spans="1:15" x14ac:dyDescent="0.25">
      <c r="A41" s="3" t="s">
        <v>266</v>
      </c>
      <c r="B41" s="3">
        <f>COUNTIFS(tutor_appointments!H:H,1,tutor_appointments!D:D,A41)</f>
        <v>2</v>
      </c>
      <c r="C41" s="15">
        <f t="shared" si="0"/>
        <v>2.0554984583761563E-3</v>
      </c>
    </row>
  </sheetData>
  <autoFilter ref="A1:B41">
    <sortState ref="A2:B41">
      <sortCondition descending="1" ref="B1:B41"/>
    </sortState>
  </autoFilter>
  <sortState ref="A1:D41">
    <sortCondition ref="A1"/>
  </sortState>
  <conditionalFormatting sqref="F2:O14">
    <cfRule type="cellIs" dxfId="28" priority="1" operator="greaterThan">
      <formula>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466"/>
  <sheetViews>
    <sheetView zoomScale="60" zoomScaleNormal="60" workbookViewId="0">
      <selection activeCell="N5" sqref="N5"/>
    </sheetView>
  </sheetViews>
  <sheetFormatPr defaultRowHeight="15" x14ac:dyDescent="0.25"/>
  <cols>
    <col min="1" max="1" width="19.42578125" style="18" bestFit="1" customWidth="1"/>
    <col min="2" max="2" width="24.85546875" style="18" bestFit="1" customWidth="1"/>
    <col min="3" max="3" width="29" style="18" bestFit="1" customWidth="1"/>
    <col min="4" max="4" width="15.42578125" style="18" bestFit="1" customWidth="1"/>
    <col min="5" max="5" width="17" style="18" bestFit="1" customWidth="1"/>
    <col min="6" max="11" width="9.140625" style="18"/>
    <col min="12" max="12" width="27.5703125" style="18" bestFit="1" customWidth="1"/>
    <col min="13" max="13" width="21.5703125" style="18" bestFit="1" customWidth="1"/>
    <col min="14" max="14" width="11.140625" style="18" bestFit="1" customWidth="1"/>
    <col min="15" max="15" width="9.140625" style="18"/>
    <col min="16" max="16" width="11.140625" style="18" bestFit="1" customWidth="1"/>
    <col min="17" max="17" width="5.140625" style="18" bestFit="1" customWidth="1"/>
    <col min="18" max="16384" width="9.140625" style="18"/>
  </cols>
  <sheetData>
    <row r="1" spans="1:18" x14ac:dyDescent="0.25">
      <c r="A1" s="18" t="s">
        <v>0</v>
      </c>
      <c r="B1" s="18" t="s">
        <v>1</v>
      </c>
      <c r="C1" s="18" t="s">
        <v>2</v>
      </c>
      <c r="D1" s="18" t="s">
        <v>4</v>
      </c>
      <c r="E1" s="18" t="s">
        <v>5</v>
      </c>
      <c r="F1" s="18" t="s">
        <v>6</v>
      </c>
      <c r="G1" s="18" t="s">
        <v>7</v>
      </c>
      <c r="H1" s="18" t="s">
        <v>8</v>
      </c>
      <c r="I1" s="18" t="s">
        <v>9</v>
      </c>
      <c r="J1" s="18" t="s">
        <v>10</v>
      </c>
      <c r="K1" s="18" t="s">
        <v>11</v>
      </c>
      <c r="L1" s="18" t="s">
        <v>12</v>
      </c>
      <c r="M1" s="18" t="s">
        <v>13</v>
      </c>
      <c r="N1" s="18" t="s">
        <v>1859</v>
      </c>
    </row>
    <row r="2" spans="1:18" ht="15" customHeight="1" x14ac:dyDescent="0.25">
      <c r="A2" s="19">
        <v>41533</v>
      </c>
      <c r="B2" s="20">
        <v>0.60416666666666663</v>
      </c>
      <c r="C2" s="18" t="s">
        <v>241</v>
      </c>
      <c r="D2" s="18">
        <v>0</v>
      </c>
      <c r="E2" s="18">
        <v>0</v>
      </c>
      <c r="F2" s="18">
        <v>1</v>
      </c>
      <c r="G2" s="18">
        <v>0</v>
      </c>
      <c r="H2" s="18" t="s">
        <v>30</v>
      </c>
      <c r="I2" s="18" t="s">
        <v>31</v>
      </c>
      <c r="J2" s="18" t="s">
        <v>185</v>
      </c>
      <c r="K2" s="18" t="s">
        <v>186</v>
      </c>
      <c r="L2" s="18" t="s">
        <v>187</v>
      </c>
      <c r="M2" s="18" t="s">
        <v>25</v>
      </c>
      <c r="N2" s="21" t="s">
        <v>1858</v>
      </c>
      <c r="P2" s="18" t="s">
        <v>1858</v>
      </c>
      <c r="Q2" s="18">
        <v>32</v>
      </c>
      <c r="R2" s="23">
        <f>Q2/Q5</f>
        <v>9.4117647058823528E-2</v>
      </c>
    </row>
    <row r="3" spans="1:18" ht="15" customHeight="1" x14ac:dyDescent="0.25">
      <c r="A3" s="19">
        <v>41533</v>
      </c>
      <c r="B3" s="20">
        <v>0.625</v>
      </c>
      <c r="C3" s="18" t="s">
        <v>241</v>
      </c>
      <c r="D3" s="18">
        <v>0</v>
      </c>
      <c r="E3" s="18">
        <v>0</v>
      </c>
      <c r="F3" s="18">
        <v>1</v>
      </c>
      <c r="G3" s="18">
        <v>0</v>
      </c>
      <c r="H3" s="18" t="s">
        <v>30</v>
      </c>
      <c r="I3" s="18" t="s">
        <v>31</v>
      </c>
      <c r="J3" s="18" t="s">
        <v>185</v>
      </c>
      <c r="K3" s="18" t="s">
        <v>186</v>
      </c>
      <c r="L3" s="18" t="s">
        <v>187</v>
      </c>
      <c r="M3" s="18" t="s">
        <v>25</v>
      </c>
      <c r="N3" s="21" t="s">
        <v>1858</v>
      </c>
      <c r="P3" s="18" t="s">
        <v>1856</v>
      </c>
      <c r="Q3" s="18">
        <v>199</v>
      </c>
      <c r="R3" s="23">
        <f>Q3/Q5</f>
        <v>0.58529411764705885</v>
      </c>
    </row>
    <row r="4" spans="1:18" ht="45" customHeight="1" x14ac:dyDescent="0.25">
      <c r="A4" s="19">
        <v>41533</v>
      </c>
      <c r="B4" s="20">
        <v>0.64583333333333337</v>
      </c>
      <c r="C4" s="18" t="s">
        <v>243</v>
      </c>
      <c r="D4" s="18">
        <v>0</v>
      </c>
      <c r="E4" s="18">
        <v>0</v>
      </c>
      <c r="F4" s="18">
        <v>1</v>
      </c>
      <c r="G4" s="18">
        <v>0</v>
      </c>
      <c r="H4" s="18" t="s">
        <v>30</v>
      </c>
      <c r="I4" s="18" t="s">
        <v>31</v>
      </c>
      <c r="J4" s="18" t="s">
        <v>428</v>
      </c>
      <c r="K4" s="18" t="s">
        <v>429</v>
      </c>
      <c r="L4" s="18" t="s">
        <v>430</v>
      </c>
      <c r="M4" s="18" t="s">
        <v>25</v>
      </c>
      <c r="N4" s="21" t="s">
        <v>1858</v>
      </c>
      <c r="P4" s="18" t="s">
        <v>1857</v>
      </c>
      <c r="Q4" s="18">
        <v>101</v>
      </c>
      <c r="R4" s="23">
        <f>Q4/Q5</f>
        <v>0.29705882352941176</v>
      </c>
    </row>
    <row r="5" spans="1:18" ht="45" customHeight="1" x14ac:dyDescent="0.25">
      <c r="A5" s="19">
        <v>41533</v>
      </c>
      <c r="B5" s="20">
        <v>0.64583333333333337</v>
      </c>
      <c r="C5" s="18" t="s">
        <v>299</v>
      </c>
      <c r="D5" s="18">
        <v>0</v>
      </c>
      <c r="E5" s="18">
        <v>0</v>
      </c>
      <c r="F5" s="18">
        <v>1</v>
      </c>
      <c r="G5" s="18">
        <v>0</v>
      </c>
      <c r="H5" s="18" t="s">
        <v>30</v>
      </c>
      <c r="I5" s="18" t="s">
        <v>31</v>
      </c>
      <c r="J5" s="18" t="s">
        <v>124</v>
      </c>
      <c r="K5" s="18" t="s">
        <v>125</v>
      </c>
      <c r="L5" s="18" t="s">
        <v>126</v>
      </c>
      <c r="M5" s="18" t="s">
        <v>21</v>
      </c>
      <c r="N5" s="21" t="s">
        <v>1858</v>
      </c>
      <c r="Q5" s="18">
        <v>340</v>
      </c>
    </row>
    <row r="6" spans="1:18" ht="15" customHeight="1" x14ac:dyDescent="0.25">
      <c r="A6" s="19">
        <v>41533</v>
      </c>
      <c r="B6" s="20">
        <v>0.66666666666666663</v>
      </c>
      <c r="C6" s="18" t="s">
        <v>250</v>
      </c>
      <c r="D6" s="18">
        <v>0</v>
      </c>
      <c r="E6" s="18">
        <v>0</v>
      </c>
      <c r="F6" s="18">
        <v>1</v>
      </c>
      <c r="G6" s="18">
        <v>1</v>
      </c>
      <c r="H6" s="18" t="s">
        <v>30</v>
      </c>
      <c r="I6" s="18" t="s">
        <v>31</v>
      </c>
      <c r="J6" s="18" t="s">
        <v>95</v>
      </c>
      <c r="K6" s="18" t="s">
        <v>431</v>
      </c>
      <c r="L6" s="18" t="s">
        <v>432</v>
      </c>
      <c r="M6" s="18" t="s">
        <v>25</v>
      </c>
      <c r="N6" s="21" t="s">
        <v>1858</v>
      </c>
    </row>
    <row r="7" spans="1:18" ht="15" customHeight="1" x14ac:dyDescent="0.25">
      <c r="A7" s="19">
        <v>41534</v>
      </c>
      <c r="B7" s="20">
        <v>0.70833333333333337</v>
      </c>
      <c r="C7" s="18" t="s">
        <v>245</v>
      </c>
      <c r="D7" s="18">
        <v>0</v>
      </c>
      <c r="E7" s="18">
        <v>0</v>
      </c>
      <c r="F7" s="18">
        <v>1</v>
      </c>
      <c r="G7" s="18">
        <v>0</v>
      </c>
      <c r="H7" s="18" t="s">
        <v>39</v>
      </c>
      <c r="I7" s="18" t="s">
        <v>40</v>
      </c>
      <c r="J7" s="18" t="s">
        <v>48</v>
      </c>
      <c r="K7" s="18" t="s">
        <v>49</v>
      </c>
      <c r="L7" s="18" t="s">
        <v>50</v>
      </c>
      <c r="M7" s="18" t="s">
        <v>51</v>
      </c>
      <c r="N7" s="21" t="s">
        <v>1858</v>
      </c>
    </row>
    <row r="8" spans="1:18" ht="30" customHeight="1" x14ac:dyDescent="0.25">
      <c r="A8" s="19">
        <v>41534</v>
      </c>
      <c r="B8" s="20">
        <v>0.75</v>
      </c>
      <c r="C8" s="18" t="s">
        <v>270</v>
      </c>
      <c r="D8" s="18">
        <v>0</v>
      </c>
      <c r="E8" s="18">
        <v>0</v>
      </c>
      <c r="F8" s="18">
        <v>1</v>
      </c>
      <c r="G8" s="18">
        <v>0</v>
      </c>
      <c r="H8" s="18" t="s">
        <v>39</v>
      </c>
      <c r="I8" s="18" t="s">
        <v>40</v>
      </c>
      <c r="J8" s="18" t="s">
        <v>48</v>
      </c>
      <c r="K8" s="18" t="s">
        <v>49</v>
      </c>
      <c r="L8" s="18" t="s">
        <v>50</v>
      </c>
      <c r="M8" s="18" t="s">
        <v>51</v>
      </c>
      <c r="N8" s="21" t="s">
        <v>1858</v>
      </c>
    </row>
    <row r="9" spans="1:18" ht="15" customHeight="1" x14ac:dyDescent="0.25">
      <c r="A9" s="19">
        <v>41536</v>
      </c>
      <c r="B9" s="20">
        <v>0.58333333333333337</v>
      </c>
      <c r="C9" s="18" t="s">
        <v>436</v>
      </c>
      <c r="D9" s="18">
        <v>0</v>
      </c>
      <c r="E9" s="18">
        <v>0</v>
      </c>
      <c r="F9" s="18">
        <v>1</v>
      </c>
      <c r="G9" s="18">
        <v>1</v>
      </c>
      <c r="H9" s="18" t="s">
        <v>69</v>
      </c>
      <c r="I9" s="18" t="s">
        <v>70</v>
      </c>
      <c r="J9" s="18" t="s">
        <v>397</v>
      </c>
      <c r="K9" s="18" t="s">
        <v>398</v>
      </c>
      <c r="L9" s="18" t="s">
        <v>399</v>
      </c>
      <c r="M9" s="18" t="s">
        <v>25</v>
      </c>
      <c r="N9" s="21" t="s">
        <v>1858</v>
      </c>
    </row>
    <row r="10" spans="1:18" ht="15" customHeight="1" x14ac:dyDescent="0.25">
      <c r="A10" s="19">
        <v>41536</v>
      </c>
      <c r="B10" s="20">
        <v>0.79166666666666663</v>
      </c>
      <c r="C10" s="18" t="s">
        <v>299</v>
      </c>
      <c r="D10" s="18">
        <v>0</v>
      </c>
      <c r="E10" s="18">
        <v>0</v>
      </c>
      <c r="F10" s="18">
        <v>1</v>
      </c>
      <c r="G10" s="18">
        <v>0</v>
      </c>
      <c r="H10" s="18" t="s">
        <v>57</v>
      </c>
      <c r="I10" s="18" t="s">
        <v>58</v>
      </c>
      <c r="J10" s="18" t="s">
        <v>408</v>
      </c>
      <c r="K10" s="18" t="s">
        <v>409</v>
      </c>
      <c r="L10" s="18" t="s">
        <v>410</v>
      </c>
      <c r="M10" s="18" t="s">
        <v>25</v>
      </c>
      <c r="N10" s="21" t="s">
        <v>1858</v>
      </c>
    </row>
    <row r="11" spans="1:18" ht="15" customHeight="1" x14ac:dyDescent="0.25">
      <c r="A11" s="19">
        <v>41541</v>
      </c>
      <c r="B11" s="20">
        <v>0.54166666666666663</v>
      </c>
      <c r="C11" s="18" t="s">
        <v>245</v>
      </c>
      <c r="D11" s="18">
        <v>0</v>
      </c>
      <c r="E11" s="18">
        <v>0</v>
      </c>
      <c r="F11" s="18">
        <v>1</v>
      </c>
      <c r="G11" s="18">
        <v>1</v>
      </c>
      <c r="H11" s="18" t="s">
        <v>39</v>
      </c>
      <c r="I11" s="18" t="s">
        <v>40</v>
      </c>
      <c r="J11" s="18" t="s">
        <v>392</v>
      </c>
      <c r="K11" s="18" t="s">
        <v>113</v>
      </c>
      <c r="L11" s="18" t="s">
        <v>393</v>
      </c>
      <c r="M11" s="18" t="s">
        <v>51</v>
      </c>
      <c r="N11" s="21" t="s">
        <v>1858</v>
      </c>
    </row>
    <row r="12" spans="1:18" ht="15" customHeight="1" x14ac:dyDescent="0.25">
      <c r="A12" s="19">
        <v>41541</v>
      </c>
      <c r="B12" s="20">
        <v>0.66666666666666663</v>
      </c>
      <c r="C12" s="18" t="s">
        <v>245</v>
      </c>
      <c r="D12" s="18">
        <v>0</v>
      </c>
      <c r="E12" s="18">
        <v>0</v>
      </c>
      <c r="F12" s="18">
        <v>1</v>
      </c>
      <c r="G12" s="18">
        <v>0</v>
      </c>
      <c r="H12" s="18" t="s">
        <v>39</v>
      </c>
      <c r="I12" s="18" t="s">
        <v>40</v>
      </c>
      <c r="J12" s="18" t="s">
        <v>41</v>
      </c>
      <c r="K12" s="18" t="s">
        <v>42</v>
      </c>
      <c r="L12" s="18" t="s">
        <v>43</v>
      </c>
      <c r="M12" s="18" t="s">
        <v>25</v>
      </c>
      <c r="N12" s="21" t="s">
        <v>1858</v>
      </c>
    </row>
    <row r="13" spans="1:18" ht="15" customHeight="1" x14ac:dyDescent="0.25">
      <c r="A13" s="19">
        <v>41541</v>
      </c>
      <c r="B13" s="20">
        <v>0.6875</v>
      </c>
      <c r="C13" s="18" t="s">
        <v>245</v>
      </c>
      <c r="D13" s="18">
        <v>0</v>
      </c>
      <c r="E13" s="18">
        <v>0</v>
      </c>
      <c r="F13" s="18">
        <v>1</v>
      </c>
      <c r="G13" s="18">
        <v>0</v>
      </c>
      <c r="H13" s="18" t="s">
        <v>39</v>
      </c>
      <c r="I13" s="18" t="s">
        <v>40</v>
      </c>
      <c r="J13" s="18" t="s">
        <v>41</v>
      </c>
      <c r="K13" s="18" t="s">
        <v>42</v>
      </c>
      <c r="L13" s="18" t="s">
        <v>43</v>
      </c>
      <c r="M13" s="18" t="s">
        <v>25</v>
      </c>
      <c r="N13" s="21" t="s">
        <v>1858</v>
      </c>
    </row>
    <row r="14" spans="1:18" ht="15" customHeight="1" x14ac:dyDescent="0.25">
      <c r="A14" s="19">
        <v>41543</v>
      </c>
      <c r="B14" s="20">
        <v>0.6875</v>
      </c>
      <c r="C14" s="18" t="s">
        <v>250</v>
      </c>
      <c r="D14" s="18">
        <v>0</v>
      </c>
      <c r="E14" s="18">
        <v>0</v>
      </c>
      <c r="F14" s="18">
        <v>1</v>
      </c>
      <c r="G14" s="18">
        <v>0</v>
      </c>
      <c r="H14" s="18" t="s">
        <v>81</v>
      </c>
      <c r="I14" s="18" t="s">
        <v>82</v>
      </c>
      <c r="J14" s="18" t="s">
        <v>220</v>
      </c>
      <c r="K14" s="18" t="s">
        <v>221</v>
      </c>
      <c r="L14" s="18" t="s">
        <v>222</v>
      </c>
      <c r="M14" s="18" t="s">
        <v>29</v>
      </c>
      <c r="N14" s="21" t="s">
        <v>1858</v>
      </c>
    </row>
    <row r="15" spans="1:18" ht="15" customHeight="1" x14ac:dyDescent="0.25">
      <c r="A15" s="19">
        <v>41543</v>
      </c>
      <c r="B15" s="20">
        <v>0.70833333333333337</v>
      </c>
      <c r="C15" s="18" t="s">
        <v>250</v>
      </c>
      <c r="D15" s="18">
        <v>0</v>
      </c>
      <c r="E15" s="18">
        <v>0</v>
      </c>
      <c r="F15" s="18">
        <v>1</v>
      </c>
      <c r="G15" s="18">
        <v>0</v>
      </c>
      <c r="H15" s="18" t="s">
        <v>81</v>
      </c>
      <c r="I15" s="18" t="s">
        <v>82</v>
      </c>
      <c r="J15" s="18" t="s">
        <v>220</v>
      </c>
      <c r="K15" s="18" t="s">
        <v>221</v>
      </c>
      <c r="L15" s="18" t="s">
        <v>222</v>
      </c>
      <c r="M15" s="18" t="s">
        <v>29</v>
      </c>
      <c r="N15" s="21" t="s">
        <v>1858</v>
      </c>
    </row>
    <row r="16" spans="1:18" ht="15" customHeight="1" x14ac:dyDescent="0.25">
      <c r="A16" s="19">
        <v>41549</v>
      </c>
      <c r="B16" s="20">
        <v>0.66666666666666663</v>
      </c>
      <c r="C16" s="18" t="s">
        <v>247</v>
      </c>
      <c r="D16" s="18">
        <v>0</v>
      </c>
      <c r="E16" s="18">
        <v>0</v>
      </c>
      <c r="F16" s="18">
        <v>1</v>
      </c>
      <c r="G16" s="18">
        <v>0</v>
      </c>
      <c r="H16" s="18" t="s">
        <v>39</v>
      </c>
      <c r="I16" s="18" t="s">
        <v>40</v>
      </c>
      <c r="J16" s="18" t="s">
        <v>575</v>
      </c>
      <c r="K16" s="18" t="s">
        <v>576</v>
      </c>
      <c r="L16" s="18" t="s">
        <v>577</v>
      </c>
      <c r="M16" s="18" t="s">
        <v>29</v>
      </c>
      <c r="N16" s="21" t="s">
        <v>1858</v>
      </c>
    </row>
    <row r="17" spans="1:14" ht="15" customHeight="1" x14ac:dyDescent="0.25">
      <c r="A17" s="19">
        <v>41549</v>
      </c>
      <c r="B17" s="20">
        <v>0.6875</v>
      </c>
      <c r="C17" s="18" t="s">
        <v>270</v>
      </c>
      <c r="D17" s="18">
        <v>0</v>
      </c>
      <c r="E17" s="18">
        <v>0</v>
      </c>
      <c r="F17" s="18">
        <v>1</v>
      </c>
      <c r="G17" s="18">
        <v>0</v>
      </c>
      <c r="H17" s="18" t="s">
        <v>39</v>
      </c>
      <c r="I17" s="18" t="s">
        <v>40</v>
      </c>
      <c r="J17" s="18" t="s">
        <v>366</v>
      </c>
      <c r="K17" s="18" t="s">
        <v>367</v>
      </c>
      <c r="L17" s="18" t="s">
        <v>368</v>
      </c>
      <c r="M17" s="18" t="s">
        <v>29</v>
      </c>
      <c r="N17" s="21" t="s">
        <v>1858</v>
      </c>
    </row>
    <row r="18" spans="1:14" ht="15" customHeight="1" x14ac:dyDescent="0.25">
      <c r="A18" s="19">
        <v>41556</v>
      </c>
      <c r="B18" s="20">
        <v>0.5</v>
      </c>
      <c r="C18" s="18" t="s">
        <v>273</v>
      </c>
      <c r="D18" s="18">
        <v>0</v>
      </c>
      <c r="E18" s="18">
        <v>0</v>
      </c>
      <c r="F18" s="18">
        <v>1</v>
      </c>
      <c r="G18" s="18">
        <v>0</v>
      </c>
      <c r="H18" s="18" t="s">
        <v>39</v>
      </c>
      <c r="I18" s="18" t="s">
        <v>40</v>
      </c>
      <c r="J18" s="18" t="s">
        <v>118</v>
      </c>
      <c r="K18" s="18" t="s">
        <v>119</v>
      </c>
      <c r="L18" s="18" t="s">
        <v>120</v>
      </c>
      <c r="M18" s="18" t="s">
        <v>55</v>
      </c>
      <c r="N18" s="21" t="s">
        <v>1858</v>
      </c>
    </row>
    <row r="19" spans="1:14" ht="15" customHeight="1" x14ac:dyDescent="0.25">
      <c r="A19" s="19">
        <v>41557</v>
      </c>
      <c r="B19" s="20">
        <v>0.66666666666666663</v>
      </c>
      <c r="C19" s="18" t="s">
        <v>241</v>
      </c>
      <c r="D19" s="18">
        <v>0</v>
      </c>
      <c r="E19" s="18">
        <v>0</v>
      </c>
      <c r="F19" s="18">
        <v>1</v>
      </c>
      <c r="G19" s="18">
        <v>0</v>
      </c>
      <c r="H19" s="18" t="s">
        <v>57</v>
      </c>
      <c r="I19" s="18" t="s">
        <v>58</v>
      </c>
      <c r="J19" s="18" t="s">
        <v>32</v>
      </c>
      <c r="K19" s="18" t="s">
        <v>33</v>
      </c>
      <c r="L19" s="18" t="s">
        <v>34</v>
      </c>
      <c r="M19" s="18" t="s">
        <v>21</v>
      </c>
      <c r="N19" s="21" t="s">
        <v>1858</v>
      </c>
    </row>
    <row r="20" spans="1:14" ht="15" customHeight="1" x14ac:dyDescent="0.25">
      <c r="A20" s="19">
        <v>41557</v>
      </c>
      <c r="B20" s="20">
        <v>0.6875</v>
      </c>
      <c r="C20" s="18" t="s">
        <v>241</v>
      </c>
      <c r="D20" s="18">
        <v>0</v>
      </c>
      <c r="E20" s="18">
        <v>0</v>
      </c>
      <c r="F20" s="18">
        <v>1</v>
      </c>
      <c r="G20" s="18">
        <v>0</v>
      </c>
      <c r="H20" s="18" t="s">
        <v>57</v>
      </c>
      <c r="I20" s="18" t="s">
        <v>58</v>
      </c>
      <c r="J20" s="18" t="s">
        <v>32</v>
      </c>
      <c r="K20" s="18" t="s">
        <v>33</v>
      </c>
      <c r="L20" s="18" t="s">
        <v>34</v>
      </c>
      <c r="M20" s="18" t="s">
        <v>21</v>
      </c>
      <c r="N20" s="21" t="s">
        <v>1858</v>
      </c>
    </row>
    <row r="21" spans="1:14" ht="15" customHeight="1" x14ac:dyDescent="0.25">
      <c r="A21" s="19">
        <v>41557</v>
      </c>
      <c r="B21" s="20">
        <v>0.70833333333333337</v>
      </c>
      <c r="C21" s="18" t="s">
        <v>299</v>
      </c>
      <c r="D21" s="18">
        <v>0</v>
      </c>
      <c r="E21" s="18">
        <v>0</v>
      </c>
      <c r="F21" s="18">
        <v>1</v>
      </c>
      <c r="G21" s="18">
        <v>0</v>
      </c>
      <c r="H21" s="18" t="s">
        <v>57</v>
      </c>
      <c r="I21" s="18" t="s">
        <v>58</v>
      </c>
      <c r="J21" s="18" t="s">
        <v>165</v>
      </c>
      <c r="K21" s="18" t="s">
        <v>564</v>
      </c>
      <c r="L21" s="18" t="s">
        <v>565</v>
      </c>
      <c r="M21" s="18" t="s">
        <v>21</v>
      </c>
      <c r="N21" s="21" t="s">
        <v>1858</v>
      </c>
    </row>
    <row r="22" spans="1:14" ht="15" customHeight="1" x14ac:dyDescent="0.25">
      <c r="A22" s="19">
        <v>41557</v>
      </c>
      <c r="B22" s="20">
        <v>0.72916666666666663</v>
      </c>
      <c r="C22" s="18" t="s">
        <v>299</v>
      </c>
      <c r="D22" s="18">
        <v>0</v>
      </c>
      <c r="E22" s="18">
        <v>0</v>
      </c>
      <c r="F22" s="18">
        <v>1</v>
      </c>
      <c r="G22" s="18">
        <v>0</v>
      </c>
      <c r="H22" s="18" t="s">
        <v>57</v>
      </c>
      <c r="I22" s="18" t="s">
        <v>58</v>
      </c>
      <c r="J22" s="18" t="s">
        <v>165</v>
      </c>
      <c r="K22" s="18" t="s">
        <v>564</v>
      </c>
      <c r="L22" s="18" t="s">
        <v>565</v>
      </c>
      <c r="M22" s="18" t="s">
        <v>21</v>
      </c>
      <c r="N22" s="21" t="s">
        <v>1858</v>
      </c>
    </row>
    <row r="23" spans="1:14" ht="30" customHeight="1" x14ac:dyDescent="0.25">
      <c r="A23" s="19">
        <v>41557</v>
      </c>
      <c r="B23" s="20">
        <v>0.75</v>
      </c>
      <c r="C23" s="18" t="s">
        <v>276</v>
      </c>
      <c r="D23" s="18">
        <v>0</v>
      </c>
      <c r="E23" s="18">
        <v>0</v>
      </c>
      <c r="F23" s="18">
        <v>1</v>
      </c>
      <c r="G23" s="18">
        <v>0</v>
      </c>
      <c r="H23" s="18" t="s">
        <v>57</v>
      </c>
      <c r="I23" s="18" t="s">
        <v>58</v>
      </c>
      <c r="J23" s="18" t="s">
        <v>41</v>
      </c>
      <c r="K23" s="18" t="s">
        <v>42</v>
      </c>
      <c r="L23" s="18" t="s">
        <v>43</v>
      </c>
      <c r="M23" s="18" t="s">
        <v>25</v>
      </c>
      <c r="N23" s="21" t="s">
        <v>1858</v>
      </c>
    </row>
    <row r="24" spans="1:14" ht="15" customHeight="1" x14ac:dyDescent="0.25">
      <c r="A24" s="19">
        <v>41557</v>
      </c>
      <c r="B24" s="20">
        <v>0.77083333333333337</v>
      </c>
      <c r="C24" s="18" t="s">
        <v>276</v>
      </c>
      <c r="D24" s="18">
        <v>0</v>
      </c>
      <c r="E24" s="18">
        <v>0</v>
      </c>
      <c r="F24" s="18">
        <v>1</v>
      </c>
      <c r="G24" s="18">
        <v>0</v>
      </c>
      <c r="H24" s="18" t="s">
        <v>57</v>
      </c>
      <c r="I24" s="18" t="s">
        <v>58</v>
      </c>
      <c r="J24" s="18" t="s">
        <v>41</v>
      </c>
      <c r="K24" s="18" t="s">
        <v>42</v>
      </c>
      <c r="L24" s="18" t="s">
        <v>43</v>
      </c>
      <c r="M24" s="18" t="s">
        <v>25</v>
      </c>
      <c r="N24" s="21" t="s">
        <v>1858</v>
      </c>
    </row>
    <row r="25" spans="1:14" ht="15" customHeight="1" x14ac:dyDescent="0.25">
      <c r="A25" s="19">
        <v>41564</v>
      </c>
      <c r="B25" s="20">
        <v>0.52083333333333337</v>
      </c>
      <c r="C25" s="18" t="s">
        <v>270</v>
      </c>
      <c r="D25" s="18">
        <v>0</v>
      </c>
      <c r="E25" s="18">
        <v>0</v>
      </c>
      <c r="F25" s="18">
        <v>1</v>
      </c>
      <c r="G25" s="18">
        <v>0</v>
      </c>
      <c r="H25" s="18" t="s">
        <v>39</v>
      </c>
      <c r="I25" s="18" t="s">
        <v>40</v>
      </c>
      <c r="J25" s="18" t="s">
        <v>522</v>
      </c>
      <c r="K25" s="18" t="s">
        <v>27</v>
      </c>
      <c r="L25" s="18" t="s">
        <v>523</v>
      </c>
      <c r="M25" s="18" t="s">
        <v>29</v>
      </c>
      <c r="N25" s="21" t="s">
        <v>1858</v>
      </c>
    </row>
    <row r="26" spans="1:14" ht="105" customHeight="1" x14ac:dyDescent="0.25">
      <c r="A26" s="19">
        <v>41565</v>
      </c>
      <c r="B26" s="20">
        <v>0.5</v>
      </c>
      <c r="C26" s="18" t="s">
        <v>247</v>
      </c>
      <c r="D26" s="18">
        <v>0</v>
      </c>
      <c r="E26" s="18">
        <v>0</v>
      </c>
      <c r="F26" s="18">
        <v>1</v>
      </c>
      <c r="G26" s="18">
        <v>1</v>
      </c>
      <c r="H26" s="18" t="s">
        <v>39</v>
      </c>
      <c r="I26" s="18" t="s">
        <v>40</v>
      </c>
      <c r="J26" s="18" t="s">
        <v>1203</v>
      </c>
      <c r="K26" s="18" t="s">
        <v>1204</v>
      </c>
      <c r="L26" s="18" t="s">
        <v>1205</v>
      </c>
      <c r="M26" s="18" t="s">
        <v>51</v>
      </c>
      <c r="N26" s="21" t="s">
        <v>1858</v>
      </c>
    </row>
    <row r="27" spans="1:14" ht="60" customHeight="1" x14ac:dyDescent="0.25">
      <c r="A27" s="19">
        <v>41565</v>
      </c>
      <c r="B27" s="20">
        <v>0.52083333333333337</v>
      </c>
      <c r="C27" s="18" t="s">
        <v>247</v>
      </c>
      <c r="D27" s="18">
        <v>0</v>
      </c>
      <c r="E27" s="18">
        <v>0</v>
      </c>
      <c r="F27" s="18">
        <v>1</v>
      </c>
      <c r="G27" s="18">
        <v>1</v>
      </c>
      <c r="H27" s="18" t="s">
        <v>39</v>
      </c>
      <c r="I27" s="18" t="s">
        <v>40</v>
      </c>
      <c r="J27" s="18" t="s">
        <v>1203</v>
      </c>
      <c r="K27" s="18" t="s">
        <v>1204</v>
      </c>
      <c r="L27" s="18" t="s">
        <v>1205</v>
      </c>
      <c r="M27" s="18" t="s">
        <v>51</v>
      </c>
      <c r="N27" s="21" t="s">
        <v>1858</v>
      </c>
    </row>
    <row r="28" spans="1:14" ht="15" customHeight="1" x14ac:dyDescent="0.25">
      <c r="A28" s="19">
        <v>41576</v>
      </c>
      <c r="B28" s="20">
        <v>0.60416666666666663</v>
      </c>
      <c r="C28" s="18" t="s">
        <v>715</v>
      </c>
      <c r="D28" s="18">
        <v>0</v>
      </c>
      <c r="E28" s="18">
        <v>0</v>
      </c>
      <c r="F28" s="18">
        <v>1</v>
      </c>
      <c r="G28" s="18">
        <v>0</v>
      </c>
      <c r="H28" s="18" t="s">
        <v>39</v>
      </c>
      <c r="I28" s="18" t="s">
        <v>40</v>
      </c>
      <c r="J28" s="18" t="s">
        <v>885</v>
      </c>
      <c r="K28" s="18" t="s">
        <v>886</v>
      </c>
      <c r="L28" s="18" t="s">
        <v>887</v>
      </c>
      <c r="M28" s="18" t="s">
        <v>51</v>
      </c>
      <c r="N28" s="21" t="s">
        <v>1858</v>
      </c>
    </row>
    <row r="29" spans="1:14" ht="15" customHeight="1" x14ac:dyDescent="0.25">
      <c r="A29" s="19">
        <v>41576</v>
      </c>
      <c r="B29" s="20">
        <v>0.60416666666666663</v>
      </c>
      <c r="C29" s="18" t="s">
        <v>715</v>
      </c>
      <c r="D29" s="18">
        <v>0</v>
      </c>
      <c r="E29" s="18">
        <v>0</v>
      </c>
      <c r="F29" s="18">
        <v>1</v>
      </c>
      <c r="G29" s="18">
        <v>0</v>
      </c>
      <c r="H29" s="18" t="s">
        <v>39</v>
      </c>
      <c r="I29" s="18" t="s">
        <v>40</v>
      </c>
      <c r="J29" s="18" t="s">
        <v>885</v>
      </c>
      <c r="K29" s="18" t="s">
        <v>886</v>
      </c>
      <c r="L29" s="18" t="s">
        <v>887</v>
      </c>
      <c r="M29" s="18" t="s">
        <v>51</v>
      </c>
      <c r="N29" s="21" t="s">
        <v>1858</v>
      </c>
    </row>
    <row r="30" spans="1:14" ht="15" customHeight="1" x14ac:dyDescent="0.25">
      <c r="A30" s="19">
        <v>41576</v>
      </c>
      <c r="B30" s="20">
        <v>0.625</v>
      </c>
      <c r="C30" s="18" t="s">
        <v>715</v>
      </c>
      <c r="D30" s="18">
        <v>0</v>
      </c>
      <c r="E30" s="18">
        <v>0</v>
      </c>
      <c r="F30" s="18">
        <v>1</v>
      </c>
      <c r="G30" s="18">
        <v>0</v>
      </c>
      <c r="H30" s="18" t="s">
        <v>39</v>
      </c>
      <c r="I30" s="18" t="s">
        <v>40</v>
      </c>
      <c r="J30" s="18" t="s">
        <v>885</v>
      </c>
      <c r="K30" s="18" t="s">
        <v>886</v>
      </c>
      <c r="L30" s="18" t="s">
        <v>887</v>
      </c>
      <c r="M30" s="18" t="s">
        <v>51</v>
      </c>
      <c r="N30" s="21" t="s">
        <v>1858</v>
      </c>
    </row>
    <row r="31" spans="1:14" ht="15" customHeight="1" x14ac:dyDescent="0.25">
      <c r="A31" s="19">
        <v>41576</v>
      </c>
      <c r="B31" s="20">
        <v>0.625</v>
      </c>
      <c r="C31" s="18" t="s">
        <v>715</v>
      </c>
      <c r="D31" s="18">
        <v>0</v>
      </c>
      <c r="E31" s="18">
        <v>0</v>
      </c>
      <c r="F31" s="18">
        <v>1</v>
      </c>
      <c r="G31" s="18">
        <v>0</v>
      </c>
      <c r="H31" s="18" t="s">
        <v>39</v>
      </c>
      <c r="I31" s="18" t="s">
        <v>40</v>
      </c>
      <c r="J31" s="18" t="s">
        <v>885</v>
      </c>
      <c r="K31" s="18" t="s">
        <v>886</v>
      </c>
      <c r="L31" s="18" t="s">
        <v>887</v>
      </c>
      <c r="M31" s="18" t="s">
        <v>51</v>
      </c>
      <c r="N31" s="21" t="s">
        <v>1858</v>
      </c>
    </row>
    <row r="32" spans="1:14" ht="30" customHeight="1" x14ac:dyDescent="0.25">
      <c r="A32" s="19">
        <v>41576</v>
      </c>
      <c r="B32" s="20">
        <v>0.64583333333333337</v>
      </c>
      <c r="C32" s="18" t="s">
        <v>247</v>
      </c>
      <c r="D32" s="18">
        <v>0</v>
      </c>
      <c r="E32" s="18">
        <v>0</v>
      </c>
      <c r="F32" s="18">
        <v>1</v>
      </c>
      <c r="G32" s="18">
        <v>0</v>
      </c>
      <c r="H32" s="18" t="s">
        <v>39</v>
      </c>
      <c r="I32" s="18" t="s">
        <v>40</v>
      </c>
      <c r="J32" s="18" t="s">
        <v>118</v>
      </c>
      <c r="K32" s="18" t="s">
        <v>119</v>
      </c>
      <c r="L32" s="18" t="s">
        <v>120</v>
      </c>
      <c r="M32" s="18" t="s">
        <v>55</v>
      </c>
      <c r="N32" s="21" t="s">
        <v>1858</v>
      </c>
    </row>
    <row r="33" spans="1:14" ht="15" customHeight="1" x14ac:dyDescent="0.25">
      <c r="A33" s="19">
        <v>41576</v>
      </c>
      <c r="B33" s="20">
        <v>0.66666666666666663</v>
      </c>
      <c r="C33" s="18" t="s">
        <v>273</v>
      </c>
      <c r="D33" s="18">
        <v>0</v>
      </c>
      <c r="E33" s="18">
        <v>0</v>
      </c>
      <c r="F33" s="18">
        <v>1</v>
      </c>
      <c r="G33" s="18">
        <v>0</v>
      </c>
      <c r="H33" s="18" t="s">
        <v>39</v>
      </c>
      <c r="I33" s="18" t="s">
        <v>40</v>
      </c>
      <c r="J33" s="18" t="s">
        <v>118</v>
      </c>
      <c r="K33" s="18" t="s">
        <v>119</v>
      </c>
      <c r="L33" s="18" t="s">
        <v>120</v>
      </c>
      <c r="M33" s="18" t="s">
        <v>55</v>
      </c>
      <c r="N33" s="21" t="s">
        <v>1858</v>
      </c>
    </row>
    <row r="34" spans="1:14" ht="30" customHeight="1" x14ac:dyDescent="0.25">
      <c r="A34" s="19">
        <v>41578</v>
      </c>
      <c r="B34" s="20">
        <v>0.6875</v>
      </c>
      <c r="C34" s="18" t="s">
        <v>250</v>
      </c>
      <c r="D34" s="18">
        <v>0</v>
      </c>
      <c r="E34" s="18">
        <v>0</v>
      </c>
      <c r="F34" s="18">
        <v>1</v>
      </c>
      <c r="G34" s="18">
        <v>0</v>
      </c>
      <c r="H34" s="18" t="s">
        <v>81</v>
      </c>
      <c r="I34" s="18" t="s">
        <v>82</v>
      </c>
      <c r="J34" s="18" t="s">
        <v>400</v>
      </c>
      <c r="K34" s="18" t="s">
        <v>401</v>
      </c>
      <c r="L34" s="18" t="s">
        <v>402</v>
      </c>
      <c r="M34" s="18" t="s">
        <v>21</v>
      </c>
      <c r="N34" s="21" t="s">
        <v>1858</v>
      </c>
    </row>
    <row r="35" spans="1:14" ht="15" customHeight="1" x14ac:dyDescent="0.25">
      <c r="A35" s="19">
        <v>41578</v>
      </c>
      <c r="B35" s="20">
        <v>0.70833333333333337</v>
      </c>
      <c r="C35" s="18" t="s">
        <v>250</v>
      </c>
      <c r="D35" s="18">
        <v>0</v>
      </c>
      <c r="E35" s="18">
        <v>0</v>
      </c>
      <c r="F35" s="18">
        <v>1</v>
      </c>
      <c r="G35" s="18">
        <v>0</v>
      </c>
      <c r="H35" s="18" t="s">
        <v>81</v>
      </c>
      <c r="I35" s="18" t="s">
        <v>82</v>
      </c>
      <c r="J35" s="18" t="s">
        <v>400</v>
      </c>
      <c r="K35" s="18" t="s">
        <v>401</v>
      </c>
      <c r="L35" s="18" t="s">
        <v>402</v>
      </c>
      <c r="M35" s="18" t="s">
        <v>21</v>
      </c>
      <c r="N35" s="21" t="s">
        <v>1858</v>
      </c>
    </row>
    <row r="36" spans="1:14" ht="15" customHeight="1" x14ac:dyDescent="0.25">
      <c r="A36" s="19">
        <v>41590</v>
      </c>
      <c r="B36" s="20">
        <v>0.58333333333333337</v>
      </c>
      <c r="C36" s="18" t="s">
        <v>715</v>
      </c>
      <c r="D36" s="18">
        <v>0</v>
      </c>
      <c r="E36" s="18">
        <v>0</v>
      </c>
      <c r="F36" s="18">
        <v>1</v>
      </c>
      <c r="G36" s="18">
        <v>0</v>
      </c>
      <c r="H36" s="18" t="s">
        <v>39</v>
      </c>
      <c r="I36" s="18" t="s">
        <v>40</v>
      </c>
      <c r="J36" s="18" t="s">
        <v>885</v>
      </c>
      <c r="K36" s="18" t="s">
        <v>886</v>
      </c>
      <c r="L36" s="18" t="s">
        <v>887</v>
      </c>
      <c r="M36" s="18" t="s">
        <v>51</v>
      </c>
      <c r="N36" s="21" t="s">
        <v>1858</v>
      </c>
    </row>
    <row r="37" spans="1:14" ht="15" customHeight="1" x14ac:dyDescent="0.25">
      <c r="A37" s="19">
        <v>41590</v>
      </c>
      <c r="B37" s="20">
        <v>0.60416666666666663</v>
      </c>
      <c r="C37" s="18" t="s">
        <v>715</v>
      </c>
      <c r="D37" s="18">
        <v>0</v>
      </c>
      <c r="E37" s="18">
        <v>0</v>
      </c>
      <c r="F37" s="18">
        <v>1</v>
      </c>
      <c r="G37" s="18">
        <v>0</v>
      </c>
      <c r="H37" s="18" t="s">
        <v>39</v>
      </c>
      <c r="I37" s="18" t="s">
        <v>40</v>
      </c>
      <c r="J37" s="18" t="s">
        <v>885</v>
      </c>
      <c r="K37" s="18" t="s">
        <v>886</v>
      </c>
      <c r="L37" s="18" t="s">
        <v>887</v>
      </c>
      <c r="M37" s="18" t="s">
        <v>51</v>
      </c>
      <c r="N37" s="21" t="s">
        <v>1858</v>
      </c>
    </row>
    <row r="38" spans="1:14" ht="15" customHeight="1" x14ac:dyDescent="0.25">
      <c r="A38" s="19">
        <v>41590</v>
      </c>
      <c r="B38" s="20">
        <v>0.64583333333333337</v>
      </c>
      <c r="C38" s="18" t="s">
        <v>270</v>
      </c>
      <c r="D38" s="18">
        <v>0</v>
      </c>
      <c r="E38" s="18">
        <v>0</v>
      </c>
      <c r="F38" s="18">
        <v>1</v>
      </c>
      <c r="G38" s="18">
        <v>0</v>
      </c>
      <c r="H38" s="18" t="s">
        <v>39</v>
      </c>
      <c r="I38" s="18" t="s">
        <v>40</v>
      </c>
      <c r="J38" s="18" t="s">
        <v>1149</v>
      </c>
      <c r="K38" s="18" t="s">
        <v>860</v>
      </c>
      <c r="L38" s="18" t="s">
        <v>1150</v>
      </c>
      <c r="M38" s="18" t="s">
        <v>29</v>
      </c>
      <c r="N38" s="21" t="s">
        <v>1858</v>
      </c>
    </row>
    <row r="39" spans="1:14" ht="15" customHeight="1" x14ac:dyDescent="0.25">
      <c r="A39" s="19">
        <v>41598</v>
      </c>
      <c r="B39" s="20">
        <v>0.66666666666666663</v>
      </c>
      <c r="C39" s="18" t="s">
        <v>247</v>
      </c>
      <c r="D39" s="18">
        <v>0</v>
      </c>
      <c r="E39" s="18">
        <v>0</v>
      </c>
      <c r="F39" s="18">
        <v>1</v>
      </c>
      <c r="G39" s="18">
        <v>1</v>
      </c>
      <c r="H39" s="18" t="s">
        <v>39</v>
      </c>
      <c r="I39" s="18" t="s">
        <v>40</v>
      </c>
      <c r="J39" s="18" t="s">
        <v>1420</v>
      </c>
      <c r="K39" s="18" t="s">
        <v>1421</v>
      </c>
      <c r="L39" s="18" t="s">
        <v>1422</v>
      </c>
      <c r="M39" s="18" t="s">
        <v>51</v>
      </c>
      <c r="N39" s="21" t="s">
        <v>1858</v>
      </c>
    </row>
    <row r="40" spans="1:14" ht="15" customHeight="1" x14ac:dyDescent="0.25">
      <c r="A40" s="19">
        <v>41600</v>
      </c>
      <c r="B40" s="20">
        <v>0.58333333333333337</v>
      </c>
      <c r="C40" s="18" t="s">
        <v>247</v>
      </c>
      <c r="D40" s="18">
        <v>0</v>
      </c>
      <c r="E40" s="18">
        <v>0</v>
      </c>
      <c r="F40" s="18">
        <v>1</v>
      </c>
      <c r="G40" s="18">
        <v>0</v>
      </c>
      <c r="H40" s="18" t="s">
        <v>39</v>
      </c>
      <c r="I40" s="18" t="s">
        <v>40</v>
      </c>
      <c r="J40" s="18" t="s">
        <v>517</v>
      </c>
      <c r="K40" s="18" t="s">
        <v>518</v>
      </c>
      <c r="L40" s="18" t="s">
        <v>519</v>
      </c>
      <c r="M40" s="18" t="s">
        <v>25</v>
      </c>
      <c r="N40" s="21" t="s">
        <v>1858</v>
      </c>
    </row>
    <row r="41" spans="1:14" ht="15" customHeight="1" x14ac:dyDescent="0.25">
      <c r="A41" s="19">
        <v>41600</v>
      </c>
      <c r="B41" s="20">
        <v>0.625</v>
      </c>
      <c r="C41" s="18" t="s">
        <v>247</v>
      </c>
      <c r="D41" s="18">
        <v>0</v>
      </c>
      <c r="E41" s="18">
        <v>0</v>
      </c>
      <c r="F41" s="18">
        <v>1</v>
      </c>
      <c r="G41" s="18">
        <v>0</v>
      </c>
      <c r="H41" s="18" t="s">
        <v>39</v>
      </c>
      <c r="I41" s="18" t="s">
        <v>40</v>
      </c>
      <c r="J41" s="18" t="s">
        <v>517</v>
      </c>
      <c r="K41" s="18" t="s">
        <v>518</v>
      </c>
      <c r="L41" s="18" t="s">
        <v>519</v>
      </c>
      <c r="M41" s="18" t="s">
        <v>25</v>
      </c>
      <c r="N41" s="21" t="s">
        <v>1858</v>
      </c>
    </row>
    <row r="42" spans="1:14" ht="15" customHeight="1" x14ac:dyDescent="0.25">
      <c r="A42" s="19">
        <v>41603</v>
      </c>
      <c r="B42" s="20">
        <v>0.60416666666666663</v>
      </c>
      <c r="C42" s="18" t="s">
        <v>302</v>
      </c>
      <c r="D42" s="18">
        <v>0</v>
      </c>
      <c r="E42" s="18">
        <v>0</v>
      </c>
      <c r="F42" s="18">
        <v>1</v>
      </c>
      <c r="G42" s="18">
        <v>0</v>
      </c>
      <c r="H42" s="18" t="s">
        <v>30</v>
      </c>
      <c r="I42" s="18" t="s">
        <v>31</v>
      </c>
      <c r="J42" s="18" t="s">
        <v>1103</v>
      </c>
      <c r="K42" s="18" t="s">
        <v>160</v>
      </c>
      <c r="L42" s="18" t="s">
        <v>1407</v>
      </c>
      <c r="M42" s="18" t="s">
        <v>21</v>
      </c>
      <c r="N42" s="21" t="s">
        <v>1858</v>
      </c>
    </row>
    <row r="43" spans="1:14" ht="15" customHeight="1" x14ac:dyDescent="0.25">
      <c r="A43" s="19">
        <v>41603</v>
      </c>
      <c r="B43" s="20">
        <v>0.625</v>
      </c>
      <c r="C43" s="18" t="s">
        <v>241</v>
      </c>
      <c r="D43" s="18">
        <v>0</v>
      </c>
      <c r="E43" s="18">
        <v>0</v>
      </c>
      <c r="F43" s="18">
        <v>1</v>
      </c>
      <c r="G43" s="18">
        <v>0</v>
      </c>
      <c r="H43" s="18" t="s">
        <v>30</v>
      </c>
      <c r="I43" s="18" t="s">
        <v>31</v>
      </c>
      <c r="J43" s="18" t="s">
        <v>137</v>
      </c>
      <c r="K43" s="18" t="s">
        <v>138</v>
      </c>
      <c r="L43" s="18" t="s">
        <v>139</v>
      </c>
      <c r="M43" s="18" t="s">
        <v>21</v>
      </c>
      <c r="N43" s="21" t="s">
        <v>1858</v>
      </c>
    </row>
    <row r="44" spans="1:14" ht="15" customHeight="1" x14ac:dyDescent="0.25">
      <c r="A44" s="19">
        <v>41603</v>
      </c>
      <c r="B44" s="20">
        <v>0.64583333333333337</v>
      </c>
      <c r="C44" s="18" t="s">
        <v>299</v>
      </c>
      <c r="D44" s="18">
        <v>0</v>
      </c>
      <c r="E44" s="18">
        <v>0</v>
      </c>
      <c r="F44" s="18">
        <v>1</v>
      </c>
      <c r="G44" s="18">
        <v>0</v>
      </c>
      <c r="H44" s="18" t="s">
        <v>30</v>
      </c>
      <c r="I44" s="18" t="s">
        <v>31</v>
      </c>
      <c r="J44" s="18" t="s">
        <v>137</v>
      </c>
      <c r="K44" s="18" t="s">
        <v>138</v>
      </c>
      <c r="L44" s="18" t="s">
        <v>139</v>
      </c>
      <c r="M44" s="18" t="s">
        <v>21</v>
      </c>
      <c r="N44" s="21" t="s">
        <v>1858</v>
      </c>
    </row>
    <row r="45" spans="1:14" ht="15" customHeight="1" x14ac:dyDescent="0.25">
      <c r="A45" s="19">
        <v>41603</v>
      </c>
      <c r="B45" s="20">
        <v>0.66666666666666663</v>
      </c>
      <c r="C45" s="18" t="s">
        <v>704</v>
      </c>
      <c r="D45" s="18">
        <v>0</v>
      </c>
      <c r="E45" s="18">
        <v>0</v>
      </c>
      <c r="F45" s="18">
        <v>1</v>
      </c>
      <c r="G45" s="18">
        <v>0</v>
      </c>
      <c r="H45" s="18" t="s">
        <v>30</v>
      </c>
      <c r="I45" s="18" t="s">
        <v>31</v>
      </c>
      <c r="J45" s="18" t="s">
        <v>41</v>
      </c>
      <c r="K45" s="18" t="s">
        <v>42</v>
      </c>
      <c r="L45" s="18" t="s">
        <v>43</v>
      </c>
      <c r="M45" s="18" t="s">
        <v>25</v>
      </c>
      <c r="N45" s="21" t="s">
        <v>1858</v>
      </c>
    </row>
    <row r="46" spans="1:14" ht="15" customHeight="1" x14ac:dyDescent="0.25">
      <c r="A46" s="19">
        <v>41610</v>
      </c>
      <c r="B46" s="20">
        <v>0.60416666666666663</v>
      </c>
      <c r="C46" s="18" t="s">
        <v>257</v>
      </c>
      <c r="D46" s="18">
        <v>0</v>
      </c>
      <c r="E46" s="18">
        <v>0</v>
      </c>
      <c r="F46" s="18">
        <v>1</v>
      </c>
      <c r="G46" s="18">
        <v>0</v>
      </c>
      <c r="H46" s="18" t="s">
        <v>30</v>
      </c>
      <c r="I46" s="18" t="s">
        <v>31</v>
      </c>
      <c r="J46" s="18" t="s">
        <v>1579</v>
      </c>
      <c r="K46" s="18" t="s">
        <v>1580</v>
      </c>
      <c r="L46" s="18" t="s">
        <v>1581</v>
      </c>
      <c r="M46" s="18" t="s">
        <v>29</v>
      </c>
      <c r="N46" s="21" t="s">
        <v>1858</v>
      </c>
    </row>
    <row r="47" spans="1:14" ht="15" customHeight="1" x14ac:dyDescent="0.25">
      <c r="A47" s="19">
        <v>41610</v>
      </c>
      <c r="B47" s="20">
        <v>0.625</v>
      </c>
      <c r="C47" s="18" t="s">
        <v>704</v>
      </c>
      <c r="D47" s="18">
        <v>0</v>
      </c>
      <c r="E47" s="18">
        <v>0</v>
      </c>
      <c r="F47" s="18">
        <v>1</v>
      </c>
      <c r="G47" s="18">
        <v>1</v>
      </c>
      <c r="H47" s="18" t="s">
        <v>30</v>
      </c>
      <c r="I47" s="18" t="s">
        <v>31</v>
      </c>
      <c r="J47" s="18" t="s">
        <v>351</v>
      </c>
      <c r="K47" s="18" t="s">
        <v>1710</v>
      </c>
      <c r="L47" s="18" t="s">
        <v>1709</v>
      </c>
      <c r="M47" s="18" t="s">
        <v>25</v>
      </c>
      <c r="N47" s="21" t="s">
        <v>1858</v>
      </c>
    </row>
    <row r="48" spans="1:14" ht="15" customHeight="1" x14ac:dyDescent="0.25">
      <c r="A48" s="19">
        <v>41610</v>
      </c>
      <c r="B48" s="20">
        <v>0.64583333333333337</v>
      </c>
      <c r="C48" s="18" t="s">
        <v>268</v>
      </c>
      <c r="D48" s="18">
        <v>0</v>
      </c>
      <c r="E48" s="18">
        <v>0</v>
      </c>
      <c r="F48" s="18">
        <v>1</v>
      </c>
      <c r="G48" s="18">
        <v>0</v>
      </c>
      <c r="H48" s="18" t="s">
        <v>30</v>
      </c>
      <c r="I48" s="18" t="s">
        <v>31</v>
      </c>
      <c r="J48" s="18" t="s">
        <v>95</v>
      </c>
      <c r="K48" s="18" t="s">
        <v>926</v>
      </c>
      <c r="L48" s="18" t="s">
        <v>927</v>
      </c>
      <c r="M48" s="18" t="s">
        <v>29</v>
      </c>
      <c r="N48" s="21" t="s">
        <v>1858</v>
      </c>
    </row>
    <row r="49" spans="1:14" ht="15" customHeight="1" x14ac:dyDescent="0.25">
      <c r="A49" s="19">
        <v>41610</v>
      </c>
      <c r="B49" s="20">
        <v>0.66666666666666663</v>
      </c>
      <c r="C49" s="18" t="s">
        <v>268</v>
      </c>
      <c r="D49" s="18">
        <v>0</v>
      </c>
      <c r="E49" s="18">
        <v>0</v>
      </c>
      <c r="F49" s="18">
        <v>1</v>
      </c>
      <c r="G49" s="18">
        <v>0</v>
      </c>
      <c r="H49" s="18" t="s">
        <v>30</v>
      </c>
      <c r="I49" s="18" t="s">
        <v>31</v>
      </c>
      <c r="J49" s="18" t="s">
        <v>95</v>
      </c>
      <c r="K49" s="18" t="s">
        <v>926</v>
      </c>
      <c r="L49" s="18" t="s">
        <v>927</v>
      </c>
      <c r="M49" s="18" t="s">
        <v>29</v>
      </c>
      <c r="N49" s="21" t="s">
        <v>1858</v>
      </c>
    </row>
    <row r="50" spans="1:14" ht="15" customHeight="1" x14ac:dyDescent="0.25">
      <c r="A50" s="19">
        <v>41612</v>
      </c>
      <c r="B50" s="20">
        <v>0.72916666666666663</v>
      </c>
      <c r="C50" s="18" t="s">
        <v>241</v>
      </c>
      <c r="D50" s="18">
        <v>0</v>
      </c>
      <c r="E50" s="18">
        <v>0</v>
      </c>
      <c r="F50" s="18">
        <v>1</v>
      </c>
      <c r="G50" s="18">
        <v>0</v>
      </c>
      <c r="H50" s="18" t="s">
        <v>57</v>
      </c>
      <c r="I50" s="18" t="s">
        <v>58</v>
      </c>
      <c r="J50" s="18" t="s">
        <v>156</v>
      </c>
      <c r="K50" s="18" t="s">
        <v>157</v>
      </c>
      <c r="L50" s="18" t="s">
        <v>158</v>
      </c>
      <c r="M50" s="18" t="s">
        <v>25</v>
      </c>
      <c r="N50" s="21" t="s">
        <v>1858</v>
      </c>
    </row>
    <row r="51" spans="1:14" ht="15" customHeight="1" x14ac:dyDescent="0.25">
      <c r="A51" s="19">
        <v>41612</v>
      </c>
      <c r="B51" s="20">
        <v>0.75</v>
      </c>
      <c r="C51" s="18" t="s">
        <v>241</v>
      </c>
      <c r="D51" s="18">
        <v>0</v>
      </c>
      <c r="E51" s="18">
        <v>0</v>
      </c>
      <c r="F51" s="18">
        <v>1</v>
      </c>
      <c r="G51" s="18">
        <v>0</v>
      </c>
      <c r="H51" s="18" t="s">
        <v>57</v>
      </c>
      <c r="I51" s="18" t="s">
        <v>58</v>
      </c>
      <c r="J51" s="18" t="s">
        <v>156</v>
      </c>
      <c r="K51" s="18" t="s">
        <v>157</v>
      </c>
      <c r="L51" s="18" t="s">
        <v>158</v>
      </c>
      <c r="M51" s="18" t="s">
        <v>25</v>
      </c>
      <c r="N51" s="21" t="s">
        <v>1858</v>
      </c>
    </row>
    <row r="52" spans="1:14" ht="15" customHeight="1" x14ac:dyDescent="0.25">
      <c r="A52" s="19">
        <v>41612</v>
      </c>
      <c r="B52" s="20">
        <v>0.77083333333333337</v>
      </c>
      <c r="C52" s="18" t="s">
        <v>249</v>
      </c>
      <c r="D52" s="18">
        <v>0</v>
      </c>
      <c r="E52" s="18">
        <v>0</v>
      </c>
      <c r="F52" s="18">
        <v>1</v>
      </c>
      <c r="G52" s="18">
        <v>0</v>
      </c>
      <c r="H52" s="18" t="s">
        <v>57</v>
      </c>
      <c r="I52" s="18" t="s">
        <v>58</v>
      </c>
      <c r="J52" s="18" t="s">
        <v>656</v>
      </c>
      <c r="K52" s="18" t="s">
        <v>1478</v>
      </c>
      <c r="L52" s="18" t="s">
        <v>1479</v>
      </c>
      <c r="M52" s="18" t="s">
        <v>29</v>
      </c>
      <c r="N52" s="21" t="s">
        <v>1858</v>
      </c>
    </row>
    <row r="53" spans="1:14" ht="15" customHeight="1" x14ac:dyDescent="0.25">
      <c r="A53" s="19">
        <v>41612</v>
      </c>
      <c r="B53" s="20">
        <v>0.79166666666666663</v>
      </c>
      <c r="C53" s="18" t="s">
        <v>255</v>
      </c>
      <c r="D53" s="18">
        <v>0</v>
      </c>
      <c r="E53" s="18">
        <v>0</v>
      </c>
      <c r="F53" s="18">
        <v>1</v>
      </c>
      <c r="G53" s="18">
        <v>0</v>
      </c>
      <c r="H53" s="18" t="s">
        <v>57</v>
      </c>
      <c r="I53" s="18" t="s">
        <v>58</v>
      </c>
      <c r="J53" s="18" t="s">
        <v>135</v>
      </c>
      <c r="K53" s="18" t="s">
        <v>1220</v>
      </c>
      <c r="L53" s="18" t="s">
        <v>1221</v>
      </c>
      <c r="M53" s="18" t="s">
        <v>29</v>
      </c>
      <c r="N53" s="21" t="s">
        <v>1858</v>
      </c>
    </row>
    <row r="54" spans="1:14" ht="15" customHeight="1" x14ac:dyDescent="0.25">
      <c r="A54" s="19">
        <v>41612</v>
      </c>
      <c r="B54" s="20">
        <v>0.79166666666666663</v>
      </c>
      <c r="C54" s="18" t="s">
        <v>241</v>
      </c>
      <c r="D54" s="18">
        <v>0</v>
      </c>
      <c r="E54" s="18">
        <v>0</v>
      </c>
      <c r="F54" s="18">
        <v>1</v>
      </c>
      <c r="G54" s="18">
        <v>0</v>
      </c>
      <c r="H54" s="18" t="s">
        <v>57</v>
      </c>
      <c r="I54" s="18" t="s">
        <v>58</v>
      </c>
      <c r="J54" s="18" t="s">
        <v>137</v>
      </c>
      <c r="K54" s="18" t="s">
        <v>138</v>
      </c>
      <c r="L54" s="18" t="s">
        <v>139</v>
      </c>
      <c r="M54" s="18" t="s">
        <v>21</v>
      </c>
      <c r="N54" s="21" t="s">
        <v>1858</v>
      </c>
    </row>
    <row r="55" spans="1:14" ht="15" customHeight="1" x14ac:dyDescent="0.25">
      <c r="A55" s="19">
        <v>41612</v>
      </c>
      <c r="B55" s="20">
        <v>0.8125</v>
      </c>
      <c r="C55" s="18" t="s">
        <v>276</v>
      </c>
      <c r="D55" s="18">
        <v>0</v>
      </c>
      <c r="E55" s="18">
        <v>0</v>
      </c>
      <c r="F55" s="18">
        <v>1</v>
      </c>
      <c r="G55" s="18">
        <v>0</v>
      </c>
      <c r="H55" s="18" t="s">
        <v>57</v>
      </c>
      <c r="I55" s="18" t="s">
        <v>58</v>
      </c>
      <c r="J55" s="18" t="s">
        <v>41</v>
      </c>
      <c r="K55" s="18" t="s">
        <v>42</v>
      </c>
      <c r="L55" s="18" t="s">
        <v>43</v>
      </c>
      <c r="M55" s="18" t="s">
        <v>25</v>
      </c>
      <c r="N55" s="21" t="s">
        <v>1858</v>
      </c>
    </row>
    <row r="56" spans="1:14" ht="15" customHeight="1" x14ac:dyDescent="0.25">
      <c r="A56" s="19">
        <v>41612</v>
      </c>
      <c r="B56" s="20">
        <v>0.83333333333333337</v>
      </c>
      <c r="C56" s="18" t="s">
        <v>276</v>
      </c>
      <c r="D56" s="18">
        <v>0</v>
      </c>
      <c r="E56" s="18">
        <v>0</v>
      </c>
      <c r="F56" s="18">
        <v>1</v>
      </c>
      <c r="G56" s="18">
        <v>0</v>
      </c>
      <c r="H56" s="18" t="s">
        <v>57</v>
      </c>
      <c r="I56" s="18" t="s">
        <v>58</v>
      </c>
      <c r="J56" s="18" t="s">
        <v>41</v>
      </c>
      <c r="K56" s="18" t="s">
        <v>42</v>
      </c>
      <c r="L56" s="18" t="s">
        <v>43</v>
      </c>
      <c r="M56" s="18" t="s">
        <v>25</v>
      </c>
      <c r="N56" s="21" t="s">
        <v>1858</v>
      </c>
    </row>
    <row r="57" spans="1:14" ht="15" customHeight="1" x14ac:dyDescent="0.25">
      <c r="A57" s="19">
        <v>41527</v>
      </c>
      <c r="B57" s="20">
        <v>0.60416666666666663</v>
      </c>
      <c r="C57" s="18" t="s">
        <v>273</v>
      </c>
      <c r="D57" s="18">
        <v>0</v>
      </c>
      <c r="E57" s="18">
        <v>0</v>
      </c>
      <c r="F57" s="18">
        <v>1</v>
      </c>
      <c r="G57" s="18">
        <v>0</v>
      </c>
      <c r="H57" s="18" t="s">
        <v>39</v>
      </c>
      <c r="I57" s="18" t="s">
        <v>40</v>
      </c>
      <c r="J57" s="18" t="s">
        <v>118</v>
      </c>
      <c r="K57" s="18" t="s">
        <v>119</v>
      </c>
      <c r="L57" s="18" t="s">
        <v>120</v>
      </c>
      <c r="M57" s="18" t="s">
        <v>55</v>
      </c>
      <c r="N57" s="21" t="s">
        <v>1857</v>
      </c>
    </row>
    <row r="58" spans="1:14" ht="15" customHeight="1" x14ac:dyDescent="0.25">
      <c r="A58" s="19">
        <v>41528</v>
      </c>
      <c r="B58" s="20">
        <v>0.54166666666666663</v>
      </c>
      <c r="C58" s="18" t="s">
        <v>286</v>
      </c>
      <c r="D58" s="18">
        <v>0</v>
      </c>
      <c r="E58" s="18">
        <v>0</v>
      </c>
      <c r="F58" s="18">
        <v>1</v>
      </c>
      <c r="G58" s="18">
        <v>1</v>
      </c>
      <c r="H58" s="18" t="s">
        <v>140</v>
      </c>
      <c r="I58" s="18" t="s">
        <v>141</v>
      </c>
      <c r="J58" s="18" t="s">
        <v>52</v>
      </c>
      <c r="K58" s="18" t="s">
        <v>53</v>
      </c>
      <c r="L58" s="18" t="s">
        <v>54</v>
      </c>
      <c r="M58" s="18" t="s">
        <v>55</v>
      </c>
      <c r="N58" s="21" t="s">
        <v>1857</v>
      </c>
    </row>
    <row r="59" spans="1:14" ht="15" customHeight="1" x14ac:dyDescent="0.25">
      <c r="A59" s="19">
        <v>41528</v>
      </c>
      <c r="B59" s="20">
        <v>0.6875</v>
      </c>
      <c r="C59" s="18" t="s">
        <v>298</v>
      </c>
      <c r="D59" s="18">
        <v>0</v>
      </c>
      <c r="E59" s="18">
        <v>0</v>
      </c>
      <c r="F59" s="18">
        <v>1</v>
      </c>
      <c r="G59" s="18">
        <v>1</v>
      </c>
      <c r="H59" s="18" t="s">
        <v>135</v>
      </c>
      <c r="I59" s="18" t="s">
        <v>136</v>
      </c>
      <c r="J59" s="18" t="s">
        <v>162</v>
      </c>
      <c r="K59" s="18" t="s">
        <v>163</v>
      </c>
      <c r="L59" s="18" t="s">
        <v>164</v>
      </c>
      <c r="M59" s="18" t="s">
        <v>25</v>
      </c>
      <c r="N59" s="21" t="s">
        <v>1857</v>
      </c>
    </row>
    <row r="60" spans="1:14" ht="15" customHeight="1" x14ac:dyDescent="0.25">
      <c r="A60" s="19">
        <v>41528</v>
      </c>
      <c r="B60" s="20">
        <v>0.72916666666666663</v>
      </c>
      <c r="C60" s="18" t="s">
        <v>284</v>
      </c>
      <c r="D60" s="18">
        <v>0</v>
      </c>
      <c r="E60" s="18">
        <v>0</v>
      </c>
      <c r="F60" s="18">
        <v>1</v>
      </c>
      <c r="G60" s="18">
        <v>0</v>
      </c>
      <c r="H60" s="18" t="s">
        <v>135</v>
      </c>
      <c r="I60" s="18" t="s">
        <v>136</v>
      </c>
      <c r="J60" s="18" t="s">
        <v>165</v>
      </c>
      <c r="K60" s="18" t="s">
        <v>166</v>
      </c>
      <c r="L60" s="18" t="s">
        <v>167</v>
      </c>
      <c r="M60" s="18" t="s">
        <v>21</v>
      </c>
      <c r="N60" s="21" t="s">
        <v>1857</v>
      </c>
    </row>
    <row r="61" spans="1:14" ht="15" customHeight="1" x14ac:dyDescent="0.25">
      <c r="A61" s="19">
        <v>41528</v>
      </c>
      <c r="B61" s="20">
        <v>0.79166666666666663</v>
      </c>
      <c r="C61" s="18" t="s">
        <v>241</v>
      </c>
      <c r="D61" s="18">
        <v>0</v>
      </c>
      <c r="E61" s="18">
        <v>0</v>
      </c>
      <c r="F61" s="18">
        <v>1</v>
      </c>
      <c r="G61" s="18">
        <v>1</v>
      </c>
      <c r="H61" s="18" t="s">
        <v>57</v>
      </c>
      <c r="I61" s="18" t="s">
        <v>58</v>
      </c>
      <c r="J61" s="18" t="s">
        <v>185</v>
      </c>
      <c r="K61" s="18" t="s">
        <v>186</v>
      </c>
      <c r="L61" s="18" t="s">
        <v>187</v>
      </c>
      <c r="M61" s="18" t="s">
        <v>25</v>
      </c>
      <c r="N61" s="21" t="s">
        <v>1857</v>
      </c>
    </row>
    <row r="62" spans="1:14" ht="15" customHeight="1" x14ac:dyDescent="0.25">
      <c r="A62" s="19">
        <v>41528</v>
      </c>
      <c r="B62" s="20">
        <v>0.8125</v>
      </c>
      <c r="C62" s="18" t="s">
        <v>241</v>
      </c>
      <c r="D62" s="18">
        <v>0</v>
      </c>
      <c r="E62" s="18">
        <v>0</v>
      </c>
      <c r="F62" s="18">
        <v>1</v>
      </c>
      <c r="G62" s="18">
        <v>0</v>
      </c>
      <c r="H62" s="18" t="s">
        <v>57</v>
      </c>
      <c r="I62" s="18" t="s">
        <v>58</v>
      </c>
      <c r="J62" s="18" t="s">
        <v>185</v>
      </c>
      <c r="K62" s="18" t="s">
        <v>186</v>
      </c>
      <c r="L62" s="18" t="s">
        <v>187</v>
      </c>
      <c r="M62" s="18" t="s">
        <v>25</v>
      </c>
      <c r="N62" s="21" t="s">
        <v>1857</v>
      </c>
    </row>
    <row r="63" spans="1:14" ht="15" customHeight="1" x14ac:dyDescent="0.25">
      <c r="A63" s="19">
        <v>41528</v>
      </c>
      <c r="B63" s="20">
        <v>0.83333333333333337</v>
      </c>
      <c r="C63" s="18" t="s">
        <v>241</v>
      </c>
      <c r="D63" s="18">
        <v>0</v>
      </c>
      <c r="E63" s="18">
        <v>0</v>
      </c>
      <c r="F63" s="18">
        <v>1</v>
      </c>
      <c r="G63" s="18">
        <v>0</v>
      </c>
      <c r="H63" s="18" t="s">
        <v>57</v>
      </c>
      <c r="I63" s="18" t="s">
        <v>58</v>
      </c>
      <c r="J63" s="18" t="s">
        <v>185</v>
      </c>
      <c r="K63" s="18" t="s">
        <v>186</v>
      </c>
      <c r="L63" s="18" t="s">
        <v>187</v>
      </c>
      <c r="M63" s="18" t="s">
        <v>25</v>
      </c>
      <c r="N63" s="21" t="s">
        <v>1857</v>
      </c>
    </row>
    <row r="64" spans="1:14" ht="15" customHeight="1" x14ac:dyDescent="0.25">
      <c r="A64" s="19">
        <v>41529</v>
      </c>
      <c r="B64" s="20">
        <v>0.5</v>
      </c>
      <c r="C64" s="18" t="s">
        <v>236</v>
      </c>
      <c r="D64" s="18">
        <v>0</v>
      </c>
      <c r="E64" s="18">
        <v>0</v>
      </c>
      <c r="F64" s="18">
        <v>1</v>
      </c>
      <c r="G64" s="18">
        <v>1</v>
      </c>
      <c r="H64" s="18" t="s">
        <v>14</v>
      </c>
      <c r="I64" s="18" t="s">
        <v>15</v>
      </c>
      <c r="J64" s="18" t="s">
        <v>62</v>
      </c>
      <c r="K64" s="18" t="s">
        <v>63</v>
      </c>
      <c r="L64" s="18" t="s">
        <v>64</v>
      </c>
      <c r="M64" s="18" t="s">
        <v>21</v>
      </c>
      <c r="N64" s="21" t="s">
        <v>1857</v>
      </c>
    </row>
    <row r="65" spans="1:14" ht="15" customHeight="1" x14ac:dyDescent="0.25">
      <c r="A65" s="19">
        <v>41529</v>
      </c>
      <c r="B65" s="20">
        <v>0.52083333333333337</v>
      </c>
      <c r="C65" s="18" t="s">
        <v>236</v>
      </c>
      <c r="D65" s="18">
        <v>0</v>
      </c>
      <c r="E65" s="18">
        <v>0</v>
      </c>
      <c r="F65" s="18">
        <v>1</v>
      </c>
      <c r="G65" s="18">
        <v>0</v>
      </c>
      <c r="H65" s="18" t="s">
        <v>14</v>
      </c>
      <c r="I65" s="18" t="s">
        <v>15</v>
      </c>
      <c r="J65" s="18" t="s">
        <v>62</v>
      </c>
      <c r="K65" s="18" t="s">
        <v>63</v>
      </c>
      <c r="L65" s="18" t="s">
        <v>64</v>
      </c>
      <c r="M65" s="18" t="s">
        <v>21</v>
      </c>
      <c r="N65" s="21" t="s">
        <v>1857</v>
      </c>
    </row>
    <row r="66" spans="1:14" ht="15" customHeight="1" x14ac:dyDescent="0.25">
      <c r="A66" s="19">
        <v>41529</v>
      </c>
      <c r="B66" s="20">
        <v>0.625</v>
      </c>
      <c r="C66" s="18" t="s">
        <v>273</v>
      </c>
      <c r="D66" s="18">
        <v>0</v>
      </c>
      <c r="E66" s="18">
        <v>0</v>
      </c>
      <c r="F66" s="18">
        <v>1</v>
      </c>
      <c r="G66" s="18">
        <v>1</v>
      </c>
      <c r="H66" s="18" t="s">
        <v>39</v>
      </c>
      <c r="I66" s="18" t="s">
        <v>40</v>
      </c>
      <c r="J66" s="18" t="s">
        <v>112</v>
      </c>
      <c r="K66" s="18" t="s">
        <v>113</v>
      </c>
      <c r="L66" s="18" t="s">
        <v>114</v>
      </c>
      <c r="M66" s="18" t="s">
        <v>55</v>
      </c>
      <c r="N66" s="21" t="s">
        <v>1857</v>
      </c>
    </row>
    <row r="67" spans="1:14" ht="15" customHeight="1" x14ac:dyDescent="0.25">
      <c r="A67" s="19">
        <v>41529</v>
      </c>
      <c r="B67" s="20">
        <v>0.70833333333333337</v>
      </c>
      <c r="C67" s="18" t="s">
        <v>241</v>
      </c>
      <c r="D67" s="18">
        <v>0</v>
      </c>
      <c r="E67" s="18">
        <v>0</v>
      </c>
      <c r="F67" s="18">
        <v>1</v>
      </c>
      <c r="G67" s="18">
        <v>0</v>
      </c>
      <c r="H67" s="18" t="s">
        <v>57</v>
      </c>
      <c r="I67" s="18" t="s">
        <v>58</v>
      </c>
      <c r="J67" s="18" t="s">
        <v>32</v>
      </c>
      <c r="K67" s="18" t="s">
        <v>33</v>
      </c>
      <c r="L67" s="18" t="s">
        <v>34</v>
      </c>
      <c r="M67" s="18" t="s">
        <v>21</v>
      </c>
      <c r="N67" s="21" t="s">
        <v>1857</v>
      </c>
    </row>
    <row r="68" spans="1:14" ht="15" customHeight="1" x14ac:dyDescent="0.25">
      <c r="A68" s="19">
        <v>41529</v>
      </c>
      <c r="B68" s="20">
        <v>0.72916666666666663</v>
      </c>
      <c r="C68" s="18" t="s">
        <v>241</v>
      </c>
      <c r="D68" s="18">
        <v>0</v>
      </c>
      <c r="E68" s="18">
        <v>0</v>
      </c>
      <c r="F68" s="18">
        <v>1</v>
      </c>
      <c r="G68" s="18">
        <v>0</v>
      </c>
      <c r="H68" s="18" t="s">
        <v>57</v>
      </c>
      <c r="I68" s="18" t="s">
        <v>58</v>
      </c>
      <c r="J68" s="18" t="s">
        <v>32</v>
      </c>
      <c r="K68" s="18" t="s">
        <v>33</v>
      </c>
      <c r="L68" s="18" t="s">
        <v>34</v>
      </c>
      <c r="M68" s="18" t="s">
        <v>21</v>
      </c>
      <c r="N68" s="21" t="s">
        <v>1857</v>
      </c>
    </row>
    <row r="69" spans="1:14" ht="15" customHeight="1" x14ac:dyDescent="0.25">
      <c r="A69" s="19">
        <v>41529</v>
      </c>
      <c r="B69" s="20">
        <v>0.79166666666666663</v>
      </c>
      <c r="C69" s="18" t="s">
        <v>257</v>
      </c>
      <c r="D69" s="18">
        <v>0</v>
      </c>
      <c r="E69" s="18">
        <v>0</v>
      </c>
      <c r="F69" s="18">
        <v>1</v>
      </c>
      <c r="G69" s="18">
        <v>1</v>
      </c>
      <c r="H69" s="18" t="s">
        <v>57</v>
      </c>
      <c r="I69" s="18" t="s">
        <v>58</v>
      </c>
      <c r="J69" s="18" t="s">
        <v>115</v>
      </c>
      <c r="K69" s="18" t="s">
        <v>116</v>
      </c>
      <c r="L69" s="18" t="s">
        <v>117</v>
      </c>
      <c r="M69" s="18" t="s">
        <v>29</v>
      </c>
      <c r="N69" s="21" t="s">
        <v>1857</v>
      </c>
    </row>
    <row r="70" spans="1:14" ht="15" customHeight="1" x14ac:dyDescent="0.25">
      <c r="A70" s="19">
        <v>41533</v>
      </c>
      <c r="B70" s="20">
        <v>0.45833333333333331</v>
      </c>
      <c r="C70" s="18" t="s">
        <v>276</v>
      </c>
      <c r="D70" s="18">
        <v>0</v>
      </c>
      <c r="E70" s="18">
        <v>0</v>
      </c>
      <c r="F70" s="18">
        <v>1</v>
      </c>
      <c r="G70" s="18">
        <v>0</v>
      </c>
      <c r="H70" s="18" t="s">
        <v>57</v>
      </c>
      <c r="I70" s="18" t="s">
        <v>58</v>
      </c>
      <c r="J70" s="18" t="s">
        <v>41</v>
      </c>
      <c r="K70" s="18" t="s">
        <v>42</v>
      </c>
      <c r="L70" s="18" t="s">
        <v>43</v>
      </c>
      <c r="M70" s="18" t="s">
        <v>25</v>
      </c>
      <c r="N70" s="21" t="s">
        <v>1857</v>
      </c>
    </row>
    <row r="71" spans="1:14" ht="15" customHeight="1" x14ac:dyDescent="0.25">
      <c r="A71" s="19">
        <v>41533</v>
      </c>
      <c r="B71" s="20">
        <v>0.47916666666666669</v>
      </c>
      <c r="C71" s="18" t="s">
        <v>276</v>
      </c>
      <c r="D71" s="18">
        <v>0</v>
      </c>
      <c r="E71" s="18">
        <v>0</v>
      </c>
      <c r="F71" s="18">
        <v>1</v>
      </c>
      <c r="G71" s="18">
        <v>0</v>
      </c>
      <c r="H71" s="18" t="s">
        <v>57</v>
      </c>
      <c r="I71" s="18" t="s">
        <v>58</v>
      </c>
      <c r="J71" s="18" t="s">
        <v>41</v>
      </c>
      <c r="K71" s="18" t="s">
        <v>42</v>
      </c>
      <c r="L71" s="18" t="s">
        <v>43</v>
      </c>
      <c r="M71" s="18" t="s">
        <v>25</v>
      </c>
      <c r="N71" s="21" t="s">
        <v>1857</v>
      </c>
    </row>
    <row r="72" spans="1:14" ht="15" customHeight="1" x14ac:dyDescent="0.25">
      <c r="A72" s="19">
        <v>41533</v>
      </c>
      <c r="B72" s="20">
        <v>0.58333333333333337</v>
      </c>
      <c r="C72" s="18" t="s">
        <v>250</v>
      </c>
      <c r="D72" s="18">
        <v>0</v>
      </c>
      <c r="E72" s="18">
        <v>0</v>
      </c>
      <c r="F72" s="18">
        <v>1</v>
      </c>
      <c r="G72" s="18">
        <v>0</v>
      </c>
      <c r="H72" s="18" t="s">
        <v>140</v>
      </c>
      <c r="I72" s="18" t="s">
        <v>141</v>
      </c>
      <c r="J72" s="18" t="s">
        <v>32</v>
      </c>
      <c r="K72" s="18" t="s">
        <v>33</v>
      </c>
      <c r="L72" s="18" t="s">
        <v>34</v>
      </c>
      <c r="M72" s="18" t="s">
        <v>21</v>
      </c>
      <c r="N72" s="21" t="s">
        <v>1857</v>
      </c>
    </row>
    <row r="73" spans="1:14" ht="15" customHeight="1" x14ac:dyDescent="0.25">
      <c r="A73" s="19">
        <v>41533</v>
      </c>
      <c r="B73" s="20">
        <v>0.60416666666666663</v>
      </c>
      <c r="C73" s="18" t="s">
        <v>250</v>
      </c>
      <c r="D73" s="18">
        <v>0</v>
      </c>
      <c r="E73" s="18">
        <v>0</v>
      </c>
      <c r="F73" s="18">
        <v>1</v>
      </c>
      <c r="G73" s="18">
        <v>0</v>
      </c>
      <c r="H73" s="18" t="s">
        <v>140</v>
      </c>
      <c r="I73" s="18" t="s">
        <v>141</v>
      </c>
      <c r="J73" s="18" t="s">
        <v>32</v>
      </c>
      <c r="K73" s="18" t="s">
        <v>33</v>
      </c>
      <c r="L73" s="18" t="s">
        <v>34</v>
      </c>
      <c r="M73" s="18" t="s">
        <v>21</v>
      </c>
      <c r="N73" s="21" t="s">
        <v>1857</v>
      </c>
    </row>
    <row r="74" spans="1:14" ht="15" customHeight="1" x14ac:dyDescent="0.25">
      <c r="A74" s="19">
        <v>41533</v>
      </c>
      <c r="B74" s="20">
        <v>0.72916666666666663</v>
      </c>
      <c r="C74" s="18" t="s">
        <v>240</v>
      </c>
      <c r="D74" s="18">
        <v>0</v>
      </c>
      <c r="E74" s="18">
        <v>0</v>
      </c>
      <c r="F74" s="18">
        <v>1</v>
      </c>
      <c r="G74" s="18">
        <v>0</v>
      </c>
      <c r="H74" s="18" t="s">
        <v>69</v>
      </c>
      <c r="I74" s="18" t="s">
        <v>70</v>
      </c>
      <c r="J74" s="18" t="s">
        <v>26</v>
      </c>
      <c r="K74" s="18" t="s">
        <v>27</v>
      </c>
      <c r="L74" s="18" t="s">
        <v>28</v>
      </c>
      <c r="M74" s="18" t="s">
        <v>29</v>
      </c>
      <c r="N74" s="21" t="s">
        <v>1857</v>
      </c>
    </row>
    <row r="75" spans="1:14" ht="15" customHeight="1" x14ac:dyDescent="0.25">
      <c r="A75" s="19">
        <v>41533</v>
      </c>
      <c r="B75" s="20">
        <v>0.75</v>
      </c>
      <c r="C75" s="18" t="s">
        <v>257</v>
      </c>
      <c r="D75" s="18">
        <v>0</v>
      </c>
      <c r="E75" s="18">
        <v>0</v>
      </c>
      <c r="F75" s="18">
        <v>1</v>
      </c>
      <c r="G75" s="18">
        <v>0</v>
      </c>
      <c r="H75" s="18" t="s">
        <v>81</v>
      </c>
      <c r="I75" s="18" t="s">
        <v>82</v>
      </c>
      <c r="J75" s="18" t="s">
        <v>115</v>
      </c>
      <c r="K75" s="18" t="s">
        <v>116</v>
      </c>
      <c r="L75" s="18" t="s">
        <v>117</v>
      </c>
      <c r="M75" s="18" t="s">
        <v>29</v>
      </c>
      <c r="N75" s="21" t="s">
        <v>1857</v>
      </c>
    </row>
    <row r="76" spans="1:14" ht="15" customHeight="1" x14ac:dyDescent="0.25">
      <c r="A76" s="19">
        <v>41533</v>
      </c>
      <c r="B76" s="20">
        <v>0.83333333333333337</v>
      </c>
      <c r="C76" s="18" t="s">
        <v>448</v>
      </c>
      <c r="D76" s="18">
        <v>0</v>
      </c>
      <c r="E76" s="18">
        <v>0</v>
      </c>
      <c r="F76" s="18">
        <v>1</v>
      </c>
      <c r="G76" s="18">
        <v>0</v>
      </c>
      <c r="H76" s="18" t="s">
        <v>16</v>
      </c>
      <c r="I76" s="18" t="s">
        <v>17</v>
      </c>
      <c r="J76" s="18" t="s">
        <v>18</v>
      </c>
      <c r="K76" s="18" t="s">
        <v>19</v>
      </c>
      <c r="L76" s="18" t="s">
        <v>20</v>
      </c>
      <c r="M76" s="18" t="s">
        <v>21</v>
      </c>
      <c r="N76" s="21" t="s">
        <v>1857</v>
      </c>
    </row>
    <row r="77" spans="1:14" ht="15" customHeight="1" x14ac:dyDescent="0.25">
      <c r="A77" s="19">
        <v>41533</v>
      </c>
      <c r="B77" s="20">
        <v>0.85416666666666663</v>
      </c>
      <c r="C77" s="18" t="s">
        <v>448</v>
      </c>
      <c r="D77" s="18">
        <v>0</v>
      </c>
      <c r="E77" s="18">
        <v>0</v>
      </c>
      <c r="F77" s="18">
        <v>1</v>
      </c>
      <c r="G77" s="18">
        <v>0</v>
      </c>
      <c r="H77" s="18" t="s">
        <v>16</v>
      </c>
      <c r="I77" s="18" t="s">
        <v>17</v>
      </c>
      <c r="J77" s="18" t="s">
        <v>18</v>
      </c>
      <c r="K77" s="18" t="s">
        <v>19</v>
      </c>
      <c r="L77" s="18" t="s">
        <v>20</v>
      </c>
      <c r="M77" s="18" t="s">
        <v>21</v>
      </c>
      <c r="N77" s="21" t="s">
        <v>1857</v>
      </c>
    </row>
    <row r="78" spans="1:14" ht="15" customHeight="1" x14ac:dyDescent="0.25">
      <c r="A78" s="19">
        <v>41534</v>
      </c>
      <c r="B78" s="20">
        <v>0.70833333333333337</v>
      </c>
      <c r="C78" s="18" t="s">
        <v>287</v>
      </c>
      <c r="D78" s="18">
        <v>0</v>
      </c>
      <c r="E78" s="18">
        <v>0</v>
      </c>
      <c r="F78" s="18">
        <v>1</v>
      </c>
      <c r="G78" s="18">
        <v>1</v>
      </c>
      <c r="H78" s="18" t="s">
        <v>140</v>
      </c>
      <c r="I78" s="18" t="s">
        <v>141</v>
      </c>
      <c r="J78" s="18" t="s">
        <v>425</v>
      </c>
      <c r="K78" s="18" t="s">
        <v>426</v>
      </c>
      <c r="L78" s="18" t="s">
        <v>427</v>
      </c>
      <c r="M78" s="18" t="s">
        <v>25</v>
      </c>
      <c r="N78" s="21" t="s">
        <v>1857</v>
      </c>
    </row>
    <row r="79" spans="1:14" ht="15" customHeight="1" x14ac:dyDescent="0.25">
      <c r="A79" s="19">
        <v>41534</v>
      </c>
      <c r="B79" s="20">
        <v>0.75</v>
      </c>
      <c r="C79" s="18" t="s">
        <v>240</v>
      </c>
      <c r="D79" s="18">
        <v>0</v>
      </c>
      <c r="E79" s="18">
        <v>0</v>
      </c>
      <c r="F79" s="18">
        <v>1</v>
      </c>
      <c r="G79" s="18">
        <v>0</v>
      </c>
      <c r="H79" s="18" t="s">
        <v>69</v>
      </c>
      <c r="I79" s="18" t="s">
        <v>70</v>
      </c>
      <c r="J79" s="18" t="s">
        <v>26</v>
      </c>
      <c r="K79" s="18" t="s">
        <v>27</v>
      </c>
      <c r="L79" s="18" t="s">
        <v>28</v>
      </c>
      <c r="M79" s="18" t="s">
        <v>29</v>
      </c>
      <c r="N79" s="21" t="s">
        <v>1857</v>
      </c>
    </row>
    <row r="80" spans="1:14" ht="15" customHeight="1" x14ac:dyDescent="0.25">
      <c r="A80" s="19">
        <v>41534</v>
      </c>
      <c r="B80" s="20">
        <v>0.77083333333333337</v>
      </c>
      <c r="C80" s="18" t="s">
        <v>240</v>
      </c>
      <c r="D80" s="18">
        <v>0</v>
      </c>
      <c r="E80" s="18">
        <v>0</v>
      </c>
      <c r="F80" s="18">
        <v>1</v>
      </c>
      <c r="G80" s="18">
        <v>0</v>
      </c>
      <c r="H80" s="18" t="s">
        <v>69</v>
      </c>
      <c r="I80" s="18" t="s">
        <v>70</v>
      </c>
      <c r="J80" s="18" t="s">
        <v>26</v>
      </c>
      <c r="K80" s="18" t="s">
        <v>27</v>
      </c>
      <c r="L80" s="18" t="s">
        <v>28</v>
      </c>
      <c r="M80" s="18" t="s">
        <v>29</v>
      </c>
      <c r="N80" s="21" t="s">
        <v>1857</v>
      </c>
    </row>
    <row r="81" spans="1:14" ht="15" customHeight="1" x14ac:dyDescent="0.25">
      <c r="A81" s="19">
        <v>41535</v>
      </c>
      <c r="B81" s="20">
        <v>0.4375</v>
      </c>
      <c r="C81" s="18" t="s">
        <v>443</v>
      </c>
      <c r="D81" s="18">
        <v>0</v>
      </c>
      <c r="E81" s="18">
        <v>0</v>
      </c>
      <c r="F81" s="18">
        <v>1</v>
      </c>
      <c r="G81" s="18">
        <v>1</v>
      </c>
      <c r="H81" s="18" t="s">
        <v>16</v>
      </c>
      <c r="I81" s="18" t="s">
        <v>17</v>
      </c>
      <c r="J81" s="18" t="s">
        <v>417</v>
      </c>
      <c r="K81" s="18" t="s">
        <v>418</v>
      </c>
      <c r="L81" s="18" t="s">
        <v>419</v>
      </c>
      <c r="M81" s="18" t="s">
        <v>21</v>
      </c>
      <c r="N81" s="21" t="s">
        <v>1857</v>
      </c>
    </row>
    <row r="82" spans="1:14" ht="15" customHeight="1" x14ac:dyDescent="0.25">
      <c r="A82" s="19">
        <v>41535</v>
      </c>
      <c r="B82" s="20">
        <v>0.5</v>
      </c>
      <c r="C82" s="18" t="s">
        <v>433</v>
      </c>
      <c r="D82" s="18">
        <v>0</v>
      </c>
      <c r="E82" s="18">
        <v>0</v>
      </c>
      <c r="F82" s="18">
        <v>1</v>
      </c>
      <c r="G82" s="18">
        <v>1</v>
      </c>
      <c r="H82" s="18" t="s">
        <v>140</v>
      </c>
      <c r="I82" s="18" t="s">
        <v>141</v>
      </c>
      <c r="J82" s="18" t="s">
        <v>414</v>
      </c>
      <c r="K82" s="18" t="s">
        <v>415</v>
      </c>
      <c r="L82" s="18" t="s">
        <v>416</v>
      </c>
      <c r="M82" s="18" t="s">
        <v>25</v>
      </c>
      <c r="N82" s="21" t="s">
        <v>1857</v>
      </c>
    </row>
    <row r="83" spans="1:14" ht="15" customHeight="1" x14ac:dyDescent="0.25">
      <c r="A83" s="19">
        <v>41535</v>
      </c>
      <c r="B83" s="20">
        <v>0.52083333333333337</v>
      </c>
      <c r="C83" s="18" t="s">
        <v>433</v>
      </c>
      <c r="D83" s="18">
        <v>0</v>
      </c>
      <c r="E83" s="18">
        <v>0</v>
      </c>
      <c r="F83" s="18">
        <v>1</v>
      </c>
      <c r="G83" s="18">
        <v>1</v>
      </c>
      <c r="H83" s="18" t="s">
        <v>140</v>
      </c>
      <c r="I83" s="18" t="s">
        <v>141</v>
      </c>
      <c r="J83" s="18" t="s">
        <v>414</v>
      </c>
      <c r="K83" s="18" t="s">
        <v>415</v>
      </c>
      <c r="L83" s="18" t="s">
        <v>416</v>
      </c>
      <c r="M83" s="18" t="s">
        <v>25</v>
      </c>
      <c r="N83" s="21" t="s">
        <v>1857</v>
      </c>
    </row>
    <row r="84" spans="1:14" ht="15" customHeight="1" x14ac:dyDescent="0.25">
      <c r="A84" s="19">
        <v>41535</v>
      </c>
      <c r="B84" s="20">
        <v>0.6875</v>
      </c>
      <c r="C84" s="18" t="s">
        <v>257</v>
      </c>
      <c r="D84" s="18">
        <v>0</v>
      </c>
      <c r="E84" s="18">
        <v>0</v>
      </c>
      <c r="F84" s="18">
        <v>1</v>
      </c>
      <c r="G84" s="18">
        <v>1</v>
      </c>
      <c r="H84" s="18" t="s">
        <v>81</v>
      </c>
      <c r="I84" s="18" t="s">
        <v>82</v>
      </c>
      <c r="J84" s="18" t="s">
        <v>420</v>
      </c>
      <c r="K84" s="18" t="s">
        <v>421</v>
      </c>
      <c r="L84" s="18" t="s">
        <v>422</v>
      </c>
      <c r="M84" s="18" t="s">
        <v>21</v>
      </c>
      <c r="N84" s="21" t="s">
        <v>1857</v>
      </c>
    </row>
    <row r="85" spans="1:14" ht="15" customHeight="1" x14ac:dyDescent="0.25">
      <c r="A85" s="19">
        <v>41535</v>
      </c>
      <c r="B85" s="20">
        <v>0.72916666666666663</v>
      </c>
      <c r="C85" s="18" t="s">
        <v>299</v>
      </c>
      <c r="D85" s="18">
        <v>0</v>
      </c>
      <c r="E85" s="18">
        <v>0</v>
      </c>
      <c r="F85" s="18">
        <v>1</v>
      </c>
      <c r="G85" s="18">
        <v>1</v>
      </c>
      <c r="H85" s="18" t="s">
        <v>57</v>
      </c>
      <c r="I85" s="18" t="s">
        <v>58</v>
      </c>
      <c r="J85" s="18" t="s">
        <v>97</v>
      </c>
      <c r="K85" s="18" t="s">
        <v>423</v>
      </c>
      <c r="L85" s="18" t="s">
        <v>424</v>
      </c>
      <c r="M85" s="18" t="s">
        <v>21</v>
      </c>
      <c r="N85" s="21" t="s">
        <v>1857</v>
      </c>
    </row>
    <row r="86" spans="1:14" ht="15" customHeight="1" x14ac:dyDescent="0.25">
      <c r="A86" s="19">
        <v>41536</v>
      </c>
      <c r="B86" s="20">
        <v>0.75</v>
      </c>
      <c r="C86" s="18" t="s">
        <v>299</v>
      </c>
      <c r="D86" s="18">
        <v>0</v>
      </c>
      <c r="E86" s="18">
        <v>0</v>
      </c>
      <c r="F86" s="18">
        <v>1</v>
      </c>
      <c r="G86" s="18">
        <v>1</v>
      </c>
      <c r="H86" s="18" t="s">
        <v>57</v>
      </c>
      <c r="I86" s="18" t="s">
        <v>58</v>
      </c>
      <c r="J86" s="18" t="s">
        <v>408</v>
      </c>
      <c r="K86" s="18" t="s">
        <v>409</v>
      </c>
      <c r="L86" s="18" t="s">
        <v>410</v>
      </c>
      <c r="M86" s="18" t="s">
        <v>25</v>
      </c>
      <c r="N86" s="21" t="s">
        <v>1857</v>
      </c>
    </row>
    <row r="87" spans="1:14" ht="15" customHeight="1" x14ac:dyDescent="0.25">
      <c r="A87" s="19">
        <v>41536</v>
      </c>
      <c r="B87" s="20">
        <v>0.77083333333333337</v>
      </c>
      <c r="C87" s="18" t="s">
        <v>299</v>
      </c>
      <c r="D87" s="18">
        <v>0</v>
      </c>
      <c r="E87" s="18">
        <v>0</v>
      </c>
      <c r="F87" s="18">
        <v>1</v>
      </c>
      <c r="G87" s="18">
        <v>1</v>
      </c>
      <c r="H87" s="18" t="s">
        <v>57</v>
      </c>
      <c r="I87" s="18" t="s">
        <v>58</v>
      </c>
      <c r="J87" s="18" t="s">
        <v>408</v>
      </c>
      <c r="K87" s="18" t="s">
        <v>409</v>
      </c>
      <c r="L87" s="18" t="s">
        <v>410</v>
      </c>
      <c r="M87" s="18" t="s">
        <v>25</v>
      </c>
      <c r="N87" s="21" t="s">
        <v>1857</v>
      </c>
    </row>
    <row r="88" spans="1:14" ht="15" customHeight="1" x14ac:dyDescent="0.25">
      <c r="A88" s="19">
        <v>41540</v>
      </c>
      <c r="B88" s="20">
        <v>0.54166666666666663</v>
      </c>
      <c r="C88" s="18" t="s">
        <v>250</v>
      </c>
      <c r="D88" s="18">
        <v>0</v>
      </c>
      <c r="E88" s="18">
        <v>0</v>
      </c>
      <c r="F88" s="18">
        <v>1</v>
      </c>
      <c r="G88" s="18">
        <v>1</v>
      </c>
      <c r="H88" s="18" t="s">
        <v>140</v>
      </c>
      <c r="I88" s="18" t="s">
        <v>141</v>
      </c>
      <c r="J88" s="18" t="s">
        <v>400</v>
      </c>
      <c r="K88" s="18" t="s">
        <v>401</v>
      </c>
      <c r="L88" s="18" t="s">
        <v>402</v>
      </c>
      <c r="M88" s="18" t="s">
        <v>21</v>
      </c>
      <c r="N88" s="21" t="s">
        <v>1857</v>
      </c>
    </row>
    <row r="89" spans="1:14" ht="15" customHeight="1" x14ac:dyDescent="0.25">
      <c r="A89" s="19">
        <v>41540</v>
      </c>
      <c r="B89" s="20">
        <v>0.79166666666666663</v>
      </c>
      <c r="C89" s="18" t="s">
        <v>250</v>
      </c>
      <c r="D89" s="18">
        <v>0</v>
      </c>
      <c r="E89" s="18">
        <v>0</v>
      </c>
      <c r="F89" s="18">
        <v>1</v>
      </c>
      <c r="G89" s="18">
        <v>1</v>
      </c>
      <c r="H89" s="18" t="s">
        <v>81</v>
      </c>
      <c r="I89" s="18" t="s">
        <v>82</v>
      </c>
      <c r="J89" s="18" t="s">
        <v>394</v>
      </c>
      <c r="K89" s="18" t="s">
        <v>395</v>
      </c>
      <c r="L89" s="18" t="s">
        <v>396</v>
      </c>
      <c r="M89" s="18" t="s">
        <v>25</v>
      </c>
      <c r="N89" s="21" t="s">
        <v>1857</v>
      </c>
    </row>
    <row r="90" spans="1:14" ht="15" customHeight="1" x14ac:dyDescent="0.25">
      <c r="A90" s="19">
        <v>41540</v>
      </c>
      <c r="B90" s="20">
        <v>0.8125</v>
      </c>
      <c r="C90" s="18" t="s">
        <v>250</v>
      </c>
      <c r="D90" s="18">
        <v>0</v>
      </c>
      <c r="E90" s="18">
        <v>0</v>
      </c>
      <c r="F90" s="18">
        <v>1</v>
      </c>
      <c r="G90" s="18">
        <v>0</v>
      </c>
      <c r="H90" s="18" t="s">
        <v>81</v>
      </c>
      <c r="I90" s="18" t="s">
        <v>82</v>
      </c>
      <c r="J90" s="18" t="s">
        <v>394</v>
      </c>
      <c r="K90" s="18" t="s">
        <v>395</v>
      </c>
      <c r="L90" s="18" t="s">
        <v>396</v>
      </c>
      <c r="M90" s="18" t="s">
        <v>25</v>
      </c>
      <c r="N90" s="21" t="s">
        <v>1857</v>
      </c>
    </row>
    <row r="91" spans="1:14" ht="15" customHeight="1" x14ac:dyDescent="0.25">
      <c r="A91" s="19">
        <v>41542</v>
      </c>
      <c r="B91" s="20">
        <v>0.58333333333333337</v>
      </c>
      <c r="C91" s="18" t="s">
        <v>299</v>
      </c>
      <c r="D91" s="18">
        <v>0</v>
      </c>
      <c r="E91" s="18">
        <v>0</v>
      </c>
      <c r="F91" s="18">
        <v>1</v>
      </c>
      <c r="G91" s="18">
        <v>0</v>
      </c>
      <c r="H91" s="18" t="s">
        <v>140</v>
      </c>
      <c r="I91" s="18" t="s">
        <v>141</v>
      </c>
      <c r="J91" s="18" t="s">
        <v>77</v>
      </c>
      <c r="K91" s="18" t="s">
        <v>205</v>
      </c>
      <c r="L91" s="18" t="s">
        <v>206</v>
      </c>
      <c r="M91" s="18" t="s">
        <v>21</v>
      </c>
      <c r="N91" s="21" t="s">
        <v>1857</v>
      </c>
    </row>
    <row r="92" spans="1:14" ht="15" customHeight="1" x14ac:dyDescent="0.25">
      <c r="A92" s="19">
        <v>41542</v>
      </c>
      <c r="B92" s="20">
        <v>0.60416666666666663</v>
      </c>
      <c r="C92" s="18" t="s">
        <v>299</v>
      </c>
      <c r="D92" s="18">
        <v>0</v>
      </c>
      <c r="E92" s="18">
        <v>0</v>
      </c>
      <c r="F92" s="18">
        <v>1</v>
      </c>
      <c r="G92" s="18">
        <v>0</v>
      </c>
      <c r="H92" s="18" t="s">
        <v>140</v>
      </c>
      <c r="I92" s="18" t="s">
        <v>141</v>
      </c>
      <c r="J92" s="18" t="s">
        <v>77</v>
      </c>
      <c r="K92" s="18" t="s">
        <v>205</v>
      </c>
      <c r="L92" s="18" t="s">
        <v>206</v>
      </c>
      <c r="M92" s="18" t="s">
        <v>21</v>
      </c>
      <c r="N92" s="21" t="s">
        <v>1857</v>
      </c>
    </row>
    <row r="93" spans="1:14" ht="15" customHeight="1" x14ac:dyDescent="0.25">
      <c r="A93" s="19">
        <v>41543</v>
      </c>
      <c r="B93" s="20">
        <v>0.52083333333333337</v>
      </c>
      <c r="C93" s="18" t="s">
        <v>270</v>
      </c>
      <c r="D93" s="18">
        <v>0</v>
      </c>
      <c r="E93" s="18">
        <v>0</v>
      </c>
      <c r="F93" s="18">
        <v>1</v>
      </c>
      <c r="G93" s="18">
        <v>1</v>
      </c>
      <c r="H93" s="18" t="s">
        <v>39</v>
      </c>
      <c r="I93" s="18" t="s">
        <v>40</v>
      </c>
      <c r="J93" s="18" t="s">
        <v>366</v>
      </c>
      <c r="K93" s="18" t="s">
        <v>367</v>
      </c>
      <c r="L93" s="18" t="s">
        <v>368</v>
      </c>
      <c r="M93" s="18" t="s">
        <v>29</v>
      </c>
      <c r="N93" s="21" t="s">
        <v>1857</v>
      </c>
    </row>
    <row r="94" spans="1:14" ht="15" customHeight="1" x14ac:dyDescent="0.25">
      <c r="A94" s="19">
        <v>41543</v>
      </c>
      <c r="B94" s="20">
        <v>0.54166666666666663</v>
      </c>
      <c r="C94" s="18" t="s">
        <v>245</v>
      </c>
      <c r="D94" s="18">
        <v>0</v>
      </c>
      <c r="E94" s="18">
        <v>0</v>
      </c>
      <c r="F94" s="18">
        <v>1</v>
      </c>
      <c r="G94" s="18">
        <v>0</v>
      </c>
      <c r="H94" s="18" t="s">
        <v>39</v>
      </c>
      <c r="I94" s="18" t="s">
        <v>40</v>
      </c>
      <c r="J94" s="18" t="s">
        <v>41</v>
      </c>
      <c r="K94" s="18" t="s">
        <v>42</v>
      </c>
      <c r="L94" s="18" t="s">
        <v>43</v>
      </c>
      <c r="M94" s="18" t="s">
        <v>25</v>
      </c>
      <c r="N94" s="21" t="s">
        <v>1857</v>
      </c>
    </row>
    <row r="95" spans="1:14" ht="15" customHeight="1" x14ac:dyDescent="0.25">
      <c r="A95" s="19">
        <v>41543</v>
      </c>
      <c r="B95" s="20">
        <v>0.60416666666666663</v>
      </c>
      <c r="C95" s="18" t="s">
        <v>436</v>
      </c>
      <c r="D95" s="18">
        <v>0</v>
      </c>
      <c r="E95" s="18">
        <v>0</v>
      </c>
      <c r="F95" s="18">
        <v>1</v>
      </c>
      <c r="G95" s="18">
        <v>1</v>
      </c>
      <c r="H95" s="18" t="s">
        <v>69</v>
      </c>
      <c r="I95" s="18" t="s">
        <v>70</v>
      </c>
      <c r="J95" s="18" t="s">
        <v>378</v>
      </c>
      <c r="K95" s="18" t="s">
        <v>379</v>
      </c>
      <c r="L95" s="18" t="s">
        <v>380</v>
      </c>
      <c r="M95" s="18" t="s">
        <v>21</v>
      </c>
      <c r="N95" s="21" t="s">
        <v>1857</v>
      </c>
    </row>
    <row r="96" spans="1:14" ht="15" customHeight="1" x14ac:dyDescent="0.25">
      <c r="A96" s="19">
        <v>41544</v>
      </c>
      <c r="B96" s="20">
        <v>0.58333333333333337</v>
      </c>
      <c r="C96" s="18" t="s">
        <v>238</v>
      </c>
      <c r="D96" s="18">
        <v>0</v>
      </c>
      <c r="E96" s="18">
        <v>0</v>
      </c>
      <c r="F96" s="18">
        <v>1</v>
      </c>
      <c r="G96" s="18">
        <v>1</v>
      </c>
      <c r="H96" s="18" t="s">
        <v>16</v>
      </c>
      <c r="I96" s="18" t="s">
        <v>17</v>
      </c>
      <c r="J96" s="18" t="s">
        <v>360</v>
      </c>
      <c r="K96" s="18" t="s">
        <v>361</v>
      </c>
      <c r="L96" s="18" t="s">
        <v>362</v>
      </c>
      <c r="M96" s="18" t="s">
        <v>51</v>
      </c>
      <c r="N96" s="21" t="s">
        <v>1857</v>
      </c>
    </row>
    <row r="97" spans="1:14" ht="15" customHeight="1" x14ac:dyDescent="0.25">
      <c r="A97" s="19">
        <v>41544</v>
      </c>
      <c r="B97" s="20">
        <v>0.60416666666666663</v>
      </c>
      <c r="C97" s="18" t="s">
        <v>238</v>
      </c>
      <c r="D97" s="18">
        <v>0</v>
      </c>
      <c r="E97" s="18">
        <v>0</v>
      </c>
      <c r="F97" s="18">
        <v>1</v>
      </c>
      <c r="G97" s="18">
        <v>1</v>
      </c>
      <c r="H97" s="18" t="s">
        <v>16</v>
      </c>
      <c r="I97" s="18" t="s">
        <v>17</v>
      </c>
      <c r="J97" s="18" t="s">
        <v>360</v>
      </c>
      <c r="K97" s="18" t="s">
        <v>361</v>
      </c>
      <c r="L97" s="18" t="s">
        <v>362</v>
      </c>
      <c r="M97" s="18" t="s">
        <v>51</v>
      </c>
      <c r="N97" s="21" t="s">
        <v>1857</v>
      </c>
    </row>
    <row r="98" spans="1:14" ht="15" customHeight="1" x14ac:dyDescent="0.25">
      <c r="A98" s="19">
        <v>41547</v>
      </c>
      <c r="B98" s="20">
        <v>0.5</v>
      </c>
      <c r="C98" s="18" t="s">
        <v>433</v>
      </c>
      <c r="D98" s="18">
        <v>0</v>
      </c>
      <c r="E98" s="18">
        <v>0</v>
      </c>
      <c r="F98" s="18">
        <v>1</v>
      </c>
      <c r="G98" s="18">
        <v>0</v>
      </c>
      <c r="H98" s="18" t="s">
        <v>140</v>
      </c>
      <c r="I98" s="18" t="s">
        <v>141</v>
      </c>
      <c r="J98" s="18" t="s">
        <v>348</v>
      </c>
      <c r="K98" s="18" t="s">
        <v>349</v>
      </c>
      <c r="L98" s="18" t="s">
        <v>350</v>
      </c>
      <c r="M98" s="18" t="s">
        <v>51</v>
      </c>
      <c r="N98" s="21" t="s">
        <v>1857</v>
      </c>
    </row>
    <row r="99" spans="1:14" ht="15" customHeight="1" x14ac:dyDescent="0.25">
      <c r="A99" s="19">
        <v>41547</v>
      </c>
      <c r="B99" s="20">
        <v>0.5</v>
      </c>
      <c r="C99" s="18" t="s">
        <v>434</v>
      </c>
      <c r="D99" s="18">
        <v>0</v>
      </c>
      <c r="E99" s="18">
        <v>0</v>
      </c>
      <c r="F99" s="18">
        <v>1</v>
      </c>
      <c r="G99" s="18">
        <v>0</v>
      </c>
      <c r="H99" s="18" t="s">
        <v>135</v>
      </c>
      <c r="I99" s="18" t="s">
        <v>136</v>
      </c>
      <c r="J99" s="18" t="s">
        <v>35</v>
      </c>
      <c r="K99" s="18" t="s">
        <v>36</v>
      </c>
      <c r="L99" s="18" t="s">
        <v>37</v>
      </c>
      <c r="M99" s="18" t="s">
        <v>25</v>
      </c>
      <c r="N99" s="21" t="s">
        <v>1857</v>
      </c>
    </row>
    <row r="100" spans="1:14" ht="15" customHeight="1" x14ac:dyDescent="0.25">
      <c r="A100" s="19">
        <v>41547</v>
      </c>
      <c r="B100" s="20">
        <v>0.52083333333333337</v>
      </c>
      <c r="C100" s="18" t="s">
        <v>434</v>
      </c>
      <c r="D100" s="18">
        <v>0</v>
      </c>
      <c r="E100" s="18">
        <v>0</v>
      </c>
      <c r="F100" s="18">
        <v>1</v>
      </c>
      <c r="G100" s="18">
        <v>0</v>
      </c>
      <c r="H100" s="18" t="s">
        <v>135</v>
      </c>
      <c r="I100" s="18" t="s">
        <v>136</v>
      </c>
      <c r="J100" s="18" t="s">
        <v>35</v>
      </c>
      <c r="K100" s="18" t="s">
        <v>36</v>
      </c>
      <c r="L100" s="18" t="s">
        <v>37</v>
      </c>
      <c r="M100" s="18" t="s">
        <v>25</v>
      </c>
      <c r="N100" s="21" t="s">
        <v>1857</v>
      </c>
    </row>
    <row r="101" spans="1:14" ht="15" customHeight="1" x14ac:dyDescent="0.25">
      <c r="A101" s="19">
        <v>41547</v>
      </c>
      <c r="B101" s="20">
        <v>0.72916666666666663</v>
      </c>
      <c r="C101" s="18" t="s">
        <v>250</v>
      </c>
      <c r="D101" s="18">
        <v>0</v>
      </c>
      <c r="E101" s="18">
        <v>0</v>
      </c>
      <c r="F101" s="18">
        <v>1</v>
      </c>
      <c r="G101" s="18">
        <v>0</v>
      </c>
      <c r="H101" s="18" t="s">
        <v>81</v>
      </c>
      <c r="I101" s="18" t="s">
        <v>82</v>
      </c>
      <c r="J101" s="18" t="s">
        <v>165</v>
      </c>
      <c r="K101" s="18" t="s">
        <v>166</v>
      </c>
      <c r="L101" s="18" t="s">
        <v>167</v>
      </c>
      <c r="M101" s="18" t="s">
        <v>21</v>
      </c>
      <c r="N101" s="21" t="s">
        <v>1857</v>
      </c>
    </row>
    <row r="102" spans="1:14" ht="15" customHeight="1" x14ac:dyDescent="0.25">
      <c r="A102" s="19">
        <v>41547</v>
      </c>
      <c r="B102" s="20">
        <v>0.75</v>
      </c>
      <c r="C102" s="18" t="s">
        <v>255</v>
      </c>
      <c r="D102" s="18">
        <v>0</v>
      </c>
      <c r="E102" s="18">
        <v>0</v>
      </c>
      <c r="F102" s="18">
        <v>1</v>
      </c>
      <c r="G102" s="18">
        <v>1</v>
      </c>
      <c r="H102" s="18" t="s">
        <v>14</v>
      </c>
      <c r="I102" s="18" t="s">
        <v>15</v>
      </c>
      <c r="J102" s="18" t="s">
        <v>351</v>
      </c>
      <c r="K102" s="18" t="s">
        <v>352</v>
      </c>
      <c r="L102" s="18" t="s">
        <v>353</v>
      </c>
      <c r="M102" s="18" t="s">
        <v>29</v>
      </c>
      <c r="N102" s="21" t="s">
        <v>1857</v>
      </c>
    </row>
    <row r="103" spans="1:14" ht="15" customHeight="1" x14ac:dyDescent="0.25">
      <c r="A103" s="19">
        <v>41547</v>
      </c>
      <c r="B103" s="20">
        <v>0.77083333333333337</v>
      </c>
      <c r="C103" s="18" t="s">
        <v>255</v>
      </c>
      <c r="D103" s="18">
        <v>0</v>
      </c>
      <c r="E103" s="18">
        <v>0</v>
      </c>
      <c r="F103" s="18">
        <v>1</v>
      </c>
      <c r="G103" s="18">
        <v>1</v>
      </c>
      <c r="H103" s="18" t="s">
        <v>14</v>
      </c>
      <c r="I103" s="18" t="s">
        <v>15</v>
      </c>
      <c r="J103" s="18" t="s">
        <v>351</v>
      </c>
      <c r="K103" s="18" t="s">
        <v>352</v>
      </c>
      <c r="L103" s="18" t="s">
        <v>353</v>
      </c>
      <c r="M103" s="18" t="s">
        <v>29</v>
      </c>
      <c r="N103" s="21" t="s">
        <v>1857</v>
      </c>
    </row>
    <row r="104" spans="1:14" ht="15" customHeight="1" x14ac:dyDescent="0.25">
      <c r="A104" s="19">
        <v>41548</v>
      </c>
      <c r="B104" s="20">
        <v>0.75</v>
      </c>
      <c r="C104" s="18" t="s">
        <v>436</v>
      </c>
      <c r="D104" s="18">
        <v>0</v>
      </c>
      <c r="E104" s="18">
        <v>0</v>
      </c>
      <c r="F104" s="18">
        <v>1</v>
      </c>
      <c r="G104" s="18">
        <v>0</v>
      </c>
      <c r="H104" s="18" t="s">
        <v>69</v>
      </c>
      <c r="I104" s="18" t="s">
        <v>70</v>
      </c>
      <c r="J104" s="18" t="s">
        <v>492</v>
      </c>
      <c r="K104" s="18" t="s">
        <v>493</v>
      </c>
      <c r="L104" s="18" t="s">
        <v>494</v>
      </c>
      <c r="M104" s="18" t="s">
        <v>25</v>
      </c>
      <c r="N104" s="21" t="s">
        <v>1857</v>
      </c>
    </row>
    <row r="105" spans="1:14" ht="15" customHeight="1" x14ac:dyDescent="0.25">
      <c r="A105" s="19">
        <v>41548</v>
      </c>
      <c r="B105" s="20">
        <v>0.77083333333333337</v>
      </c>
      <c r="C105" s="18" t="s">
        <v>436</v>
      </c>
      <c r="D105" s="18">
        <v>0</v>
      </c>
      <c r="E105" s="18">
        <v>0</v>
      </c>
      <c r="F105" s="18">
        <v>1</v>
      </c>
      <c r="G105" s="18">
        <v>0</v>
      </c>
      <c r="H105" s="18" t="s">
        <v>69</v>
      </c>
      <c r="I105" s="18" t="s">
        <v>70</v>
      </c>
      <c r="J105" s="18" t="s">
        <v>492</v>
      </c>
      <c r="K105" s="18" t="s">
        <v>493</v>
      </c>
      <c r="L105" s="18" t="s">
        <v>494</v>
      </c>
      <c r="M105" s="18" t="s">
        <v>25</v>
      </c>
      <c r="N105" s="21" t="s">
        <v>1857</v>
      </c>
    </row>
    <row r="106" spans="1:14" ht="15" customHeight="1" x14ac:dyDescent="0.25">
      <c r="A106" s="19">
        <v>41549</v>
      </c>
      <c r="B106" s="20">
        <v>0.60416666666666663</v>
      </c>
      <c r="C106" s="18" t="s">
        <v>250</v>
      </c>
      <c r="D106" s="18">
        <v>0</v>
      </c>
      <c r="E106" s="18">
        <v>0</v>
      </c>
      <c r="F106" s="18">
        <v>1</v>
      </c>
      <c r="G106" s="18">
        <v>1</v>
      </c>
      <c r="H106" s="18" t="s">
        <v>81</v>
      </c>
      <c r="I106" s="18" t="s">
        <v>82</v>
      </c>
      <c r="J106" s="18" t="s">
        <v>882</v>
      </c>
      <c r="K106" s="18" t="s">
        <v>883</v>
      </c>
      <c r="L106" s="18" t="s">
        <v>884</v>
      </c>
      <c r="M106" s="18" t="s">
        <v>21</v>
      </c>
      <c r="N106" s="21" t="s">
        <v>1857</v>
      </c>
    </row>
    <row r="107" spans="1:14" ht="15" customHeight="1" x14ac:dyDescent="0.25">
      <c r="A107" s="19">
        <v>41549</v>
      </c>
      <c r="B107" s="20">
        <v>0.625</v>
      </c>
      <c r="C107" s="18" t="s">
        <v>250</v>
      </c>
      <c r="D107" s="18">
        <v>0</v>
      </c>
      <c r="E107" s="18">
        <v>0</v>
      </c>
      <c r="F107" s="18">
        <v>1</v>
      </c>
      <c r="G107" s="18">
        <v>0</v>
      </c>
      <c r="H107" s="18" t="s">
        <v>30</v>
      </c>
      <c r="I107" s="18" t="s">
        <v>31</v>
      </c>
      <c r="J107" s="18" t="s">
        <v>159</v>
      </c>
      <c r="K107" s="18" t="s">
        <v>98</v>
      </c>
      <c r="L107" s="18" t="s">
        <v>626</v>
      </c>
      <c r="M107" s="18" t="s">
        <v>21</v>
      </c>
      <c r="N107" s="21" t="s">
        <v>1857</v>
      </c>
    </row>
    <row r="108" spans="1:14" ht="15" customHeight="1" x14ac:dyDescent="0.25">
      <c r="A108" s="19">
        <v>41549</v>
      </c>
      <c r="B108" s="20">
        <v>0.66666666666666663</v>
      </c>
      <c r="C108" s="18" t="s">
        <v>475</v>
      </c>
      <c r="D108" s="18">
        <v>0</v>
      </c>
      <c r="E108" s="18">
        <v>0</v>
      </c>
      <c r="F108" s="18">
        <v>1</v>
      </c>
      <c r="G108" s="18">
        <v>1</v>
      </c>
      <c r="H108" s="18" t="s">
        <v>135</v>
      </c>
      <c r="I108" s="18" t="s">
        <v>136</v>
      </c>
      <c r="J108" s="18" t="s">
        <v>879</v>
      </c>
      <c r="K108" s="18" t="s">
        <v>880</v>
      </c>
      <c r="L108" s="18" t="s">
        <v>881</v>
      </c>
      <c r="M108" s="18" t="s">
        <v>25</v>
      </c>
      <c r="N108" s="21" t="s">
        <v>1857</v>
      </c>
    </row>
    <row r="109" spans="1:14" ht="15" customHeight="1" x14ac:dyDescent="0.25">
      <c r="A109" s="19">
        <v>41550</v>
      </c>
      <c r="B109" s="20">
        <v>0.52083333333333337</v>
      </c>
      <c r="C109" s="18" t="s">
        <v>249</v>
      </c>
      <c r="D109" s="18">
        <v>0</v>
      </c>
      <c r="E109" s="18">
        <v>0</v>
      </c>
      <c r="F109" s="18">
        <v>1</v>
      </c>
      <c r="G109" s="18">
        <v>0</v>
      </c>
      <c r="H109" s="18" t="s">
        <v>14</v>
      </c>
      <c r="I109" s="18" t="s">
        <v>15</v>
      </c>
      <c r="J109" s="18" t="s">
        <v>871</v>
      </c>
      <c r="K109" s="18" t="s">
        <v>872</v>
      </c>
      <c r="L109" s="18" t="s">
        <v>873</v>
      </c>
      <c r="M109" s="18" t="s">
        <v>29</v>
      </c>
      <c r="N109" s="21" t="s">
        <v>1857</v>
      </c>
    </row>
    <row r="110" spans="1:14" ht="15" customHeight="1" x14ac:dyDescent="0.25">
      <c r="A110" s="19">
        <v>41550</v>
      </c>
      <c r="B110" s="20">
        <v>0.66666666666666663</v>
      </c>
      <c r="C110" s="18" t="s">
        <v>299</v>
      </c>
      <c r="D110" s="18">
        <v>0</v>
      </c>
      <c r="E110" s="18">
        <v>0</v>
      </c>
      <c r="F110" s="18">
        <v>1</v>
      </c>
      <c r="G110" s="18">
        <v>1</v>
      </c>
      <c r="H110" s="18" t="s">
        <v>57</v>
      </c>
      <c r="I110" s="18" t="s">
        <v>58</v>
      </c>
      <c r="J110" s="18" t="s">
        <v>868</v>
      </c>
      <c r="K110" s="18" t="s">
        <v>869</v>
      </c>
      <c r="L110" s="18" t="s">
        <v>870</v>
      </c>
      <c r="M110" s="18" t="s">
        <v>25</v>
      </c>
      <c r="N110" s="21" t="s">
        <v>1857</v>
      </c>
    </row>
    <row r="111" spans="1:14" ht="15" customHeight="1" x14ac:dyDescent="0.25">
      <c r="A111" s="19">
        <v>41550</v>
      </c>
      <c r="B111" s="20">
        <v>0.70833333333333337</v>
      </c>
      <c r="C111" s="18" t="s">
        <v>247</v>
      </c>
      <c r="D111" s="18">
        <v>0</v>
      </c>
      <c r="E111" s="18">
        <v>0</v>
      </c>
      <c r="F111" s="18">
        <v>1</v>
      </c>
      <c r="G111" s="18">
        <v>1</v>
      </c>
      <c r="H111" s="18" t="s">
        <v>39</v>
      </c>
      <c r="I111" s="18" t="s">
        <v>40</v>
      </c>
      <c r="J111" s="18" t="s">
        <v>877</v>
      </c>
      <c r="K111" s="18" t="s">
        <v>582</v>
      </c>
      <c r="L111" s="18" t="s">
        <v>878</v>
      </c>
      <c r="M111" s="18" t="s">
        <v>25</v>
      </c>
      <c r="N111" s="21" t="s">
        <v>1857</v>
      </c>
    </row>
    <row r="112" spans="1:14" ht="15" customHeight="1" x14ac:dyDescent="0.25">
      <c r="A112" s="19">
        <v>41550</v>
      </c>
      <c r="B112" s="20">
        <v>0.72916666666666663</v>
      </c>
      <c r="C112" s="18" t="s">
        <v>250</v>
      </c>
      <c r="D112" s="18">
        <v>0</v>
      </c>
      <c r="E112" s="18">
        <v>0</v>
      </c>
      <c r="F112" s="18">
        <v>1</v>
      </c>
      <c r="G112" s="18">
        <v>0</v>
      </c>
      <c r="H112" s="18" t="s">
        <v>57</v>
      </c>
      <c r="I112" s="18" t="s">
        <v>58</v>
      </c>
      <c r="J112" s="18" t="s">
        <v>220</v>
      </c>
      <c r="K112" s="18" t="s">
        <v>221</v>
      </c>
      <c r="L112" s="18" t="s">
        <v>222</v>
      </c>
      <c r="M112" s="18" t="s">
        <v>29</v>
      </c>
      <c r="N112" s="21" t="s">
        <v>1857</v>
      </c>
    </row>
    <row r="113" spans="1:14" ht="15" customHeight="1" x14ac:dyDescent="0.25">
      <c r="A113" s="19">
        <v>41550</v>
      </c>
      <c r="B113" s="20">
        <v>0.75</v>
      </c>
      <c r="C113" s="18" t="s">
        <v>250</v>
      </c>
      <c r="D113" s="18">
        <v>0</v>
      </c>
      <c r="E113" s="18">
        <v>0</v>
      </c>
      <c r="F113" s="18">
        <v>1</v>
      </c>
      <c r="G113" s="18">
        <v>0</v>
      </c>
      <c r="H113" s="18" t="s">
        <v>57</v>
      </c>
      <c r="I113" s="18" t="s">
        <v>58</v>
      </c>
      <c r="J113" s="18" t="s">
        <v>220</v>
      </c>
      <c r="K113" s="18" t="s">
        <v>221</v>
      </c>
      <c r="L113" s="18" t="s">
        <v>222</v>
      </c>
      <c r="M113" s="18" t="s">
        <v>29</v>
      </c>
      <c r="N113" s="21" t="s">
        <v>1857</v>
      </c>
    </row>
    <row r="114" spans="1:14" ht="15" customHeight="1" x14ac:dyDescent="0.25">
      <c r="A114" s="19">
        <v>41554</v>
      </c>
      <c r="B114" s="20">
        <v>0.77083333333333337</v>
      </c>
      <c r="C114" s="18" t="s">
        <v>257</v>
      </c>
      <c r="D114" s="18">
        <v>0</v>
      </c>
      <c r="E114" s="18">
        <v>0</v>
      </c>
      <c r="F114" s="18">
        <v>1</v>
      </c>
      <c r="G114" s="18">
        <v>0</v>
      </c>
      <c r="H114" s="18" t="s">
        <v>81</v>
      </c>
      <c r="I114" s="18" t="s">
        <v>82</v>
      </c>
      <c r="J114" s="18" t="s">
        <v>865</v>
      </c>
      <c r="K114" s="18" t="s">
        <v>866</v>
      </c>
      <c r="L114" s="18" t="s">
        <v>867</v>
      </c>
      <c r="M114" s="18" t="s">
        <v>29</v>
      </c>
      <c r="N114" s="21" t="s">
        <v>1857</v>
      </c>
    </row>
    <row r="115" spans="1:14" ht="15" customHeight="1" x14ac:dyDescent="0.25">
      <c r="A115" s="19">
        <v>41555</v>
      </c>
      <c r="B115" s="20">
        <v>0.75</v>
      </c>
      <c r="C115" s="18" t="s">
        <v>238</v>
      </c>
      <c r="D115" s="18">
        <v>0</v>
      </c>
      <c r="E115" s="18">
        <v>0</v>
      </c>
      <c r="F115" s="18">
        <v>1</v>
      </c>
      <c r="G115" s="18">
        <v>0</v>
      </c>
      <c r="H115" s="18" t="s">
        <v>69</v>
      </c>
      <c r="I115" s="18" t="s">
        <v>70</v>
      </c>
      <c r="J115" s="18" t="s">
        <v>360</v>
      </c>
      <c r="K115" s="18" t="s">
        <v>361</v>
      </c>
      <c r="L115" s="18" t="s">
        <v>362</v>
      </c>
      <c r="M115" s="18" t="s">
        <v>51</v>
      </c>
      <c r="N115" s="21" t="s">
        <v>1857</v>
      </c>
    </row>
    <row r="116" spans="1:14" ht="15" customHeight="1" x14ac:dyDescent="0.25">
      <c r="A116" s="19">
        <v>41555</v>
      </c>
      <c r="B116" s="20">
        <v>0.77083333333333337</v>
      </c>
      <c r="C116" s="18" t="s">
        <v>238</v>
      </c>
      <c r="D116" s="18">
        <v>0</v>
      </c>
      <c r="E116" s="18">
        <v>0</v>
      </c>
      <c r="F116" s="18">
        <v>1</v>
      </c>
      <c r="G116" s="18">
        <v>0</v>
      </c>
      <c r="H116" s="18" t="s">
        <v>69</v>
      </c>
      <c r="I116" s="18" t="s">
        <v>70</v>
      </c>
      <c r="J116" s="18" t="s">
        <v>360</v>
      </c>
      <c r="K116" s="18" t="s">
        <v>361</v>
      </c>
      <c r="L116" s="18" t="s">
        <v>362</v>
      </c>
      <c r="M116" s="18" t="s">
        <v>51</v>
      </c>
      <c r="N116" s="21" t="s">
        <v>1857</v>
      </c>
    </row>
    <row r="117" spans="1:14" ht="15" customHeight="1" x14ac:dyDescent="0.25">
      <c r="A117" s="19">
        <v>41556</v>
      </c>
      <c r="B117" s="20">
        <v>0.41666666666666669</v>
      </c>
      <c r="C117" s="18" t="s">
        <v>443</v>
      </c>
      <c r="D117" s="18">
        <v>0</v>
      </c>
      <c r="E117" s="18">
        <v>0</v>
      </c>
      <c r="F117" s="18">
        <v>1</v>
      </c>
      <c r="G117" s="18">
        <v>0</v>
      </c>
      <c r="H117" s="18" t="s">
        <v>16</v>
      </c>
      <c r="I117" s="18" t="s">
        <v>17</v>
      </c>
      <c r="J117" s="18" t="s">
        <v>828</v>
      </c>
      <c r="K117" s="18" t="s">
        <v>829</v>
      </c>
      <c r="L117" s="18" t="s">
        <v>830</v>
      </c>
      <c r="M117" s="18" t="s">
        <v>21</v>
      </c>
      <c r="N117" s="21" t="s">
        <v>1857</v>
      </c>
    </row>
    <row r="118" spans="1:14" ht="15" customHeight="1" x14ac:dyDescent="0.25">
      <c r="A118" s="19">
        <v>41556</v>
      </c>
      <c r="B118" s="20">
        <v>0.60416666666666663</v>
      </c>
      <c r="C118" s="18" t="s">
        <v>704</v>
      </c>
      <c r="D118" s="18">
        <v>0</v>
      </c>
      <c r="E118" s="18">
        <v>0</v>
      </c>
      <c r="F118" s="18">
        <v>1</v>
      </c>
      <c r="G118" s="18">
        <v>1</v>
      </c>
      <c r="H118" s="18" t="s">
        <v>30</v>
      </c>
      <c r="I118" s="18" t="s">
        <v>31</v>
      </c>
      <c r="J118" s="18" t="s">
        <v>856</v>
      </c>
      <c r="K118" s="18" t="s">
        <v>857</v>
      </c>
      <c r="L118" s="18" t="s">
        <v>858</v>
      </c>
      <c r="M118" s="18" t="s">
        <v>25</v>
      </c>
      <c r="N118" s="21" t="s">
        <v>1857</v>
      </c>
    </row>
    <row r="119" spans="1:14" ht="15" customHeight="1" x14ac:dyDescent="0.25">
      <c r="A119" s="19">
        <v>41561</v>
      </c>
      <c r="B119" s="20">
        <v>0.52083333333333337</v>
      </c>
      <c r="C119" s="18" t="s">
        <v>317</v>
      </c>
      <c r="D119" s="18">
        <v>0</v>
      </c>
      <c r="E119" s="18">
        <v>0</v>
      </c>
      <c r="F119" s="18">
        <v>1</v>
      </c>
      <c r="G119" s="18">
        <v>1</v>
      </c>
      <c r="H119" s="18" t="s">
        <v>135</v>
      </c>
      <c r="I119" s="18" t="s">
        <v>136</v>
      </c>
      <c r="J119" s="18" t="s">
        <v>840</v>
      </c>
      <c r="K119" s="18" t="s">
        <v>841</v>
      </c>
      <c r="L119" s="18" t="s">
        <v>842</v>
      </c>
      <c r="M119" s="18" t="s">
        <v>55</v>
      </c>
      <c r="N119" s="21" t="s">
        <v>1857</v>
      </c>
    </row>
    <row r="120" spans="1:14" ht="15" customHeight="1" x14ac:dyDescent="0.25">
      <c r="A120" s="19">
        <v>41561</v>
      </c>
      <c r="B120" s="20">
        <v>0.54166666666666663</v>
      </c>
      <c r="C120" s="18" t="s">
        <v>317</v>
      </c>
      <c r="D120" s="18">
        <v>0</v>
      </c>
      <c r="E120" s="18">
        <v>0</v>
      </c>
      <c r="F120" s="18">
        <v>1</v>
      </c>
      <c r="G120" s="18">
        <v>1</v>
      </c>
      <c r="H120" s="18" t="s">
        <v>135</v>
      </c>
      <c r="I120" s="18" t="s">
        <v>136</v>
      </c>
      <c r="J120" s="18" t="s">
        <v>840</v>
      </c>
      <c r="K120" s="18" t="s">
        <v>841</v>
      </c>
      <c r="L120" s="18" t="s">
        <v>842</v>
      </c>
      <c r="M120" s="18" t="s">
        <v>55</v>
      </c>
      <c r="N120" s="21" t="s">
        <v>1857</v>
      </c>
    </row>
    <row r="121" spans="1:14" ht="15" customHeight="1" x14ac:dyDescent="0.25">
      <c r="A121" s="19">
        <v>41561</v>
      </c>
      <c r="B121" s="20">
        <v>0.58333333333333337</v>
      </c>
      <c r="C121" s="18" t="s">
        <v>299</v>
      </c>
      <c r="D121" s="18">
        <v>0</v>
      </c>
      <c r="E121" s="18">
        <v>0</v>
      </c>
      <c r="F121" s="18">
        <v>1</v>
      </c>
      <c r="G121" s="18">
        <v>0</v>
      </c>
      <c r="H121" s="18" t="s">
        <v>140</v>
      </c>
      <c r="I121" s="18" t="s">
        <v>141</v>
      </c>
      <c r="J121" s="18" t="s">
        <v>137</v>
      </c>
      <c r="K121" s="18" t="s">
        <v>138</v>
      </c>
      <c r="L121" s="18" t="s">
        <v>139</v>
      </c>
      <c r="M121" s="18" t="s">
        <v>21</v>
      </c>
      <c r="N121" s="21" t="s">
        <v>1857</v>
      </c>
    </row>
    <row r="122" spans="1:14" ht="15" customHeight="1" x14ac:dyDescent="0.25">
      <c r="A122" s="19">
        <v>41561</v>
      </c>
      <c r="B122" s="20">
        <v>0.625</v>
      </c>
      <c r="C122" s="18" t="s">
        <v>302</v>
      </c>
      <c r="D122" s="18">
        <v>0</v>
      </c>
      <c r="E122" s="18">
        <v>0</v>
      </c>
      <c r="F122" s="18">
        <v>1</v>
      </c>
      <c r="G122" s="18">
        <v>0</v>
      </c>
      <c r="H122" s="18" t="s">
        <v>30</v>
      </c>
      <c r="I122" s="18" t="s">
        <v>31</v>
      </c>
      <c r="J122" s="18" t="s">
        <v>32</v>
      </c>
      <c r="K122" s="18" t="s">
        <v>33</v>
      </c>
      <c r="L122" s="18" t="s">
        <v>34</v>
      </c>
      <c r="M122" s="18" t="s">
        <v>21</v>
      </c>
      <c r="N122" s="21" t="s">
        <v>1857</v>
      </c>
    </row>
    <row r="123" spans="1:14" ht="15" customHeight="1" x14ac:dyDescent="0.25">
      <c r="A123" s="19">
        <v>41562</v>
      </c>
      <c r="B123" s="20">
        <v>0.625</v>
      </c>
      <c r="C123" s="18" t="s">
        <v>250</v>
      </c>
      <c r="D123" s="18">
        <v>0</v>
      </c>
      <c r="E123" s="18">
        <v>0</v>
      </c>
      <c r="F123" s="18">
        <v>1</v>
      </c>
      <c r="G123" s="18">
        <v>0</v>
      </c>
      <c r="H123" s="18" t="s">
        <v>140</v>
      </c>
      <c r="I123" s="18" t="s">
        <v>141</v>
      </c>
      <c r="J123" s="18" t="s">
        <v>32</v>
      </c>
      <c r="K123" s="18" t="s">
        <v>33</v>
      </c>
      <c r="L123" s="18" t="s">
        <v>34</v>
      </c>
      <c r="M123" s="18" t="s">
        <v>21</v>
      </c>
      <c r="N123" s="21" t="s">
        <v>1857</v>
      </c>
    </row>
    <row r="124" spans="1:14" ht="15" customHeight="1" x14ac:dyDescent="0.25">
      <c r="A124" s="19">
        <v>41563</v>
      </c>
      <c r="B124" s="20">
        <v>0.5625</v>
      </c>
      <c r="C124" s="18" t="s">
        <v>286</v>
      </c>
      <c r="D124" s="18">
        <v>0</v>
      </c>
      <c r="E124" s="18">
        <v>0</v>
      </c>
      <c r="F124" s="18">
        <v>1</v>
      </c>
      <c r="G124" s="18">
        <v>0</v>
      </c>
      <c r="H124" s="18" t="s">
        <v>140</v>
      </c>
      <c r="I124" s="18" t="s">
        <v>141</v>
      </c>
      <c r="J124" s="18" t="s">
        <v>171</v>
      </c>
      <c r="K124" s="18" t="s">
        <v>172</v>
      </c>
      <c r="L124" s="18" t="s">
        <v>173</v>
      </c>
      <c r="M124" s="18" t="s">
        <v>25</v>
      </c>
      <c r="N124" s="21" t="s">
        <v>1857</v>
      </c>
    </row>
    <row r="125" spans="1:14" ht="15" customHeight="1" x14ac:dyDescent="0.25">
      <c r="A125" s="19">
        <v>41563</v>
      </c>
      <c r="B125" s="20">
        <v>0.79166666666666663</v>
      </c>
      <c r="C125" s="18" t="s">
        <v>257</v>
      </c>
      <c r="D125" s="18">
        <v>0</v>
      </c>
      <c r="E125" s="18">
        <v>0</v>
      </c>
      <c r="F125" s="18">
        <v>1</v>
      </c>
      <c r="G125" s="18">
        <v>0</v>
      </c>
      <c r="H125" s="18" t="s">
        <v>57</v>
      </c>
      <c r="I125" s="18" t="s">
        <v>58</v>
      </c>
      <c r="J125" s="18" t="s">
        <v>89</v>
      </c>
      <c r="K125" s="18" t="s">
        <v>90</v>
      </c>
      <c r="L125" s="18" t="s">
        <v>91</v>
      </c>
      <c r="M125" s="18" t="s">
        <v>21</v>
      </c>
      <c r="N125" s="21" t="s">
        <v>1857</v>
      </c>
    </row>
    <row r="126" spans="1:14" ht="15" customHeight="1" x14ac:dyDescent="0.25">
      <c r="A126" s="19">
        <v>41563</v>
      </c>
      <c r="B126" s="20">
        <v>0.8125</v>
      </c>
      <c r="C126" s="18" t="s">
        <v>241</v>
      </c>
      <c r="D126" s="18">
        <v>0</v>
      </c>
      <c r="E126" s="18">
        <v>0</v>
      </c>
      <c r="F126" s="18">
        <v>1</v>
      </c>
      <c r="G126" s="18">
        <v>0</v>
      </c>
      <c r="H126" s="18" t="s">
        <v>57</v>
      </c>
      <c r="I126" s="18" t="s">
        <v>58</v>
      </c>
      <c r="J126" s="18" t="s">
        <v>369</v>
      </c>
      <c r="K126" s="18" t="s">
        <v>370</v>
      </c>
      <c r="L126" s="18" t="s">
        <v>371</v>
      </c>
      <c r="M126" s="18" t="s">
        <v>21</v>
      </c>
      <c r="N126" s="21" t="s">
        <v>1857</v>
      </c>
    </row>
    <row r="127" spans="1:14" ht="15" customHeight="1" x14ac:dyDescent="0.25">
      <c r="A127" s="19">
        <v>41564</v>
      </c>
      <c r="B127" s="20">
        <v>0.66666666666666663</v>
      </c>
      <c r="C127" s="18" t="s">
        <v>250</v>
      </c>
      <c r="D127" s="18">
        <v>0</v>
      </c>
      <c r="E127" s="18">
        <v>0</v>
      </c>
      <c r="F127" s="18">
        <v>1</v>
      </c>
      <c r="G127" s="18">
        <v>0</v>
      </c>
      <c r="H127" s="18" t="s">
        <v>57</v>
      </c>
      <c r="I127" s="18" t="s">
        <v>58</v>
      </c>
      <c r="J127" s="18" t="s">
        <v>127</v>
      </c>
      <c r="K127" s="18" t="s">
        <v>128</v>
      </c>
      <c r="L127" s="18" t="s">
        <v>129</v>
      </c>
      <c r="M127" s="18" t="s">
        <v>21</v>
      </c>
      <c r="N127" s="21" t="s">
        <v>1857</v>
      </c>
    </row>
    <row r="128" spans="1:14" ht="15" customHeight="1" x14ac:dyDescent="0.25">
      <c r="A128" s="19">
        <v>41564</v>
      </c>
      <c r="B128" s="20">
        <v>0.70833333333333337</v>
      </c>
      <c r="C128" s="18" t="s">
        <v>250</v>
      </c>
      <c r="D128" s="18">
        <v>0</v>
      </c>
      <c r="E128" s="18">
        <v>0</v>
      </c>
      <c r="F128" s="18">
        <v>1</v>
      </c>
      <c r="G128" s="18">
        <v>0</v>
      </c>
      <c r="H128" s="18" t="s">
        <v>81</v>
      </c>
      <c r="I128" s="18" t="s">
        <v>82</v>
      </c>
      <c r="J128" s="18" t="s">
        <v>828</v>
      </c>
      <c r="K128" s="18" t="s">
        <v>829</v>
      </c>
      <c r="L128" s="18" t="s">
        <v>830</v>
      </c>
      <c r="M128" s="18" t="s">
        <v>21</v>
      </c>
      <c r="N128" s="21" t="s">
        <v>1857</v>
      </c>
    </row>
    <row r="129" spans="1:14" ht="15" customHeight="1" x14ac:dyDescent="0.25">
      <c r="A129" s="19">
        <v>41564</v>
      </c>
      <c r="B129" s="20">
        <v>0.75</v>
      </c>
      <c r="C129" s="18" t="s">
        <v>276</v>
      </c>
      <c r="D129" s="18">
        <v>0</v>
      </c>
      <c r="E129" s="18">
        <v>0</v>
      </c>
      <c r="F129" s="18">
        <v>1</v>
      </c>
      <c r="G129" s="18">
        <v>0</v>
      </c>
      <c r="H129" s="18" t="s">
        <v>57</v>
      </c>
      <c r="I129" s="18" t="s">
        <v>58</v>
      </c>
      <c r="J129" s="18" t="s">
        <v>41</v>
      </c>
      <c r="K129" s="18" t="s">
        <v>42</v>
      </c>
      <c r="L129" s="18" t="s">
        <v>43</v>
      </c>
      <c r="M129" s="18" t="s">
        <v>25</v>
      </c>
      <c r="N129" s="21" t="s">
        <v>1857</v>
      </c>
    </row>
    <row r="130" spans="1:14" ht="15" customHeight="1" x14ac:dyDescent="0.25">
      <c r="A130" s="19">
        <v>41568</v>
      </c>
      <c r="B130" s="20">
        <v>0.4375</v>
      </c>
      <c r="C130" s="18" t="s">
        <v>241</v>
      </c>
      <c r="D130" s="18">
        <v>0</v>
      </c>
      <c r="E130" s="18">
        <v>0</v>
      </c>
      <c r="F130" s="18">
        <v>1</v>
      </c>
      <c r="G130" s="18">
        <v>0</v>
      </c>
      <c r="H130" s="18" t="s">
        <v>57</v>
      </c>
      <c r="I130" s="18" t="s">
        <v>58</v>
      </c>
      <c r="J130" s="18" t="s">
        <v>369</v>
      </c>
      <c r="K130" s="18" t="s">
        <v>370</v>
      </c>
      <c r="L130" s="18" t="s">
        <v>371</v>
      </c>
      <c r="M130" s="18" t="s">
        <v>21</v>
      </c>
      <c r="N130" s="21" t="s">
        <v>1857</v>
      </c>
    </row>
    <row r="131" spans="1:14" ht="15" customHeight="1" x14ac:dyDescent="0.25">
      <c r="A131" s="19">
        <v>41568</v>
      </c>
      <c r="B131" s="20">
        <v>0.5</v>
      </c>
      <c r="C131" s="18" t="s">
        <v>257</v>
      </c>
      <c r="D131" s="18">
        <v>0</v>
      </c>
      <c r="E131" s="18">
        <v>0</v>
      </c>
      <c r="F131" s="18">
        <v>1</v>
      </c>
      <c r="G131" s="18">
        <v>1</v>
      </c>
      <c r="H131" s="18" t="s">
        <v>135</v>
      </c>
      <c r="I131" s="18" t="s">
        <v>136</v>
      </c>
      <c r="J131" s="18" t="s">
        <v>1207</v>
      </c>
      <c r="K131" s="18" t="s">
        <v>645</v>
      </c>
      <c r="L131" s="18" t="s">
        <v>1208</v>
      </c>
      <c r="M131" s="18" t="s">
        <v>29</v>
      </c>
      <c r="N131" s="21" t="s">
        <v>1857</v>
      </c>
    </row>
    <row r="132" spans="1:14" ht="15" customHeight="1" x14ac:dyDescent="0.25">
      <c r="A132" s="19">
        <v>41568</v>
      </c>
      <c r="B132" s="20">
        <v>0.52083333333333337</v>
      </c>
      <c r="C132" s="18" t="s">
        <v>257</v>
      </c>
      <c r="D132" s="18">
        <v>0</v>
      </c>
      <c r="E132" s="18">
        <v>0</v>
      </c>
      <c r="F132" s="18">
        <v>1</v>
      </c>
      <c r="G132" s="18">
        <v>0</v>
      </c>
      <c r="H132" s="18" t="s">
        <v>135</v>
      </c>
      <c r="I132" s="18" t="s">
        <v>136</v>
      </c>
      <c r="J132" s="18" t="s">
        <v>1207</v>
      </c>
      <c r="K132" s="18" t="s">
        <v>645</v>
      </c>
      <c r="L132" s="18" t="s">
        <v>1208</v>
      </c>
      <c r="M132" s="18" t="s">
        <v>29</v>
      </c>
      <c r="N132" s="21" t="s">
        <v>1857</v>
      </c>
    </row>
    <row r="133" spans="1:14" ht="15" customHeight="1" x14ac:dyDescent="0.25">
      <c r="A133" s="19">
        <v>41568</v>
      </c>
      <c r="B133" s="20">
        <v>0.58333333333333337</v>
      </c>
      <c r="C133" s="18" t="s">
        <v>250</v>
      </c>
      <c r="D133" s="18">
        <v>0</v>
      </c>
      <c r="E133" s="18">
        <v>0</v>
      </c>
      <c r="F133" s="18">
        <v>1</v>
      </c>
      <c r="G133" s="18">
        <v>0</v>
      </c>
      <c r="H133" s="18" t="s">
        <v>140</v>
      </c>
      <c r="I133" s="18" t="s">
        <v>141</v>
      </c>
      <c r="J133" s="18" t="s">
        <v>220</v>
      </c>
      <c r="K133" s="18" t="s">
        <v>221</v>
      </c>
      <c r="L133" s="18" t="s">
        <v>222</v>
      </c>
      <c r="M133" s="18" t="s">
        <v>29</v>
      </c>
      <c r="N133" s="21" t="s">
        <v>1857</v>
      </c>
    </row>
    <row r="134" spans="1:14" ht="15" customHeight="1" x14ac:dyDescent="0.25">
      <c r="A134" s="19">
        <v>41570</v>
      </c>
      <c r="B134" s="20">
        <v>0.64583333333333337</v>
      </c>
      <c r="C134" s="18" t="s">
        <v>245</v>
      </c>
      <c r="D134" s="18">
        <v>0</v>
      </c>
      <c r="E134" s="18">
        <v>0</v>
      </c>
      <c r="F134" s="18">
        <v>1</v>
      </c>
      <c r="G134" s="18">
        <v>0</v>
      </c>
      <c r="H134" s="18" t="s">
        <v>39</v>
      </c>
      <c r="I134" s="18" t="s">
        <v>40</v>
      </c>
      <c r="J134" s="18" t="s">
        <v>41</v>
      </c>
      <c r="K134" s="18" t="s">
        <v>42</v>
      </c>
      <c r="L134" s="18" t="s">
        <v>43</v>
      </c>
      <c r="M134" s="18" t="s">
        <v>25</v>
      </c>
      <c r="N134" s="21" t="s">
        <v>1857</v>
      </c>
    </row>
    <row r="135" spans="1:14" x14ac:dyDescent="0.25">
      <c r="A135" s="19">
        <v>41570</v>
      </c>
      <c r="B135" s="20">
        <v>0.66666666666666663</v>
      </c>
      <c r="C135" s="18" t="s">
        <v>250</v>
      </c>
      <c r="D135" s="18">
        <v>0</v>
      </c>
      <c r="E135" s="18">
        <v>0</v>
      </c>
      <c r="F135" s="18">
        <v>1</v>
      </c>
      <c r="G135" s="18">
        <v>0</v>
      </c>
      <c r="H135" s="18" t="s">
        <v>81</v>
      </c>
      <c r="I135" s="18" t="s">
        <v>82</v>
      </c>
      <c r="J135" s="18" t="s">
        <v>220</v>
      </c>
      <c r="K135" s="18" t="s">
        <v>221</v>
      </c>
      <c r="L135" s="18" t="s">
        <v>222</v>
      </c>
      <c r="M135" s="18" t="s">
        <v>29</v>
      </c>
      <c r="N135" s="21" t="s">
        <v>1857</v>
      </c>
    </row>
    <row r="136" spans="1:14" x14ac:dyDescent="0.25">
      <c r="A136" s="19">
        <v>41570</v>
      </c>
      <c r="B136" s="20">
        <v>0.6875</v>
      </c>
      <c r="C136" s="18" t="s">
        <v>250</v>
      </c>
      <c r="D136" s="18">
        <v>0</v>
      </c>
      <c r="E136" s="18">
        <v>0</v>
      </c>
      <c r="F136" s="18">
        <v>1</v>
      </c>
      <c r="G136" s="18">
        <v>0</v>
      </c>
      <c r="H136" s="18" t="s">
        <v>81</v>
      </c>
      <c r="I136" s="18" t="s">
        <v>82</v>
      </c>
      <c r="J136" s="18" t="s">
        <v>220</v>
      </c>
      <c r="K136" s="18" t="s">
        <v>221</v>
      </c>
      <c r="L136" s="18" t="s">
        <v>222</v>
      </c>
      <c r="M136" s="18" t="s">
        <v>29</v>
      </c>
      <c r="N136" s="21" t="s">
        <v>1857</v>
      </c>
    </row>
    <row r="137" spans="1:14" x14ac:dyDescent="0.25">
      <c r="A137" s="19">
        <v>41571</v>
      </c>
      <c r="B137" s="20">
        <v>0.66666666666666663</v>
      </c>
      <c r="C137" s="18" t="s">
        <v>529</v>
      </c>
      <c r="D137" s="18">
        <v>0</v>
      </c>
      <c r="E137" s="18">
        <v>0</v>
      </c>
      <c r="F137" s="18">
        <v>1</v>
      </c>
      <c r="G137" s="18">
        <v>0</v>
      </c>
      <c r="H137" s="18" t="s">
        <v>95</v>
      </c>
      <c r="I137" s="18" t="s">
        <v>96</v>
      </c>
      <c r="J137" s="18" t="s">
        <v>592</v>
      </c>
      <c r="K137" s="18" t="s">
        <v>593</v>
      </c>
      <c r="L137" s="18" t="s">
        <v>594</v>
      </c>
      <c r="M137" s="18" t="s">
        <v>29</v>
      </c>
      <c r="N137" s="21" t="s">
        <v>1857</v>
      </c>
    </row>
    <row r="138" spans="1:14" x14ac:dyDescent="0.25">
      <c r="A138" s="19">
        <v>41572</v>
      </c>
      <c r="B138" s="20">
        <v>0.60416666666666663</v>
      </c>
      <c r="C138" s="18" t="s">
        <v>299</v>
      </c>
      <c r="D138" s="18">
        <v>0</v>
      </c>
      <c r="E138" s="18">
        <v>0</v>
      </c>
      <c r="F138" s="18">
        <v>1</v>
      </c>
      <c r="G138" s="18">
        <v>0</v>
      </c>
      <c r="H138" s="18" t="s">
        <v>30</v>
      </c>
      <c r="I138" s="18" t="s">
        <v>31</v>
      </c>
      <c r="J138" s="18" t="s">
        <v>165</v>
      </c>
      <c r="K138" s="18" t="s">
        <v>564</v>
      </c>
      <c r="L138" s="18" t="s">
        <v>565</v>
      </c>
      <c r="M138" s="18" t="s">
        <v>21</v>
      </c>
      <c r="N138" s="21" t="s">
        <v>1857</v>
      </c>
    </row>
    <row r="139" spans="1:14" x14ac:dyDescent="0.25">
      <c r="A139" s="19">
        <v>41575</v>
      </c>
      <c r="B139" s="20">
        <v>0.47916666666666669</v>
      </c>
      <c r="C139" s="18" t="s">
        <v>257</v>
      </c>
      <c r="D139" s="18">
        <v>0</v>
      </c>
      <c r="E139" s="18">
        <v>0</v>
      </c>
      <c r="F139" s="18">
        <v>1</v>
      </c>
      <c r="G139" s="18">
        <v>0</v>
      </c>
      <c r="H139" s="18" t="s">
        <v>135</v>
      </c>
      <c r="I139" s="18" t="s">
        <v>136</v>
      </c>
      <c r="J139" s="18" t="s">
        <v>1207</v>
      </c>
      <c r="K139" s="18" t="s">
        <v>645</v>
      </c>
      <c r="L139" s="18" t="s">
        <v>1208</v>
      </c>
      <c r="M139" s="18" t="s">
        <v>29</v>
      </c>
      <c r="N139" s="21" t="s">
        <v>1857</v>
      </c>
    </row>
    <row r="140" spans="1:14" x14ac:dyDescent="0.25">
      <c r="A140" s="19">
        <v>41575</v>
      </c>
      <c r="B140" s="20">
        <v>0.5</v>
      </c>
      <c r="C140" s="18" t="s">
        <v>257</v>
      </c>
      <c r="D140" s="18">
        <v>0</v>
      </c>
      <c r="E140" s="18">
        <v>0</v>
      </c>
      <c r="F140" s="18">
        <v>1</v>
      </c>
      <c r="G140" s="18">
        <v>0</v>
      </c>
      <c r="H140" s="18" t="s">
        <v>135</v>
      </c>
      <c r="I140" s="18" t="s">
        <v>136</v>
      </c>
      <c r="J140" s="18" t="s">
        <v>1207</v>
      </c>
      <c r="K140" s="18" t="s">
        <v>645</v>
      </c>
      <c r="L140" s="18" t="s">
        <v>1208</v>
      </c>
      <c r="M140" s="18" t="s">
        <v>29</v>
      </c>
      <c r="N140" s="21" t="s">
        <v>1857</v>
      </c>
    </row>
    <row r="141" spans="1:14" x14ac:dyDescent="0.25">
      <c r="A141" s="19">
        <v>41575</v>
      </c>
      <c r="B141" s="20">
        <v>0.54166666666666663</v>
      </c>
      <c r="C141" s="18" t="s">
        <v>335</v>
      </c>
      <c r="D141" s="18">
        <v>0</v>
      </c>
      <c r="E141" s="18">
        <v>0</v>
      </c>
      <c r="F141" s="18">
        <v>1</v>
      </c>
      <c r="G141" s="18">
        <v>0</v>
      </c>
      <c r="H141" s="18" t="s">
        <v>135</v>
      </c>
      <c r="I141" s="18" t="s">
        <v>136</v>
      </c>
      <c r="J141" s="18" t="s">
        <v>77</v>
      </c>
      <c r="K141" s="18" t="s">
        <v>1212</v>
      </c>
      <c r="L141" s="18" t="s">
        <v>1213</v>
      </c>
      <c r="M141" s="18" t="s">
        <v>21</v>
      </c>
      <c r="N141" s="21" t="s">
        <v>1857</v>
      </c>
    </row>
    <row r="142" spans="1:14" x14ac:dyDescent="0.25">
      <c r="A142" s="19">
        <v>41577</v>
      </c>
      <c r="B142" s="20">
        <v>0.64583333333333337</v>
      </c>
      <c r="C142" s="18" t="s">
        <v>250</v>
      </c>
      <c r="D142" s="18">
        <v>0</v>
      </c>
      <c r="E142" s="18">
        <v>0</v>
      </c>
      <c r="F142" s="18">
        <v>1</v>
      </c>
      <c r="G142" s="18">
        <v>0</v>
      </c>
      <c r="H142" s="18" t="s">
        <v>81</v>
      </c>
      <c r="I142" s="18" t="s">
        <v>82</v>
      </c>
      <c r="J142" s="18" t="s">
        <v>95</v>
      </c>
      <c r="K142" s="18" t="s">
        <v>431</v>
      </c>
      <c r="L142" s="18" t="s">
        <v>432</v>
      </c>
      <c r="M142" s="18" t="s">
        <v>25</v>
      </c>
      <c r="N142" s="21" t="s">
        <v>1857</v>
      </c>
    </row>
    <row r="143" spans="1:14" x14ac:dyDescent="0.25">
      <c r="A143" s="19">
        <v>41577</v>
      </c>
      <c r="B143" s="20">
        <v>0.66666666666666663</v>
      </c>
      <c r="C143" s="18" t="s">
        <v>257</v>
      </c>
      <c r="D143" s="18">
        <v>0</v>
      </c>
      <c r="E143" s="18">
        <v>0</v>
      </c>
      <c r="F143" s="18">
        <v>1</v>
      </c>
      <c r="G143" s="18">
        <v>0</v>
      </c>
      <c r="H143" s="18" t="s">
        <v>135</v>
      </c>
      <c r="I143" s="18" t="s">
        <v>136</v>
      </c>
      <c r="J143" s="18" t="s">
        <v>1207</v>
      </c>
      <c r="K143" s="18" t="s">
        <v>645</v>
      </c>
      <c r="L143" s="18" t="s">
        <v>1208</v>
      </c>
      <c r="M143" s="18" t="s">
        <v>29</v>
      </c>
      <c r="N143" s="21" t="s">
        <v>1857</v>
      </c>
    </row>
    <row r="144" spans="1:14" x14ac:dyDescent="0.25">
      <c r="A144" s="19">
        <v>41577</v>
      </c>
      <c r="B144" s="20">
        <v>0.6875</v>
      </c>
      <c r="C144" s="18" t="s">
        <v>257</v>
      </c>
      <c r="D144" s="18">
        <v>0</v>
      </c>
      <c r="E144" s="18">
        <v>0</v>
      </c>
      <c r="F144" s="18">
        <v>1</v>
      </c>
      <c r="G144" s="18">
        <v>0</v>
      </c>
      <c r="H144" s="18" t="s">
        <v>135</v>
      </c>
      <c r="I144" s="18" t="s">
        <v>136</v>
      </c>
      <c r="J144" s="18" t="s">
        <v>1207</v>
      </c>
      <c r="K144" s="18" t="s">
        <v>645</v>
      </c>
      <c r="L144" s="18" t="s">
        <v>1208</v>
      </c>
      <c r="M144" s="18" t="s">
        <v>29</v>
      </c>
      <c r="N144" s="21" t="s">
        <v>1857</v>
      </c>
    </row>
    <row r="145" spans="1:14" x14ac:dyDescent="0.25">
      <c r="A145" s="19">
        <v>41577</v>
      </c>
      <c r="B145" s="20">
        <v>0.72916666666666663</v>
      </c>
      <c r="C145" s="18" t="s">
        <v>268</v>
      </c>
      <c r="D145" s="18">
        <v>0</v>
      </c>
      <c r="E145" s="18">
        <v>0</v>
      </c>
      <c r="F145" s="18">
        <v>1</v>
      </c>
      <c r="G145" s="18">
        <v>0</v>
      </c>
      <c r="H145" s="18" t="s">
        <v>57</v>
      </c>
      <c r="I145" s="18" t="s">
        <v>58</v>
      </c>
      <c r="J145" s="18" t="s">
        <v>1137</v>
      </c>
      <c r="K145" s="18" t="s">
        <v>1138</v>
      </c>
      <c r="L145" s="18" t="s">
        <v>1139</v>
      </c>
      <c r="M145" s="18" t="s">
        <v>29</v>
      </c>
      <c r="N145" s="21" t="s">
        <v>1857</v>
      </c>
    </row>
    <row r="146" spans="1:14" x14ac:dyDescent="0.25">
      <c r="A146" s="19">
        <v>41577</v>
      </c>
      <c r="B146" s="20">
        <v>0.72916666666666663</v>
      </c>
      <c r="C146" s="18" t="s">
        <v>335</v>
      </c>
      <c r="D146" s="18">
        <v>0</v>
      </c>
      <c r="E146" s="18">
        <v>0</v>
      </c>
      <c r="F146" s="18">
        <v>1</v>
      </c>
      <c r="G146" s="18">
        <v>0</v>
      </c>
      <c r="H146" s="18" t="s">
        <v>135</v>
      </c>
      <c r="I146" s="18" t="s">
        <v>136</v>
      </c>
      <c r="J146" s="18" t="s">
        <v>77</v>
      </c>
      <c r="K146" s="18" t="s">
        <v>1212</v>
      </c>
      <c r="L146" s="18" t="s">
        <v>1213</v>
      </c>
      <c r="M146" s="18" t="s">
        <v>21</v>
      </c>
      <c r="N146" s="21" t="s">
        <v>1857</v>
      </c>
    </row>
    <row r="147" spans="1:14" x14ac:dyDescent="0.25">
      <c r="A147" s="19">
        <v>41578</v>
      </c>
      <c r="B147" s="20">
        <v>0.66666666666666663</v>
      </c>
      <c r="C147" s="18" t="s">
        <v>250</v>
      </c>
      <c r="D147" s="18">
        <v>0</v>
      </c>
      <c r="E147" s="18">
        <v>0</v>
      </c>
      <c r="F147" s="18">
        <v>1</v>
      </c>
      <c r="G147" s="18">
        <v>0</v>
      </c>
      <c r="H147" s="18" t="s">
        <v>57</v>
      </c>
      <c r="I147" s="18" t="s">
        <v>58</v>
      </c>
      <c r="J147" s="18" t="s">
        <v>220</v>
      </c>
      <c r="K147" s="18" t="s">
        <v>221</v>
      </c>
      <c r="L147" s="18" t="s">
        <v>222</v>
      </c>
      <c r="M147" s="18" t="s">
        <v>29</v>
      </c>
      <c r="N147" s="21" t="s">
        <v>1857</v>
      </c>
    </row>
    <row r="148" spans="1:14" x14ac:dyDescent="0.25">
      <c r="A148" s="19">
        <v>41578</v>
      </c>
      <c r="B148" s="20">
        <v>0.6875</v>
      </c>
      <c r="C148" s="18" t="s">
        <v>241</v>
      </c>
      <c r="D148" s="18">
        <v>0</v>
      </c>
      <c r="E148" s="18">
        <v>0</v>
      </c>
      <c r="F148" s="18">
        <v>1</v>
      </c>
      <c r="G148" s="18">
        <v>0</v>
      </c>
      <c r="H148" s="18" t="s">
        <v>57</v>
      </c>
      <c r="I148" s="18" t="s">
        <v>58</v>
      </c>
      <c r="J148" s="18" t="s">
        <v>95</v>
      </c>
      <c r="K148" s="18" t="s">
        <v>431</v>
      </c>
      <c r="L148" s="18" t="s">
        <v>432</v>
      </c>
      <c r="M148" s="18" t="s">
        <v>25</v>
      </c>
      <c r="N148" s="21" t="s">
        <v>1857</v>
      </c>
    </row>
    <row r="149" spans="1:14" x14ac:dyDescent="0.25">
      <c r="A149" s="19">
        <v>41578</v>
      </c>
      <c r="B149" s="20">
        <v>0.75</v>
      </c>
      <c r="C149" s="18" t="s">
        <v>255</v>
      </c>
      <c r="D149" s="18">
        <v>0</v>
      </c>
      <c r="E149" s="18">
        <v>0</v>
      </c>
      <c r="F149" s="18">
        <v>1</v>
      </c>
      <c r="G149" s="18">
        <v>1</v>
      </c>
      <c r="H149" s="18" t="s">
        <v>14</v>
      </c>
      <c r="I149" s="18" t="s">
        <v>15</v>
      </c>
      <c r="J149" s="18" t="s">
        <v>135</v>
      </c>
      <c r="K149" s="18" t="s">
        <v>1220</v>
      </c>
      <c r="L149" s="18" t="s">
        <v>1221</v>
      </c>
      <c r="M149" s="18" t="s">
        <v>29</v>
      </c>
      <c r="N149" s="21" t="s">
        <v>1857</v>
      </c>
    </row>
    <row r="150" spans="1:14" x14ac:dyDescent="0.25">
      <c r="A150" s="19">
        <v>41582</v>
      </c>
      <c r="B150" s="20">
        <v>0.52083333333333337</v>
      </c>
      <c r="C150" s="18" t="s">
        <v>257</v>
      </c>
      <c r="D150" s="18">
        <v>0</v>
      </c>
      <c r="E150" s="18">
        <v>0</v>
      </c>
      <c r="F150" s="18">
        <v>1</v>
      </c>
      <c r="G150" s="18">
        <v>0</v>
      </c>
      <c r="H150" s="18" t="s">
        <v>135</v>
      </c>
      <c r="I150" s="18" t="s">
        <v>136</v>
      </c>
      <c r="J150" s="18" t="s">
        <v>165</v>
      </c>
      <c r="K150" s="18" t="s">
        <v>564</v>
      </c>
      <c r="L150" s="18" t="s">
        <v>565</v>
      </c>
      <c r="M150" s="18" t="s">
        <v>21</v>
      </c>
      <c r="N150" s="21" t="s">
        <v>1857</v>
      </c>
    </row>
    <row r="151" spans="1:14" x14ac:dyDescent="0.25">
      <c r="A151" s="19">
        <v>41582</v>
      </c>
      <c r="B151" s="20">
        <v>0.72916666666666663</v>
      </c>
      <c r="C151" s="18" t="s">
        <v>255</v>
      </c>
      <c r="D151" s="18">
        <v>0</v>
      </c>
      <c r="E151" s="18">
        <v>0</v>
      </c>
      <c r="F151" s="18">
        <v>1</v>
      </c>
      <c r="G151" s="18">
        <v>1</v>
      </c>
      <c r="H151" s="18" t="s">
        <v>81</v>
      </c>
      <c r="I151" s="18" t="s">
        <v>82</v>
      </c>
      <c r="J151" s="18" t="s">
        <v>1468</v>
      </c>
      <c r="K151" s="18" t="s">
        <v>1469</v>
      </c>
      <c r="L151" s="18" t="s">
        <v>1470</v>
      </c>
      <c r="M151" s="18" t="s">
        <v>29</v>
      </c>
      <c r="N151" s="21" t="s">
        <v>1857</v>
      </c>
    </row>
    <row r="152" spans="1:14" x14ac:dyDescent="0.25">
      <c r="A152" s="19">
        <v>41584</v>
      </c>
      <c r="B152" s="20">
        <v>0.60416666666666663</v>
      </c>
      <c r="C152" s="18" t="s">
        <v>257</v>
      </c>
      <c r="D152" s="18">
        <v>0</v>
      </c>
      <c r="E152" s="18">
        <v>0</v>
      </c>
      <c r="F152" s="18">
        <v>1</v>
      </c>
      <c r="G152" s="18">
        <v>0</v>
      </c>
      <c r="H152" s="18" t="s">
        <v>30</v>
      </c>
      <c r="I152" s="18" t="s">
        <v>31</v>
      </c>
      <c r="J152" s="18" t="s">
        <v>1207</v>
      </c>
      <c r="K152" s="18" t="s">
        <v>645</v>
      </c>
      <c r="L152" s="18" t="s">
        <v>1208</v>
      </c>
      <c r="M152" s="18" t="s">
        <v>29</v>
      </c>
      <c r="N152" s="21" t="s">
        <v>1857</v>
      </c>
    </row>
    <row r="153" spans="1:14" x14ac:dyDescent="0.25">
      <c r="A153" s="19">
        <v>41584</v>
      </c>
      <c r="B153" s="20">
        <v>0.64583333333333337</v>
      </c>
      <c r="C153" s="18" t="s">
        <v>704</v>
      </c>
      <c r="D153" s="18">
        <v>0</v>
      </c>
      <c r="E153" s="18">
        <v>0</v>
      </c>
      <c r="F153" s="18">
        <v>1</v>
      </c>
      <c r="G153" s="18">
        <v>0</v>
      </c>
      <c r="H153" s="18" t="s">
        <v>30</v>
      </c>
      <c r="I153" s="18" t="s">
        <v>31</v>
      </c>
      <c r="J153" s="18" t="s">
        <v>41</v>
      </c>
      <c r="K153" s="18" t="s">
        <v>42</v>
      </c>
      <c r="L153" s="18" t="s">
        <v>43</v>
      </c>
      <c r="M153" s="18" t="s">
        <v>25</v>
      </c>
      <c r="N153" s="21" t="s">
        <v>1857</v>
      </c>
    </row>
    <row r="154" spans="1:14" x14ac:dyDescent="0.25">
      <c r="A154" s="19">
        <v>41584</v>
      </c>
      <c r="B154" s="20">
        <v>0.66666666666666663</v>
      </c>
      <c r="C154" s="18" t="s">
        <v>704</v>
      </c>
      <c r="D154" s="18">
        <v>0</v>
      </c>
      <c r="E154" s="18">
        <v>0</v>
      </c>
      <c r="F154" s="18">
        <v>1</v>
      </c>
      <c r="G154" s="18">
        <v>0</v>
      </c>
      <c r="H154" s="18" t="s">
        <v>30</v>
      </c>
      <c r="I154" s="18" t="s">
        <v>31</v>
      </c>
      <c r="J154" s="18" t="s">
        <v>41</v>
      </c>
      <c r="K154" s="18" t="s">
        <v>42</v>
      </c>
      <c r="L154" s="18" t="s">
        <v>43</v>
      </c>
      <c r="M154" s="18" t="s">
        <v>25</v>
      </c>
      <c r="N154" s="21" t="s">
        <v>1857</v>
      </c>
    </row>
    <row r="155" spans="1:14" x14ac:dyDescent="0.25">
      <c r="A155" s="19">
        <v>41584</v>
      </c>
      <c r="B155" s="20">
        <v>0.70833333333333337</v>
      </c>
      <c r="C155" s="18" t="s">
        <v>529</v>
      </c>
      <c r="D155" s="18">
        <v>0</v>
      </c>
      <c r="E155" s="18">
        <v>0</v>
      </c>
      <c r="F155" s="18">
        <v>1</v>
      </c>
      <c r="G155" s="18">
        <v>0</v>
      </c>
      <c r="H155" s="18" t="s">
        <v>135</v>
      </c>
      <c r="I155" s="18" t="s">
        <v>136</v>
      </c>
      <c r="J155" s="18" t="s">
        <v>220</v>
      </c>
      <c r="K155" s="18" t="s">
        <v>221</v>
      </c>
      <c r="L155" s="18" t="s">
        <v>222</v>
      </c>
      <c r="M155" s="18" t="s">
        <v>29</v>
      </c>
      <c r="N155" s="21" t="s">
        <v>1857</v>
      </c>
    </row>
    <row r="156" spans="1:14" x14ac:dyDescent="0.25">
      <c r="A156" s="19">
        <v>41584</v>
      </c>
      <c r="B156" s="20">
        <v>0.72916666666666663</v>
      </c>
      <c r="C156" s="18" t="s">
        <v>284</v>
      </c>
      <c r="D156" s="18">
        <v>0</v>
      </c>
      <c r="E156" s="18">
        <v>0</v>
      </c>
      <c r="F156" s="18">
        <v>1</v>
      </c>
      <c r="G156" s="18">
        <v>0</v>
      </c>
      <c r="H156" s="18" t="s">
        <v>135</v>
      </c>
      <c r="I156" s="18" t="s">
        <v>136</v>
      </c>
      <c r="J156" s="18" t="s">
        <v>137</v>
      </c>
      <c r="K156" s="18" t="s">
        <v>138</v>
      </c>
      <c r="L156" s="18" t="s">
        <v>139</v>
      </c>
      <c r="M156" s="18" t="s">
        <v>21</v>
      </c>
      <c r="N156" s="21" t="s">
        <v>1857</v>
      </c>
    </row>
    <row r="157" spans="1:14" x14ac:dyDescent="0.25">
      <c r="A157" s="19">
        <v>41584</v>
      </c>
      <c r="B157" s="20">
        <v>0.75</v>
      </c>
      <c r="C157" s="18" t="s">
        <v>270</v>
      </c>
      <c r="D157" s="18">
        <v>0</v>
      </c>
      <c r="E157" s="18">
        <v>0</v>
      </c>
      <c r="F157" s="18">
        <v>1</v>
      </c>
      <c r="G157" s="18">
        <v>0</v>
      </c>
      <c r="H157" s="18" t="s">
        <v>39</v>
      </c>
      <c r="I157" s="18" t="s">
        <v>40</v>
      </c>
      <c r="J157" s="18" t="s">
        <v>522</v>
      </c>
      <c r="K157" s="18" t="s">
        <v>27</v>
      </c>
      <c r="L157" s="18" t="s">
        <v>523</v>
      </c>
      <c r="M157" s="18" t="s">
        <v>29</v>
      </c>
      <c r="N157" s="21" t="s">
        <v>1857</v>
      </c>
    </row>
    <row r="158" spans="1:14" x14ac:dyDescent="0.25">
      <c r="A158" s="19">
        <v>41585</v>
      </c>
      <c r="B158" s="20">
        <v>0.6875</v>
      </c>
      <c r="C158" s="18" t="s">
        <v>264</v>
      </c>
      <c r="D158" s="18">
        <v>0</v>
      </c>
      <c r="E158" s="18">
        <v>0</v>
      </c>
      <c r="F158" s="18">
        <v>1</v>
      </c>
      <c r="G158" s="18">
        <v>1</v>
      </c>
      <c r="H158" s="18" t="s">
        <v>95</v>
      </c>
      <c r="I158" s="18" t="s">
        <v>96</v>
      </c>
      <c r="J158" s="18" t="s">
        <v>1454</v>
      </c>
      <c r="K158" s="18" t="s">
        <v>1455</v>
      </c>
      <c r="L158" s="18" t="s">
        <v>1456</v>
      </c>
      <c r="M158" s="18" t="s">
        <v>29</v>
      </c>
      <c r="N158" s="21" t="s">
        <v>1857</v>
      </c>
    </row>
    <row r="159" spans="1:14" x14ac:dyDescent="0.25">
      <c r="A159" s="19">
        <v>41589</v>
      </c>
      <c r="B159" s="20">
        <v>0.83333333333333337</v>
      </c>
      <c r="C159" s="18" t="s">
        <v>257</v>
      </c>
      <c r="D159" s="18">
        <v>0</v>
      </c>
      <c r="E159" s="18">
        <v>0</v>
      </c>
      <c r="F159" s="18">
        <v>1</v>
      </c>
      <c r="G159" s="18">
        <v>0</v>
      </c>
      <c r="H159" s="18" t="s">
        <v>81</v>
      </c>
      <c r="I159" s="18" t="s">
        <v>82</v>
      </c>
      <c r="J159" s="18" t="s">
        <v>400</v>
      </c>
      <c r="K159" s="18" t="s">
        <v>401</v>
      </c>
      <c r="L159" s="18" t="s">
        <v>402</v>
      </c>
      <c r="M159" s="18" t="s">
        <v>21</v>
      </c>
      <c r="N159" s="21" t="s">
        <v>1857</v>
      </c>
    </row>
    <row r="160" spans="1:14" x14ac:dyDescent="0.25">
      <c r="A160" s="19">
        <v>41590</v>
      </c>
      <c r="B160" s="20">
        <v>0.60416666666666663</v>
      </c>
      <c r="C160" s="18" t="s">
        <v>529</v>
      </c>
      <c r="D160" s="18">
        <v>0</v>
      </c>
      <c r="E160" s="18">
        <v>0</v>
      </c>
      <c r="F160" s="18">
        <v>1</v>
      </c>
      <c r="G160" s="18">
        <v>0</v>
      </c>
      <c r="H160" s="18" t="s">
        <v>135</v>
      </c>
      <c r="I160" s="18" t="s">
        <v>136</v>
      </c>
      <c r="J160" s="18" t="s">
        <v>177</v>
      </c>
      <c r="K160" s="18" t="s">
        <v>582</v>
      </c>
      <c r="L160" s="18" t="s">
        <v>1447</v>
      </c>
      <c r="M160" s="18" t="s">
        <v>29</v>
      </c>
      <c r="N160" s="21" t="s">
        <v>1857</v>
      </c>
    </row>
    <row r="161" spans="1:14" x14ac:dyDescent="0.25">
      <c r="A161" s="19">
        <v>41590</v>
      </c>
      <c r="B161" s="20">
        <v>0.625</v>
      </c>
      <c r="C161" s="18" t="s">
        <v>529</v>
      </c>
      <c r="D161" s="18">
        <v>0</v>
      </c>
      <c r="E161" s="18">
        <v>0</v>
      </c>
      <c r="F161" s="18">
        <v>1</v>
      </c>
      <c r="G161" s="18">
        <v>0</v>
      </c>
      <c r="H161" s="18" t="s">
        <v>135</v>
      </c>
      <c r="I161" s="18" t="s">
        <v>136</v>
      </c>
      <c r="J161" s="18" t="s">
        <v>177</v>
      </c>
      <c r="K161" s="18" t="s">
        <v>582</v>
      </c>
      <c r="L161" s="18" t="s">
        <v>1447</v>
      </c>
      <c r="M161" s="18" t="s">
        <v>29</v>
      </c>
      <c r="N161" s="21" t="s">
        <v>1857</v>
      </c>
    </row>
    <row r="162" spans="1:14" x14ac:dyDescent="0.25">
      <c r="A162" s="19">
        <v>41590</v>
      </c>
      <c r="B162" s="20">
        <v>0.66666666666666663</v>
      </c>
      <c r="C162" s="18" t="s">
        <v>270</v>
      </c>
      <c r="D162" s="18">
        <v>0</v>
      </c>
      <c r="E162" s="18">
        <v>0</v>
      </c>
      <c r="F162" s="18">
        <v>1</v>
      </c>
      <c r="G162" s="18">
        <v>0</v>
      </c>
      <c r="H162" s="18" t="s">
        <v>39</v>
      </c>
      <c r="I162" s="18" t="s">
        <v>40</v>
      </c>
      <c r="J162" s="18" t="s">
        <v>1149</v>
      </c>
      <c r="K162" s="18" t="s">
        <v>860</v>
      </c>
      <c r="L162" s="18" t="s">
        <v>1150</v>
      </c>
      <c r="M162" s="18" t="s">
        <v>29</v>
      </c>
      <c r="N162" s="21" t="s">
        <v>1857</v>
      </c>
    </row>
    <row r="163" spans="1:14" x14ac:dyDescent="0.25">
      <c r="A163" s="19">
        <v>41590</v>
      </c>
      <c r="B163" s="20">
        <v>0.6875</v>
      </c>
      <c r="C163" s="18" t="s">
        <v>270</v>
      </c>
      <c r="D163" s="18">
        <v>0</v>
      </c>
      <c r="E163" s="18">
        <v>0</v>
      </c>
      <c r="F163" s="18">
        <v>1</v>
      </c>
      <c r="G163" s="18">
        <v>0</v>
      </c>
      <c r="H163" s="18" t="s">
        <v>39</v>
      </c>
      <c r="I163" s="18" t="s">
        <v>40</v>
      </c>
      <c r="J163" s="18" t="s">
        <v>1149</v>
      </c>
      <c r="K163" s="18" t="s">
        <v>860</v>
      </c>
      <c r="L163" s="18" t="s">
        <v>1150</v>
      </c>
      <c r="M163" s="18" t="s">
        <v>29</v>
      </c>
      <c r="N163" s="21" t="s">
        <v>1857</v>
      </c>
    </row>
    <row r="164" spans="1:14" x14ac:dyDescent="0.25">
      <c r="A164" s="19">
        <v>41590</v>
      </c>
      <c r="B164" s="20">
        <v>0.72916666666666663</v>
      </c>
      <c r="C164" s="18" t="s">
        <v>715</v>
      </c>
      <c r="D164" s="18">
        <v>0</v>
      </c>
      <c r="E164" s="18">
        <v>0</v>
      </c>
      <c r="F164" s="18">
        <v>1</v>
      </c>
      <c r="G164" s="18">
        <v>0</v>
      </c>
      <c r="H164" s="18" t="s">
        <v>39</v>
      </c>
      <c r="I164" s="18" t="s">
        <v>40</v>
      </c>
      <c r="J164" s="18" t="s">
        <v>48</v>
      </c>
      <c r="K164" s="18" t="s">
        <v>49</v>
      </c>
      <c r="L164" s="18" t="s">
        <v>50</v>
      </c>
      <c r="M164" s="18" t="s">
        <v>51</v>
      </c>
      <c r="N164" s="21" t="s">
        <v>1857</v>
      </c>
    </row>
    <row r="165" spans="1:14" x14ac:dyDescent="0.25">
      <c r="A165" s="19">
        <v>41591</v>
      </c>
      <c r="B165" s="20">
        <v>0.58333333333333337</v>
      </c>
      <c r="C165" s="18" t="s">
        <v>268</v>
      </c>
      <c r="D165" s="18">
        <v>0</v>
      </c>
      <c r="E165" s="18">
        <v>0</v>
      </c>
      <c r="F165" s="18">
        <v>1</v>
      </c>
      <c r="G165" s="18">
        <v>0</v>
      </c>
      <c r="H165" s="18" t="s">
        <v>30</v>
      </c>
      <c r="I165" s="18" t="s">
        <v>31</v>
      </c>
      <c r="J165" s="18" t="s">
        <v>1222</v>
      </c>
      <c r="K165" s="18" t="s">
        <v>1223</v>
      </c>
      <c r="L165" s="18" t="s">
        <v>1224</v>
      </c>
      <c r="M165" s="18" t="s">
        <v>29</v>
      </c>
      <c r="N165" s="21" t="s">
        <v>1857</v>
      </c>
    </row>
    <row r="166" spans="1:14" x14ac:dyDescent="0.25">
      <c r="A166" s="19">
        <v>41591</v>
      </c>
      <c r="B166" s="20">
        <v>0.72916666666666663</v>
      </c>
      <c r="C166" s="18" t="s">
        <v>270</v>
      </c>
      <c r="D166" s="18">
        <v>0</v>
      </c>
      <c r="E166" s="18">
        <v>0</v>
      </c>
      <c r="F166" s="18">
        <v>1</v>
      </c>
      <c r="G166" s="18">
        <v>0</v>
      </c>
      <c r="H166" s="18" t="s">
        <v>39</v>
      </c>
      <c r="I166" s="18" t="s">
        <v>40</v>
      </c>
      <c r="J166" s="18" t="s">
        <v>1149</v>
      </c>
      <c r="K166" s="18" t="s">
        <v>860</v>
      </c>
      <c r="L166" s="18" t="s">
        <v>1150</v>
      </c>
      <c r="M166" s="18" t="s">
        <v>29</v>
      </c>
      <c r="N166" s="21" t="s">
        <v>1857</v>
      </c>
    </row>
    <row r="167" spans="1:14" x14ac:dyDescent="0.25">
      <c r="A167" s="19">
        <v>41593</v>
      </c>
      <c r="B167" s="20">
        <v>0.60416666666666663</v>
      </c>
      <c r="C167" s="18" t="s">
        <v>715</v>
      </c>
      <c r="D167" s="18">
        <v>0</v>
      </c>
      <c r="E167" s="18">
        <v>0</v>
      </c>
      <c r="F167" s="18">
        <v>1</v>
      </c>
      <c r="G167" s="18">
        <v>0</v>
      </c>
      <c r="H167" s="18" t="s">
        <v>39</v>
      </c>
      <c r="I167" s="18" t="s">
        <v>40</v>
      </c>
      <c r="J167" s="18" t="s">
        <v>48</v>
      </c>
      <c r="K167" s="18" t="s">
        <v>49</v>
      </c>
      <c r="L167" s="18" t="s">
        <v>50</v>
      </c>
      <c r="M167" s="18" t="s">
        <v>51</v>
      </c>
      <c r="N167" s="21" t="s">
        <v>1857</v>
      </c>
    </row>
    <row r="168" spans="1:14" x14ac:dyDescent="0.25">
      <c r="A168" s="19">
        <v>41593</v>
      </c>
      <c r="B168" s="20">
        <v>0.625</v>
      </c>
      <c r="C168" s="18" t="s">
        <v>270</v>
      </c>
      <c r="D168" s="18">
        <v>0</v>
      </c>
      <c r="E168" s="18">
        <v>0</v>
      </c>
      <c r="F168" s="18">
        <v>1</v>
      </c>
      <c r="G168" s="18">
        <v>0</v>
      </c>
      <c r="H168" s="18" t="s">
        <v>39</v>
      </c>
      <c r="I168" s="18" t="s">
        <v>40</v>
      </c>
      <c r="J168" s="18" t="s">
        <v>1149</v>
      </c>
      <c r="K168" s="18" t="s">
        <v>860</v>
      </c>
      <c r="L168" s="18" t="s">
        <v>1150</v>
      </c>
      <c r="M168" s="18" t="s">
        <v>29</v>
      </c>
      <c r="N168" s="21" t="s">
        <v>1857</v>
      </c>
    </row>
    <row r="169" spans="1:14" x14ac:dyDescent="0.25">
      <c r="A169" s="19">
        <v>41596</v>
      </c>
      <c r="B169" s="20">
        <v>0.66666666666666663</v>
      </c>
      <c r="C169" s="18" t="s">
        <v>268</v>
      </c>
      <c r="D169" s="18">
        <v>0</v>
      </c>
      <c r="E169" s="18">
        <v>0</v>
      </c>
      <c r="F169" s="18">
        <v>1</v>
      </c>
      <c r="G169" s="18">
        <v>0</v>
      </c>
      <c r="H169" s="18" t="s">
        <v>30</v>
      </c>
      <c r="I169" s="18" t="s">
        <v>31</v>
      </c>
      <c r="J169" s="18" t="s">
        <v>95</v>
      </c>
      <c r="K169" s="18" t="s">
        <v>926</v>
      </c>
      <c r="L169" s="18" t="s">
        <v>927</v>
      </c>
      <c r="M169" s="18" t="s">
        <v>29</v>
      </c>
      <c r="N169" s="21" t="s">
        <v>1857</v>
      </c>
    </row>
    <row r="170" spans="1:14" x14ac:dyDescent="0.25">
      <c r="A170" s="19">
        <v>41598</v>
      </c>
      <c r="B170" s="20">
        <v>0.58333333333333337</v>
      </c>
      <c r="C170" s="18" t="s">
        <v>704</v>
      </c>
      <c r="D170" s="18">
        <v>0</v>
      </c>
      <c r="E170" s="18">
        <v>0</v>
      </c>
      <c r="F170" s="18">
        <v>1</v>
      </c>
      <c r="G170" s="18">
        <v>0</v>
      </c>
      <c r="H170" s="18" t="s">
        <v>30</v>
      </c>
      <c r="I170" s="18" t="s">
        <v>31</v>
      </c>
      <c r="J170" s="18" t="s">
        <v>41</v>
      </c>
      <c r="K170" s="18" t="s">
        <v>42</v>
      </c>
      <c r="L170" s="18" t="s">
        <v>43</v>
      </c>
      <c r="M170" s="18" t="s">
        <v>25</v>
      </c>
      <c r="N170" s="21" t="s">
        <v>1857</v>
      </c>
    </row>
    <row r="171" spans="1:14" x14ac:dyDescent="0.25">
      <c r="A171" s="19">
        <v>41599</v>
      </c>
      <c r="B171" s="20">
        <v>0.75</v>
      </c>
      <c r="C171" s="18" t="s">
        <v>241</v>
      </c>
      <c r="D171" s="18">
        <v>0</v>
      </c>
      <c r="E171" s="18">
        <v>0</v>
      </c>
      <c r="F171" s="18">
        <v>1</v>
      </c>
      <c r="G171" s="18">
        <v>0</v>
      </c>
      <c r="H171" s="18" t="s">
        <v>57</v>
      </c>
      <c r="I171" s="18" t="s">
        <v>58</v>
      </c>
      <c r="J171" s="18" t="s">
        <v>165</v>
      </c>
      <c r="K171" s="18" t="s">
        <v>564</v>
      </c>
      <c r="L171" s="18" t="s">
        <v>565</v>
      </c>
      <c r="M171" s="18" t="s">
        <v>21</v>
      </c>
      <c r="N171" s="21" t="s">
        <v>1857</v>
      </c>
    </row>
    <row r="172" spans="1:14" x14ac:dyDescent="0.25">
      <c r="A172" s="19">
        <v>41599</v>
      </c>
      <c r="B172" s="20">
        <v>0.77083333333333337</v>
      </c>
      <c r="C172" s="18" t="s">
        <v>241</v>
      </c>
      <c r="D172" s="18">
        <v>0</v>
      </c>
      <c r="E172" s="18">
        <v>0</v>
      </c>
      <c r="F172" s="18">
        <v>1</v>
      </c>
      <c r="G172" s="18">
        <v>0</v>
      </c>
      <c r="H172" s="18" t="s">
        <v>57</v>
      </c>
      <c r="I172" s="18" t="s">
        <v>58</v>
      </c>
      <c r="J172" s="18" t="s">
        <v>165</v>
      </c>
      <c r="K172" s="18" t="s">
        <v>564</v>
      </c>
      <c r="L172" s="18" t="s">
        <v>565</v>
      </c>
      <c r="M172" s="18" t="s">
        <v>21</v>
      </c>
      <c r="N172" s="21" t="s">
        <v>1857</v>
      </c>
    </row>
    <row r="173" spans="1:14" x14ac:dyDescent="0.25">
      <c r="A173" s="19">
        <v>41610</v>
      </c>
      <c r="B173" s="20">
        <v>0.4375</v>
      </c>
      <c r="C173" s="18" t="s">
        <v>241</v>
      </c>
      <c r="D173" s="18">
        <v>0</v>
      </c>
      <c r="E173" s="18">
        <v>0</v>
      </c>
      <c r="F173" s="18">
        <v>1</v>
      </c>
      <c r="G173" s="18">
        <v>0</v>
      </c>
      <c r="H173" s="18" t="s">
        <v>57</v>
      </c>
      <c r="I173" s="18" t="s">
        <v>58</v>
      </c>
      <c r="J173" s="18" t="s">
        <v>156</v>
      </c>
      <c r="K173" s="18" t="s">
        <v>157</v>
      </c>
      <c r="L173" s="18" t="s">
        <v>158</v>
      </c>
      <c r="M173" s="18" t="s">
        <v>25</v>
      </c>
      <c r="N173" s="21" t="s">
        <v>1857</v>
      </c>
    </row>
    <row r="174" spans="1:14" x14ac:dyDescent="0.25">
      <c r="A174" s="19">
        <v>41610</v>
      </c>
      <c r="B174" s="20">
        <v>0.45833333333333331</v>
      </c>
      <c r="C174" s="18" t="s">
        <v>249</v>
      </c>
      <c r="D174" s="18">
        <v>0</v>
      </c>
      <c r="E174" s="18">
        <v>0</v>
      </c>
      <c r="F174" s="18">
        <v>1</v>
      </c>
      <c r="G174" s="18">
        <v>0</v>
      </c>
      <c r="H174" s="18" t="s">
        <v>57</v>
      </c>
      <c r="I174" s="18" t="s">
        <v>58</v>
      </c>
      <c r="J174" s="18" t="s">
        <v>639</v>
      </c>
      <c r="K174" s="18" t="s">
        <v>640</v>
      </c>
      <c r="L174" s="18" t="s">
        <v>641</v>
      </c>
      <c r="M174" s="18" t="s">
        <v>29</v>
      </c>
      <c r="N174" s="21" t="s">
        <v>1857</v>
      </c>
    </row>
    <row r="175" spans="1:14" x14ac:dyDescent="0.25">
      <c r="A175" s="19">
        <v>41610</v>
      </c>
      <c r="B175" s="20">
        <v>0.85416666666666663</v>
      </c>
      <c r="C175" s="18" t="s">
        <v>255</v>
      </c>
      <c r="D175" s="18">
        <v>0</v>
      </c>
      <c r="E175" s="18">
        <v>0</v>
      </c>
      <c r="F175" s="18">
        <v>1</v>
      </c>
      <c r="G175" s="18">
        <v>0</v>
      </c>
      <c r="H175" s="18" t="s">
        <v>81</v>
      </c>
      <c r="I175" s="18" t="s">
        <v>82</v>
      </c>
      <c r="J175" s="18" t="s">
        <v>135</v>
      </c>
      <c r="K175" s="18" t="s">
        <v>1220</v>
      </c>
      <c r="L175" s="18" t="s">
        <v>1221</v>
      </c>
      <c r="M175" s="18" t="s">
        <v>29</v>
      </c>
      <c r="N175" s="21" t="s">
        <v>1857</v>
      </c>
    </row>
    <row r="176" spans="1:14" x14ac:dyDescent="0.25">
      <c r="A176" s="19">
        <v>41611</v>
      </c>
      <c r="B176" s="20">
        <v>0.625</v>
      </c>
      <c r="C176" s="18" t="s">
        <v>715</v>
      </c>
      <c r="D176" s="18">
        <v>0</v>
      </c>
      <c r="E176" s="18">
        <v>0</v>
      </c>
      <c r="F176" s="18">
        <v>1</v>
      </c>
      <c r="G176" s="18">
        <v>0</v>
      </c>
      <c r="H176" s="18" t="s">
        <v>39</v>
      </c>
      <c r="I176" s="18" t="s">
        <v>40</v>
      </c>
      <c r="J176" s="18" t="s">
        <v>1179</v>
      </c>
      <c r="K176" s="18" t="s">
        <v>1180</v>
      </c>
      <c r="L176" s="18" t="s">
        <v>1181</v>
      </c>
      <c r="M176" s="18" t="s">
        <v>25</v>
      </c>
      <c r="N176" s="21" t="s">
        <v>1857</v>
      </c>
    </row>
    <row r="177" spans="1:14" x14ac:dyDescent="0.25">
      <c r="A177" s="19">
        <v>41613</v>
      </c>
      <c r="B177" s="20">
        <v>0.79166666666666663</v>
      </c>
      <c r="C177" s="18" t="s">
        <v>264</v>
      </c>
      <c r="D177" s="18">
        <v>0</v>
      </c>
      <c r="E177" s="18">
        <v>0</v>
      </c>
      <c r="F177" s="18">
        <v>1</v>
      </c>
      <c r="G177" s="18">
        <v>1</v>
      </c>
      <c r="H177" s="18" t="s">
        <v>95</v>
      </c>
      <c r="I177" s="18" t="s">
        <v>96</v>
      </c>
      <c r="J177" s="18" t="s">
        <v>1715</v>
      </c>
      <c r="K177" s="18" t="s">
        <v>1714</v>
      </c>
      <c r="L177" s="18" t="s">
        <v>1713</v>
      </c>
      <c r="M177" s="18" t="s">
        <v>29</v>
      </c>
      <c r="N177" s="21" t="s">
        <v>1857</v>
      </c>
    </row>
    <row r="178" spans="1:14" x14ac:dyDescent="0.25">
      <c r="A178" s="19">
        <v>41613</v>
      </c>
      <c r="B178" s="20">
        <v>0.8125</v>
      </c>
      <c r="C178" s="18" t="s">
        <v>270</v>
      </c>
      <c r="D178" s="18">
        <v>0</v>
      </c>
      <c r="E178" s="18">
        <v>0</v>
      </c>
      <c r="F178" s="18">
        <v>1</v>
      </c>
      <c r="G178" s="18">
        <v>0</v>
      </c>
      <c r="H178" s="18" t="s">
        <v>39</v>
      </c>
      <c r="I178" s="18" t="s">
        <v>40</v>
      </c>
      <c r="J178" s="18" t="s">
        <v>1141</v>
      </c>
      <c r="K178" s="18" t="s">
        <v>1142</v>
      </c>
      <c r="L178" s="18" t="s">
        <v>1143</v>
      </c>
      <c r="M178" s="18" t="s">
        <v>29</v>
      </c>
      <c r="N178" s="21" t="s">
        <v>1857</v>
      </c>
    </row>
    <row r="179" spans="1:14" x14ac:dyDescent="0.25">
      <c r="A179" s="19">
        <v>41614</v>
      </c>
      <c r="B179" s="20">
        <v>0.54166666666666663</v>
      </c>
      <c r="C179" s="18" t="s">
        <v>704</v>
      </c>
      <c r="D179" s="18">
        <v>0</v>
      </c>
      <c r="E179" s="18">
        <v>0</v>
      </c>
      <c r="F179" s="18">
        <v>1</v>
      </c>
      <c r="G179" s="18">
        <v>0</v>
      </c>
      <c r="H179" s="18" t="s">
        <v>30</v>
      </c>
      <c r="I179" s="18" t="s">
        <v>31</v>
      </c>
      <c r="J179" s="18" t="s">
        <v>41</v>
      </c>
      <c r="K179" s="18" t="s">
        <v>42</v>
      </c>
      <c r="L179" s="18" t="s">
        <v>43</v>
      </c>
      <c r="M179" s="18" t="s">
        <v>25</v>
      </c>
      <c r="N179" s="21" t="s">
        <v>1857</v>
      </c>
    </row>
    <row r="180" spans="1:14" x14ac:dyDescent="0.25">
      <c r="A180" s="19">
        <v>41614</v>
      </c>
      <c r="B180" s="20">
        <v>0.5625</v>
      </c>
      <c r="C180" s="18" t="s">
        <v>704</v>
      </c>
      <c r="D180" s="18">
        <v>0</v>
      </c>
      <c r="E180" s="18">
        <v>0</v>
      </c>
      <c r="F180" s="18">
        <v>1</v>
      </c>
      <c r="G180" s="18">
        <v>0</v>
      </c>
      <c r="H180" s="18" t="s">
        <v>30</v>
      </c>
      <c r="I180" s="18" t="s">
        <v>31</v>
      </c>
      <c r="J180" s="18" t="s">
        <v>41</v>
      </c>
      <c r="K180" s="18" t="s">
        <v>42</v>
      </c>
      <c r="L180" s="18" t="s">
        <v>43</v>
      </c>
      <c r="M180" s="18" t="s">
        <v>25</v>
      </c>
      <c r="N180" s="21" t="s">
        <v>1857</v>
      </c>
    </row>
    <row r="181" spans="1:14" x14ac:dyDescent="0.25">
      <c r="A181" s="19">
        <v>41526</v>
      </c>
      <c r="B181" s="20">
        <v>0.60416666666666663</v>
      </c>
      <c r="C181" s="18" t="s">
        <v>268</v>
      </c>
      <c r="D181" s="18">
        <v>0</v>
      </c>
      <c r="E181" s="18">
        <v>0</v>
      </c>
      <c r="F181" s="18">
        <v>1</v>
      </c>
      <c r="G181" s="18">
        <v>1</v>
      </c>
      <c r="H181" s="18" t="s">
        <v>57</v>
      </c>
      <c r="I181" s="18" t="s">
        <v>58</v>
      </c>
      <c r="J181" s="18" t="s">
        <v>174</v>
      </c>
      <c r="K181" s="18" t="s">
        <v>175</v>
      </c>
      <c r="L181" s="18" t="s">
        <v>176</v>
      </c>
      <c r="M181" s="18" t="s">
        <v>29</v>
      </c>
      <c r="N181" s="21" t="s">
        <v>1856</v>
      </c>
    </row>
    <row r="182" spans="1:14" x14ac:dyDescent="0.25">
      <c r="A182" s="19">
        <v>41526</v>
      </c>
      <c r="B182" s="20">
        <v>0.70833333333333337</v>
      </c>
      <c r="C182" s="18" t="s">
        <v>255</v>
      </c>
      <c r="D182" s="18">
        <v>0</v>
      </c>
      <c r="E182" s="18">
        <v>0</v>
      </c>
      <c r="F182" s="18">
        <v>1</v>
      </c>
      <c r="G182" s="18">
        <v>1</v>
      </c>
      <c r="H182" s="18" t="s">
        <v>57</v>
      </c>
      <c r="I182" s="18" t="s">
        <v>58</v>
      </c>
      <c r="J182" s="18" t="s">
        <v>130</v>
      </c>
      <c r="K182" s="18" t="s">
        <v>131</v>
      </c>
      <c r="L182" s="18" t="s">
        <v>132</v>
      </c>
      <c r="M182" s="18" t="s">
        <v>29</v>
      </c>
      <c r="N182" s="21" t="s">
        <v>1856</v>
      </c>
    </row>
    <row r="183" spans="1:14" x14ac:dyDescent="0.25">
      <c r="A183" s="19">
        <v>41526</v>
      </c>
      <c r="B183" s="20">
        <v>0.72916666666666663</v>
      </c>
      <c r="C183" s="18" t="s">
        <v>255</v>
      </c>
      <c r="D183" s="18">
        <v>0</v>
      </c>
      <c r="E183" s="18">
        <v>0</v>
      </c>
      <c r="F183" s="18">
        <v>1</v>
      </c>
      <c r="G183" s="18">
        <v>0</v>
      </c>
      <c r="H183" s="18" t="s">
        <v>57</v>
      </c>
      <c r="I183" s="18" t="s">
        <v>58</v>
      </c>
      <c r="J183" s="18" t="s">
        <v>130</v>
      </c>
      <c r="K183" s="18" t="s">
        <v>131</v>
      </c>
      <c r="L183" s="18" t="s">
        <v>132</v>
      </c>
      <c r="M183" s="18" t="s">
        <v>29</v>
      </c>
      <c r="N183" s="21" t="s">
        <v>1856</v>
      </c>
    </row>
    <row r="184" spans="1:14" x14ac:dyDescent="0.25">
      <c r="A184" s="19">
        <v>41527</v>
      </c>
      <c r="B184" s="20">
        <v>0.54166666666666663</v>
      </c>
      <c r="C184" s="18" t="s">
        <v>270</v>
      </c>
      <c r="D184" s="18">
        <v>0</v>
      </c>
      <c r="E184" s="18">
        <v>0</v>
      </c>
      <c r="F184" s="18">
        <v>1</v>
      </c>
      <c r="G184" s="18">
        <v>1</v>
      </c>
      <c r="H184" s="18" t="s">
        <v>39</v>
      </c>
      <c r="I184" s="18" t="s">
        <v>40</v>
      </c>
      <c r="J184" s="18" t="s">
        <v>191</v>
      </c>
      <c r="K184" s="18" t="s">
        <v>192</v>
      </c>
      <c r="L184" s="18" t="s">
        <v>193</v>
      </c>
      <c r="M184" s="18" t="s">
        <v>29</v>
      </c>
      <c r="N184" s="21" t="s">
        <v>1856</v>
      </c>
    </row>
    <row r="185" spans="1:14" x14ac:dyDescent="0.25">
      <c r="A185" s="19">
        <v>41527</v>
      </c>
      <c r="B185" s="20">
        <v>0.5625</v>
      </c>
      <c r="C185" s="18" t="s">
        <v>270</v>
      </c>
      <c r="D185" s="18">
        <v>0</v>
      </c>
      <c r="E185" s="18">
        <v>0</v>
      </c>
      <c r="F185" s="18">
        <v>1</v>
      </c>
      <c r="G185" s="18">
        <v>1</v>
      </c>
      <c r="H185" s="18" t="s">
        <v>39</v>
      </c>
      <c r="I185" s="18" t="s">
        <v>40</v>
      </c>
      <c r="J185" s="18" t="s">
        <v>191</v>
      </c>
      <c r="K185" s="18" t="s">
        <v>192</v>
      </c>
      <c r="L185" s="18" t="s">
        <v>193</v>
      </c>
      <c r="M185" s="18" t="s">
        <v>29</v>
      </c>
      <c r="N185" s="21" t="s">
        <v>1856</v>
      </c>
    </row>
    <row r="186" spans="1:14" x14ac:dyDescent="0.25">
      <c r="A186" s="19">
        <v>41527</v>
      </c>
      <c r="B186" s="20">
        <v>0.625</v>
      </c>
      <c r="C186" s="18" t="s">
        <v>317</v>
      </c>
      <c r="D186" s="18">
        <v>0</v>
      </c>
      <c r="E186" s="18">
        <v>0</v>
      </c>
      <c r="F186" s="18">
        <v>1</v>
      </c>
      <c r="G186" s="18">
        <v>1</v>
      </c>
      <c r="H186" s="18" t="s">
        <v>135</v>
      </c>
      <c r="I186" s="18" t="s">
        <v>136</v>
      </c>
      <c r="J186" s="18" t="s">
        <v>210</v>
      </c>
      <c r="K186" s="18" t="s">
        <v>211</v>
      </c>
      <c r="L186" s="18" t="s">
        <v>212</v>
      </c>
      <c r="M186" s="18" t="s">
        <v>25</v>
      </c>
      <c r="N186" s="21" t="s">
        <v>1856</v>
      </c>
    </row>
    <row r="187" spans="1:14" x14ac:dyDescent="0.25">
      <c r="A187" s="19">
        <v>41527</v>
      </c>
      <c r="B187" s="20">
        <v>0.72916666666666663</v>
      </c>
      <c r="C187" s="18" t="s">
        <v>270</v>
      </c>
      <c r="D187" s="18">
        <v>0</v>
      </c>
      <c r="E187" s="18">
        <v>0</v>
      </c>
      <c r="F187" s="18">
        <v>1</v>
      </c>
      <c r="G187" s="18">
        <v>0</v>
      </c>
      <c r="H187" s="18" t="s">
        <v>39</v>
      </c>
      <c r="I187" s="18" t="s">
        <v>40</v>
      </c>
      <c r="J187" s="18" t="s">
        <v>191</v>
      </c>
      <c r="K187" s="18" t="s">
        <v>192</v>
      </c>
      <c r="L187" s="18" t="s">
        <v>193</v>
      </c>
      <c r="M187" s="18" t="s">
        <v>29</v>
      </c>
      <c r="N187" s="21" t="s">
        <v>1856</v>
      </c>
    </row>
    <row r="188" spans="1:14" x14ac:dyDescent="0.25">
      <c r="A188" s="19">
        <v>41527</v>
      </c>
      <c r="B188" s="20">
        <v>0.77083333333333337</v>
      </c>
      <c r="C188" s="18" t="s">
        <v>252</v>
      </c>
      <c r="D188" s="18">
        <v>0</v>
      </c>
      <c r="E188" s="18">
        <v>0</v>
      </c>
      <c r="F188" s="18">
        <v>1</v>
      </c>
      <c r="G188" s="18">
        <v>0</v>
      </c>
      <c r="H188" s="18" t="s">
        <v>69</v>
      </c>
      <c r="I188" s="18" t="s">
        <v>70</v>
      </c>
      <c r="J188" s="18" t="s">
        <v>199</v>
      </c>
      <c r="K188" s="18" t="s">
        <v>200</v>
      </c>
      <c r="L188" s="18" t="s">
        <v>201</v>
      </c>
      <c r="M188" s="18" t="s">
        <v>25</v>
      </c>
      <c r="N188" s="21" t="s">
        <v>1856</v>
      </c>
    </row>
    <row r="189" spans="1:14" x14ac:dyDescent="0.25">
      <c r="A189" s="19">
        <v>41527</v>
      </c>
      <c r="B189" s="20">
        <v>0.79166666666666663</v>
      </c>
      <c r="C189" s="18" t="s">
        <v>252</v>
      </c>
      <c r="D189" s="18">
        <v>0</v>
      </c>
      <c r="E189" s="18">
        <v>0</v>
      </c>
      <c r="F189" s="18">
        <v>1</v>
      </c>
      <c r="G189" s="18">
        <v>1</v>
      </c>
      <c r="H189" s="18" t="s">
        <v>69</v>
      </c>
      <c r="I189" s="18" t="s">
        <v>70</v>
      </c>
      <c r="J189" s="18" t="s">
        <v>202</v>
      </c>
      <c r="K189" s="18" t="s">
        <v>203</v>
      </c>
      <c r="L189" s="18" t="s">
        <v>204</v>
      </c>
      <c r="M189" s="18" t="s">
        <v>25</v>
      </c>
      <c r="N189" s="21" t="s">
        <v>1856</v>
      </c>
    </row>
    <row r="190" spans="1:14" x14ac:dyDescent="0.25">
      <c r="A190" s="19">
        <v>41527</v>
      </c>
      <c r="B190" s="20">
        <v>0.8125</v>
      </c>
      <c r="C190" s="18" t="s">
        <v>252</v>
      </c>
      <c r="D190" s="18">
        <v>0</v>
      </c>
      <c r="E190" s="18">
        <v>0</v>
      </c>
      <c r="F190" s="18">
        <v>1</v>
      </c>
      <c r="G190" s="18">
        <v>1</v>
      </c>
      <c r="H190" s="18" t="s">
        <v>69</v>
      </c>
      <c r="I190" s="18" t="s">
        <v>70</v>
      </c>
      <c r="J190" s="18" t="s">
        <v>202</v>
      </c>
      <c r="K190" s="18" t="s">
        <v>203</v>
      </c>
      <c r="L190" s="18" t="s">
        <v>204</v>
      </c>
      <c r="M190" s="18" t="s">
        <v>25</v>
      </c>
      <c r="N190" s="21" t="s">
        <v>1856</v>
      </c>
    </row>
    <row r="191" spans="1:14" x14ac:dyDescent="0.25">
      <c r="A191" s="19">
        <v>41528</v>
      </c>
      <c r="B191" s="20">
        <v>0.5</v>
      </c>
      <c r="C191" s="18" t="s">
        <v>286</v>
      </c>
      <c r="D191" s="18">
        <v>0</v>
      </c>
      <c r="E191" s="18">
        <v>0</v>
      </c>
      <c r="F191" s="18">
        <v>1</v>
      </c>
      <c r="G191" s="18">
        <v>0</v>
      </c>
      <c r="H191" s="18" t="s">
        <v>140</v>
      </c>
      <c r="I191" s="18" t="s">
        <v>141</v>
      </c>
      <c r="J191" s="18" t="s">
        <v>45</v>
      </c>
      <c r="K191" s="18" t="s">
        <v>46</v>
      </c>
      <c r="L191" s="18" t="s">
        <v>47</v>
      </c>
      <c r="M191" s="18" t="s">
        <v>25</v>
      </c>
      <c r="N191" s="21" t="s">
        <v>1856</v>
      </c>
    </row>
    <row r="192" spans="1:14" x14ac:dyDescent="0.25">
      <c r="A192" s="19">
        <v>41528</v>
      </c>
      <c r="B192" s="20">
        <v>0.52083333333333337</v>
      </c>
      <c r="C192" s="18" t="s">
        <v>286</v>
      </c>
      <c r="D192" s="18">
        <v>0</v>
      </c>
      <c r="E192" s="18">
        <v>0</v>
      </c>
      <c r="F192" s="18">
        <v>1</v>
      </c>
      <c r="G192" s="18">
        <v>0</v>
      </c>
      <c r="H192" s="18" t="s">
        <v>140</v>
      </c>
      <c r="I192" s="18" t="s">
        <v>141</v>
      </c>
      <c r="J192" s="18" t="s">
        <v>45</v>
      </c>
      <c r="K192" s="18" t="s">
        <v>46</v>
      </c>
      <c r="L192" s="18" t="s">
        <v>47</v>
      </c>
      <c r="M192" s="18" t="s">
        <v>25</v>
      </c>
      <c r="N192" s="21" t="s">
        <v>1856</v>
      </c>
    </row>
    <row r="193" spans="1:14" x14ac:dyDescent="0.25">
      <c r="A193" s="19">
        <v>41528</v>
      </c>
      <c r="B193" s="20">
        <v>0.5625</v>
      </c>
      <c r="C193" s="18" t="s">
        <v>287</v>
      </c>
      <c r="D193" s="18">
        <v>0</v>
      </c>
      <c r="E193" s="18">
        <v>0</v>
      </c>
      <c r="F193" s="18">
        <v>1</v>
      </c>
      <c r="G193" s="18">
        <v>1</v>
      </c>
      <c r="H193" s="18" t="s">
        <v>140</v>
      </c>
      <c r="I193" s="18" t="s">
        <v>141</v>
      </c>
      <c r="J193" s="18" t="s">
        <v>142</v>
      </c>
      <c r="K193" s="18" t="s">
        <v>143</v>
      </c>
      <c r="L193" s="18" t="s">
        <v>144</v>
      </c>
      <c r="M193" s="18" t="s">
        <v>29</v>
      </c>
      <c r="N193" s="21" t="s">
        <v>1856</v>
      </c>
    </row>
    <row r="194" spans="1:14" x14ac:dyDescent="0.25">
      <c r="A194" s="19">
        <v>41528</v>
      </c>
      <c r="B194" s="20">
        <v>0.60416666666666663</v>
      </c>
      <c r="C194" s="18" t="s">
        <v>273</v>
      </c>
      <c r="D194" s="18">
        <v>0</v>
      </c>
      <c r="E194" s="18">
        <v>0</v>
      </c>
      <c r="F194" s="18">
        <v>1</v>
      </c>
      <c r="G194" s="18">
        <v>0</v>
      </c>
      <c r="H194" s="18" t="s">
        <v>39</v>
      </c>
      <c r="I194" s="18" t="s">
        <v>40</v>
      </c>
      <c r="J194" s="18" t="s">
        <v>118</v>
      </c>
      <c r="K194" s="18" t="s">
        <v>119</v>
      </c>
      <c r="L194" s="18" t="s">
        <v>120</v>
      </c>
      <c r="M194" s="18" t="s">
        <v>55</v>
      </c>
      <c r="N194" s="21" t="s">
        <v>1856</v>
      </c>
    </row>
    <row r="195" spans="1:14" x14ac:dyDescent="0.25">
      <c r="A195" s="19">
        <v>41528</v>
      </c>
      <c r="B195" s="20">
        <v>0.6875</v>
      </c>
      <c r="C195" s="18" t="s">
        <v>270</v>
      </c>
      <c r="D195" s="18">
        <v>0</v>
      </c>
      <c r="E195" s="18">
        <v>0</v>
      </c>
      <c r="F195" s="18">
        <v>1</v>
      </c>
      <c r="G195" s="18">
        <v>0</v>
      </c>
      <c r="H195" s="18" t="s">
        <v>39</v>
      </c>
      <c r="I195" s="18" t="s">
        <v>40</v>
      </c>
      <c r="J195" s="18" t="s">
        <v>191</v>
      </c>
      <c r="K195" s="18" t="s">
        <v>192</v>
      </c>
      <c r="L195" s="18" t="s">
        <v>193</v>
      </c>
      <c r="M195" s="18" t="s">
        <v>29</v>
      </c>
      <c r="N195" s="21" t="s">
        <v>1856</v>
      </c>
    </row>
    <row r="196" spans="1:14" x14ac:dyDescent="0.25">
      <c r="A196" s="19">
        <v>41528</v>
      </c>
      <c r="B196" s="20">
        <v>0.70833333333333337</v>
      </c>
      <c r="C196" s="18" t="s">
        <v>284</v>
      </c>
      <c r="D196" s="18">
        <v>0</v>
      </c>
      <c r="E196" s="18">
        <v>0</v>
      </c>
      <c r="F196" s="18">
        <v>1</v>
      </c>
      <c r="G196" s="18">
        <v>1</v>
      </c>
      <c r="H196" s="18" t="s">
        <v>135</v>
      </c>
      <c r="I196" s="18" t="s">
        <v>136</v>
      </c>
      <c r="J196" s="18" t="s">
        <v>165</v>
      </c>
      <c r="K196" s="18" t="s">
        <v>166</v>
      </c>
      <c r="L196" s="18" t="s">
        <v>167</v>
      </c>
      <c r="M196" s="18" t="s">
        <v>21</v>
      </c>
      <c r="N196" s="21" t="s">
        <v>1856</v>
      </c>
    </row>
    <row r="197" spans="1:14" x14ac:dyDescent="0.25">
      <c r="A197" s="19">
        <v>41529</v>
      </c>
      <c r="B197" s="20">
        <v>0.6875</v>
      </c>
      <c r="C197" s="18" t="s">
        <v>257</v>
      </c>
      <c r="D197" s="18">
        <v>0</v>
      </c>
      <c r="E197" s="18">
        <v>0</v>
      </c>
      <c r="F197" s="18">
        <v>1</v>
      </c>
      <c r="G197" s="18">
        <v>1</v>
      </c>
      <c r="H197" s="18" t="s">
        <v>81</v>
      </c>
      <c r="I197" s="18" t="s">
        <v>82</v>
      </c>
      <c r="J197" s="18" t="s">
        <v>83</v>
      </c>
      <c r="K197" s="18" t="s">
        <v>84</v>
      </c>
      <c r="L197" s="18" t="s">
        <v>85</v>
      </c>
      <c r="M197" s="18" t="s">
        <v>21</v>
      </c>
      <c r="N197" s="21" t="s">
        <v>1856</v>
      </c>
    </row>
    <row r="198" spans="1:14" x14ac:dyDescent="0.25">
      <c r="A198" s="19">
        <v>41529</v>
      </c>
      <c r="B198" s="20">
        <v>0.72916666666666663</v>
      </c>
      <c r="C198" s="18" t="s">
        <v>245</v>
      </c>
      <c r="D198" s="18">
        <v>0</v>
      </c>
      <c r="E198" s="18">
        <v>0</v>
      </c>
      <c r="F198" s="18">
        <v>1</v>
      </c>
      <c r="G198" s="18">
        <v>0</v>
      </c>
      <c r="H198" s="18" t="s">
        <v>39</v>
      </c>
      <c r="I198" s="18" t="s">
        <v>40</v>
      </c>
      <c r="J198" s="18" t="s">
        <v>48</v>
      </c>
      <c r="K198" s="18" t="s">
        <v>49</v>
      </c>
      <c r="L198" s="18" t="s">
        <v>50</v>
      </c>
      <c r="M198" s="18" t="s">
        <v>51</v>
      </c>
      <c r="N198" s="21" t="s">
        <v>1856</v>
      </c>
    </row>
    <row r="199" spans="1:14" x14ac:dyDescent="0.25">
      <c r="A199" s="19">
        <v>41529</v>
      </c>
      <c r="B199" s="20">
        <v>0.72916666666666663</v>
      </c>
      <c r="C199" s="18" t="s">
        <v>268</v>
      </c>
      <c r="D199" s="18">
        <v>0</v>
      </c>
      <c r="E199" s="18">
        <v>0</v>
      </c>
      <c r="F199" s="18">
        <v>1</v>
      </c>
      <c r="G199" s="18">
        <v>0</v>
      </c>
      <c r="H199" s="18" t="s">
        <v>14</v>
      </c>
      <c r="I199" s="18" t="s">
        <v>15</v>
      </c>
      <c r="J199" s="18" t="s">
        <v>66</v>
      </c>
      <c r="K199" s="18" t="s">
        <v>342</v>
      </c>
      <c r="L199" s="18" t="s">
        <v>343</v>
      </c>
      <c r="M199" s="18" t="s">
        <v>29</v>
      </c>
      <c r="N199" s="21" t="s">
        <v>1856</v>
      </c>
    </row>
    <row r="200" spans="1:14" x14ac:dyDescent="0.25">
      <c r="A200" s="19">
        <v>41529</v>
      </c>
      <c r="B200" s="20">
        <v>0.75</v>
      </c>
      <c r="C200" s="18" t="s">
        <v>268</v>
      </c>
      <c r="D200" s="18">
        <v>0</v>
      </c>
      <c r="E200" s="18">
        <v>0</v>
      </c>
      <c r="F200" s="18">
        <v>1</v>
      </c>
      <c r="G200" s="18">
        <v>0</v>
      </c>
      <c r="H200" s="18" t="s">
        <v>14</v>
      </c>
      <c r="I200" s="18" t="s">
        <v>15</v>
      </c>
      <c r="J200" s="18" t="s">
        <v>66</v>
      </c>
      <c r="K200" s="18" t="s">
        <v>342</v>
      </c>
      <c r="L200" s="18" t="s">
        <v>343</v>
      </c>
      <c r="M200" s="18" t="s">
        <v>29</v>
      </c>
      <c r="N200" s="21" t="s">
        <v>1856</v>
      </c>
    </row>
    <row r="201" spans="1:14" x14ac:dyDescent="0.25">
      <c r="A201" s="19">
        <v>41530</v>
      </c>
      <c r="B201" s="20">
        <v>0.66666666666666663</v>
      </c>
      <c r="C201" s="18" t="s">
        <v>240</v>
      </c>
      <c r="D201" s="18">
        <v>0</v>
      </c>
      <c r="E201" s="18">
        <v>0</v>
      </c>
      <c r="F201" s="18">
        <v>1</v>
      </c>
      <c r="G201" s="18">
        <v>1</v>
      </c>
      <c r="H201" s="18" t="s">
        <v>16</v>
      </c>
      <c r="I201" s="18" t="s">
        <v>17</v>
      </c>
      <c r="J201" s="18" t="s">
        <v>26</v>
      </c>
      <c r="K201" s="18" t="s">
        <v>27</v>
      </c>
      <c r="L201" s="18" t="s">
        <v>28</v>
      </c>
      <c r="M201" s="18" t="s">
        <v>29</v>
      </c>
      <c r="N201" s="21" t="s">
        <v>1856</v>
      </c>
    </row>
    <row r="202" spans="1:14" x14ac:dyDescent="0.25">
      <c r="A202" s="19">
        <v>41533</v>
      </c>
      <c r="B202" s="20">
        <v>0.77083333333333337</v>
      </c>
      <c r="C202" s="18" t="s">
        <v>238</v>
      </c>
      <c r="D202" s="18">
        <v>0</v>
      </c>
      <c r="E202" s="18">
        <v>0</v>
      </c>
      <c r="F202" s="18">
        <v>1</v>
      </c>
      <c r="G202" s="18">
        <v>0</v>
      </c>
      <c r="H202" s="18" t="s">
        <v>69</v>
      </c>
      <c r="I202" s="18" t="s">
        <v>70</v>
      </c>
      <c r="J202" s="18" t="s">
        <v>22</v>
      </c>
      <c r="K202" s="18" t="s">
        <v>23</v>
      </c>
      <c r="L202" s="18" t="s">
        <v>24</v>
      </c>
      <c r="M202" s="18" t="s">
        <v>25</v>
      </c>
      <c r="N202" s="21" t="s">
        <v>1856</v>
      </c>
    </row>
    <row r="203" spans="1:14" x14ac:dyDescent="0.25">
      <c r="A203" s="19">
        <v>41533</v>
      </c>
      <c r="B203" s="20">
        <v>0.79166666666666663</v>
      </c>
      <c r="C203" s="18" t="s">
        <v>238</v>
      </c>
      <c r="D203" s="18">
        <v>0</v>
      </c>
      <c r="E203" s="18">
        <v>0</v>
      </c>
      <c r="F203" s="18">
        <v>1</v>
      </c>
      <c r="G203" s="18">
        <v>0</v>
      </c>
      <c r="H203" s="18" t="s">
        <v>69</v>
      </c>
      <c r="I203" s="18" t="s">
        <v>70</v>
      </c>
      <c r="J203" s="18" t="s">
        <v>22</v>
      </c>
      <c r="K203" s="18" t="s">
        <v>23</v>
      </c>
      <c r="L203" s="18" t="s">
        <v>24</v>
      </c>
      <c r="M203" s="18" t="s">
        <v>25</v>
      </c>
      <c r="N203" s="21" t="s">
        <v>1856</v>
      </c>
    </row>
    <row r="204" spans="1:14" x14ac:dyDescent="0.25">
      <c r="A204" s="19">
        <v>41534</v>
      </c>
      <c r="B204" s="20">
        <v>0.58333333333333337</v>
      </c>
      <c r="C204" s="18" t="s">
        <v>273</v>
      </c>
      <c r="D204" s="18">
        <v>0</v>
      </c>
      <c r="E204" s="18">
        <v>0</v>
      </c>
      <c r="F204" s="18">
        <v>1</v>
      </c>
      <c r="G204" s="18">
        <v>0</v>
      </c>
      <c r="H204" s="18" t="s">
        <v>39</v>
      </c>
      <c r="I204" s="18" t="s">
        <v>40</v>
      </c>
      <c r="J204" s="18" t="s">
        <v>118</v>
      </c>
      <c r="K204" s="18" t="s">
        <v>119</v>
      </c>
      <c r="L204" s="18" t="s">
        <v>120</v>
      </c>
      <c r="M204" s="18" t="s">
        <v>55</v>
      </c>
      <c r="N204" s="21" t="s">
        <v>1856</v>
      </c>
    </row>
    <row r="205" spans="1:14" x14ac:dyDescent="0.25">
      <c r="A205" s="19">
        <v>41534</v>
      </c>
      <c r="B205" s="20">
        <v>0.60416666666666663</v>
      </c>
      <c r="C205" s="18" t="s">
        <v>250</v>
      </c>
      <c r="D205" s="18">
        <v>0</v>
      </c>
      <c r="E205" s="18">
        <v>0</v>
      </c>
      <c r="F205" s="18">
        <v>1</v>
      </c>
      <c r="G205" s="18">
        <v>0</v>
      </c>
      <c r="H205" s="18" t="s">
        <v>140</v>
      </c>
      <c r="I205" s="18" t="s">
        <v>141</v>
      </c>
      <c r="J205" s="18" t="s">
        <v>83</v>
      </c>
      <c r="K205" s="18" t="s">
        <v>84</v>
      </c>
      <c r="L205" s="18" t="s">
        <v>85</v>
      </c>
      <c r="M205" s="18" t="s">
        <v>21</v>
      </c>
      <c r="N205" s="21" t="s">
        <v>1856</v>
      </c>
    </row>
    <row r="206" spans="1:14" x14ac:dyDescent="0.25">
      <c r="A206" s="19">
        <v>41534</v>
      </c>
      <c r="B206" s="20">
        <v>0.64583333333333337</v>
      </c>
      <c r="C206" s="18" t="s">
        <v>273</v>
      </c>
      <c r="D206" s="18">
        <v>0</v>
      </c>
      <c r="E206" s="18">
        <v>0</v>
      </c>
      <c r="F206" s="18">
        <v>1</v>
      </c>
      <c r="G206" s="18">
        <v>0</v>
      </c>
      <c r="H206" s="18" t="s">
        <v>39</v>
      </c>
      <c r="I206" s="18" t="s">
        <v>40</v>
      </c>
      <c r="J206" s="18" t="s">
        <v>118</v>
      </c>
      <c r="K206" s="18" t="s">
        <v>119</v>
      </c>
      <c r="L206" s="18" t="s">
        <v>120</v>
      </c>
      <c r="M206" s="18" t="s">
        <v>55</v>
      </c>
      <c r="N206" s="21" t="s">
        <v>1856</v>
      </c>
    </row>
    <row r="207" spans="1:14" x14ac:dyDescent="0.25">
      <c r="A207" s="19">
        <v>41535</v>
      </c>
      <c r="B207" s="20">
        <v>0.52083333333333337</v>
      </c>
      <c r="C207" s="18" t="s">
        <v>245</v>
      </c>
      <c r="D207" s="18">
        <v>0</v>
      </c>
      <c r="E207" s="18">
        <v>0</v>
      </c>
      <c r="F207" s="18">
        <v>1</v>
      </c>
      <c r="G207" s="18">
        <v>1</v>
      </c>
      <c r="H207" s="18" t="s">
        <v>39</v>
      </c>
      <c r="I207" s="18" t="s">
        <v>40</v>
      </c>
      <c r="J207" s="18" t="s">
        <v>48</v>
      </c>
      <c r="K207" s="18" t="s">
        <v>49</v>
      </c>
      <c r="L207" s="18" t="s">
        <v>50</v>
      </c>
      <c r="M207" s="18" t="s">
        <v>51</v>
      </c>
      <c r="N207" s="21" t="s">
        <v>1856</v>
      </c>
    </row>
    <row r="208" spans="1:14" x14ac:dyDescent="0.25">
      <c r="A208" s="19">
        <v>41535</v>
      </c>
      <c r="B208" s="20">
        <v>0.70833333333333337</v>
      </c>
      <c r="C208" s="18" t="s">
        <v>257</v>
      </c>
      <c r="D208" s="18">
        <v>0</v>
      </c>
      <c r="E208" s="18">
        <v>0</v>
      </c>
      <c r="F208" s="18">
        <v>1</v>
      </c>
      <c r="G208" s="18">
        <v>0</v>
      </c>
      <c r="H208" s="18" t="s">
        <v>135</v>
      </c>
      <c r="I208" s="18" t="s">
        <v>136</v>
      </c>
      <c r="J208" s="18" t="s">
        <v>83</v>
      </c>
      <c r="K208" s="18" t="s">
        <v>84</v>
      </c>
      <c r="L208" s="18" t="s">
        <v>85</v>
      </c>
      <c r="M208" s="18" t="s">
        <v>21</v>
      </c>
      <c r="N208" s="21" t="s">
        <v>1856</v>
      </c>
    </row>
    <row r="209" spans="1:14" x14ac:dyDescent="0.25">
      <c r="A209" s="19">
        <v>41535</v>
      </c>
      <c r="B209" s="20">
        <v>0.75</v>
      </c>
      <c r="C209" s="18" t="s">
        <v>245</v>
      </c>
      <c r="D209" s="18">
        <v>0</v>
      </c>
      <c r="E209" s="18">
        <v>0</v>
      </c>
      <c r="F209" s="18">
        <v>1</v>
      </c>
      <c r="G209" s="18">
        <v>1</v>
      </c>
      <c r="H209" s="18" t="s">
        <v>39</v>
      </c>
      <c r="I209" s="18" t="s">
        <v>40</v>
      </c>
      <c r="J209" s="18" t="s">
        <v>411</v>
      </c>
      <c r="K209" s="18" t="s">
        <v>412</v>
      </c>
      <c r="L209" s="18" t="s">
        <v>413</v>
      </c>
      <c r="M209" s="18" t="s">
        <v>25</v>
      </c>
      <c r="N209" s="21" t="s">
        <v>1856</v>
      </c>
    </row>
    <row r="210" spans="1:14" x14ac:dyDescent="0.25">
      <c r="A210" s="19">
        <v>41536</v>
      </c>
      <c r="B210" s="20">
        <v>0.58333333333333337</v>
      </c>
      <c r="C210" s="18" t="s">
        <v>245</v>
      </c>
      <c r="D210" s="18">
        <v>0</v>
      </c>
      <c r="E210" s="18">
        <v>0</v>
      </c>
      <c r="F210" s="18">
        <v>1</v>
      </c>
      <c r="G210" s="18">
        <v>0</v>
      </c>
      <c r="H210" s="18" t="s">
        <v>39</v>
      </c>
      <c r="I210" s="18" t="s">
        <v>40</v>
      </c>
      <c r="J210" s="18" t="s">
        <v>411</v>
      </c>
      <c r="K210" s="18" t="s">
        <v>412</v>
      </c>
      <c r="L210" s="18" t="s">
        <v>413</v>
      </c>
      <c r="M210" s="18" t="s">
        <v>25</v>
      </c>
      <c r="N210" s="21" t="s">
        <v>1856</v>
      </c>
    </row>
    <row r="211" spans="1:14" x14ac:dyDescent="0.25">
      <c r="A211" s="19">
        <v>41536</v>
      </c>
      <c r="B211" s="20">
        <v>0.60416666666666663</v>
      </c>
      <c r="C211" s="18" t="s">
        <v>245</v>
      </c>
      <c r="D211" s="18">
        <v>0</v>
      </c>
      <c r="E211" s="18">
        <v>0</v>
      </c>
      <c r="F211" s="18">
        <v>1</v>
      </c>
      <c r="G211" s="18">
        <v>0</v>
      </c>
      <c r="H211" s="18" t="s">
        <v>39</v>
      </c>
      <c r="I211" s="18" t="s">
        <v>40</v>
      </c>
      <c r="J211" s="18" t="s">
        <v>411</v>
      </c>
      <c r="K211" s="18" t="s">
        <v>412</v>
      </c>
      <c r="L211" s="18" t="s">
        <v>413</v>
      </c>
      <c r="M211" s="18" t="s">
        <v>25</v>
      </c>
      <c r="N211" s="21" t="s">
        <v>1856</v>
      </c>
    </row>
    <row r="212" spans="1:14" x14ac:dyDescent="0.25">
      <c r="A212" s="19">
        <v>41536</v>
      </c>
      <c r="B212" s="20">
        <v>0.64583333333333337</v>
      </c>
      <c r="C212" s="18" t="s">
        <v>245</v>
      </c>
      <c r="D212" s="18">
        <v>0</v>
      </c>
      <c r="E212" s="18">
        <v>0</v>
      </c>
      <c r="F212" s="18">
        <v>1</v>
      </c>
      <c r="G212" s="18">
        <v>0</v>
      </c>
      <c r="H212" s="18" t="s">
        <v>39</v>
      </c>
      <c r="I212" s="18" t="s">
        <v>40</v>
      </c>
      <c r="J212" s="18" t="s">
        <v>411</v>
      </c>
      <c r="K212" s="18" t="s">
        <v>412</v>
      </c>
      <c r="L212" s="18" t="s">
        <v>413</v>
      </c>
      <c r="M212" s="18" t="s">
        <v>25</v>
      </c>
      <c r="N212" s="21" t="s">
        <v>1856</v>
      </c>
    </row>
    <row r="213" spans="1:14" x14ac:dyDescent="0.25">
      <c r="A213" s="19">
        <v>41536</v>
      </c>
      <c r="B213" s="20">
        <v>0.66666666666666663</v>
      </c>
      <c r="C213" s="18" t="s">
        <v>245</v>
      </c>
      <c r="D213" s="18">
        <v>0</v>
      </c>
      <c r="E213" s="18">
        <v>0</v>
      </c>
      <c r="F213" s="18">
        <v>1</v>
      </c>
      <c r="G213" s="18">
        <v>0</v>
      </c>
      <c r="H213" s="18" t="s">
        <v>39</v>
      </c>
      <c r="I213" s="18" t="s">
        <v>40</v>
      </c>
      <c r="J213" s="18" t="s">
        <v>411</v>
      </c>
      <c r="K213" s="18" t="s">
        <v>412</v>
      </c>
      <c r="L213" s="18" t="s">
        <v>413</v>
      </c>
      <c r="M213" s="18" t="s">
        <v>25</v>
      </c>
      <c r="N213" s="21" t="s">
        <v>1856</v>
      </c>
    </row>
    <row r="214" spans="1:14" x14ac:dyDescent="0.25">
      <c r="A214" s="19">
        <v>41537</v>
      </c>
      <c r="B214" s="20">
        <v>0.375</v>
      </c>
      <c r="C214" s="18" t="s">
        <v>240</v>
      </c>
      <c r="D214" s="18">
        <v>0</v>
      </c>
      <c r="E214" s="18">
        <v>0</v>
      </c>
      <c r="F214" s="18">
        <v>1</v>
      </c>
      <c r="G214" s="18">
        <v>0</v>
      </c>
      <c r="H214" s="18" t="s">
        <v>16</v>
      </c>
      <c r="I214" s="18" t="s">
        <v>17</v>
      </c>
      <c r="J214" s="18" t="s">
        <v>95</v>
      </c>
      <c r="K214" s="18" t="s">
        <v>406</v>
      </c>
      <c r="L214" s="18" t="s">
        <v>407</v>
      </c>
      <c r="M214" s="18" t="s">
        <v>21</v>
      </c>
      <c r="N214" s="21" t="s">
        <v>1856</v>
      </c>
    </row>
    <row r="215" spans="1:14" x14ac:dyDescent="0.25">
      <c r="A215" s="19">
        <v>41537</v>
      </c>
      <c r="B215" s="20">
        <v>0.39583333333333331</v>
      </c>
      <c r="C215" s="18" t="s">
        <v>240</v>
      </c>
      <c r="D215" s="18">
        <v>0</v>
      </c>
      <c r="E215" s="18">
        <v>0</v>
      </c>
      <c r="F215" s="18">
        <v>1</v>
      </c>
      <c r="G215" s="18">
        <v>0</v>
      </c>
      <c r="H215" s="18" t="s">
        <v>16</v>
      </c>
      <c r="I215" s="18" t="s">
        <v>17</v>
      </c>
      <c r="J215" s="18" t="s">
        <v>95</v>
      </c>
      <c r="K215" s="18" t="s">
        <v>406</v>
      </c>
      <c r="L215" s="18" t="s">
        <v>407</v>
      </c>
      <c r="M215" s="18" t="s">
        <v>21</v>
      </c>
      <c r="N215" s="21" t="s">
        <v>1856</v>
      </c>
    </row>
    <row r="216" spans="1:14" x14ac:dyDescent="0.25">
      <c r="A216" s="19">
        <v>41540</v>
      </c>
      <c r="B216" s="20">
        <v>0.60416666666666663</v>
      </c>
      <c r="C216" s="18" t="s">
        <v>243</v>
      </c>
      <c r="D216" s="18">
        <v>1</v>
      </c>
      <c r="E216" s="18">
        <v>0</v>
      </c>
      <c r="F216" s="18">
        <v>1</v>
      </c>
      <c r="G216" s="18">
        <v>1</v>
      </c>
      <c r="H216" s="18" t="s">
        <v>30</v>
      </c>
      <c r="I216" s="18" t="s">
        <v>31</v>
      </c>
      <c r="J216" s="18" t="s">
        <v>403</v>
      </c>
      <c r="K216" s="18" t="s">
        <v>404</v>
      </c>
      <c r="L216" s="18" t="s">
        <v>405</v>
      </c>
      <c r="M216" s="18" t="s">
        <v>25</v>
      </c>
      <c r="N216" s="21" t="s">
        <v>1856</v>
      </c>
    </row>
    <row r="217" spans="1:14" x14ac:dyDescent="0.25">
      <c r="A217" s="19">
        <v>41540</v>
      </c>
      <c r="B217" s="20">
        <v>0.75</v>
      </c>
      <c r="C217" s="18" t="s">
        <v>238</v>
      </c>
      <c r="D217" s="18">
        <v>0</v>
      </c>
      <c r="E217" s="18">
        <v>0</v>
      </c>
      <c r="F217" s="18">
        <v>1</v>
      </c>
      <c r="G217" s="18">
        <v>0</v>
      </c>
      <c r="H217" s="18" t="s">
        <v>69</v>
      </c>
      <c r="I217" s="18" t="s">
        <v>70</v>
      </c>
      <c r="J217" s="18" t="s">
        <v>389</v>
      </c>
      <c r="K217" s="18" t="s">
        <v>390</v>
      </c>
      <c r="L217" s="18" t="s">
        <v>391</v>
      </c>
      <c r="M217" s="18" t="s">
        <v>21</v>
      </c>
      <c r="N217" s="21" t="s">
        <v>1856</v>
      </c>
    </row>
    <row r="218" spans="1:14" x14ac:dyDescent="0.25">
      <c r="A218" s="19">
        <v>41540</v>
      </c>
      <c r="B218" s="20">
        <v>0.75</v>
      </c>
      <c r="C218" s="18" t="s">
        <v>257</v>
      </c>
      <c r="D218" s="18">
        <v>0</v>
      </c>
      <c r="E218" s="18">
        <v>0</v>
      </c>
      <c r="F218" s="18">
        <v>1</v>
      </c>
      <c r="G218" s="18">
        <v>0</v>
      </c>
      <c r="H218" s="18" t="s">
        <v>81</v>
      </c>
      <c r="I218" s="18" t="s">
        <v>82</v>
      </c>
      <c r="J218" s="18" t="s">
        <v>115</v>
      </c>
      <c r="K218" s="18" t="s">
        <v>116</v>
      </c>
      <c r="L218" s="18" t="s">
        <v>117</v>
      </c>
      <c r="M218" s="18" t="s">
        <v>29</v>
      </c>
      <c r="N218" s="21" t="s">
        <v>1856</v>
      </c>
    </row>
    <row r="219" spans="1:14" x14ac:dyDescent="0.25">
      <c r="A219" s="19">
        <v>41540</v>
      </c>
      <c r="B219" s="20">
        <v>0.77083333333333337</v>
      </c>
      <c r="C219" s="18" t="s">
        <v>238</v>
      </c>
      <c r="D219" s="18">
        <v>0</v>
      </c>
      <c r="E219" s="18">
        <v>0</v>
      </c>
      <c r="F219" s="18">
        <v>1</v>
      </c>
      <c r="G219" s="18">
        <v>0</v>
      </c>
      <c r="H219" s="18" t="s">
        <v>69</v>
      </c>
      <c r="I219" s="18" t="s">
        <v>70</v>
      </c>
      <c r="J219" s="18" t="s">
        <v>389</v>
      </c>
      <c r="K219" s="18" t="s">
        <v>390</v>
      </c>
      <c r="L219" s="18" t="s">
        <v>391</v>
      </c>
      <c r="M219" s="18" t="s">
        <v>21</v>
      </c>
      <c r="N219" s="21" t="s">
        <v>1856</v>
      </c>
    </row>
    <row r="220" spans="1:14" x14ac:dyDescent="0.25">
      <c r="A220" s="19">
        <v>41541</v>
      </c>
      <c r="B220" s="20">
        <v>0.77083333333333337</v>
      </c>
      <c r="C220" s="18" t="s">
        <v>436</v>
      </c>
      <c r="D220" s="18">
        <v>0</v>
      </c>
      <c r="E220" s="18">
        <v>0</v>
      </c>
      <c r="F220" s="18">
        <v>1</v>
      </c>
      <c r="G220" s="18">
        <v>0</v>
      </c>
      <c r="H220" s="18" t="s">
        <v>69</v>
      </c>
      <c r="I220" s="18" t="s">
        <v>70</v>
      </c>
      <c r="J220" s="18" t="s">
        <v>397</v>
      </c>
      <c r="K220" s="18" t="s">
        <v>398</v>
      </c>
      <c r="L220" s="18" t="s">
        <v>399</v>
      </c>
      <c r="M220" s="18" t="s">
        <v>25</v>
      </c>
      <c r="N220" s="21" t="s">
        <v>1856</v>
      </c>
    </row>
    <row r="221" spans="1:14" x14ac:dyDescent="0.25">
      <c r="A221" s="19">
        <v>41542</v>
      </c>
      <c r="B221" s="20">
        <v>0.4375</v>
      </c>
      <c r="C221" s="18" t="s">
        <v>238</v>
      </c>
      <c r="D221" s="18">
        <v>0</v>
      </c>
      <c r="E221" s="18">
        <v>0</v>
      </c>
      <c r="F221" s="18">
        <v>1</v>
      </c>
      <c r="G221" s="18">
        <v>0</v>
      </c>
      <c r="H221" s="18" t="s">
        <v>16</v>
      </c>
      <c r="I221" s="18" t="s">
        <v>17</v>
      </c>
      <c r="J221" s="18" t="s">
        <v>389</v>
      </c>
      <c r="K221" s="18" t="s">
        <v>390</v>
      </c>
      <c r="L221" s="18" t="s">
        <v>391</v>
      </c>
      <c r="M221" s="18" t="s">
        <v>21</v>
      </c>
      <c r="N221" s="21" t="s">
        <v>1856</v>
      </c>
    </row>
    <row r="222" spans="1:14" x14ac:dyDescent="0.25">
      <c r="A222" s="19">
        <v>41542</v>
      </c>
      <c r="B222" s="20">
        <v>0.45833333333333331</v>
      </c>
      <c r="C222" s="18" t="s">
        <v>238</v>
      </c>
      <c r="D222" s="18">
        <v>0</v>
      </c>
      <c r="E222" s="18">
        <v>0</v>
      </c>
      <c r="F222" s="18">
        <v>1</v>
      </c>
      <c r="G222" s="18">
        <v>0</v>
      </c>
      <c r="H222" s="18" t="s">
        <v>16</v>
      </c>
      <c r="I222" s="18" t="s">
        <v>17</v>
      </c>
      <c r="J222" s="18" t="s">
        <v>389</v>
      </c>
      <c r="K222" s="18" t="s">
        <v>390</v>
      </c>
      <c r="L222" s="18" t="s">
        <v>391</v>
      </c>
      <c r="M222" s="18" t="s">
        <v>21</v>
      </c>
      <c r="N222" s="21" t="s">
        <v>1856</v>
      </c>
    </row>
    <row r="223" spans="1:14" x14ac:dyDescent="0.25">
      <c r="A223" s="19">
        <v>41542</v>
      </c>
      <c r="B223" s="20">
        <v>0.54166666666666663</v>
      </c>
      <c r="C223" s="18" t="s">
        <v>250</v>
      </c>
      <c r="D223" s="18">
        <v>0</v>
      </c>
      <c r="E223" s="18">
        <v>0</v>
      </c>
      <c r="F223" s="18">
        <v>1</v>
      </c>
      <c r="G223" s="18">
        <v>0</v>
      </c>
      <c r="H223" s="18" t="s">
        <v>140</v>
      </c>
      <c r="I223" s="18" t="s">
        <v>141</v>
      </c>
      <c r="J223" s="18" t="s">
        <v>191</v>
      </c>
      <c r="K223" s="18" t="s">
        <v>381</v>
      </c>
      <c r="L223" s="18" t="s">
        <v>382</v>
      </c>
      <c r="M223" s="18" t="s">
        <v>21</v>
      </c>
      <c r="N223" s="21" t="s">
        <v>1856</v>
      </c>
    </row>
    <row r="224" spans="1:14" x14ac:dyDescent="0.25">
      <c r="A224" s="19">
        <v>41542</v>
      </c>
      <c r="B224" s="20">
        <v>0.5625</v>
      </c>
      <c r="C224" s="18" t="s">
        <v>250</v>
      </c>
      <c r="D224" s="18">
        <v>0</v>
      </c>
      <c r="E224" s="18">
        <v>0</v>
      </c>
      <c r="F224" s="18">
        <v>1</v>
      </c>
      <c r="G224" s="18">
        <v>0</v>
      </c>
      <c r="H224" s="18" t="s">
        <v>140</v>
      </c>
      <c r="I224" s="18" t="s">
        <v>141</v>
      </c>
      <c r="J224" s="18" t="s">
        <v>191</v>
      </c>
      <c r="K224" s="18" t="s">
        <v>381</v>
      </c>
      <c r="L224" s="18" t="s">
        <v>382</v>
      </c>
      <c r="M224" s="18" t="s">
        <v>21</v>
      </c>
      <c r="N224" s="21" t="s">
        <v>1856</v>
      </c>
    </row>
    <row r="225" spans="1:14" x14ac:dyDescent="0.25">
      <c r="A225" s="19">
        <v>41542</v>
      </c>
      <c r="B225" s="20">
        <v>0.66666666666666663</v>
      </c>
      <c r="C225" s="18" t="s">
        <v>250</v>
      </c>
      <c r="D225" s="18">
        <v>0</v>
      </c>
      <c r="E225" s="18">
        <v>0</v>
      </c>
      <c r="F225" s="18">
        <v>1</v>
      </c>
      <c r="G225" s="18">
        <v>0</v>
      </c>
      <c r="H225" s="18" t="s">
        <v>81</v>
      </c>
      <c r="I225" s="18" t="s">
        <v>82</v>
      </c>
      <c r="J225" s="18" t="s">
        <v>386</v>
      </c>
      <c r="K225" s="18" t="s">
        <v>387</v>
      </c>
      <c r="L225" s="18" t="s">
        <v>388</v>
      </c>
      <c r="M225" s="18" t="s">
        <v>21</v>
      </c>
      <c r="N225" s="21" t="s">
        <v>1856</v>
      </c>
    </row>
    <row r="226" spans="1:14" x14ac:dyDescent="0.25">
      <c r="A226" s="19">
        <v>41543</v>
      </c>
      <c r="B226" s="20">
        <v>0.54166666666666663</v>
      </c>
      <c r="C226" s="18" t="s">
        <v>250</v>
      </c>
      <c r="D226" s="18">
        <v>0</v>
      </c>
      <c r="E226" s="18">
        <v>0</v>
      </c>
      <c r="F226" s="18">
        <v>1</v>
      </c>
      <c r="G226" s="18">
        <v>0</v>
      </c>
      <c r="H226" s="18" t="s">
        <v>81</v>
      </c>
      <c r="I226" s="18" t="s">
        <v>82</v>
      </c>
      <c r="J226" s="18" t="s">
        <v>32</v>
      </c>
      <c r="K226" s="18" t="s">
        <v>33</v>
      </c>
      <c r="L226" s="18" t="s">
        <v>34</v>
      </c>
      <c r="M226" s="18" t="s">
        <v>21</v>
      </c>
      <c r="N226" s="21" t="s">
        <v>1856</v>
      </c>
    </row>
    <row r="227" spans="1:14" x14ac:dyDescent="0.25">
      <c r="A227" s="19">
        <v>41543</v>
      </c>
      <c r="B227" s="20">
        <v>0.5625</v>
      </c>
      <c r="C227" s="18" t="s">
        <v>245</v>
      </c>
      <c r="D227" s="18">
        <v>0</v>
      </c>
      <c r="E227" s="18">
        <v>0</v>
      </c>
      <c r="F227" s="18">
        <v>1</v>
      </c>
      <c r="G227" s="18">
        <v>0</v>
      </c>
      <c r="H227" s="18" t="s">
        <v>39</v>
      </c>
      <c r="I227" s="18" t="s">
        <v>40</v>
      </c>
      <c r="J227" s="18" t="s">
        <v>41</v>
      </c>
      <c r="K227" s="18" t="s">
        <v>42</v>
      </c>
      <c r="L227" s="18" t="s">
        <v>43</v>
      </c>
      <c r="M227" s="18" t="s">
        <v>25</v>
      </c>
      <c r="N227" s="21" t="s">
        <v>1856</v>
      </c>
    </row>
    <row r="228" spans="1:14" x14ac:dyDescent="0.25">
      <c r="A228" s="19">
        <v>41543</v>
      </c>
      <c r="B228" s="20">
        <v>0.58333333333333337</v>
      </c>
      <c r="C228" s="18" t="s">
        <v>436</v>
      </c>
      <c r="D228" s="18">
        <v>0</v>
      </c>
      <c r="E228" s="18">
        <v>0</v>
      </c>
      <c r="F228" s="18">
        <v>1</v>
      </c>
      <c r="G228" s="18">
        <v>1</v>
      </c>
      <c r="H228" s="18" t="s">
        <v>69</v>
      </c>
      <c r="I228" s="18" t="s">
        <v>70</v>
      </c>
      <c r="J228" s="18" t="s">
        <v>372</v>
      </c>
      <c r="K228" s="18" t="s">
        <v>373</v>
      </c>
      <c r="L228" s="18" t="s">
        <v>374</v>
      </c>
      <c r="M228" s="18" t="s">
        <v>25</v>
      </c>
      <c r="N228" s="21" t="s">
        <v>1856</v>
      </c>
    </row>
    <row r="229" spans="1:14" x14ac:dyDescent="0.25">
      <c r="A229" s="19">
        <v>41543</v>
      </c>
      <c r="B229" s="20">
        <v>0.66666666666666663</v>
      </c>
      <c r="C229" s="18" t="s">
        <v>264</v>
      </c>
      <c r="D229" s="18">
        <v>0</v>
      </c>
      <c r="E229" s="18">
        <v>0</v>
      </c>
      <c r="F229" s="18">
        <v>1</v>
      </c>
      <c r="G229" s="18">
        <v>0</v>
      </c>
      <c r="H229" s="18" t="s">
        <v>95</v>
      </c>
      <c r="I229" s="18" t="s">
        <v>96</v>
      </c>
      <c r="J229" s="18" t="s">
        <v>59</v>
      </c>
      <c r="K229" s="18" t="s">
        <v>60</v>
      </c>
      <c r="L229" s="18" t="s">
        <v>61</v>
      </c>
      <c r="M229" s="18" t="s">
        <v>21</v>
      </c>
      <c r="N229" s="21" t="s">
        <v>1856</v>
      </c>
    </row>
    <row r="230" spans="1:14" x14ac:dyDescent="0.25">
      <c r="A230" s="19">
        <v>41543</v>
      </c>
      <c r="B230" s="20">
        <v>0.72916666666666663</v>
      </c>
      <c r="C230" s="18" t="s">
        <v>255</v>
      </c>
      <c r="D230" s="18">
        <v>0</v>
      </c>
      <c r="E230" s="18">
        <v>0</v>
      </c>
      <c r="F230" s="18">
        <v>1</v>
      </c>
      <c r="G230" s="18">
        <v>1</v>
      </c>
      <c r="H230" s="18" t="s">
        <v>14</v>
      </c>
      <c r="I230" s="18" t="s">
        <v>15</v>
      </c>
      <c r="J230" s="18" t="s">
        <v>369</v>
      </c>
      <c r="K230" s="18" t="s">
        <v>370</v>
      </c>
      <c r="L230" s="18" t="s">
        <v>371</v>
      </c>
      <c r="M230" s="18" t="s">
        <v>21</v>
      </c>
      <c r="N230" s="21" t="s">
        <v>1856</v>
      </c>
    </row>
    <row r="231" spans="1:14" x14ac:dyDescent="0.25">
      <c r="A231" s="19">
        <v>41543</v>
      </c>
      <c r="B231" s="20">
        <v>0.75</v>
      </c>
      <c r="C231" s="18" t="s">
        <v>249</v>
      </c>
      <c r="D231" s="18">
        <v>0</v>
      </c>
      <c r="E231" s="18">
        <v>0</v>
      </c>
      <c r="F231" s="18">
        <v>1</v>
      </c>
      <c r="G231" s="18">
        <v>0</v>
      </c>
      <c r="H231" s="18" t="s">
        <v>14</v>
      </c>
      <c r="I231" s="18" t="s">
        <v>15</v>
      </c>
      <c r="J231" s="18" t="s">
        <v>369</v>
      </c>
      <c r="K231" s="18" t="s">
        <v>370</v>
      </c>
      <c r="L231" s="18" t="s">
        <v>371</v>
      </c>
      <c r="M231" s="18" t="s">
        <v>21</v>
      </c>
      <c r="N231" s="21" t="s">
        <v>1856</v>
      </c>
    </row>
    <row r="232" spans="1:14" x14ac:dyDescent="0.25">
      <c r="A232" s="19">
        <v>41543</v>
      </c>
      <c r="B232" s="20">
        <v>0.79166666666666663</v>
      </c>
      <c r="C232" s="18" t="s">
        <v>266</v>
      </c>
      <c r="D232" s="18">
        <v>0</v>
      </c>
      <c r="E232" s="18">
        <v>0</v>
      </c>
      <c r="F232" s="18">
        <v>1</v>
      </c>
      <c r="G232" s="18">
        <v>0</v>
      </c>
      <c r="H232" s="18" t="s">
        <v>95</v>
      </c>
      <c r="I232" s="18" t="s">
        <v>96</v>
      </c>
      <c r="J232" s="18" t="s">
        <v>103</v>
      </c>
      <c r="K232" s="18" t="s">
        <v>104</v>
      </c>
      <c r="L232" s="18" t="s">
        <v>105</v>
      </c>
      <c r="M232" s="18" t="s">
        <v>51</v>
      </c>
      <c r="N232" s="21" t="s">
        <v>1856</v>
      </c>
    </row>
    <row r="233" spans="1:14" x14ac:dyDescent="0.25">
      <c r="A233" s="19">
        <v>41544</v>
      </c>
      <c r="B233" s="20">
        <v>0.58333333333333337</v>
      </c>
      <c r="C233" s="18" t="s">
        <v>250</v>
      </c>
      <c r="D233" s="18">
        <v>0</v>
      </c>
      <c r="E233" s="18">
        <v>0</v>
      </c>
      <c r="F233" s="18">
        <v>1</v>
      </c>
      <c r="G233" s="18">
        <v>0</v>
      </c>
      <c r="H233" s="18" t="s">
        <v>30</v>
      </c>
      <c r="I233" s="18" t="s">
        <v>31</v>
      </c>
      <c r="J233" s="18" t="s">
        <v>354</v>
      </c>
      <c r="K233" s="18" t="s">
        <v>355</v>
      </c>
      <c r="L233" s="18" t="s">
        <v>356</v>
      </c>
      <c r="M233" s="18" t="s">
        <v>21</v>
      </c>
      <c r="N233" s="21" t="s">
        <v>1856</v>
      </c>
    </row>
    <row r="234" spans="1:14" x14ac:dyDescent="0.25">
      <c r="A234" s="19">
        <v>41544</v>
      </c>
      <c r="B234" s="20">
        <v>0.60416666666666663</v>
      </c>
      <c r="C234" s="18" t="s">
        <v>249</v>
      </c>
      <c r="D234" s="18">
        <v>0</v>
      </c>
      <c r="E234" s="18">
        <v>0</v>
      </c>
      <c r="F234" s="18">
        <v>1</v>
      </c>
      <c r="G234" s="18">
        <v>0</v>
      </c>
      <c r="H234" s="18" t="s">
        <v>14</v>
      </c>
      <c r="I234" s="18" t="s">
        <v>15</v>
      </c>
      <c r="J234" s="18" t="s">
        <v>357</v>
      </c>
      <c r="K234" s="18" t="s">
        <v>358</v>
      </c>
      <c r="L234" s="18" t="s">
        <v>359</v>
      </c>
      <c r="M234" s="18" t="s">
        <v>29</v>
      </c>
      <c r="N234" s="21" t="s">
        <v>1856</v>
      </c>
    </row>
    <row r="235" spans="1:14" x14ac:dyDescent="0.25">
      <c r="A235" s="19">
        <v>41544</v>
      </c>
      <c r="B235" s="20">
        <v>0.60416666666666663</v>
      </c>
      <c r="C235" s="18" t="s">
        <v>250</v>
      </c>
      <c r="D235" s="18">
        <v>0</v>
      </c>
      <c r="E235" s="18">
        <v>0</v>
      </c>
      <c r="F235" s="18">
        <v>1</v>
      </c>
      <c r="G235" s="18">
        <v>0</v>
      </c>
      <c r="H235" s="18" t="s">
        <v>30</v>
      </c>
      <c r="I235" s="18" t="s">
        <v>31</v>
      </c>
      <c r="J235" s="18" t="s">
        <v>354</v>
      </c>
      <c r="K235" s="18" t="s">
        <v>355</v>
      </c>
      <c r="L235" s="18" t="s">
        <v>356</v>
      </c>
      <c r="M235" s="18" t="s">
        <v>21</v>
      </c>
      <c r="N235" s="21" t="s">
        <v>1856</v>
      </c>
    </row>
    <row r="236" spans="1:14" x14ac:dyDescent="0.25">
      <c r="A236" s="19">
        <v>41547</v>
      </c>
      <c r="B236" s="20">
        <v>0.52083333333333337</v>
      </c>
      <c r="C236" s="18" t="s">
        <v>433</v>
      </c>
      <c r="D236" s="18">
        <v>0</v>
      </c>
      <c r="E236" s="18">
        <v>0</v>
      </c>
      <c r="F236" s="18">
        <v>1</v>
      </c>
      <c r="G236" s="18">
        <v>0</v>
      </c>
      <c r="H236" s="18" t="s">
        <v>140</v>
      </c>
      <c r="I236" s="18" t="s">
        <v>141</v>
      </c>
      <c r="J236" s="18" t="s">
        <v>348</v>
      </c>
      <c r="K236" s="18" t="s">
        <v>349</v>
      </c>
      <c r="L236" s="18" t="s">
        <v>350</v>
      </c>
      <c r="M236" s="18" t="s">
        <v>51</v>
      </c>
      <c r="N236" s="21" t="s">
        <v>1856</v>
      </c>
    </row>
    <row r="237" spans="1:14" x14ac:dyDescent="0.25">
      <c r="A237" s="19">
        <v>41547</v>
      </c>
      <c r="B237" s="20">
        <v>0.60416666666666663</v>
      </c>
      <c r="C237" s="18" t="s">
        <v>268</v>
      </c>
      <c r="D237" s="18">
        <v>0</v>
      </c>
      <c r="E237" s="18">
        <v>0</v>
      </c>
      <c r="F237" s="18">
        <v>1</v>
      </c>
      <c r="G237" s="18">
        <v>0</v>
      </c>
      <c r="H237" s="18" t="s">
        <v>30</v>
      </c>
      <c r="I237" s="18" t="s">
        <v>31</v>
      </c>
      <c r="J237" s="18" t="s">
        <v>174</v>
      </c>
      <c r="K237" s="18" t="s">
        <v>175</v>
      </c>
      <c r="L237" s="18" t="s">
        <v>176</v>
      </c>
      <c r="M237" s="18" t="s">
        <v>29</v>
      </c>
      <c r="N237" s="21" t="s">
        <v>1856</v>
      </c>
    </row>
    <row r="238" spans="1:14" x14ac:dyDescent="0.25">
      <c r="A238" s="19">
        <v>41547</v>
      </c>
      <c r="B238" s="20">
        <v>0.64583333333333337</v>
      </c>
      <c r="C238" s="18" t="s">
        <v>243</v>
      </c>
      <c r="D238" s="18">
        <v>0</v>
      </c>
      <c r="E238" s="18">
        <v>0</v>
      </c>
      <c r="F238" s="18">
        <v>1</v>
      </c>
      <c r="G238" s="18">
        <v>0</v>
      </c>
      <c r="H238" s="18" t="s">
        <v>30</v>
      </c>
      <c r="I238" s="18" t="s">
        <v>31</v>
      </c>
      <c r="J238" s="18" t="s">
        <v>345</v>
      </c>
      <c r="K238" s="18" t="s">
        <v>346</v>
      </c>
      <c r="L238" s="18" t="s">
        <v>347</v>
      </c>
      <c r="M238" s="18" t="s">
        <v>21</v>
      </c>
      <c r="N238" s="21" t="s">
        <v>1856</v>
      </c>
    </row>
    <row r="239" spans="1:14" x14ac:dyDescent="0.25">
      <c r="A239" s="19">
        <v>41547</v>
      </c>
      <c r="B239" s="20">
        <v>0.79166666666666663</v>
      </c>
      <c r="C239" s="18" t="s">
        <v>250</v>
      </c>
      <c r="D239" s="18">
        <v>0</v>
      </c>
      <c r="E239" s="18">
        <v>0</v>
      </c>
      <c r="F239" s="18">
        <v>1</v>
      </c>
      <c r="G239" s="18">
        <v>0</v>
      </c>
      <c r="H239" s="18" t="s">
        <v>81</v>
      </c>
      <c r="I239" s="18" t="s">
        <v>82</v>
      </c>
      <c r="J239" s="18" t="s">
        <v>383</v>
      </c>
      <c r="K239" s="18" t="s">
        <v>384</v>
      </c>
      <c r="L239" s="18" t="s">
        <v>385</v>
      </c>
      <c r="M239" s="18" t="s">
        <v>21</v>
      </c>
      <c r="N239" s="21" t="s">
        <v>1856</v>
      </c>
    </row>
    <row r="240" spans="1:14" x14ac:dyDescent="0.25">
      <c r="A240" s="19">
        <v>41547</v>
      </c>
      <c r="B240" s="20">
        <v>0.8125</v>
      </c>
      <c r="C240" s="18" t="s">
        <v>250</v>
      </c>
      <c r="D240" s="18">
        <v>0</v>
      </c>
      <c r="E240" s="18">
        <v>0</v>
      </c>
      <c r="F240" s="18">
        <v>1</v>
      </c>
      <c r="G240" s="18">
        <v>0</v>
      </c>
      <c r="H240" s="18" t="s">
        <v>81</v>
      </c>
      <c r="I240" s="18" t="s">
        <v>82</v>
      </c>
      <c r="J240" s="18" t="s">
        <v>383</v>
      </c>
      <c r="K240" s="18" t="s">
        <v>384</v>
      </c>
      <c r="L240" s="18" t="s">
        <v>385</v>
      </c>
      <c r="M240" s="18" t="s">
        <v>21</v>
      </c>
      <c r="N240" s="21" t="s">
        <v>1856</v>
      </c>
    </row>
    <row r="241" spans="1:14" x14ac:dyDescent="0.25">
      <c r="A241" s="19">
        <v>41548</v>
      </c>
      <c r="B241" s="20">
        <v>0.58333333333333337</v>
      </c>
      <c r="C241" s="18" t="s">
        <v>249</v>
      </c>
      <c r="D241" s="18">
        <v>0</v>
      </c>
      <c r="E241" s="18">
        <v>0</v>
      </c>
      <c r="F241" s="18">
        <v>1</v>
      </c>
      <c r="G241" s="18">
        <v>0</v>
      </c>
      <c r="H241" s="18" t="s">
        <v>14</v>
      </c>
      <c r="I241" s="18" t="s">
        <v>15</v>
      </c>
      <c r="J241" s="18" t="s">
        <v>181</v>
      </c>
      <c r="K241" s="18" t="s">
        <v>182</v>
      </c>
      <c r="L241" s="18" t="s">
        <v>183</v>
      </c>
      <c r="M241" s="18" t="s">
        <v>29</v>
      </c>
      <c r="N241" s="21" t="s">
        <v>1856</v>
      </c>
    </row>
    <row r="242" spans="1:14" x14ac:dyDescent="0.25">
      <c r="A242" s="19">
        <v>41548</v>
      </c>
      <c r="B242" s="20">
        <v>0.60416666666666663</v>
      </c>
      <c r="C242" s="18" t="s">
        <v>249</v>
      </c>
      <c r="D242" s="18">
        <v>0</v>
      </c>
      <c r="E242" s="18">
        <v>0</v>
      </c>
      <c r="F242" s="18">
        <v>1</v>
      </c>
      <c r="G242" s="18">
        <v>0</v>
      </c>
      <c r="H242" s="18" t="s">
        <v>14</v>
      </c>
      <c r="I242" s="18" t="s">
        <v>15</v>
      </c>
      <c r="J242" s="18" t="s">
        <v>181</v>
      </c>
      <c r="K242" s="18" t="s">
        <v>182</v>
      </c>
      <c r="L242" s="18" t="s">
        <v>183</v>
      </c>
      <c r="M242" s="18" t="s">
        <v>29</v>
      </c>
      <c r="N242" s="21" t="s">
        <v>1856</v>
      </c>
    </row>
    <row r="243" spans="1:14" x14ac:dyDescent="0.25">
      <c r="A243" s="19">
        <v>41549</v>
      </c>
      <c r="B243" s="20">
        <v>0.5</v>
      </c>
      <c r="C243" s="18" t="s">
        <v>299</v>
      </c>
      <c r="D243" s="18">
        <v>0</v>
      </c>
      <c r="E243" s="18">
        <v>0</v>
      </c>
      <c r="F243" s="18">
        <v>1</v>
      </c>
      <c r="G243" s="18">
        <v>0</v>
      </c>
      <c r="H243" s="18" t="s">
        <v>140</v>
      </c>
      <c r="I243" s="18" t="s">
        <v>141</v>
      </c>
      <c r="J243" s="18" t="s">
        <v>165</v>
      </c>
      <c r="K243" s="18" t="s">
        <v>564</v>
      </c>
      <c r="L243" s="18" t="s">
        <v>565</v>
      </c>
      <c r="M243" s="18" t="s">
        <v>21</v>
      </c>
      <c r="N243" s="21" t="s">
        <v>1856</v>
      </c>
    </row>
    <row r="244" spans="1:14" x14ac:dyDescent="0.25">
      <c r="A244" s="19">
        <v>41549</v>
      </c>
      <c r="B244" s="20">
        <v>0.64583333333333337</v>
      </c>
      <c r="C244" s="18" t="s">
        <v>250</v>
      </c>
      <c r="D244" s="18">
        <v>0</v>
      </c>
      <c r="E244" s="18">
        <v>0</v>
      </c>
      <c r="F244" s="18">
        <v>1</v>
      </c>
      <c r="G244" s="18">
        <v>0</v>
      </c>
      <c r="H244" s="18" t="s">
        <v>81</v>
      </c>
      <c r="I244" s="18" t="s">
        <v>82</v>
      </c>
      <c r="J244" s="18" t="s">
        <v>32</v>
      </c>
      <c r="K244" s="18" t="s">
        <v>33</v>
      </c>
      <c r="L244" s="18" t="s">
        <v>34</v>
      </c>
      <c r="M244" s="18" t="s">
        <v>21</v>
      </c>
      <c r="N244" s="21" t="s">
        <v>1856</v>
      </c>
    </row>
    <row r="245" spans="1:14" x14ac:dyDescent="0.25">
      <c r="A245" s="19">
        <v>41549</v>
      </c>
      <c r="B245" s="20">
        <v>0.66666666666666663</v>
      </c>
      <c r="C245" s="18" t="s">
        <v>250</v>
      </c>
      <c r="D245" s="18">
        <v>0</v>
      </c>
      <c r="E245" s="18">
        <v>0</v>
      </c>
      <c r="F245" s="18">
        <v>1</v>
      </c>
      <c r="G245" s="18">
        <v>0</v>
      </c>
      <c r="H245" s="18" t="s">
        <v>81</v>
      </c>
      <c r="I245" s="18" t="s">
        <v>82</v>
      </c>
      <c r="J245" s="18" t="s">
        <v>32</v>
      </c>
      <c r="K245" s="18" t="s">
        <v>33</v>
      </c>
      <c r="L245" s="18" t="s">
        <v>34</v>
      </c>
      <c r="M245" s="18" t="s">
        <v>21</v>
      </c>
      <c r="N245" s="21" t="s">
        <v>1856</v>
      </c>
    </row>
    <row r="246" spans="1:14" x14ac:dyDescent="0.25">
      <c r="A246" s="19">
        <v>41549</v>
      </c>
      <c r="B246" s="20">
        <v>0.6875</v>
      </c>
      <c r="C246" s="18" t="s">
        <v>475</v>
      </c>
      <c r="D246" s="18">
        <v>0</v>
      </c>
      <c r="E246" s="18">
        <v>0</v>
      </c>
      <c r="F246" s="18">
        <v>1</v>
      </c>
      <c r="G246" s="18">
        <v>1</v>
      </c>
      <c r="H246" s="18" t="s">
        <v>135</v>
      </c>
      <c r="I246" s="18" t="s">
        <v>136</v>
      </c>
      <c r="J246" s="18" t="s">
        <v>879</v>
      </c>
      <c r="K246" s="18" t="s">
        <v>880</v>
      </c>
      <c r="L246" s="18" t="s">
        <v>881</v>
      </c>
      <c r="M246" s="18" t="s">
        <v>25</v>
      </c>
      <c r="N246" s="21" t="s">
        <v>1856</v>
      </c>
    </row>
    <row r="247" spans="1:14" x14ac:dyDescent="0.25">
      <c r="A247" s="19">
        <v>41549</v>
      </c>
      <c r="B247" s="20">
        <v>0.6875</v>
      </c>
      <c r="C247" s="18" t="s">
        <v>286</v>
      </c>
      <c r="D247" s="18">
        <v>0</v>
      </c>
      <c r="E247" s="18">
        <v>0</v>
      </c>
      <c r="F247" s="18">
        <v>1</v>
      </c>
      <c r="G247" s="18">
        <v>0</v>
      </c>
      <c r="H247" s="18" t="s">
        <v>95</v>
      </c>
      <c r="I247" s="18" t="s">
        <v>96</v>
      </c>
      <c r="J247" s="18" t="s">
        <v>45</v>
      </c>
      <c r="K247" s="18" t="s">
        <v>46</v>
      </c>
      <c r="L247" s="18" t="s">
        <v>47</v>
      </c>
      <c r="M247" s="18" t="s">
        <v>25</v>
      </c>
      <c r="N247" s="21" t="s">
        <v>1856</v>
      </c>
    </row>
    <row r="248" spans="1:14" x14ac:dyDescent="0.25">
      <c r="A248" s="19">
        <v>41549</v>
      </c>
      <c r="B248" s="20">
        <v>0.70833333333333337</v>
      </c>
      <c r="C248" s="18" t="s">
        <v>335</v>
      </c>
      <c r="D248" s="18">
        <v>0</v>
      </c>
      <c r="E248" s="18">
        <v>0</v>
      </c>
      <c r="F248" s="18">
        <v>1</v>
      </c>
      <c r="G248" s="18">
        <v>0</v>
      </c>
      <c r="H248" s="18" t="s">
        <v>135</v>
      </c>
      <c r="I248" s="18" t="s">
        <v>136</v>
      </c>
      <c r="J248" s="18" t="s">
        <v>159</v>
      </c>
      <c r="K248" s="18" t="s">
        <v>160</v>
      </c>
      <c r="L248" s="18" t="s">
        <v>161</v>
      </c>
      <c r="M248" s="18" t="s">
        <v>21</v>
      </c>
      <c r="N248" s="21" t="s">
        <v>1856</v>
      </c>
    </row>
    <row r="249" spans="1:14" x14ac:dyDescent="0.25">
      <c r="A249" s="19">
        <v>41550</v>
      </c>
      <c r="B249" s="20">
        <v>0.54166666666666663</v>
      </c>
      <c r="C249" s="18" t="s">
        <v>245</v>
      </c>
      <c r="D249" s="18">
        <v>0</v>
      </c>
      <c r="E249" s="18">
        <v>0</v>
      </c>
      <c r="F249" s="18">
        <v>1</v>
      </c>
      <c r="G249" s="18">
        <v>0</v>
      </c>
      <c r="H249" s="18" t="s">
        <v>39</v>
      </c>
      <c r="I249" s="18" t="s">
        <v>40</v>
      </c>
      <c r="J249" s="18" t="s">
        <v>41</v>
      </c>
      <c r="K249" s="18" t="s">
        <v>42</v>
      </c>
      <c r="L249" s="18" t="s">
        <v>43</v>
      </c>
      <c r="M249" s="18" t="s">
        <v>25</v>
      </c>
      <c r="N249" s="21" t="s">
        <v>1856</v>
      </c>
    </row>
    <row r="250" spans="1:14" x14ac:dyDescent="0.25">
      <c r="A250" s="19">
        <v>41550</v>
      </c>
      <c r="B250" s="20">
        <v>0.54166666666666663</v>
      </c>
      <c r="C250" s="18" t="s">
        <v>249</v>
      </c>
      <c r="D250" s="18">
        <v>0</v>
      </c>
      <c r="E250" s="18">
        <v>0</v>
      </c>
      <c r="F250" s="18">
        <v>1</v>
      </c>
      <c r="G250" s="18">
        <v>0</v>
      </c>
      <c r="H250" s="18" t="s">
        <v>81</v>
      </c>
      <c r="I250" s="18" t="s">
        <v>82</v>
      </c>
      <c r="J250" s="18" t="s">
        <v>871</v>
      </c>
      <c r="K250" s="18" t="s">
        <v>872</v>
      </c>
      <c r="L250" s="18" t="s">
        <v>873</v>
      </c>
      <c r="M250" s="18" t="s">
        <v>29</v>
      </c>
      <c r="N250" s="21" t="s">
        <v>1856</v>
      </c>
    </row>
    <row r="251" spans="1:14" x14ac:dyDescent="0.25">
      <c r="A251" s="19">
        <v>41550</v>
      </c>
      <c r="B251" s="20">
        <v>0.5625</v>
      </c>
      <c r="C251" s="18" t="s">
        <v>245</v>
      </c>
      <c r="D251" s="18">
        <v>0</v>
      </c>
      <c r="E251" s="18">
        <v>0</v>
      </c>
      <c r="F251" s="18">
        <v>1</v>
      </c>
      <c r="G251" s="18">
        <v>0</v>
      </c>
      <c r="H251" s="18" t="s">
        <v>39</v>
      </c>
      <c r="I251" s="18" t="s">
        <v>40</v>
      </c>
      <c r="J251" s="18" t="s">
        <v>41</v>
      </c>
      <c r="K251" s="18" t="s">
        <v>42</v>
      </c>
      <c r="L251" s="18" t="s">
        <v>43</v>
      </c>
      <c r="M251" s="18" t="s">
        <v>25</v>
      </c>
      <c r="N251" s="21" t="s">
        <v>1856</v>
      </c>
    </row>
    <row r="252" spans="1:14" x14ac:dyDescent="0.25">
      <c r="A252" s="19">
        <v>41550</v>
      </c>
      <c r="B252" s="20">
        <v>0.64583333333333337</v>
      </c>
      <c r="C252" s="18" t="s">
        <v>270</v>
      </c>
      <c r="D252" s="18">
        <v>0</v>
      </c>
      <c r="E252" s="18">
        <v>0</v>
      </c>
      <c r="F252" s="18">
        <v>1</v>
      </c>
      <c r="G252" s="18">
        <v>1</v>
      </c>
      <c r="H252" s="18" t="s">
        <v>39</v>
      </c>
      <c r="I252" s="18" t="s">
        <v>40</v>
      </c>
      <c r="J252" s="18" t="s">
        <v>874</v>
      </c>
      <c r="K252" s="18" t="s">
        <v>875</v>
      </c>
      <c r="L252" s="18" t="s">
        <v>876</v>
      </c>
      <c r="M252" s="18" t="s">
        <v>29</v>
      </c>
      <c r="N252" s="21" t="s">
        <v>1856</v>
      </c>
    </row>
    <row r="253" spans="1:14" x14ac:dyDescent="0.25">
      <c r="A253" s="19">
        <v>41550</v>
      </c>
      <c r="B253" s="20">
        <v>0.70833333333333337</v>
      </c>
      <c r="C253" s="18" t="s">
        <v>250</v>
      </c>
      <c r="D253" s="18">
        <v>0</v>
      </c>
      <c r="E253" s="18">
        <v>0</v>
      </c>
      <c r="F253" s="18">
        <v>1</v>
      </c>
      <c r="G253" s="18">
        <v>0</v>
      </c>
      <c r="H253" s="18" t="s">
        <v>81</v>
      </c>
      <c r="I253" s="18" t="s">
        <v>82</v>
      </c>
      <c r="J253" s="18" t="s">
        <v>86</v>
      </c>
      <c r="K253" s="18" t="s">
        <v>87</v>
      </c>
      <c r="L253" s="18" t="s">
        <v>88</v>
      </c>
      <c r="M253" s="18" t="s">
        <v>21</v>
      </c>
      <c r="N253" s="21" t="s">
        <v>1856</v>
      </c>
    </row>
    <row r="254" spans="1:14" x14ac:dyDescent="0.25">
      <c r="A254" s="19">
        <v>41550</v>
      </c>
      <c r="B254" s="20">
        <v>0.83333333333333337</v>
      </c>
      <c r="C254" s="18" t="s">
        <v>475</v>
      </c>
      <c r="D254" s="18">
        <v>0</v>
      </c>
      <c r="E254" s="18">
        <v>0</v>
      </c>
      <c r="F254" s="18">
        <v>1</v>
      </c>
      <c r="G254" s="18">
        <v>1</v>
      </c>
      <c r="H254" s="18" t="s">
        <v>95</v>
      </c>
      <c r="I254" s="18" t="s">
        <v>96</v>
      </c>
      <c r="J254" s="18" t="s">
        <v>848</v>
      </c>
      <c r="K254" s="18" t="s">
        <v>849</v>
      </c>
      <c r="L254" s="18" t="s">
        <v>850</v>
      </c>
      <c r="M254" s="18" t="s">
        <v>21</v>
      </c>
      <c r="N254" s="21" t="s">
        <v>1856</v>
      </c>
    </row>
    <row r="255" spans="1:14" x14ac:dyDescent="0.25">
      <c r="A255" s="19">
        <v>41550</v>
      </c>
      <c r="B255" s="20">
        <v>0.85416666666666663</v>
      </c>
      <c r="C255" s="18" t="s">
        <v>250</v>
      </c>
      <c r="D255" s="18">
        <v>0</v>
      </c>
      <c r="E255" s="18">
        <v>0</v>
      </c>
      <c r="F255" s="18">
        <v>1</v>
      </c>
      <c r="G255" s="18">
        <v>0</v>
      </c>
      <c r="H255" s="18" t="s">
        <v>95</v>
      </c>
      <c r="I255" s="18" t="s">
        <v>96</v>
      </c>
      <c r="J255" s="18" t="s">
        <v>86</v>
      </c>
      <c r="K255" s="18" t="s">
        <v>87</v>
      </c>
      <c r="L255" s="18" t="s">
        <v>88</v>
      </c>
      <c r="M255" s="18" t="s">
        <v>21</v>
      </c>
      <c r="N255" s="21" t="s">
        <v>1856</v>
      </c>
    </row>
    <row r="256" spans="1:14" x14ac:dyDescent="0.25">
      <c r="A256" s="19">
        <v>41551</v>
      </c>
      <c r="B256" s="20">
        <v>0.54166666666666663</v>
      </c>
      <c r="C256" s="18" t="s">
        <v>704</v>
      </c>
      <c r="D256" s="18">
        <v>0</v>
      </c>
      <c r="E256" s="18">
        <v>0</v>
      </c>
      <c r="F256" s="18">
        <v>1</v>
      </c>
      <c r="G256" s="18">
        <v>0</v>
      </c>
      <c r="H256" s="18" t="s">
        <v>30</v>
      </c>
      <c r="I256" s="18" t="s">
        <v>31</v>
      </c>
      <c r="J256" s="18" t="s">
        <v>41</v>
      </c>
      <c r="K256" s="18" t="s">
        <v>42</v>
      </c>
      <c r="L256" s="18" t="s">
        <v>43</v>
      </c>
      <c r="M256" s="18" t="s">
        <v>25</v>
      </c>
      <c r="N256" s="21" t="s">
        <v>1856</v>
      </c>
    </row>
    <row r="257" spans="1:14" x14ac:dyDescent="0.25">
      <c r="A257" s="19">
        <v>41551</v>
      </c>
      <c r="B257" s="20">
        <v>0.5625</v>
      </c>
      <c r="C257" s="18" t="s">
        <v>704</v>
      </c>
      <c r="D257" s="18">
        <v>0</v>
      </c>
      <c r="E257" s="18">
        <v>0</v>
      </c>
      <c r="F257" s="18">
        <v>1</v>
      </c>
      <c r="G257" s="18">
        <v>0</v>
      </c>
      <c r="H257" s="18" t="s">
        <v>30</v>
      </c>
      <c r="I257" s="18" t="s">
        <v>31</v>
      </c>
      <c r="J257" s="18" t="s">
        <v>41</v>
      </c>
      <c r="K257" s="18" t="s">
        <v>42</v>
      </c>
      <c r="L257" s="18" t="s">
        <v>43</v>
      </c>
      <c r="M257" s="18" t="s">
        <v>25</v>
      </c>
      <c r="N257" s="21" t="s">
        <v>1856</v>
      </c>
    </row>
    <row r="258" spans="1:14" x14ac:dyDescent="0.25">
      <c r="A258" s="19">
        <v>41551</v>
      </c>
      <c r="B258" s="20">
        <v>0.60416666666666663</v>
      </c>
      <c r="C258" s="18" t="s">
        <v>268</v>
      </c>
      <c r="D258" s="18">
        <v>0</v>
      </c>
      <c r="E258" s="18">
        <v>0</v>
      </c>
      <c r="F258" s="18">
        <v>1</v>
      </c>
      <c r="G258" s="18">
        <v>0</v>
      </c>
      <c r="H258" s="18" t="s">
        <v>30</v>
      </c>
      <c r="I258" s="18" t="s">
        <v>31</v>
      </c>
      <c r="J258" s="18" t="s">
        <v>130</v>
      </c>
      <c r="K258" s="18" t="s">
        <v>143</v>
      </c>
      <c r="L258" s="18" t="s">
        <v>634</v>
      </c>
      <c r="M258" s="18" t="s">
        <v>29</v>
      </c>
      <c r="N258" s="21" t="s">
        <v>1856</v>
      </c>
    </row>
    <row r="259" spans="1:14" x14ac:dyDescent="0.25">
      <c r="A259" s="19">
        <v>41554</v>
      </c>
      <c r="B259" s="20">
        <v>0.58333333333333337</v>
      </c>
      <c r="C259" s="18" t="s">
        <v>250</v>
      </c>
      <c r="D259" s="18">
        <v>0</v>
      </c>
      <c r="E259" s="18">
        <v>0</v>
      </c>
      <c r="F259" s="18">
        <v>1</v>
      </c>
      <c r="G259" s="18">
        <v>0</v>
      </c>
      <c r="H259" s="18" t="s">
        <v>140</v>
      </c>
      <c r="I259" s="18" t="s">
        <v>141</v>
      </c>
      <c r="J259" s="18" t="s">
        <v>369</v>
      </c>
      <c r="K259" s="18" t="s">
        <v>370</v>
      </c>
      <c r="L259" s="18" t="s">
        <v>371</v>
      </c>
      <c r="M259" s="18" t="s">
        <v>21</v>
      </c>
      <c r="N259" s="21" t="s">
        <v>1856</v>
      </c>
    </row>
    <row r="260" spans="1:14" x14ac:dyDescent="0.25">
      <c r="A260" s="19">
        <v>41554</v>
      </c>
      <c r="B260" s="20">
        <v>0.60416666666666663</v>
      </c>
      <c r="C260" s="18" t="s">
        <v>250</v>
      </c>
      <c r="D260" s="18">
        <v>0</v>
      </c>
      <c r="E260" s="18">
        <v>0</v>
      </c>
      <c r="F260" s="18">
        <v>1</v>
      </c>
      <c r="G260" s="18">
        <v>0</v>
      </c>
      <c r="H260" s="18" t="s">
        <v>140</v>
      </c>
      <c r="I260" s="18" t="s">
        <v>141</v>
      </c>
      <c r="J260" s="18" t="s">
        <v>220</v>
      </c>
      <c r="K260" s="18" t="s">
        <v>221</v>
      </c>
      <c r="L260" s="18" t="s">
        <v>222</v>
      </c>
      <c r="M260" s="18" t="s">
        <v>29</v>
      </c>
      <c r="N260" s="21" t="s">
        <v>1856</v>
      </c>
    </row>
    <row r="261" spans="1:14" x14ac:dyDescent="0.25">
      <c r="A261" s="19">
        <v>41554</v>
      </c>
      <c r="B261" s="20">
        <v>0.625</v>
      </c>
      <c r="C261" s="18" t="s">
        <v>299</v>
      </c>
      <c r="D261" s="18">
        <v>0</v>
      </c>
      <c r="E261" s="18">
        <v>0</v>
      </c>
      <c r="F261" s="18">
        <v>1</v>
      </c>
      <c r="G261" s="18">
        <v>0</v>
      </c>
      <c r="H261" s="18" t="s">
        <v>30</v>
      </c>
      <c r="I261" s="18" t="s">
        <v>31</v>
      </c>
      <c r="J261" s="18" t="s">
        <v>95</v>
      </c>
      <c r="K261" s="18" t="s">
        <v>406</v>
      </c>
      <c r="L261" s="18" t="s">
        <v>407</v>
      </c>
      <c r="M261" s="18" t="s">
        <v>21</v>
      </c>
      <c r="N261" s="21" t="s">
        <v>1856</v>
      </c>
    </row>
    <row r="262" spans="1:14" x14ac:dyDescent="0.25">
      <c r="A262" s="19">
        <v>41554</v>
      </c>
      <c r="B262" s="20">
        <v>0.72916666666666663</v>
      </c>
      <c r="C262" s="18" t="s">
        <v>436</v>
      </c>
      <c r="D262" s="18">
        <v>0</v>
      </c>
      <c r="E262" s="18">
        <v>0</v>
      </c>
      <c r="F262" s="18">
        <v>1</v>
      </c>
      <c r="G262" s="18">
        <v>1</v>
      </c>
      <c r="H262" s="18" t="s">
        <v>69</v>
      </c>
      <c r="I262" s="18" t="s">
        <v>70</v>
      </c>
      <c r="J262" s="18" t="s">
        <v>522</v>
      </c>
      <c r="K262" s="18" t="s">
        <v>860</v>
      </c>
      <c r="L262" s="18" t="s">
        <v>861</v>
      </c>
      <c r="M262" s="18" t="s">
        <v>51</v>
      </c>
      <c r="N262" s="21" t="s">
        <v>1856</v>
      </c>
    </row>
    <row r="263" spans="1:14" x14ac:dyDescent="0.25">
      <c r="A263" s="19">
        <v>41554</v>
      </c>
      <c r="B263" s="20">
        <v>0.72916666666666663</v>
      </c>
      <c r="C263" s="18" t="s">
        <v>250</v>
      </c>
      <c r="D263" s="18">
        <v>0</v>
      </c>
      <c r="E263" s="18">
        <v>0</v>
      </c>
      <c r="F263" s="18">
        <v>1</v>
      </c>
      <c r="G263" s="18">
        <v>1</v>
      </c>
      <c r="H263" s="18" t="s">
        <v>81</v>
      </c>
      <c r="I263" s="18" t="s">
        <v>82</v>
      </c>
      <c r="J263" s="18" t="s">
        <v>862</v>
      </c>
      <c r="K263" s="18" t="s">
        <v>863</v>
      </c>
      <c r="L263" s="18" t="s">
        <v>864</v>
      </c>
      <c r="M263" s="18" t="s">
        <v>21</v>
      </c>
      <c r="N263" s="21" t="s">
        <v>1856</v>
      </c>
    </row>
    <row r="264" spans="1:14" x14ac:dyDescent="0.25">
      <c r="A264" s="19">
        <v>41554</v>
      </c>
      <c r="B264" s="20">
        <v>0.75</v>
      </c>
      <c r="C264" s="18" t="s">
        <v>436</v>
      </c>
      <c r="D264" s="18">
        <v>0</v>
      </c>
      <c r="E264" s="18">
        <v>0</v>
      </c>
      <c r="F264" s="18">
        <v>1</v>
      </c>
      <c r="G264" s="18">
        <v>1</v>
      </c>
      <c r="H264" s="18" t="s">
        <v>69</v>
      </c>
      <c r="I264" s="18" t="s">
        <v>70</v>
      </c>
      <c r="J264" s="18" t="s">
        <v>522</v>
      </c>
      <c r="K264" s="18" t="s">
        <v>860</v>
      </c>
      <c r="L264" s="18" t="s">
        <v>861</v>
      </c>
      <c r="M264" s="18" t="s">
        <v>51</v>
      </c>
      <c r="N264" s="21" t="s">
        <v>1856</v>
      </c>
    </row>
    <row r="265" spans="1:14" x14ac:dyDescent="0.25">
      <c r="A265" s="19">
        <v>41554</v>
      </c>
      <c r="B265" s="20">
        <v>0.75</v>
      </c>
      <c r="C265" s="18" t="s">
        <v>257</v>
      </c>
      <c r="D265" s="18">
        <v>0</v>
      </c>
      <c r="E265" s="18">
        <v>0</v>
      </c>
      <c r="F265" s="18">
        <v>1</v>
      </c>
      <c r="G265" s="18">
        <v>0</v>
      </c>
      <c r="H265" s="18" t="s">
        <v>81</v>
      </c>
      <c r="I265" s="18" t="s">
        <v>82</v>
      </c>
      <c r="J265" s="18" t="s">
        <v>865</v>
      </c>
      <c r="K265" s="18" t="s">
        <v>866</v>
      </c>
      <c r="L265" s="18" t="s">
        <v>867</v>
      </c>
      <c r="M265" s="18" t="s">
        <v>29</v>
      </c>
      <c r="N265" s="21" t="s">
        <v>1856</v>
      </c>
    </row>
    <row r="266" spans="1:14" x14ac:dyDescent="0.25">
      <c r="A266" s="19">
        <v>41554</v>
      </c>
      <c r="B266" s="20">
        <v>0.79166666666666663</v>
      </c>
      <c r="C266" s="18" t="s">
        <v>240</v>
      </c>
      <c r="D266" s="18">
        <v>0</v>
      </c>
      <c r="E266" s="18">
        <v>0</v>
      </c>
      <c r="F266" s="18">
        <v>1</v>
      </c>
      <c r="G266" s="18">
        <v>0</v>
      </c>
      <c r="H266" s="18" t="s">
        <v>69</v>
      </c>
      <c r="I266" s="18" t="s">
        <v>70</v>
      </c>
      <c r="J266" s="18" t="s">
        <v>451</v>
      </c>
      <c r="K266" s="18" t="s">
        <v>452</v>
      </c>
      <c r="L266" s="18" t="s">
        <v>453</v>
      </c>
      <c r="M266" s="18" t="s">
        <v>29</v>
      </c>
      <c r="N266" s="21" t="s">
        <v>1856</v>
      </c>
    </row>
    <row r="267" spans="1:14" x14ac:dyDescent="0.25">
      <c r="A267" s="19">
        <v>41554</v>
      </c>
      <c r="B267" s="20">
        <v>0.83333333333333337</v>
      </c>
      <c r="C267" s="18" t="s">
        <v>257</v>
      </c>
      <c r="D267" s="18">
        <v>0</v>
      </c>
      <c r="E267" s="18">
        <v>0</v>
      </c>
      <c r="F267" s="18">
        <v>1</v>
      </c>
      <c r="G267" s="18">
        <v>0</v>
      </c>
      <c r="H267" s="18" t="s">
        <v>81</v>
      </c>
      <c r="I267" s="18" t="s">
        <v>82</v>
      </c>
      <c r="J267" s="18" t="s">
        <v>165</v>
      </c>
      <c r="K267" s="18" t="s">
        <v>564</v>
      </c>
      <c r="L267" s="18" t="s">
        <v>565</v>
      </c>
      <c r="M267" s="18" t="s">
        <v>21</v>
      </c>
      <c r="N267" s="21" t="s">
        <v>1856</v>
      </c>
    </row>
    <row r="268" spans="1:14" x14ac:dyDescent="0.25">
      <c r="A268" s="19">
        <v>41554</v>
      </c>
      <c r="B268" s="20">
        <v>0.85416666666666663</v>
      </c>
      <c r="C268" s="18" t="s">
        <v>257</v>
      </c>
      <c r="D268" s="18">
        <v>0</v>
      </c>
      <c r="E268" s="18">
        <v>0</v>
      </c>
      <c r="F268" s="18">
        <v>1</v>
      </c>
      <c r="G268" s="18">
        <v>0</v>
      </c>
      <c r="H268" s="18" t="s">
        <v>81</v>
      </c>
      <c r="I268" s="18" t="s">
        <v>82</v>
      </c>
      <c r="J268" s="18" t="s">
        <v>165</v>
      </c>
      <c r="K268" s="18" t="s">
        <v>564</v>
      </c>
      <c r="L268" s="18" t="s">
        <v>565</v>
      </c>
      <c r="M268" s="18" t="s">
        <v>21</v>
      </c>
      <c r="N268" s="21" t="s">
        <v>1856</v>
      </c>
    </row>
    <row r="269" spans="1:14" x14ac:dyDescent="0.25">
      <c r="A269" s="19">
        <v>41556</v>
      </c>
      <c r="B269" s="20">
        <v>0.375</v>
      </c>
      <c r="C269" s="18" t="s">
        <v>238</v>
      </c>
      <c r="D269" s="18">
        <v>0</v>
      </c>
      <c r="E269" s="18">
        <v>0</v>
      </c>
      <c r="F269" s="18">
        <v>1</v>
      </c>
      <c r="G269" s="18">
        <v>0</v>
      </c>
      <c r="H269" s="18" t="s">
        <v>16</v>
      </c>
      <c r="I269" s="18" t="s">
        <v>17</v>
      </c>
      <c r="J269" s="18" t="s">
        <v>360</v>
      </c>
      <c r="K269" s="18" t="s">
        <v>361</v>
      </c>
      <c r="L269" s="18" t="s">
        <v>362</v>
      </c>
      <c r="M269" s="18" t="s">
        <v>51</v>
      </c>
      <c r="N269" s="21" t="s">
        <v>1856</v>
      </c>
    </row>
    <row r="270" spans="1:14" x14ac:dyDescent="0.25">
      <c r="A270" s="19">
        <v>41556</v>
      </c>
      <c r="B270" s="20">
        <v>0.39583333333333331</v>
      </c>
      <c r="C270" s="18" t="s">
        <v>238</v>
      </c>
      <c r="D270" s="18">
        <v>0</v>
      </c>
      <c r="E270" s="18">
        <v>0</v>
      </c>
      <c r="F270" s="18">
        <v>1</v>
      </c>
      <c r="G270" s="18">
        <v>0</v>
      </c>
      <c r="H270" s="18" t="s">
        <v>16</v>
      </c>
      <c r="I270" s="18" t="s">
        <v>17</v>
      </c>
      <c r="J270" s="18" t="s">
        <v>360</v>
      </c>
      <c r="K270" s="18" t="s">
        <v>361</v>
      </c>
      <c r="L270" s="18" t="s">
        <v>362</v>
      </c>
      <c r="M270" s="18" t="s">
        <v>51</v>
      </c>
      <c r="N270" s="21" t="s">
        <v>1856</v>
      </c>
    </row>
    <row r="271" spans="1:14" x14ac:dyDescent="0.25">
      <c r="A271" s="19">
        <v>41556</v>
      </c>
      <c r="B271" s="20">
        <v>0.5</v>
      </c>
      <c r="C271" s="18" t="s">
        <v>299</v>
      </c>
      <c r="D271" s="18">
        <v>0</v>
      </c>
      <c r="E271" s="18">
        <v>0</v>
      </c>
      <c r="F271" s="18">
        <v>1</v>
      </c>
      <c r="G271" s="18">
        <v>0</v>
      </c>
      <c r="H271" s="18" t="s">
        <v>140</v>
      </c>
      <c r="I271" s="18" t="s">
        <v>141</v>
      </c>
      <c r="J271" s="18" t="s">
        <v>165</v>
      </c>
      <c r="K271" s="18" t="s">
        <v>564</v>
      </c>
      <c r="L271" s="18" t="s">
        <v>565</v>
      </c>
      <c r="M271" s="18" t="s">
        <v>21</v>
      </c>
      <c r="N271" s="21" t="s">
        <v>1856</v>
      </c>
    </row>
    <row r="272" spans="1:14" x14ac:dyDescent="0.25">
      <c r="A272" s="19">
        <v>41556</v>
      </c>
      <c r="B272" s="20">
        <v>0.52083333333333337</v>
      </c>
      <c r="C272" s="18" t="s">
        <v>299</v>
      </c>
      <c r="D272" s="18">
        <v>0</v>
      </c>
      <c r="E272" s="18">
        <v>0</v>
      </c>
      <c r="F272" s="18">
        <v>1</v>
      </c>
      <c r="G272" s="18">
        <v>0</v>
      </c>
      <c r="H272" s="18" t="s">
        <v>140</v>
      </c>
      <c r="I272" s="18" t="s">
        <v>141</v>
      </c>
      <c r="J272" s="18" t="s">
        <v>165</v>
      </c>
      <c r="K272" s="18" t="s">
        <v>564</v>
      </c>
      <c r="L272" s="18" t="s">
        <v>565</v>
      </c>
      <c r="M272" s="18" t="s">
        <v>21</v>
      </c>
      <c r="N272" s="21" t="s">
        <v>1856</v>
      </c>
    </row>
    <row r="273" spans="1:14" x14ac:dyDescent="0.25">
      <c r="A273" s="19">
        <v>41556</v>
      </c>
      <c r="B273" s="20">
        <v>0.5625</v>
      </c>
      <c r="C273" s="18" t="s">
        <v>704</v>
      </c>
      <c r="D273" s="18">
        <v>0</v>
      </c>
      <c r="E273" s="18">
        <v>0</v>
      </c>
      <c r="F273" s="18">
        <v>1</v>
      </c>
      <c r="G273" s="18">
        <v>1</v>
      </c>
      <c r="H273" s="18" t="s">
        <v>30</v>
      </c>
      <c r="I273" s="18" t="s">
        <v>31</v>
      </c>
      <c r="J273" s="18" t="s">
        <v>852</v>
      </c>
      <c r="K273" s="18" t="s">
        <v>853</v>
      </c>
      <c r="L273" s="18" t="s">
        <v>854</v>
      </c>
      <c r="M273" s="18" t="s">
        <v>25</v>
      </c>
      <c r="N273" s="21" t="s">
        <v>1856</v>
      </c>
    </row>
    <row r="274" spans="1:14" x14ac:dyDescent="0.25">
      <c r="A274" s="19">
        <v>41556</v>
      </c>
      <c r="B274" s="20">
        <v>0.58333333333333337</v>
      </c>
      <c r="C274" s="18" t="s">
        <v>299</v>
      </c>
      <c r="D274" s="18">
        <v>0</v>
      </c>
      <c r="E274" s="18">
        <v>0</v>
      </c>
      <c r="F274" s="18">
        <v>1</v>
      </c>
      <c r="G274" s="18">
        <v>0</v>
      </c>
      <c r="H274" s="18" t="s">
        <v>30</v>
      </c>
      <c r="I274" s="18" t="s">
        <v>31</v>
      </c>
      <c r="J274" s="18" t="s">
        <v>95</v>
      </c>
      <c r="K274" s="18" t="s">
        <v>406</v>
      </c>
      <c r="L274" s="18" t="s">
        <v>407</v>
      </c>
      <c r="M274" s="18" t="s">
        <v>21</v>
      </c>
      <c r="N274" s="21" t="s">
        <v>1856</v>
      </c>
    </row>
    <row r="275" spans="1:14" x14ac:dyDescent="0.25">
      <c r="A275" s="19">
        <v>41556</v>
      </c>
      <c r="B275" s="20">
        <v>0.625</v>
      </c>
      <c r="C275" s="18" t="s">
        <v>250</v>
      </c>
      <c r="D275" s="18">
        <v>0</v>
      </c>
      <c r="E275" s="18">
        <v>0</v>
      </c>
      <c r="F275" s="18">
        <v>1</v>
      </c>
      <c r="G275" s="18">
        <v>0</v>
      </c>
      <c r="H275" s="18" t="s">
        <v>81</v>
      </c>
      <c r="I275" s="18" t="s">
        <v>82</v>
      </c>
      <c r="J275" s="18" t="s">
        <v>828</v>
      </c>
      <c r="K275" s="18" t="s">
        <v>829</v>
      </c>
      <c r="L275" s="18" t="s">
        <v>830</v>
      </c>
      <c r="M275" s="18" t="s">
        <v>21</v>
      </c>
      <c r="N275" s="21" t="s">
        <v>1856</v>
      </c>
    </row>
    <row r="276" spans="1:14" x14ac:dyDescent="0.25">
      <c r="A276" s="19">
        <v>41556</v>
      </c>
      <c r="B276" s="20">
        <v>0.70833333333333337</v>
      </c>
      <c r="C276" s="18" t="s">
        <v>250</v>
      </c>
      <c r="D276" s="18">
        <v>0</v>
      </c>
      <c r="E276" s="18">
        <v>0</v>
      </c>
      <c r="F276" s="18">
        <v>1</v>
      </c>
      <c r="G276" s="18">
        <v>0</v>
      </c>
      <c r="H276" s="18" t="s">
        <v>95</v>
      </c>
      <c r="I276" s="18" t="s">
        <v>96</v>
      </c>
      <c r="J276" s="18" t="s">
        <v>369</v>
      </c>
      <c r="K276" s="18" t="s">
        <v>370</v>
      </c>
      <c r="L276" s="18" t="s">
        <v>371</v>
      </c>
      <c r="M276" s="18" t="s">
        <v>21</v>
      </c>
      <c r="N276" s="21" t="s">
        <v>1856</v>
      </c>
    </row>
    <row r="277" spans="1:14" x14ac:dyDescent="0.25">
      <c r="A277" s="19">
        <v>41558</v>
      </c>
      <c r="B277" s="20">
        <v>0.58333333333333337</v>
      </c>
      <c r="C277" s="18" t="s">
        <v>243</v>
      </c>
      <c r="D277" s="18">
        <v>0</v>
      </c>
      <c r="E277" s="18">
        <v>0</v>
      </c>
      <c r="F277" s="18">
        <v>1</v>
      </c>
      <c r="G277" s="18">
        <v>0</v>
      </c>
      <c r="H277" s="18" t="s">
        <v>30</v>
      </c>
      <c r="I277" s="18" t="s">
        <v>31</v>
      </c>
      <c r="J277" s="18" t="s">
        <v>165</v>
      </c>
      <c r="K277" s="18" t="s">
        <v>564</v>
      </c>
      <c r="L277" s="18" t="s">
        <v>565</v>
      </c>
      <c r="M277" s="18" t="s">
        <v>21</v>
      </c>
      <c r="N277" s="21" t="s">
        <v>1856</v>
      </c>
    </row>
    <row r="278" spans="1:14" x14ac:dyDescent="0.25">
      <c r="A278" s="19">
        <v>41558</v>
      </c>
      <c r="B278" s="20">
        <v>0.60416666666666663</v>
      </c>
      <c r="C278" s="18" t="s">
        <v>243</v>
      </c>
      <c r="D278" s="18">
        <v>0</v>
      </c>
      <c r="E278" s="18">
        <v>0</v>
      </c>
      <c r="F278" s="18">
        <v>1</v>
      </c>
      <c r="G278" s="18">
        <v>0</v>
      </c>
      <c r="H278" s="18" t="s">
        <v>30</v>
      </c>
      <c r="I278" s="18" t="s">
        <v>31</v>
      </c>
      <c r="J278" s="18" t="s">
        <v>165</v>
      </c>
      <c r="K278" s="18" t="s">
        <v>564</v>
      </c>
      <c r="L278" s="18" t="s">
        <v>565</v>
      </c>
      <c r="M278" s="18" t="s">
        <v>21</v>
      </c>
      <c r="N278" s="21" t="s">
        <v>1856</v>
      </c>
    </row>
    <row r="279" spans="1:14" x14ac:dyDescent="0.25">
      <c r="A279" s="19">
        <v>41561</v>
      </c>
      <c r="B279" s="20">
        <v>0.5</v>
      </c>
      <c r="C279" s="18" t="s">
        <v>475</v>
      </c>
      <c r="D279" s="18">
        <v>0</v>
      </c>
      <c r="E279" s="18">
        <v>0</v>
      </c>
      <c r="F279" s="18">
        <v>1</v>
      </c>
      <c r="G279" s="18">
        <v>0</v>
      </c>
      <c r="H279" s="18" t="s">
        <v>846</v>
      </c>
      <c r="I279" s="18" t="s">
        <v>847</v>
      </c>
      <c r="J279" s="18" t="s">
        <v>848</v>
      </c>
      <c r="K279" s="18" t="s">
        <v>849</v>
      </c>
      <c r="L279" s="18" t="s">
        <v>850</v>
      </c>
      <c r="M279" s="18" t="s">
        <v>21</v>
      </c>
      <c r="N279" s="21" t="s">
        <v>1856</v>
      </c>
    </row>
    <row r="280" spans="1:14" x14ac:dyDescent="0.25">
      <c r="A280" s="19">
        <v>41561</v>
      </c>
      <c r="B280" s="20">
        <v>0.89583333333333337</v>
      </c>
      <c r="C280" s="18" t="s">
        <v>240</v>
      </c>
      <c r="D280" s="18">
        <v>0</v>
      </c>
      <c r="E280" s="18">
        <v>0</v>
      </c>
      <c r="F280" s="18">
        <v>1</v>
      </c>
      <c r="G280" s="18">
        <v>0</v>
      </c>
      <c r="H280" s="18" t="s">
        <v>16</v>
      </c>
      <c r="I280" s="18" t="s">
        <v>17</v>
      </c>
      <c r="J280" s="18" t="s">
        <v>451</v>
      </c>
      <c r="K280" s="18" t="s">
        <v>452</v>
      </c>
      <c r="L280" s="18" t="s">
        <v>453</v>
      </c>
      <c r="M280" s="18" t="s">
        <v>29</v>
      </c>
      <c r="N280" s="21" t="s">
        <v>1856</v>
      </c>
    </row>
    <row r="281" spans="1:14" x14ac:dyDescent="0.25">
      <c r="A281" s="19">
        <v>41562</v>
      </c>
      <c r="B281" s="20">
        <v>0.58333333333333337</v>
      </c>
      <c r="C281" s="18" t="s">
        <v>250</v>
      </c>
      <c r="D281" s="18">
        <v>0</v>
      </c>
      <c r="E281" s="18">
        <v>0</v>
      </c>
      <c r="F281" s="18">
        <v>1</v>
      </c>
      <c r="G281" s="18">
        <v>1</v>
      </c>
      <c r="H281" s="18" t="s">
        <v>140</v>
      </c>
      <c r="I281" s="18" t="s">
        <v>141</v>
      </c>
      <c r="J281" s="18" t="s">
        <v>837</v>
      </c>
      <c r="K281" s="18" t="s">
        <v>838</v>
      </c>
      <c r="L281" s="18" t="s">
        <v>839</v>
      </c>
      <c r="M281" s="18" t="s">
        <v>21</v>
      </c>
      <c r="N281" s="21" t="s">
        <v>1856</v>
      </c>
    </row>
    <row r="282" spans="1:14" x14ac:dyDescent="0.25">
      <c r="A282" s="19">
        <v>41562</v>
      </c>
      <c r="B282" s="20">
        <v>0.60416666666666663</v>
      </c>
      <c r="C282" s="18" t="s">
        <v>250</v>
      </c>
      <c r="D282" s="18">
        <v>0</v>
      </c>
      <c r="E282" s="18">
        <v>0</v>
      </c>
      <c r="F282" s="18">
        <v>1</v>
      </c>
      <c r="G282" s="18">
        <v>0</v>
      </c>
      <c r="H282" s="18" t="s">
        <v>140</v>
      </c>
      <c r="I282" s="18" t="s">
        <v>141</v>
      </c>
      <c r="J282" s="18" t="s">
        <v>32</v>
      </c>
      <c r="K282" s="18" t="s">
        <v>33</v>
      </c>
      <c r="L282" s="18" t="s">
        <v>34</v>
      </c>
      <c r="M282" s="18" t="s">
        <v>21</v>
      </c>
      <c r="N282" s="21" t="s">
        <v>1856</v>
      </c>
    </row>
    <row r="283" spans="1:14" x14ac:dyDescent="0.25">
      <c r="A283" s="19">
        <v>41562</v>
      </c>
      <c r="B283" s="20">
        <v>0.625</v>
      </c>
      <c r="C283" s="18" t="s">
        <v>255</v>
      </c>
      <c r="D283" s="18">
        <v>0</v>
      </c>
      <c r="E283" s="18">
        <v>0</v>
      </c>
      <c r="F283" s="18">
        <v>1</v>
      </c>
      <c r="G283" s="18">
        <v>0</v>
      </c>
      <c r="H283" s="18" t="s">
        <v>14</v>
      </c>
      <c r="I283" s="18" t="s">
        <v>15</v>
      </c>
      <c r="J283" s="18" t="s">
        <v>832</v>
      </c>
      <c r="K283" s="18" t="s">
        <v>833</v>
      </c>
      <c r="L283" s="18" t="s">
        <v>834</v>
      </c>
      <c r="M283" s="18" t="s">
        <v>29</v>
      </c>
      <c r="N283" s="21" t="s">
        <v>1856</v>
      </c>
    </row>
    <row r="284" spans="1:14" x14ac:dyDescent="0.25">
      <c r="A284" s="19">
        <v>41562</v>
      </c>
      <c r="B284" s="20">
        <v>0.64583333333333337</v>
      </c>
      <c r="C284" s="18" t="s">
        <v>255</v>
      </c>
      <c r="D284" s="18">
        <v>0</v>
      </c>
      <c r="E284" s="18">
        <v>0</v>
      </c>
      <c r="F284" s="18">
        <v>1</v>
      </c>
      <c r="G284" s="18">
        <v>0</v>
      </c>
      <c r="H284" s="18" t="s">
        <v>14</v>
      </c>
      <c r="I284" s="18" t="s">
        <v>15</v>
      </c>
      <c r="J284" s="18" t="s">
        <v>832</v>
      </c>
      <c r="K284" s="18" t="s">
        <v>833</v>
      </c>
      <c r="L284" s="18" t="s">
        <v>834</v>
      </c>
      <c r="M284" s="18" t="s">
        <v>29</v>
      </c>
      <c r="N284" s="21" t="s">
        <v>1856</v>
      </c>
    </row>
    <row r="285" spans="1:14" x14ac:dyDescent="0.25">
      <c r="A285" s="19">
        <v>41562</v>
      </c>
      <c r="B285" s="20">
        <v>0.66666666666666663</v>
      </c>
      <c r="C285" s="18" t="s">
        <v>317</v>
      </c>
      <c r="D285" s="18">
        <v>0</v>
      </c>
      <c r="E285" s="18">
        <v>0</v>
      </c>
      <c r="F285" s="18">
        <v>1</v>
      </c>
      <c r="G285" s="18">
        <v>1</v>
      </c>
      <c r="H285" s="18" t="s">
        <v>135</v>
      </c>
      <c r="I285" s="18" t="s">
        <v>136</v>
      </c>
      <c r="J285" s="18" t="s">
        <v>835</v>
      </c>
      <c r="K285" s="18" t="s">
        <v>19</v>
      </c>
      <c r="L285" s="18" t="s">
        <v>836</v>
      </c>
      <c r="M285" s="18" t="s">
        <v>51</v>
      </c>
      <c r="N285" s="21" t="s">
        <v>1856</v>
      </c>
    </row>
    <row r="286" spans="1:14" x14ac:dyDescent="0.25">
      <c r="A286" s="19">
        <v>41563</v>
      </c>
      <c r="B286" s="20">
        <v>0.45833333333333331</v>
      </c>
      <c r="C286" s="18" t="s">
        <v>238</v>
      </c>
      <c r="D286" s="18">
        <v>0</v>
      </c>
      <c r="E286" s="18">
        <v>0</v>
      </c>
      <c r="F286" s="18">
        <v>1</v>
      </c>
      <c r="G286" s="18">
        <v>0</v>
      </c>
      <c r="H286" s="18" t="s">
        <v>16</v>
      </c>
      <c r="I286" s="18" t="s">
        <v>17</v>
      </c>
      <c r="J286" s="18" t="s">
        <v>360</v>
      </c>
      <c r="K286" s="18" t="s">
        <v>361</v>
      </c>
      <c r="L286" s="18" t="s">
        <v>362</v>
      </c>
      <c r="M286" s="18" t="s">
        <v>51</v>
      </c>
      <c r="N286" s="21" t="s">
        <v>1856</v>
      </c>
    </row>
    <row r="287" spans="1:14" x14ac:dyDescent="0.25">
      <c r="A287" s="19">
        <v>41564</v>
      </c>
      <c r="B287" s="20">
        <v>0.6875</v>
      </c>
      <c r="C287" s="18" t="s">
        <v>257</v>
      </c>
      <c r="D287" s="18">
        <v>0</v>
      </c>
      <c r="E287" s="18">
        <v>0</v>
      </c>
      <c r="F287" s="18">
        <v>1</v>
      </c>
      <c r="G287" s="18">
        <v>0</v>
      </c>
      <c r="H287" s="18" t="s">
        <v>81</v>
      </c>
      <c r="I287" s="18" t="s">
        <v>82</v>
      </c>
      <c r="J287" s="18" t="s">
        <v>188</v>
      </c>
      <c r="K287" s="18" t="s">
        <v>589</v>
      </c>
      <c r="L287" s="18" t="s">
        <v>590</v>
      </c>
      <c r="M287" s="18" t="s">
        <v>29</v>
      </c>
      <c r="N287" s="21" t="s">
        <v>1856</v>
      </c>
    </row>
    <row r="288" spans="1:14" x14ac:dyDescent="0.25">
      <c r="A288" s="19">
        <v>41564</v>
      </c>
      <c r="B288" s="20">
        <v>0.6875</v>
      </c>
      <c r="C288" s="18" t="s">
        <v>299</v>
      </c>
      <c r="D288" s="18">
        <v>0</v>
      </c>
      <c r="E288" s="18">
        <v>0</v>
      </c>
      <c r="F288" s="18">
        <v>1</v>
      </c>
      <c r="G288" s="18">
        <v>0</v>
      </c>
      <c r="H288" s="18" t="s">
        <v>57</v>
      </c>
      <c r="I288" s="18" t="s">
        <v>58</v>
      </c>
      <c r="J288" s="18" t="s">
        <v>77</v>
      </c>
      <c r="K288" s="18" t="s">
        <v>205</v>
      </c>
      <c r="L288" s="18" t="s">
        <v>206</v>
      </c>
      <c r="M288" s="18" t="s">
        <v>21</v>
      </c>
      <c r="N288" s="21" t="s">
        <v>1856</v>
      </c>
    </row>
    <row r="289" spans="1:14" x14ac:dyDescent="0.25">
      <c r="A289" s="19">
        <v>41564</v>
      </c>
      <c r="B289" s="20">
        <v>0.70833333333333337</v>
      </c>
      <c r="C289" s="18" t="s">
        <v>250</v>
      </c>
      <c r="D289" s="18">
        <v>0</v>
      </c>
      <c r="E289" s="18">
        <v>0</v>
      </c>
      <c r="F289" s="18">
        <v>1</v>
      </c>
      <c r="G289" s="18">
        <v>0</v>
      </c>
      <c r="H289" s="18" t="s">
        <v>57</v>
      </c>
      <c r="I289" s="18" t="s">
        <v>58</v>
      </c>
      <c r="J289" s="18" t="s">
        <v>369</v>
      </c>
      <c r="K289" s="18" t="s">
        <v>370</v>
      </c>
      <c r="L289" s="18" t="s">
        <v>371</v>
      </c>
      <c r="M289" s="18" t="s">
        <v>21</v>
      </c>
      <c r="N289" s="21" t="s">
        <v>1856</v>
      </c>
    </row>
    <row r="290" spans="1:14" x14ac:dyDescent="0.25">
      <c r="A290" s="19">
        <v>41564</v>
      </c>
      <c r="B290" s="20">
        <v>0.72916666666666663</v>
      </c>
      <c r="C290" s="18" t="s">
        <v>250</v>
      </c>
      <c r="D290" s="18">
        <v>0</v>
      </c>
      <c r="E290" s="18">
        <v>0</v>
      </c>
      <c r="F290" s="18">
        <v>1</v>
      </c>
      <c r="G290" s="18">
        <v>0</v>
      </c>
      <c r="H290" s="18" t="s">
        <v>57</v>
      </c>
      <c r="I290" s="18" t="s">
        <v>58</v>
      </c>
      <c r="J290" s="18" t="s">
        <v>369</v>
      </c>
      <c r="K290" s="18" t="s">
        <v>370</v>
      </c>
      <c r="L290" s="18" t="s">
        <v>371</v>
      </c>
      <c r="M290" s="18" t="s">
        <v>21</v>
      </c>
      <c r="N290" s="21" t="s">
        <v>1856</v>
      </c>
    </row>
    <row r="291" spans="1:14" x14ac:dyDescent="0.25">
      <c r="A291" s="19">
        <v>41564</v>
      </c>
      <c r="B291" s="20">
        <v>0.79166666666666663</v>
      </c>
      <c r="C291" s="18" t="s">
        <v>250</v>
      </c>
      <c r="D291" s="18">
        <v>0</v>
      </c>
      <c r="E291" s="18">
        <v>0</v>
      </c>
      <c r="F291" s="18">
        <v>1</v>
      </c>
      <c r="G291" s="18">
        <v>0</v>
      </c>
      <c r="H291" s="18" t="s">
        <v>95</v>
      </c>
      <c r="I291" s="18" t="s">
        <v>96</v>
      </c>
      <c r="J291" s="18" t="s">
        <v>363</v>
      </c>
      <c r="K291" s="18" t="s">
        <v>364</v>
      </c>
      <c r="L291" s="18" t="s">
        <v>365</v>
      </c>
      <c r="M291" s="18" t="s">
        <v>21</v>
      </c>
      <c r="N291" s="21" t="s">
        <v>1856</v>
      </c>
    </row>
    <row r="292" spans="1:14" x14ac:dyDescent="0.25">
      <c r="A292" s="19">
        <v>41564</v>
      </c>
      <c r="B292" s="20">
        <v>0.8125</v>
      </c>
      <c r="C292" s="18" t="s">
        <v>250</v>
      </c>
      <c r="D292" s="18">
        <v>0</v>
      </c>
      <c r="E292" s="18">
        <v>0</v>
      </c>
      <c r="F292" s="18">
        <v>1</v>
      </c>
      <c r="G292" s="18">
        <v>0</v>
      </c>
      <c r="H292" s="18" t="s">
        <v>95</v>
      </c>
      <c r="I292" s="18" t="s">
        <v>96</v>
      </c>
      <c r="J292" s="18" t="s">
        <v>363</v>
      </c>
      <c r="K292" s="18" t="s">
        <v>364</v>
      </c>
      <c r="L292" s="18" t="s">
        <v>365</v>
      </c>
      <c r="M292" s="18" t="s">
        <v>21</v>
      </c>
      <c r="N292" s="21" t="s">
        <v>1856</v>
      </c>
    </row>
    <row r="293" spans="1:14" x14ac:dyDescent="0.25">
      <c r="A293" s="19">
        <v>41565</v>
      </c>
      <c r="B293" s="20">
        <v>0.66666666666666663</v>
      </c>
      <c r="C293" s="18" t="s">
        <v>270</v>
      </c>
      <c r="D293" s="18">
        <v>0</v>
      </c>
      <c r="E293" s="18">
        <v>0</v>
      </c>
      <c r="F293" s="18">
        <v>1</v>
      </c>
      <c r="G293" s="18">
        <v>0</v>
      </c>
      <c r="H293" s="18" t="s">
        <v>39</v>
      </c>
      <c r="I293" s="18" t="s">
        <v>40</v>
      </c>
      <c r="J293" s="18" t="s">
        <v>1149</v>
      </c>
      <c r="K293" s="18" t="s">
        <v>860</v>
      </c>
      <c r="L293" s="18" t="s">
        <v>1150</v>
      </c>
      <c r="M293" s="18" t="s">
        <v>29</v>
      </c>
      <c r="N293" s="21" t="s">
        <v>1856</v>
      </c>
    </row>
    <row r="294" spans="1:14" x14ac:dyDescent="0.25">
      <c r="A294" s="19">
        <v>41565</v>
      </c>
      <c r="B294" s="20">
        <v>0.6875</v>
      </c>
      <c r="C294" s="18" t="s">
        <v>270</v>
      </c>
      <c r="D294" s="18">
        <v>0</v>
      </c>
      <c r="E294" s="18">
        <v>0</v>
      </c>
      <c r="F294" s="18">
        <v>1</v>
      </c>
      <c r="G294" s="18">
        <v>0</v>
      </c>
      <c r="H294" s="18" t="s">
        <v>39</v>
      </c>
      <c r="I294" s="18" t="s">
        <v>40</v>
      </c>
      <c r="J294" s="18" t="s">
        <v>522</v>
      </c>
      <c r="K294" s="18" t="s">
        <v>27</v>
      </c>
      <c r="L294" s="18" t="s">
        <v>523</v>
      </c>
      <c r="M294" s="18" t="s">
        <v>29</v>
      </c>
      <c r="N294" s="21" t="s">
        <v>1856</v>
      </c>
    </row>
    <row r="295" spans="1:14" x14ac:dyDescent="0.25">
      <c r="A295" s="19">
        <v>41568</v>
      </c>
      <c r="B295" s="20">
        <v>0.60416666666666663</v>
      </c>
      <c r="C295" s="18" t="s">
        <v>250</v>
      </c>
      <c r="D295" s="18">
        <v>0</v>
      </c>
      <c r="E295" s="18">
        <v>0</v>
      </c>
      <c r="F295" s="18">
        <v>1</v>
      </c>
      <c r="G295" s="18">
        <v>0</v>
      </c>
      <c r="H295" s="18" t="s">
        <v>140</v>
      </c>
      <c r="I295" s="18" t="s">
        <v>141</v>
      </c>
      <c r="J295" s="18" t="s">
        <v>220</v>
      </c>
      <c r="K295" s="18" t="s">
        <v>221</v>
      </c>
      <c r="L295" s="18" t="s">
        <v>222</v>
      </c>
      <c r="M295" s="18" t="s">
        <v>29</v>
      </c>
      <c r="N295" s="21" t="s">
        <v>1856</v>
      </c>
    </row>
    <row r="296" spans="1:14" x14ac:dyDescent="0.25">
      <c r="A296" s="19">
        <v>41568</v>
      </c>
      <c r="B296" s="20">
        <v>0.77083333333333337</v>
      </c>
      <c r="C296" s="18" t="s">
        <v>250</v>
      </c>
      <c r="D296" s="18">
        <v>0</v>
      </c>
      <c r="E296" s="18">
        <v>0</v>
      </c>
      <c r="F296" s="18">
        <v>1</v>
      </c>
      <c r="G296" s="18">
        <v>0</v>
      </c>
      <c r="H296" s="18" t="s">
        <v>81</v>
      </c>
      <c r="I296" s="18" t="s">
        <v>82</v>
      </c>
      <c r="J296" s="18" t="s">
        <v>363</v>
      </c>
      <c r="K296" s="18" t="s">
        <v>364</v>
      </c>
      <c r="L296" s="18" t="s">
        <v>365</v>
      </c>
      <c r="M296" s="18" t="s">
        <v>21</v>
      </c>
      <c r="N296" s="21" t="s">
        <v>1856</v>
      </c>
    </row>
    <row r="297" spans="1:14" x14ac:dyDescent="0.25">
      <c r="A297" s="19">
        <v>41568</v>
      </c>
      <c r="B297" s="20">
        <v>0.79166666666666663</v>
      </c>
      <c r="C297" s="18" t="s">
        <v>250</v>
      </c>
      <c r="D297" s="18">
        <v>0</v>
      </c>
      <c r="E297" s="18">
        <v>0</v>
      </c>
      <c r="F297" s="18">
        <v>1</v>
      </c>
      <c r="G297" s="18">
        <v>0</v>
      </c>
      <c r="H297" s="18" t="s">
        <v>81</v>
      </c>
      <c r="I297" s="18" t="s">
        <v>82</v>
      </c>
      <c r="J297" s="18" t="s">
        <v>363</v>
      </c>
      <c r="K297" s="18" t="s">
        <v>364</v>
      </c>
      <c r="L297" s="18" t="s">
        <v>365</v>
      </c>
      <c r="M297" s="18" t="s">
        <v>21</v>
      </c>
      <c r="N297" s="21" t="s">
        <v>1856</v>
      </c>
    </row>
    <row r="298" spans="1:14" x14ac:dyDescent="0.25">
      <c r="A298" s="19">
        <v>41569</v>
      </c>
      <c r="B298" s="20">
        <v>0.5</v>
      </c>
      <c r="C298" s="18" t="s">
        <v>270</v>
      </c>
      <c r="D298" s="18">
        <v>0</v>
      </c>
      <c r="E298" s="18">
        <v>0</v>
      </c>
      <c r="F298" s="18">
        <v>1</v>
      </c>
      <c r="G298" s="18">
        <v>0</v>
      </c>
      <c r="H298" s="18" t="s">
        <v>39</v>
      </c>
      <c r="I298" s="18" t="s">
        <v>40</v>
      </c>
      <c r="J298" s="18" t="s">
        <v>522</v>
      </c>
      <c r="K298" s="18" t="s">
        <v>27</v>
      </c>
      <c r="L298" s="18" t="s">
        <v>523</v>
      </c>
      <c r="M298" s="18" t="s">
        <v>29</v>
      </c>
      <c r="N298" s="21" t="s">
        <v>1856</v>
      </c>
    </row>
    <row r="299" spans="1:14" x14ac:dyDescent="0.25">
      <c r="A299" s="19">
        <v>41569</v>
      </c>
      <c r="B299" s="20">
        <v>0.52083333333333337</v>
      </c>
      <c r="C299" s="18" t="s">
        <v>715</v>
      </c>
      <c r="D299" s="18">
        <v>0</v>
      </c>
      <c r="E299" s="18">
        <v>0</v>
      </c>
      <c r="F299" s="18">
        <v>1</v>
      </c>
      <c r="G299" s="18">
        <v>0</v>
      </c>
      <c r="H299" s="18" t="s">
        <v>39</v>
      </c>
      <c r="I299" s="18" t="s">
        <v>40</v>
      </c>
      <c r="J299" s="18" t="s">
        <v>885</v>
      </c>
      <c r="K299" s="18" t="s">
        <v>886</v>
      </c>
      <c r="L299" s="18" t="s">
        <v>887</v>
      </c>
      <c r="M299" s="18" t="s">
        <v>51</v>
      </c>
      <c r="N299" s="21" t="s">
        <v>1856</v>
      </c>
    </row>
    <row r="300" spans="1:14" x14ac:dyDescent="0.25">
      <c r="A300" s="19">
        <v>41569</v>
      </c>
      <c r="B300" s="20">
        <v>0.54166666666666663</v>
      </c>
      <c r="C300" s="18" t="s">
        <v>715</v>
      </c>
      <c r="D300" s="18">
        <v>0</v>
      </c>
      <c r="E300" s="18">
        <v>0</v>
      </c>
      <c r="F300" s="18">
        <v>1</v>
      </c>
      <c r="G300" s="18">
        <v>0</v>
      </c>
      <c r="H300" s="18" t="s">
        <v>39</v>
      </c>
      <c r="I300" s="18" t="s">
        <v>40</v>
      </c>
      <c r="J300" s="18" t="s">
        <v>885</v>
      </c>
      <c r="K300" s="18" t="s">
        <v>886</v>
      </c>
      <c r="L300" s="18" t="s">
        <v>887</v>
      </c>
      <c r="M300" s="18" t="s">
        <v>51</v>
      </c>
      <c r="N300" s="21" t="s">
        <v>1856</v>
      </c>
    </row>
    <row r="301" spans="1:14" x14ac:dyDescent="0.25">
      <c r="A301" s="19">
        <v>41569</v>
      </c>
      <c r="B301" s="20">
        <v>0.625</v>
      </c>
      <c r="C301" s="18" t="s">
        <v>484</v>
      </c>
      <c r="D301" s="18">
        <v>0</v>
      </c>
      <c r="E301" s="18">
        <v>0</v>
      </c>
      <c r="F301" s="18">
        <v>1</v>
      </c>
      <c r="G301" s="18">
        <v>0</v>
      </c>
      <c r="H301" s="18" t="s">
        <v>135</v>
      </c>
      <c r="I301" s="18" t="s">
        <v>136</v>
      </c>
      <c r="J301" s="18" t="s">
        <v>957</v>
      </c>
      <c r="K301" s="18" t="s">
        <v>958</v>
      </c>
      <c r="L301" s="18" t="s">
        <v>959</v>
      </c>
      <c r="M301" s="18" t="s">
        <v>25</v>
      </c>
      <c r="N301" s="21" t="s">
        <v>1856</v>
      </c>
    </row>
    <row r="302" spans="1:14" x14ac:dyDescent="0.25">
      <c r="A302" s="19">
        <v>41569</v>
      </c>
      <c r="B302" s="20">
        <v>0.64583333333333337</v>
      </c>
      <c r="C302" s="18" t="s">
        <v>335</v>
      </c>
      <c r="D302" s="18">
        <v>0</v>
      </c>
      <c r="E302" s="18">
        <v>0</v>
      </c>
      <c r="F302" s="18">
        <v>1</v>
      </c>
      <c r="G302" s="18">
        <v>1</v>
      </c>
      <c r="H302" s="18" t="s">
        <v>135</v>
      </c>
      <c r="I302" s="18" t="s">
        <v>136</v>
      </c>
      <c r="J302" s="18" t="s">
        <v>1209</v>
      </c>
      <c r="K302" s="18" t="s">
        <v>1210</v>
      </c>
      <c r="L302" s="18" t="s">
        <v>1211</v>
      </c>
      <c r="M302" s="18" t="s">
        <v>21</v>
      </c>
      <c r="N302" s="21" t="s">
        <v>1856</v>
      </c>
    </row>
    <row r="303" spans="1:14" x14ac:dyDescent="0.25">
      <c r="A303" s="19">
        <v>41570</v>
      </c>
      <c r="B303" s="20">
        <v>0.4375</v>
      </c>
      <c r="C303" s="18" t="s">
        <v>238</v>
      </c>
      <c r="D303" s="18">
        <v>0</v>
      </c>
      <c r="E303" s="18">
        <v>0</v>
      </c>
      <c r="F303" s="18">
        <v>1</v>
      </c>
      <c r="G303" s="18">
        <v>0</v>
      </c>
      <c r="H303" s="18" t="s">
        <v>16</v>
      </c>
      <c r="I303" s="18" t="s">
        <v>17</v>
      </c>
      <c r="J303" s="18" t="s">
        <v>360</v>
      </c>
      <c r="K303" s="18" t="s">
        <v>361</v>
      </c>
      <c r="L303" s="18" t="s">
        <v>362</v>
      </c>
      <c r="M303" s="18" t="s">
        <v>51</v>
      </c>
      <c r="N303" s="21" t="s">
        <v>1856</v>
      </c>
    </row>
    <row r="304" spans="1:14" x14ac:dyDescent="0.25">
      <c r="A304" s="19">
        <v>41570</v>
      </c>
      <c r="B304" s="20">
        <v>0.45833333333333331</v>
      </c>
      <c r="C304" s="18" t="s">
        <v>238</v>
      </c>
      <c r="D304" s="18">
        <v>0</v>
      </c>
      <c r="E304" s="18">
        <v>0</v>
      </c>
      <c r="F304" s="18">
        <v>1</v>
      </c>
      <c r="G304" s="18">
        <v>0</v>
      </c>
      <c r="H304" s="18" t="s">
        <v>16</v>
      </c>
      <c r="I304" s="18" t="s">
        <v>17</v>
      </c>
      <c r="J304" s="18" t="s">
        <v>360</v>
      </c>
      <c r="K304" s="18" t="s">
        <v>361</v>
      </c>
      <c r="L304" s="18" t="s">
        <v>362</v>
      </c>
      <c r="M304" s="18" t="s">
        <v>51</v>
      </c>
      <c r="N304" s="21" t="s">
        <v>1856</v>
      </c>
    </row>
    <row r="305" spans="1:14" x14ac:dyDescent="0.25">
      <c r="A305" s="19">
        <v>41570</v>
      </c>
      <c r="B305" s="20">
        <v>0.5</v>
      </c>
      <c r="C305" s="18" t="s">
        <v>715</v>
      </c>
      <c r="D305" s="18">
        <v>0</v>
      </c>
      <c r="E305" s="18">
        <v>0</v>
      </c>
      <c r="F305" s="18">
        <v>1</v>
      </c>
      <c r="G305" s="18">
        <v>0</v>
      </c>
      <c r="H305" s="18" t="s">
        <v>39</v>
      </c>
      <c r="I305" s="18" t="s">
        <v>40</v>
      </c>
      <c r="J305" s="18" t="s">
        <v>885</v>
      </c>
      <c r="K305" s="18" t="s">
        <v>886</v>
      </c>
      <c r="L305" s="18" t="s">
        <v>887</v>
      </c>
      <c r="M305" s="18" t="s">
        <v>51</v>
      </c>
      <c r="N305" s="21" t="s">
        <v>1856</v>
      </c>
    </row>
    <row r="306" spans="1:14" x14ac:dyDescent="0.25">
      <c r="A306" s="19">
        <v>41570</v>
      </c>
      <c r="B306" s="20">
        <v>0.52083333333333337</v>
      </c>
      <c r="C306" s="18" t="s">
        <v>715</v>
      </c>
      <c r="D306" s="18">
        <v>0</v>
      </c>
      <c r="E306" s="18">
        <v>0</v>
      </c>
      <c r="F306" s="18">
        <v>1</v>
      </c>
      <c r="G306" s="18">
        <v>0</v>
      </c>
      <c r="H306" s="18" t="s">
        <v>39</v>
      </c>
      <c r="I306" s="18" t="s">
        <v>40</v>
      </c>
      <c r="J306" s="18" t="s">
        <v>885</v>
      </c>
      <c r="K306" s="18" t="s">
        <v>886</v>
      </c>
      <c r="L306" s="18" t="s">
        <v>887</v>
      </c>
      <c r="M306" s="18" t="s">
        <v>51</v>
      </c>
      <c r="N306" s="21" t="s">
        <v>1856</v>
      </c>
    </row>
    <row r="307" spans="1:14" x14ac:dyDescent="0.25">
      <c r="A307" s="19">
        <v>41570</v>
      </c>
      <c r="B307" s="20">
        <v>0.66666666666666663</v>
      </c>
      <c r="C307" s="18" t="s">
        <v>245</v>
      </c>
      <c r="D307" s="18">
        <v>0</v>
      </c>
      <c r="E307" s="18">
        <v>0</v>
      </c>
      <c r="F307" s="18">
        <v>1</v>
      </c>
      <c r="G307" s="18">
        <v>0</v>
      </c>
      <c r="H307" s="18" t="s">
        <v>39</v>
      </c>
      <c r="I307" s="18" t="s">
        <v>40</v>
      </c>
      <c r="J307" s="18" t="s">
        <v>41</v>
      </c>
      <c r="K307" s="18" t="s">
        <v>42</v>
      </c>
      <c r="L307" s="18" t="s">
        <v>43</v>
      </c>
      <c r="M307" s="18" t="s">
        <v>25</v>
      </c>
      <c r="N307" s="21" t="s">
        <v>1856</v>
      </c>
    </row>
    <row r="308" spans="1:14" x14ac:dyDescent="0.25">
      <c r="A308" s="19">
        <v>41570</v>
      </c>
      <c r="B308" s="20">
        <v>0.66666666666666663</v>
      </c>
      <c r="C308" s="18" t="s">
        <v>898</v>
      </c>
      <c r="D308" s="18">
        <v>0</v>
      </c>
      <c r="E308" s="18">
        <v>0</v>
      </c>
      <c r="F308" s="18">
        <v>1</v>
      </c>
      <c r="G308" s="18">
        <v>0</v>
      </c>
      <c r="H308" s="18" t="s">
        <v>135</v>
      </c>
      <c r="I308" s="18" t="s">
        <v>136</v>
      </c>
      <c r="J308" s="18" t="s">
        <v>174</v>
      </c>
      <c r="K308" s="18" t="s">
        <v>175</v>
      </c>
      <c r="L308" s="18" t="s">
        <v>176</v>
      </c>
      <c r="M308" s="18" t="s">
        <v>29</v>
      </c>
      <c r="N308" s="21" t="s">
        <v>1856</v>
      </c>
    </row>
    <row r="309" spans="1:14" x14ac:dyDescent="0.25">
      <c r="A309" s="19">
        <v>41570</v>
      </c>
      <c r="B309" s="20">
        <v>0.70833333333333337</v>
      </c>
      <c r="C309" s="18" t="s">
        <v>284</v>
      </c>
      <c r="D309" s="18">
        <v>0</v>
      </c>
      <c r="E309" s="18">
        <v>0</v>
      </c>
      <c r="F309" s="18">
        <v>1</v>
      </c>
      <c r="G309" s="18">
        <v>0</v>
      </c>
      <c r="H309" s="18" t="s">
        <v>135</v>
      </c>
      <c r="I309" s="18" t="s">
        <v>136</v>
      </c>
      <c r="J309" s="18" t="s">
        <v>522</v>
      </c>
      <c r="K309" s="18" t="s">
        <v>27</v>
      </c>
      <c r="L309" s="18" t="s">
        <v>523</v>
      </c>
      <c r="M309" s="18" t="s">
        <v>29</v>
      </c>
      <c r="N309" s="21" t="s">
        <v>1856</v>
      </c>
    </row>
    <row r="310" spans="1:14" x14ac:dyDescent="0.25">
      <c r="A310" s="19">
        <v>41571</v>
      </c>
      <c r="B310" s="20">
        <v>0.58333333333333337</v>
      </c>
      <c r="C310" s="18" t="s">
        <v>715</v>
      </c>
      <c r="D310" s="18">
        <v>0</v>
      </c>
      <c r="E310" s="18">
        <v>0</v>
      </c>
      <c r="F310" s="18">
        <v>1</v>
      </c>
      <c r="G310" s="18">
        <v>0</v>
      </c>
      <c r="H310" s="18" t="s">
        <v>39</v>
      </c>
      <c r="I310" s="18" t="s">
        <v>40</v>
      </c>
      <c r="J310" s="18" t="s">
        <v>885</v>
      </c>
      <c r="K310" s="18" t="s">
        <v>886</v>
      </c>
      <c r="L310" s="18" t="s">
        <v>887</v>
      </c>
      <c r="M310" s="18" t="s">
        <v>51</v>
      </c>
      <c r="N310" s="21" t="s">
        <v>1856</v>
      </c>
    </row>
    <row r="311" spans="1:14" x14ac:dyDescent="0.25">
      <c r="A311" s="19">
        <v>41571</v>
      </c>
      <c r="B311" s="20">
        <v>0.60416666666666663</v>
      </c>
      <c r="C311" s="18" t="s">
        <v>715</v>
      </c>
      <c r="D311" s="18">
        <v>0</v>
      </c>
      <c r="E311" s="18">
        <v>0</v>
      </c>
      <c r="F311" s="18">
        <v>1</v>
      </c>
      <c r="G311" s="18">
        <v>0</v>
      </c>
      <c r="H311" s="18" t="s">
        <v>39</v>
      </c>
      <c r="I311" s="18" t="s">
        <v>40</v>
      </c>
      <c r="J311" s="18" t="s">
        <v>885</v>
      </c>
      <c r="K311" s="18" t="s">
        <v>886</v>
      </c>
      <c r="L311" s="18" t="s">
        <v>887</v>
      </c>
      <c r="M311" s="18" t="s">
        <v>51</v>
      </c>
      <c r="N311" s="21" t="s">
        <v>1856</v>
      </c>
    </row>
    <row r="312" spans="1:14" x14ac:dyDescent="0.25">
      <c r="A312" s="19">
        <v>41571</v>
      </c>
      <c r="B312" s="20">
        <v>0.6875</v>
      </c>
      <c r="C312" s="18" t="s">
        <v>273</v>
      </c>
      <c r="D312" s="18">
        <v>0</v>
      </c>
      <c r="E312" s="18">
        <v>0</v>
      </c>
      <c r="F312" s="18">
        <v>1</v>
      </c>
      <c r="G312" s="18">
        <v>0</v>
      </c>
      <c r="H312" s="18" t="s">
        <v>39</v>
      </c>
      <c r="I312" s="18" t="s">
        <v>40</v>
      </c>
      <c r="J312" s="18" t="s">
        <v>718</v>
      </c>
      <c r="K312" s="18" t="s">
        <v>719</v>
      </c>
      <c r="L312" s="18" t="s">
        <v>720</v>
      </c>
      <c r="M312" s="18" t="s">
        <v>55</v>
      </c>
      <c r="N312" s="21" t="s">
        <v>1856</v>
      </c>
    </row>
    <row r="313" spans="1:14" x14ac:dyDescent="0.25">
      <c r="A313" s="19">
        <v>41571</v>
      </c>
      <c r="B313" s="20">
        <v>0.6875</v>
      </c>
      <c r="C313" s="18" t="s">
        <v>250</v>
      </c>
      <c r="D313" s="18">
        <v>0</v>
      </c>
      <c r="E313" s="18">
        <v>0</v>
      </c>
      <c r="F313" s="18">
        <v>1</v>
      </c>
      <c r="G313" s="18">
        <v>0</v>
      </c>
      <c r="H313" s="18" t="s">
        <v>81</v>
      </c>
      <c r="I313" s="18" t="s">
        <v>82</v>
      </c>
      <c r="J313" s="18" t="s">
        <v>363</v>
      </c>
      <c r="K313" s="18" t="s">
        <v>364</v>
      </c>
      <c r="L313" s="18" t="s">
        <v>365</v>
      </c>
      <c r="M313" s="18" t="s">
        <v>21</v>
      </c>
      <c r="N313" s="21" t="s">
        <v>1856</v>
      </c>
    </row>
    <row r="314" spans="1:14" x14ac:dyDescent="0.25">
      <c r="A314" s="19">
        <v>41571</v>
      </c>
      <c r="B314" s="20">
        <v>0.6875</v>
      </c>
      <c r="C314" s="18" t="s">
        <v>264</v>
      </c>
      <c r="D314" s="18">
        <v>0</v>
      </c>
      <c r="E314" s="18">
        <v>0</v>
      </c>
      <c r="F314" s="18">
        <v>1</v>
      </c>
      <c r="G314" s="18">
        <v>0</v>
      </c>
      <c r="H314" s="18" t="s">
        <v>95</v>
      </c>
      <c r="I314" s="18" t="s">
        <v>96</v>
      </c>
      <c r="J314" s="18" t="s">
        <v>832</v>
      </c>
      <c r="K314" s="18" t="s">
        <v>833</v>
      </c>
      <c r="L314" s="18" t="s">
        <v>834</v>
      </c>
      <c r="M314" s="18" t="s">
        <v>29</v>
      </c>
      <c r="N314" s="21" t="s">
        <v>1856</v>
      </c>
    </row>
    <row r="315" spans="1:14" x14ac:dyDescent="0.25">
      <c r="A315" s="19">
        <v>41571</v>
      </c>
      <c r="B315" s="20">
        <v>0.72916666666666663</v>
      </c>
      <c r="C315" s="18" t="s">
        <v>241</v>
      </c>
      <c r="D315" s="18">
        <v>0</v>
      </c>
      <c r="E315" s="18">
        <v>0</v>
      </c>
      <c r="F315" s="18">
        <v>1</v>
      </c>
      <c r="G315" s="18">
        <v>0</v>
      </c>
      <c r="H315" s="18" t="s">
        <v>57</v>
      </c>
      <c r="I315" s="18" t="s">
        <v>58</v>
      </c>
      <c r="J315" s="18" t="s">
        <v>124</v>
      </c>
      <c r="K315" s="18" t="s">
        <v>125</v>
      </c>
      <c r="L315" s="18" t="s">
        <v>126</v>
      </c>
      <c r="M315" s="18" t="s">
        <v>21</v>
      </c>
      <c r="N315" s="21" t="s">
        <v>1856</v>
      </c>
    </row>
    <row r="316" spans="1:14" x14ac:dyDescent="0.25">
      <c r="A316" s="19">
        <v>41575</v>
      </c>
      <c r="B316" s="20">
        <v>0.45833333333333331</v>
      </c>
      <c r="C316" s="18" t="s">
        <v>299</v>
      </c>
      <c r="D316" s="18">
        <v>0</v>
      </c>
      <c r="E316" s="18">
        <v>0</v>
      </c>
      <c r="F316" s="18">
        <v>1</v>
      </c>
      <c r="G316" s="18">
        <v>0</v>
      </c>
      <c r="H316" s="18" t="s">
        <v>57</v>
      </c>
      <c r="I316" s="18" t="s">
        <v>58</v>
      </c>
      <c r="J316" s="18" t="s">
        <v>165</v>
      </c>
      <c r="K316" s="18" t="s">
        <v>564</v>
      </c>
      <c r="L316" s="18" t="s">
        <v>565</v>
      </c>
      <c r="M316" s="18" t="s">
        <v>21</v>
      </c>
      <c r="N316" s="21" t="s">
        <v>1856</v>
      </c>
    </row>
    <row r="317" spans="1:14" x14ac:dyDescent="0.25">
      <c r="A317" s="19">
        <v>41575</v>
      </c>
      <c r="B317" s="20">
        <v>0.47916666666666669</v>
      </c>
      <c r="C317" s="18" t="s">
        <v>299</v>
      </c>
      <c r="D317" s="18">
        <v>0</v>
      </c>
      <c r="E317" s="18">
        <v>0</v>
      </c>
      <c r="F317" s="18">
        <v>1</v>
      </c>
      <c r="G317" s="18">
        <v>0</v>
      </c>
      <c r="H317" s="18" t="s">
        <v>57</v>
      </c>
      <c r="I317" s="18" t="s">
        <v>58</v>
      </c>
      <c r="J317" s="18" t="s">
        <v>165</v>
      </c>
      <c r="K317" s="18" t="s">
        <v>564</v>
      </c>
      <c r="L317" s="18" t="s">
        <v>565</v>
      </c>
      <c r="M317" s="18" t="s">
        <v>21</v>
      </c>
      <c r="N317" s="21" t="s">
        <v>1856</v>
      </c>
    </row>
    <row r="318" spans="1:14" x14ac:dyDescent="0.25">
      <c r="A318" s="19">
        <v>41575</v>
      </c>
      <c r="B318" s="20">
        <v>0.58333333333333337</v>
      </c>
      <c r="C318" s="18" t="s">
        <v>250</v>
      </c>
      <c r="D318" s="18">
        <v>0</v>
      </c>
      <c r="E318" s="18">
        <v>0</v>
      </c>
      <c r="F318" s="18">
        <v>1</v>
      </c>
      <c r="G318" s="18">
        <v>0</v>
      </c>
      <c r="H318" s="18" t="s">
        <v>57</v>
      </c>
      <c r="I318" s="18" t="s">
        <v>58</v>
      </c>
      <c r="J318" s="18" t="s">
        <v>220</v>
      </c>
      <c r="K318" s="18" t="s">
        <v>221</v>
      </c>
      <c r="L318" s="18" t="s">
        <v>222</v>
      </c>
      <c r="M318" s="18" t="s">
        <v>29</v>
      </c>
      <c r="N318" s="21" t="s">
        <v>1856</v>
      </c>
    </row>
    <row r="319" spans="1:14" x14ac:dyDescent="0.25">
      <c r="A319" s="19">
        <v>41575</v>
      </c>
      <c r="B319" s="20">
        <v>0.79166666666666663</v>
      </c>
      <c r="C319" s="18" t="s">
        <v>236</v>
      </c>
      <c r="D319" s="18">
        <v>0</v>
      </c>
      <c r="E319" s="18">
        <v>0</v>
      </c>
      <c r="F319" s="18">
        <v>1</v>
      </c>
      <c r="G319" s="18">
        <v>0</v>
      </c>
      <c r="H319" s="18" t="s">
        <v>16</v>
      </c>
      <c r="I319" s="18" t="s">
        <v>17</v>
      </c>
      <c r="J319" s="18" t="s">
        <v>1214</v>
      </c>
      <c r="K319" s="18" t="s">
        <v>1215</v>
      </c>
      <c r="L319" s="18" t="s">
        <v>1216</v>
      </c>
      <c r="M319" s="18" t="s">
        <v>29</v>
      </c>
      <c r="N319" s="21" t="s">
        <v>1856</v>
      </c>
    </row>
    <row r="320" spans="1:14" x14ac:dyDescent="0.25">
      <c r="A320" s="19">
        <v>41575</v>
      </c>
      <c r="B320" s="20">
        <v>0.79166666666666663</v>
      </c>
      <c r="C320" s="18" t="s">
        <v>257</v>
      </c>
      <c r="D320" s="18">
        <v>0</v>
      </c>
      <c r="E320" s="18">
        <v>0</v>
      </c>
      <c r="F320" s="18">
        <v>1</v>
      </c>
      <c r="G320" s="18">
        <v>0</v>
      </c>
      <c r="H320" s="18" t="s">
        <v>81</v>
      </c>
      <c r="I320" s="18" t="s">
        <v>82</v>
      </c>
      <c r="J320" s="18" t="s">
        <v>545</v>
      </c>
      <c r="K320" s="18" t="s">
        <v>546</v>
      </c>
      <c r="L320" s="18" t="s">
        <v>547</v>
      </c>
      <c r="M320" s="18" t="s">
        <v>21</v>
      </c>
      <c r="N320" s="21" t="s">
        <v>1856</v>
      </c>
    </row>
    <row r="321" spans="1:14" x14ac:dyDescent="0.25">
      <c r="A321" s="19">
        <v>41575</v>
      </c>
      <c r="B321" s="20">
        <v>0.8125</v>
      </c>
      <c r="C321" s="18" t="s">
        <v>236</v>
      </c>
      <c r="D321" s="18">
        <v>0</v>
      </c>
      <c r="E321" s="18">
        <v>0</v>
      </c>
      <c r="F321" s="18">
        <v>1</v>
      </c>
      <c r="G321" s="18">
        <v>0</v>
      </c>
      <c r="H321" s="18" t="s">
        <v>16</v>
      </c>
      <c r="I321" s="18" t="s">
        <v>17</v>
      </c>
      <c r="J321" s="18" t="s">
        <v>1214</v>
      </c>
      <c r="K321" s="18" t="s">
        <v>1215</v>
      </c>
      <c r="L321" s="18" t="s">
        <v>1216</v>
      </c>
      <c r="M321" s="18" t="s">
        <v>29</v>
      </c>
      <c r="N321" s="21" t="s">
        <v>1856</v>
      </c>
    </row>
    <row r="322" spans="1:14" x14ac:dyDescent="0.25">
      <c r="A322" s="19">
        <v>41576</v>
      </c>
      <c r="B322" s="20">
        <v>0.60416666666666663</v>
      </c>
      <c r="C322" s="18" t="s">
        <v>255</v>
      </c>
      <c r="D322" s="18">
        <v>0</v>
      </c>
      <c r="E322" s="18">
        <v>0</v>
      </c>
      <c r="F322" s="18">
        <v>1</v>
      </c>
      <c r="G322" s="18">
        <v>0</v>
      </c>
      <c r="H322" s="18" t="s">
        <v>14</v>
      </c>
      <c r="I322" s="18" t="s">
        <v>15</v>
      </c>
      <c r="J322" s="18" t="s">
        <v>230</v>
      </c>
      <c r="K322" s="18" t="s">
        <v>231</v>
      </c>
      <c r="L322" s="18" t="s">
        <v>232</v>
      </c>
      <c r="M322" s="18" t="s">
        <v>29</v>
      </c>
      <c r="N322" s="21" t="s">
        <v>1856</v>
      </c>
    </row>
    <row r="323" spans="1:14" x14ac:dyDescent="0.25">
      <c r="A323" s="19">
        <v>41576</v>
      </c>
      <c r="B323" s="20">
        <v>0.6875</v>
      </c>
      <c r="C323" s="18" t="s">
        <v>247</v>
      </c>
      <c r="D323" s="18">
        <v>0</v>
      </c>
      <c r="E323" s="18">
        <v>0</v>
      </c>
      <c r="F323" s="18">
        <v>1</v>
      </c>
      <c r="G323" s="18">
        <v>1</v>
      </c>
      <c r="H323" s="18" t="s">
        <v>39</v>
      </c>
      <c r="I323" s="18" t="s">
        <v>40</v>
      </c>
      <c r="J323" s="18" t="s">
        <v>1217</v>
      </c>
      <c r="K323" s="18" t="s">
        <v>1218</v>
      </c>
      <c r="L323" s="18" t="s">
        <v>1219</v>
      </c>
      <c r="M323" s="18" t="s">
        <v>55</v>
      </c>
      <c r="N323" s="21" t="s">
        <v>1856</v>
      </c>
    </row>
    <row r="324" spans="1:14" x14ac:dyDescent="0.25">
      <c r="A324" s="19">
        <v>41576</v>
      </c>
      <c r="B324" s="20">
        <v>0.70833333333333337</v>
      </c>
      <c r="C324" s="18" t="s">
        <v>715</v>
      </c>
      <c r="D324" s="18">
        <v>0</v>
      </c>
      <c r="E324" s="18">
        <v>0</v>
      </c>
      <c r="F324" s="18">
        <v>1</v>
      </c>
      <c r="G324" s="18">
        <v>0</v>
      </c>
      <c r="H324" s="18" t="s">
        <v>39</v>
      </c>
      <c r="I324" s="18" t="s">
        <v>40</v>
      </c>
      <c r="J324" s="18" t="s">
        <v>48</v>
      </c>
      <c r="K324" s="18" t="s">
        <v>49</v>
      </c>
      <c r="L324" s="18" t="s">
        <v>50</v>
      </c>
      <c r="M324" s="18" t="s">
        <v>51</v>
      </c>
      <c r="N324" s="21" t="s">
        <v>1856</v>
      </c>
    </row>
    <row r="325" spans="1:14" x14ac:dyDescent="0.25">
      <c r="A325" s="19">
        <v>41576</v>
      </c>
      <c r="B325" s="20">
        <v>0.72916666666666663</v>
      </c>
      <c r="C325" s="18" t="s">
        <v>715</v>
      </c>
      <c r="D325" s="18">
        <v>0</v>
      </c>
      <c r="E325" s="18">
        <v>0</v>
      </c>
      <c r="F325" s="18">
        <v>1</v>
      </c>
      <c r="G325" s="18">
        <v>0</v>
      </c>
      <c r="H325" s="18" t="s">
        <v>39</v>
      </c>
      <c r="I325" s="18" t="s">
        <v>40</v>
      </c>
      <c r="J325" s="18" t="s">
        <v>48</v>
      </c>
      <c r="K325" s="18" t="s">
        <v>49</v>
      </c>
      <c r="L325" s="18" t="s">
        <v>50</v>
      </c>
      <c r="M325" s="18" t="s">
        <v>51</v>
      </c>
      <c r="N325" s="21" t="s">
        <v>1856</v>
      </c>
    </row>
    <row r="326" spans="1:14" x14ac:dyDescent="0.25">
      <c r="A326" s="19">
        <v>41576</v>
      </c>
      <c r="B326" s="20">
        <v>0.75</v>
      </c>
      <c r="C326" s="18" t="s">
        <v>245</v>
      </c>
      <c r="D326" s="18">
        <v>0</v>
      </c>
      <c r="E326" s="18">
        <v>0</v>
      </c>
      <c r="F326" s="18">
        <v>1</v>
      </c>
      <c r="G326" s="18">
        <v>0</v>
      </c>
      <c r="H326" s="18" t="s">
        <v>39</v>
      </c>
      <c r="I326" s="18" t="s">
        <v>40</v>
      </c>
      <c r="J326" s="18" t="s">
        <v>41</v>
      </c>
      <c r="K326" s="18" t="s">
        <v>42</v>
      </c>
      <c r="L326" s="18" t="s">
        <v>43</v>
      </c>
      <c r="M326" s="18" t="s">
        <v>25</v>
      </c>
      <c r="N326" s="21" t="s">
        <v>1856</v>
      </c>
    </row>
    <row r="327" spans="1:14" x14ac:dyDescent="0.25">
      <c r="A327" s="19">
        <v>41576</v>
      </c>
      <c r="B327" s="20">
        <v>0.77083333333333337</v>
      </c>
      <c r="C327" s="18" t="s">
        <v>245</v>
      </c>
      <c r="D327" s="18">
        <v>0</v>
      </c>
      <c r="E327" s="18">
        <v>0</v>
      </c>
      <c r="F327" s="18">
        <v>1</v>
      </c>
      <c r="G327" s="18">
        <v>0</v>
      </c>
      <c r="H327" s="18" t="s">
        <v>39</v>
      </c>
      <c r="I327" s="18" t="s">
        <v>40</v>
      </c>
      <c r="J327" s="18" t="s">
        <v>41</v>
      </c>
      <c r="K327" s="18" t="s">
        <v>42</v>
      </c>
      <c r="L327" s="18" t="s">
        <v>43</v>
      </c>
      <c r="M327" s="18" t="s">
        <v>25</v>
      </c>
      <c r="N327" s="21" t="s">
        <v>1856</v>
      </c>
    </row>
    <row r="328" spans="1:14" x14ac:dyDescent="0.25">
      <c r="A328" s="19">
        <v>41577</v>
      </c>
      <c r="B328" s="20">
        <v>0.625</v>
      </c>
      <c r="C328" s="18" t="s">
        <v>250</v>
      </c>
      <c r="D328" s="18">
        <v>0</v>
      </c>
      <c r="E328" s="18">
        <v>0</v>
      </c>
      <c r="F328" s="18">
        <v>1</v>
      </c>
      <c r="G328" s="18">
        <v>0</v>
      </c>
      <c r="H328" s="18" t="s">
        <v>81</v>
      </c>
      <c r="I328" s="18" t="s">
        <v>82</v>
      </c>
      <c r="J328" s="18" t="s">
        <v>95</v>
      </c>
      <c r="K328" s="18" t="s">
        <v>431</v>
      </c>
      <c r="L328" s="18" t="s">
        <v>432</v>
      </c>
      <c r="M328" s="18" t="s">
        <v>25</v>
      </c>
      <c r="N328" s="21" t="s">
        <v>1856</v>
      </c>
    </row>
    <row r="329" spans="1:14" x14ac:dyDescent="0.25">
      <c r="A329" s="19">
        <v>41578</v>
      </c>
      <c r="B329" s="20">
        <v>0.45833333333333331</v>
      </c>
      <c r="C329" s="18" t="s">
        <v>255</v>
      </c>
      <c r="D329" s="18">
        <v>0</v>
      </c>
      <c r="E329" s="18">
        <v>0</v>
      </c>
      <c r="F329" s="18">
        <v>1</v>
      </c>
      <c r="G329" s="18">
        <v>0</v>
      </c>
      <c r="H329" s="18" t="s">
        <v>81</v>
      </c>
      <c r="I329" s="18" t="s">
        <v>82</v>
      </c>
      <c r="J329" s="18" t="s">
        <v>135</v>
      </c>
      <c r="K329" s="18" t="s">
        <v>1220</v>
      </c>
      <c r="L329" s="18" t="s">
        <v>1221</v>
      </c>
      <c r="M329" s="18" t="s">
        <v>29</v>
      </c>
      <c r="N329" s="21" t="s">
        <v>1856</v>
      </c>
    </row>
    <row r="330" spans="1:14" x14ac:dyDescent="0.25">
      <c r="A330" s="19">
        <v>41578</v>
      </c>
      <c r="B330" s="20">
        <v>0.47916666666666669</v>
      </c>
      <c r="C330" s="18" t="s">
        <v>250</v>
      </c>
      <c r="D330" s="18">
        <v>0</v>
      </c>
      <c r="E330" s="18">
        <v>0</v>
      </c>
      <c r="F330" s="18">
        <v>1</v>
      </c>
      <c r="G330" s="18">
        <v>0</v>
      </c>
      <c r="H330" s="18" t="s">
        <v>81</v>
      </c>
      <c r="I330" s="18" t="s">
        <v>82</v>
      </c>
      <c r="J330" s="18" t="s">
        <v>837</v>
      </c>
      <c r="K330" s="18" t="s">
        <v>838</v>
      </c>
      <c r="L330" s="18" t="s">
        <v>839</v>
      </c>
      <c r="M330" s="18" t="s">
        <v>21</v>
      </c>
      <c r="N330" s="21" t="s">
        <v>1856</v>
      </c>
    </row>
    <row r="331" spans="1:14" x14ac:dyDescent="0.25">
      <c r="A331" s="19">
        <v>41578</v>
      </c>
      <c r="B331" s="20">
        <v>0.70833333333333337</v>
      </c>
      <c r="C331" s="18" t="s">
        <v>268</v>
      </c>
      <c r="D331" s="18">
        <v>0</v>
      </c>
      <c r="E331" s="18">
        <v>0</v>
      </c>
      <c r="F331" s="18">
        <v>1</v>
      </c>
      <c r="G331" s="18">
        <v>0</v>
      </c>
      <c r="H331" s="18" t="s">
        <v>57</v>
      </c>
      <c r="I331" s="18" t="s">
        <v>58</v>
      </c>
      <c r="J331" s="18" t="s">
        <v>1222</v>
      </c>
      <c r="K331" s="18" t="s">
        <v>1223</v>
      </c>
      <c r="L331" s="18" t="s">
        <v>1224</v>
      </c>
      <c r="M331" s="18" t="s">
        <v>29</v>
      </c>
      <c r="N331" s="21" t="s">
        <v>1856</v>
      </c>
    </row>
    <row r="332" spans="1:14" x14ac:dyDescent="0.25">
      <c r="A332" s="19">
        <v>41582</v>
      </c>
      <c r="B332" s="20">
        <v>0.5</v>
      </c>
      <c r="C332" s="18" t="s">
        <v>257</v>
      </c>
      <c r="D332" s="18">
        <v>0</v>
      </c>
      <c r="E332" s="18">
        <v>0</v>
      </c>
      <c r="F332" s="18">
        <v>1</v>
      </c>
      <c r="G332" s="18">
        <v>0</v>
      </c>
      <c r="H332" s="18" t="s">
        <v>135</v>
      </c>
      <c r="I332" s="18" t="s">
        <v>136</v>
      </c>
      <c r="J332" s="18" t="s">
        <v>165</v>
      </c>
      <c r="K332" s="18" t="s">
        <v>564</v>
      </c>
      <c r="L332" s="18" t="s">
        <v>565</v>
      </c>
      <c r="M332" s="18" t="s">
        <v>21</v>
      </c>
      <c r="N332" s="21" t="s">
        <v>1856</v>
      </c>
    </row>
    <row r="333" spans="1:14" x14ac:dyDescent="0.25">
      <c r="A333" s="19">
        <v>41582</v>
      </c>
      <c r="B333" s="20">
        <v>0.54166666666666663</v>
      </c>
      <c r="C333" s="18" t="s">
        <v>433</v>
      </c>
      <c r="D333" s="18">
        <v>0</v>
      </c>
      <c r="E333" s="18">
        <v>0</v>
      </c>
      <c r="F333" s="18">
        <v>1</v>
      </c>
      <c r="G333" s="18">
        <v>0</v>
      </c>
      <c r="H333" s="18" t="s">
        <v>140</v>
      </c>
      <c r="I333" s="18" t="s">
        <v>141</v>
      </c>
      <c r="J333" s="18" t="s">
        <v>517</v>
      </c>
      <c r="K333" s="18" t="s">
        <v>518</v>
      </c>
      <c r="L333" s="18" t="s">
        <v>519</v>
      </c>
      <c r="M333" s="18" t="s">
        <v>25</v>
      </c>
      <c r="N333" s="21" t="s">
        <v>1856</v>
      </c>
    </row>
    <row r="334" spans="1:14" x14ac:dyDescent="0.25">
      <c r="A334" s="19">
        <v>41582</v>
      </c>
      <c r="B334" s="20">
        <v>0.5625</v>
      </c>
      <c r="C334" s="18" t="s">
        <v>433</v>
      </c>
      <c r="D334" s="18">
        <v>0</v>
      </c>
      <c r="E334" s="18">
        <v>0</v>
      </c>
      <c r="F334" s="18">
        <v>1</v>
      </c>
      <c r="G334" s="18">
        <v>0</v>
      </c>
      <c r="H334" s="18" t="s">
        <v>140</v>
      </c>
      <c r="I334" s="18" t="s">
        <v>141</v>
      </c>
      <c r="J334" s="18" t="s">
        <v>517</v>
      </c>
      <c r="K334" s="18" t="s">
        <v>518</v>
      </c>
      <c r="L334" s="18" t="s">
        <v>519</v>
      </c>
      <c r="M334" s="18" t="s">
        <v>25</v>
      </c>
      <c r="N334" s="21" t="s">
        <v>1856</v>
      </c>
    </row>
    <row r="335" spans="1:14" x14ac:dyDescent="0.25">
      <c r="A335" s="19">
        <v>41582</v>
      </c>
      <c r="B335" s="20">
        <v>0.79166666666666663</v>
      </c>
      <c r="C335" s="18" t="s">
        <v>255</v>
      </c>
      <c r="D335" s="18">
        <v>0</v>
      </c>
      <c r="E335" s="18">
        <v>0</v>
      </c>
      <c r="F335" s="18">
        <v>1</v>
      </c>
      <c r="G335" s="18">
        <v>0</v>
      </c>
      <c r="H335" s="18" t="s">
        <v>14</v>
      </c>
      <c r="I335" s="18" t="s">
        <v>15</v>
      </c>
      <c r="J335" s="18" t="s">
        <v>220</v>
      </c>
      <c r="K335" s="18" t="s">
        <v>221</v>
      </c>
      <c r="L335" s="18" t="s">
        <v>222</v>
      </c>
      <c r="M335" s="18" t="s">
        <v>29</v>
      </c>
      <c r="N335" s="21" t="s">
        <v>1856</v>
      </c>
    </row>
    <row r="336" spans="1:14" x14ac:dyDescent="0.25">
      <c r="A336" s="19">
        <v>41582</v>
      </c>
      <c r="B336" s="20">
        <v>0.8125</v>
      </c>
      <c r="C336" s="18" t="s">
        <v>255</v>
      </c>
      <c r="D336" s="18">
        <v>0</v>
      </c>
      <c r="E336" s="18">
        <v>0</v>
      </c>
      <c r="F336" s="18">
        <v>1</v>
      </c>
      <c r="G336" s="18">
        <v>0</v>
      </c>
      <c r="H336" s="18" t="s">
        <v>14</v>
      </c>
      <c r="I336" s="18" t="s">
        <v>15</v>
      </c>
      <c r="J336" s="18" t="s">
        <v>220</v>
      </c>
      <c r="K336" s="18" t="s">
        <v>221</v>
      </c>
      <c r="L336" s="18" t="s">
        <v>222</v>
      </c>
      <c r="M336" s="18" t="s">
        <v>29</v>
      </c>
      <c r="N336" s="21" t="s">
        <v>1856</v>
      </c>
    </row>
    <row r="337" spans="1:14" x14ac:dyDescent="0.25">
      <c r="A337" s="19">
        <v>41583</v>
      </c>
      <c r="B337" s="20">
        <v>0.70833333333333337</v>
      </c>
      <c r="C337" s="18" t="s">
        <v>715</v>
      </c>
      <c r="D337" s="18">
        <v>0</v>
      </c>
      <c r="E337" s="18">
        <v>0</v>
      </c>
      <c r="F337" s="18">
        <v>1</v>
      </c>
      <c r="G337" s="18">
        <v>0</v>
      </c>
      <c r="H337" s="18" t="s">
        <v>39</v>
      </c>
      <c r="I337" s="18" t="s">
        <v>40</v>
      </c>
      <c r="J337" s="18" t="s">
        <v>48</v>
      </c>
      <c r="K337" s="18" t="s">
        <v>49</v>
      </c>
      <c r="L337" s="18" t="s">
        <v>50</v>
      </c>
      <c r="M337" s="18" t="s">
        <v>51</v>
      </c>
      <c r="N337" s="21" t="s">
        <v>1856</v>
      </c>
    </row>
    <row r="338" spans="1:14" x14ac:dyDescent="0.25">
      <c r="A338" s="19">
        <v>41583</v>
      </c>
      <c r="B338" s="20">
        <v>0.72916666666666663</v>
      </c>
      <c r="C338" s="18" t="s">
        <v>715</v>
      </c>
      <c r="D338" s="18">
        <v>0</v>
      </c>
      <c r="E338" s="18">
        <v>0</v>
      </c>
      <c r="F338" s="18">
        <v>1</v>
      </c>
      <c r="G338" s="18">
        <v>0</v>
      </c>
      <c r="H338" s="18" t="s">
        <v>39</v>
      </c>
      <c r="I338" s="18" t="s">
        <v>40</v>
      </c>
      <c r="J338" s="18" t="s">
        <v>48</v>
      </c>
      <c r="K338" s="18" t="s">
        <v>49</v>
      </c>
      <c r="L338" s="18" t="s">
        <v>50</v>
      </c>
      <c r="M338" s="18" t="s">
        <v>51</v>
      </c>
      <c r="N338" s="21" t="s">
        <v>1856</v>
      </c>
    </row>
    <row r="339" spans="1:14" x14ac:dyDescent="0.25">
      <c r="A339" s="19">
        <v>41584</v>
      </c>
      <c r="B339" s="20">
        <v>0.5625</v>
      </c>
      <c r="C339" s="18" t="s">
        <v>287</v>
      </c>
      <c r="D339" s="18">
        <v>0</v>
      </c>
      <c r="E339" s="18">
        <v>0</v>
      </c>
      <c r="F339" s="18">
        <v>1</v>
      </c>
      <c r="G339" s="18">
        <v>0</v>
      </c>
      <c r="H339" s="18" t="s">
        <v>140</v>
      </c>
      <c r="I339" s="18" t="s">
        <v>141</v>
      </c>
      <c r="J339" s="18" t="s">
        <v>517</v>
      </c>
      <c r="K339" s="18" t="s">
        <v>518</v>
      </c>
      <c r="L339" s="18" t="s">
        <v>519</v>
      </c>
      <c r="M339" s="18" t="s">
        <v>25</v>
      </c>
      <c r="N339" s="21" t="s">
        <v>1856</v>
      </c>
    </row>
    <row r="340" spans="1:14" x14ac:dyDescent="0.25">
      <c r="A340" s="19">
        <v>41584</v>
      </c>
      <c r="B340" s="20">
        <v>0.5625</v>
      </c>
      <c r="C340" s="18" t="s">
        <v>241</v>
      </c>
      <c r="D340" s="18">
        <v>0</v>
      </c>
      <c r="E340" s="18">
        <v>0</v>
      </c>
      <c r="F340" s="18">
        <v>1</v>
      </c>
      <c r="G340" s="18">
        <v>0</v>
      </c>
      <c r="H340" s="18" t="s">
        <v>30</v>
      </c>
      <c r="I340" s="18" t="s">
        <v>31</v>
      </c>
      <c r="J340" s="18" t="s">
        <v>1067</v>
      </c>
      <c r="K340" s="18" t="s">
        <v>572</v>
      </c>
      <c r="L340" s="18" t="s">
        <v>1068</v>
      </c>
      <c r="M340" s="18" t="s">
        <v>21</v>
      </c>
      <c r="N340" s="21" t="s">
        <v>1856</v>
      </c>
    </row>
    <row r="341" spans="1:14" x14ac:dyDescent="0.25">
      <c r="A341" s="19">
        <v>41584</v>
      </c>
      <c r="B341" s="20">
        <v>0.60416666666666663</v>
      </c>
      <c r="C341" s="18" t="s">
        <v>715</v>
      </c>
      <c r="D341" s="18">
        <v>0</v>
      </c>
      <c r="E341" s="18">
        <v>0</v>
      </c>
      <c r="F341" s="18">
        <v>1</v>
      </c>
      <c r="G341" s="18">
        <v>0</v>
      </c>
      <c r="H341" s="18" t="s">
        <v>39</v>
      </c>
      <c r="I341" s="18" t="s">
        <v>40</v>
      </c>
      <c r="J341" s="18" t="s">
        <v>48</v>
      </c>
      <c r="K341" s="18" t="s">
        <v>49</v>
      </c>
      <c r="L341" s="18" t="s">
        <v>50</v>
      </c>
      <c r="M341" s="18" t="s">
        <v>51</v>
      </c>
      <c r="N341" s="21" t="s">
        <v>1856</v>
      </c>
    </row>
    <row r="342" spans="1:14" x14ac:dyDescent="0.25">
      <c r="A342" s="19">
        <v>41584</v>
      </c>
      <c r="B342" s="20">
        <v>0.625</v>
      </c>
      <c r="C342" s="18" t="s">
        <v>247</v>
      </c>
      <c r="D342" s="18">
        <v>0</v>
      </c>
      <c r="E342" s="18">
        <v>0</v>
      </c>
      <c r="F342" s="18">
        <v>1</v>
      </c>
      <c r="G342" s="18">
        <v>0</v>
      </c>
      <c r="H342" s="18" t="s">
        <v>39</v>
      </c>
      <c r="I342" s="18" t="s">
        <v>40</v>
      </c>
      <c r="J342" s="18" t="s">
        <v>1203</v>
      </c>
      <c r="K342" s="18" t="s">
        <v>1204</v>
      </c>
      <c r="L342" s="18" t="s">
        <v>1205</v>
      </c>
      <c r="M342" s="18" t="s">
        <v>51</v>
      </c>
      <c r="N342" s="21" t="s">
        <v>1856</v>
      </c>
    </row>
    <row r="343" spans="1:14" x14ac:dyDescent="0.25">
      <c r="A343" s="19">
        <v>41584</v>
      </c>
      <c r="B343" s="20">
        <v>0.64583333333333337</v>
      </c>
      <c r="C343" s="18" t="s">
        <v>715</v>
      </c>
      <c r="D343" s="18">
        <v>0</v>
      </c>
      <c r="E343" s="18">
        <v>0</v>
      </c>
      <c r="F343" s="18">
        <v>1</v>
      </c>
      <c r="G343" s="18">
        <v>0</v>
      </c>
      <c r="H343" s="18" t="s">
        <v>39</v>
      </c>
      <c r="I343" s="18" t="s">
        <v>40</v>
      </c>
      <c r="J343" s="18" t="s">
        <v>885</v>
      </c>
      <c r="K343" s="18" t="s">
        <v>886</v>
      </c>
      <c r="L343" s="18" t="s">
        <v>887</v>
      </c>
      <c r="M343" s="18" t="s">
        <v>51</v>
      </c>
      <c r="N343" s="21" t="s">
        <v>1856</v>
      </c>
    </row>
    <row r="344" spans="1:14" x14ac:dyDescent="0.25">
      <c r="A344" s="19">
        <v>41584</v>
      </c>
      <c r="B344" s="20">
        <v>0.66666666666666663</v>
      </c>
      <c r="C344" s="18" t="s">
        <v>715</v>
      </c>
      <c r="D344" s="18">
        <v>0</v>
      </c>
      <c r="E344" s="18">
        <v>0</v>
      </c>
      <c r="F344" s="18">
        <v>1</v>
      </c>
      <c r="G344" s="18">
        <v>0</v>
      </c>
      <c r="H344" s="18" t="s">
        <v>39</v>
      </c>
      <c r="I344" s="18" t="s">
        <v>40</v>
      </c>
      <c r="J344" s="18" t="s">
        <v>885</v>
      </c>
      <c r="K344" s="18" t="s">
        <v>886</v>
      </c>
      <c r="L344" s="18" t="s">
        <v>887</v>
      </c>
      <c r="M344" s="18" t="s">
        <v>51</v>
      </c>
      <c r="N344" s="21" t="s">
        <v>1856</v>
      </c>
    </row>
    <row r="345" spans="1:14" x14ac:dyDescent="0.25">
      <c r="A345" s="19">
        <v>41584</v>
      </c>
      <c r="B345" s="20">
        <v>0.6875</v>
      </c>
      <c r="C345" s="18" t="s">
        <v>286</v>
      </c>
      <c r="D345" s="18">
        <v>0</v>
      </c>
      <c r="E345" s="18">
        <v>0</v>
      </c>
      <c r="F345" s="18">
        <v>1</v>
      </c>
      <c r="G345" s="18">
        <v>0</v>
      </c>
      <c r="H345" s="18" t="s">
        <v>95</v>
      </c>
      <c r="I345" s="18" t="s">
        <v>96</v>
      </c>
      <c r="J345" s="18" t="s">
        <v>97</v>
      </c>
      <c r="K345" s="18" t="s">
        <v>98</v>
      </c>
      <c r="L345" s="18" t="s">
        <v>99</v>
      </c>
      <c r="M345" s="18" t="s">
        <v>25</v>
      </c>
      <c r="N345" s="21" t="s">
        <v>1856</v>
      </c>
    </row>
    <row r="346" spans="1:14" x14ac:dyDescent="0.25">
      <c r="A346" s="19">
        <v>41584</v>
      </c>
      <c r="B346" s="20">
        <v>0.70833333333333337</v>
      </c>
      <c r="C346" s="18" t="s">
        <v>286</v>
      </c>
      <c r="D346" s="18">
        <v>0</v>
      </c>
      <c r="E346" s="18">
        <v>0</v>
      </c>
      <c r="F346" s="18">
        <v>1</v>
      </c>
      <c r="G346" s="18">
        <v>0</v>
      </c>
      <c r="H346" s="18" t="s">
        <v>95</v>
      </c>
      <c r="I346" s="18" t="s">
        <v>96</v>
      </c>
      <c r="J346" s="18" t="s">
        <v>97</v>
      </c>
      <c r="K346" s="18" t="s">
        <v>98</v>
      </c>
      <c r="L346" s="18" t="s">
        <v>99</v>
      </c>
      <c r="M346" s="18" t="s">
        <v>25</v>
      </c>
      <c r="N346" s="21" t="s">
        <v>1856</v>
      </c>
    </row>
    <row r="347" spans="1:14" x14ac:dyDescent="0.25">
      <c r="A347" s="19">
        <v>41584</v>
      </c>
      <c r="B347" s="20">
        <v>0.75</v>
      </c>
      <c r="C347" s="18" t="s">
        <v>276</v>
      </c>
      <c r="D347" s="18">
        <v>0</v>
      </c>
      <c r="E347" s="18">
        <v>0</v>
      </c>
      <c r="F347" s="18">
        <v>1</v>
      </c>
      <c r="G347" s="18">
        <v>0</v>
      </c>
      <c r="H347" s="18" t="s">
        <v>57</v>
      </c>
      <c r="I347" s="18" t="s">
        <v>58</v>
      </c>
      <c r="J347" s="18" t="s">
        <v>41</v>
      </c>
      <c r="K347" s="18" t="s">
        <v>42</v>
      </c>
      <c r="L347" s="18" t="s">
        <v>43</v>
      </c>
      <c r="M347" s="18" t="s">
        <v>25</v>
      </c>
      <c r="N347" s="21" t="s">
        <v>1856</v>
      </c>
    </row>
    <row r="348" spans="1:14" x14ac:dyDescent="0.25">
      <c r="A348" s="19">
        <v>41584</v>
      </c>
      <c r="B348" s="20">
        <v>0.77083333333333337</v>
      </c>
      <c r="C348" s="18" t="s">
        <v>276</v>
      </c>
      <c r="D348" s="18">
        <v>0</v>
      </c>
      <c r="E348" s="18">
        <v>0</v>
      </c>
      <c r="F348" s="18">
        <v>1</v>
      </c>
      <c r="G348" s="18">
        <v>0</v>
      </c>
      <c r="H348" s="18" t="s">
        <v>57</v>
      </c>
      <c r="I348" s="18" t="s">
        <v>58</v>
      </c>
      <c r="J348" s="18" t="s">
        <v>41</v>
      </c>
      <c r="K348" s="18" t="s">
        <v>42</v>
      </c>
      <c r="L348" s="18" t="s">
        <v>43</v>
      </c>
      <c r="M348" s="18" t="s">
        <v>25</v>
      </c>
      <c r="N348" s="21" t="s">
        <v>1856</v>
      </c>
    </row>
    <row r="349" spans="1:14" x14ac:dyDescent="0.25">
      <c r="A349" s="19">
        <v>41584</v>
      </c>
      <c r="B349" s="20">
        <v>0.79166666666666663</v>
      </c>
      <c r="C349" s="18" t="s">
        <v>268</v>
      </c>
      <c r="D349" s="18">
        <v>0</v>
      </c>
      <c r="E349" s="18">
        <v>0</v>
      </c>
      <c r="F349" s="18">
        <v>1</v>
      </c>
      <c r="G349" s="18">
        <v>1</v>
      </c>
      <c r="H349" s="18" t="s">
        <v>57</v>
      </c>
      <c r="I349" s="18" t="s">
        <v>58</v>
      </c>
      <c r="J349" s="18" t="s">
        <v>1462</v>
      </c>
      <c r="K349" s="18" t="s">
        <v>1463</v>
      </c>
      <c r="L349" s="18" t="s">
        <v>1464</v>
      </c>
      <c r="M349" s="18" t="s">
        <v>29</v>
      </c>
      <c r="N349" s="21" t="s">
        <v>1856</v>
      </c>
    </row>
    <row r="350" spans="1:14" x14ac:dyDescent="0.25">
      <c r="A350" s="19">
        <v>41584</v>
      </c>
      <c r="B350" s="20">
        <v>0.83333333333333337</v>
      </c>
      <c r="C350" s="18" t="s">
        <v>257</v>
      </c>
      <c r="D350" s="18">
        <v>0</v>
      </c>
      <c r="E350" s="18">
        <v>0</v>
      </c>
      <c r="F350" s="18">
        <v>1</v>
      </c>
      <c r="G350" s="18">
        <v>0</v>
      </c>
      <c r="H350" s="18" t="s">
        <v>1441</v>
      </c>
      <c r="I350" s="18" t="s">
        <v>1442</v>
      </c>
      <c r="J350" s="18" t="s">
        <v>168</v>
      </c>
      <c r="K350" s="18" t="s">
        <v>169</v>
      </c>
      <c r="L350" s="18" t="s">
        <v>170</v>
      </c>
      <c r="M350" s="18" t="s">
        <v>21</v>
      </c>
      <c r="N350" s="21" t="s">
        <v>1856</v>
      </c>
    </row>
    <row r="351" spans="1:14" x14ac:dyDescent="0.25">
      <c r="A351" s="19">
        <v>41584</v>
      </c>
      <c r="B351" s="20">
        <v>0.85416666666666663</v>
      </c>
      <c r="C351" s="18" t="s">
        <v>257</v>
      </c>
      <c r="D351" s="18">
        <v>0</v>
      </c>
      <c r="E351" s="18">
        <v>0</v>
      </c>
      <c r="F351" s="18">
        <v>1</v>
      </c>
      <c r="G351" s="18">
        <v>0</v>
      </c>
      <c r="H351" s="18" t="s">
        <v>1441</v>
      </c>
      <c r="I351" s="18" t="s">
        <v>1442</v>
      </c>
      <c r="J351" s="18" t="s">
        <v>168</v>
      </c>
      <c r="K351" s="18" t="s">
        <v>169</v>
      </c>
      <c r="L351" s="18" t="s">
        <v>170</v>
      </c>
      <c r="M351" s="18" t="s">
        <v>21</v>
      </c>
      <c r="N351" s="21" t="s">
        <v>1856</v>
      </c>
    </row>
    <row r="352" spans="1:14" x14ac:dyDescent="0.25">
      <c r="A352" s="19">
        <v>41585</v>
      </c>
      <c r="B352" s="20">
        <v>0.5</v>
      </c>
      <c r="C352" s="18" t="s">
        <v>249</v>
      </c>
      <c r="D352" s="18">
        <v>0</v>
      </c>
      <c r="E352" s="18">
        <v>0</v>
      </c>
      <c r="F352" s="18">
        <v>1</v>
      </c>
      <c r="G352" s="18">
        <v>0</v>
      </c>
      <c r="H352" s="18" t="s">
        <v>1441</v>
      </c>
      <c r="I352" s="18" t="s">
        <v>1442</v>
      </c>
      <c r="J352" s="18" t="s">
        <v>177</v>
      </c>
      <c r="K352" s="18" t="s">
        <v>178</v>
      </c>
      <c r="L352" s="18" t="s">
        <v>179</v>
      </c>
      <c r="M352" s="18" t="s">
        <v>29</v>
      </c>
      <c r="N352" s="21" t="s">
        <v>1856</v>
      </c>
    </row>
    <row r="353" spans="1:14" x14ac:dyDescent="0.25">
      <c r="A353" s="19">
        <v>41585</v>
      </c>
      <c r="B353" s="20">
        <v>0.52083333333333337</v>
      </c>
      <c r="C353" s="18" t="s">
        <v>249</v>
      </c>
      <c r="D353" s="18">
        <v>0</v>
      </c>
      <c r="E353" s="18">
        <v>0</v>
      </c>
      <c r="F353" s="18">
        <v>1</v>
      </c>
      <c r="G353" s="18">
        <v>0</v>
      </c>
      <c r="H353" s="18" t="s">
        <v>1441</v>
      </c>
      <c r="I353" s="18" t="s">
        <v>1442</v>
      </c>
      <c r="J353" s="18" t="s">
        <v>177</v>
      </c>
      <c r="K353" s="18" t="s">
        <v>178</v>
      </c>
      <c r="L353" s="18" t="s">
        <v>179</v>
      </c>
      <c r="M353" s="18" t="s">
        <v>29</v>
      </c>
      <c r="N353" s="21" t="s">
        <v>1856</v>
      </c>
    </row>
    <row r="354" spans="1:14" x14ac:dyDescent="0.25">
      <c r="A354" s="19">
        <v>41585</v>
      </c>
      <c r="B354" s="20">
        <v>0.54166666666666663</v>
      </c>
      <c r="C354" s="18" t="s">
        <v>249</v>
      </c>
      <c r="D354" s="18">
        <v>0</v>
      </c>
      <c r="E354" s="18">
        <v>0</v>
      </c>
      <c r="F354" s="18">
        <v>1</v>
      </c>
      <c r="G354" s="18">
        <v>0</v>
      </c>
      <c r="H354" s="18" t="s">
        <v>81</v>
      </c>
      <c r="I354" s="18" t="s">
        <v>82</v>
      </c>
      <c r="J354" s="18" t="s">
        <v>177</v>
      </c>
      <c r="K354" s="18" t="s">
        <v>178</v>
      </c>
      <c r="L354" s="18" t="s">
        <v>179</v>
      </c>
      <c r="M354" s="18" t="s">
        <v>29</v>
      </c>
      <c r="N354" s="21" t="s">
        <v>1856</v>
      </c>
    </row>
    <row r="355" spans="1:14" x14ac:dyDescent="0.25">
      <c r="A355" s="19">
        <v>41585</v>
      </c>
      <c r="B355" s="20">
        <v>0.60416666666666663</v>
      </c>
      <c r="C355" s="18" t="s">
        <v>238</v>
      </c>
      <c r="D355" s="18">
        <v>0</v>
      </c>
      <c r="E355" s="18">
        <v>0</v>
      </c>
      <c r="F355" s="18">
        <v>1</v>
      </c>
      <c r="G355" s="18">
        <v>0</v>
      </c>
      <c r="H355" s="18" t="s">
        <v>69</v>
      </c>
      <c r="I355" s="18" t="s">
        <v>70</v>
      </c>
      <c r="J355" s="18" t="s">
        <v>617</v>
      </c>
      <c r="K355" s="18" t="s">
        <v>618</v>
      </c>
      <c r="L355" s="18" t="s">
        <v>619</v>
      </c>
      <c r="M355" s="18" t="s">
        <v>21</v>
      </c>
      <c r="N355" s="21" t="s">
        <v>1856</v>
      </c>
    </row>
    <row r="356" spans="1:14" x14ac:dyDescent="0.25">
      <c r="A356" s="19">
        <v>41585</v>
      </c>
      <c r="B356" s="20">
        <v>0.75</v>
      </c>
      <c r="C356" s="18" t="s">
        <v>270</v>
      </c>
      <c r="D356" s="18">
        <v>0</v>
      </c>
      <c r="E356" s="18">
        <v>0</v>
      </c>
      <c r="F356" s="18">
        <v>1</v>
      </c>
      <c r="G356" s="18">
        <v>0</v>
      </c>
      <c r="H356" s="18" t="s">
        <v>39</v>
      </c>
      <c r="I356" s="18" t="s">
        <v>40</v>
      </c>
      <c r="J356" s="18" t="s">
        <v>1149</v>
      </c>
      <c r="K356" s="18" t="s">
        <v>860</v>
      </c>
      <c r="L356" s="18" t="s">
        <v>1150</v>
      </c>
      <c r="M356" s="18" t="s">
        <v>29</v>
      </c>
      <c r="N356" s="21" t="s">
        <v>1856</v>
      </c>
    </row>
    <row r="357" spans="1:14" x14ac:dyDescent="0.25">
      <c r="A357" s="19">
        <v>41585</v>
      </c>
      <c r="B357" s="20">
        <v>0.75</v>
      </c>
      <c r="C357" s="18" t="s">
        <v>276</v>
      </c>
      <c r="D357" s="18">
        <v>0</v>
      </c>
      <c r="E357" s="18">
        <v>0</v>
      </c>
      <c r="F357" s="18">
        <v>1</v>
      </c>
      <c r="G357" s="18">
        <v>0</v>
      </c>
      <c r="H357" s="18" t="s">
        <v>57</v>
      </c>
      <c r="I357" s="18" t="s">
        <v>58</v>
      </c>
      <c r="J357" s="18" t="s">
        <v>41</v>
      </c>
      <c r="K357" s="18" t="s">
        <v>42</v>
      </c>
      <c r="L357" s="18" t="s">
        <v>43</v>
      </c>
      <c r="M357" s="18" t="s">
        <v>25</v>
      </c>
      <c r="N357" s="21" t="s">
        <v>1856</v>
      </c>
    </row>
    <row r="358" spans="1:14" x14ac:dyDescent="0.25">
      <c r="A358" s="19">
        <v>41585</v>
      </c>
      <c r="B358" s="20">
        <v>0.77083333333333337</v>
      </c>
      <c r="C358" s="18" t="s">
        <v>270</v>
      </c>
      <c r="D358" s="18">
        <v>0</v>
      </c>
      <c r="E358" s="18">
        <v>0</v>
      </c>
      <c r="F358" s="18">
        <v>1</v>
      </c>
      <c r="G358" s="18">
        <v>0</v>
      </c>
      <c r="H358" s="18" t="s">
        <v>39</v>
      </c>
      <c r="I358" s="18" t="s">
        <v>40</v>
      </c>
      <c r="J358" s="18" t="s">
        <v>1149</v>
      </c>
      <c r="K358" s="18" t="s">
        <v>860</v>
      </c>
      <c r="L358" s="18" t="s">
        <v>1150</v>
      </c>
      <c r="M358" s="18" t="s">
        <v>29</v>
      </c>
      <c r="N358" s="21" t="s">
        <v>1856</v>
      </c>
    </row>
    <row r="359" spans="1:14" x14ac:dyDescent="0.25">
      <c r="A359" s="19">
        <v>41585</v>
      </c>
      <c r="B359" s="20">
        <v>0.77083333333333337</v>
      </c>
      <c r="C359" s="18" t="s">
        <v>276</v>
      </c>
      <c r="D359" s="18">
        <v>0</v>
      </c>
      <c r="E359" s="18">
        <v>0</v>
      </c>
      <c r="F359" s="18">
        <v>1</v>
      </c>
      <c r="G359" s="18">
        <v>0</v>
      </c>
      <c r="H359" s="18" t="s">
        <v>57</v>
      </c>
      <c r="I359" s="18" t="s">
        <v>58</v>
      </c>
      <c r="J359" s="18" t="s">
        <v>41</v>
      </c>
      <c r="K359" s="18" t="s">
        <v>42</v>
      </c>
      <c r="L359" s="18" t="s">
        <v>43</v>
      </c>
      <c r="M359" s="18" t="s">
        <v>25</v>
      </c>
      <c r="N359" s="21" t="s">
        <v>1856</v>
      </c>
    </row>
    <row r="360" spans="1:14" x14ac:dyDescent="0.25">
      <c r="A360" s="19">
        <v>41585</v>
      </c>
      <c r="B360" s="20">
        <v>0.79166666666666663</v>
      </c>
      <c r="C360" s="18" t="s">
        <v>249</v>
      </c>
      <c r="D360" s="18">
        <v>0</v>
      </c>
      <c r="E360" s="18">
        <v>0</v>
      </c>
      <c r="F360" s="18">
        <v>1</v>
      </c>
      <c r="G360" s="18">
        <v>0</v>
      </c>
      <c r="H360" s="18" t="s">
        <v>14</v>
      </c>
      <c r="I360" s="18" t="s">
        <v>15</v>
      </c>
      <c r="J360" s="18" t="s">
        <v>1458</v>
      </c>
      <c r="K360" s="18" t="s">
        <v>1459</v>
      </c>
      <c r="L360" s="18" t="s">
        <v>1460</v>
      </c>
      <c r="M360" s="18" t="s">
        <v>29</v>
      </c>
      <c r="N360" s="21" t="s">
        <v>1856</v>
      </c>
    </row>
    <row r="361" spans="1:14" x14ac:dyDescent="0.25">
      <c r="A361" s="19">
        <v>41586</v>
      </c>
      <c r="B361" s="20">
        <v>0.41666666666666669</v>
      </c>
      <c r="C361" s="18" t="s">
        <v>238</v>
      </c>
      <c r="D361" s="18">
        <v>0</v>
      </c>
      <c r="E361" s="18">
        <v>0</v>
      </c>
      <c r="F361" s="18">
        <v>1</v>
      </c>
      <c r="G361" s="18">
        <v>0</v>
      </c>
      <c r="H361" s="18" t="s">
        <v>16</v>
      </c>
      <c r="I361" s="18" t="s">
        <v>17</v>
      </c>
      <c r="J361" s="18" t="s">
        <v>617</v>
      </c>
      <c r="K361" s="18" t="s">
        <v>618</v>
      </c>
      <c r="L361" s="18" t="s">
        <v>619</v>
      </c>
      <c r="M361" s="18" t="s">
        <v>21</v>
      </c>
      <c r="N361" s="21" t="s">
        <v>1856</v>
      </c>
    </row>
    <row r="362" spans="1:14" x14ac:dyDescent="0.25">
      <c r="A362" s="19">
        <v>41589</v>
      </c>
      <c r="B362" s="20">
        <v>0.52083333333333337</v>
      </c>
      <c r="C362" s="18" t="s">
        <v>434</v>
      </c>
      <c r="D362" s="18">
        <v>0</v>
      </c>
      <c r="E362" s="18">
        <v>0</v>
      </c>
      <c r="F362" s="18">
        <v>1</v>
      </c>
      <c r="G362" s="18">
        <v>0</v>
      </c>
      <c r="H362" s="18" t="s">
        <v>135</v>
      </c>
      <c r="I362" s="18" t="s">
        <v>136</v>
      </c>
      <c r="J362" s="18" t="s">
        <v>1448</v>
      </c>
      <c r="K362" s="18" t="s">
        <v>1449</v>
      </c>
      <c r="L362" s="18" t="s">
        <v>1450</v>
      </c>
      <c r="M362" s="18" t="s">
        <v>25</v>
      </c>
      <c r="N362" s="21" t="s">
        <v>1856</v>
      </c>
    </row>
    <row r="363" spans="1:14" x14ac:dyDescent="0.25">
      <c r="A363" s="19">
        <v>41589</v>
      </c>
      <c r="B363" s="20">
        <v>0.54166666666666663</v>
      </c>
      <c r="C363" s="18" t="s">
        <v>276</v>
      </c>
      <c r="D363" s="18">
        <v>0</v>
      </c>
      <c r="E363" s="18">
        <v>0</v>
      </c>
      <c r="F363" s="18">
        <v>1</v>
      </c>
      <c r="G363" s="18">
        <v>0</v>
      </c>
      <c r="H363" s="18" t="s">
        <v>57</v>
      </c>
      <c r="I363" s="18" t="s">
        <v>58</v>
      </c>
      <c r="J363" s="18" t="s">
        <v>41</v>
      </c>
      <c r="K363" s="18" t="s">
        <v>42</v>
      </c>
      <c r="L363" s="18" t="s">
        <v>43</v>
      </c>
      <c r="M363" s="18" t="s">
        <v>25</v>
      </c>
      <c r="N363" s="21" t="s">
        <v>1856</v>
      </c>
    </row>
    <row r="364" spans="1:14" x14ac:dyDescent="0.25">
      <c r="A364" s="19">
        <v>41589</v>
      </c>
      <c r="B364" s="20">
        <v>0.54166666666666663</v>
      </c>
      <c r="C364" s="18" t="s">
        <v>434</v>
      </c>
      <c r="D364" s="18">
        <v>0</v>
      </c>
      <c r="E364" s="18">
        <v>0</v>
      </c>
      <c r="F364" s="18">
        <v>1</v>
      </c>
      <c r="G364" s="18">
        <v>0</v>
      </c>
      <c r="H364" s="18" t="s">
        <v>135</v>
      </c>
      <c r="I364" s="18" t="s">
        <v>136</v>
      </c>
      <c r="J364" s="18" t="s">
        <v>1448</v>
      </c>
      <c r="K364" s="18" t="s">
        <v>1449</v>
      </c>
      <c r="L364" s="18" t="s">
        <v>1450</v>
      </c>
      <c r="M364" s="18" t="s">
        <v>25</v>
      </c>
      <c r="N364" s="21" t="s">
        <v>1856</v>
      </c>
    </row>
    <row r="365" spans="1:14" x14ac:dyDescent="0.25">
      <c r="A365" s="19">
        <v>41589</v>
      </c>
      <c r="B365" s="20">
        <v>0.5625</v>
      </c>
      <c r="C365" s="18" t="s">
        <v>276</v>
      </c>
      <c r="D365" s="18">
        <v>0</v>
      </c>
      <c r="E365" s="18">
        <v>0</v>
      </c>
      <c r="F365" s="18">
        <v>1</v>
      </c>
      <c r="G365" s="18">
        <v>0</v>
      </c>
      <c r="H365" s="18" t="s">
        <v>57</v>
      </c>
      <c r="I365" s="18" t="s">
        <v>58</v>
      </c>
      <c r="J365" s="18" t="s">
        <v>41</v>
      </c>
      <c r="K365" s="18" t="s">
        <v>42</v>
      </c>
      <c r="L365" s="18" t="s">
        <v>43</v>
      </c>
      <c r="M365" s="18" t="s">
        <v>25</v>
      </c>
      <c r="N365" s="21" t="s">
        <v>1856</v>
      </c>
    </row>
    <row r="366" spans="1:14" x14ac:dyDescent="0.25">
      <c r="A366" s="19">
        <v>41589</v>
      </c>
      <c r="B366" s="20">
        <v>0.58333333333333337</v>
      </c>
      <c r="C366" s="18" t="s">
        <v>268</v>
      </c>
      <c r="D366" s="18">
        <v>0</v>
      </c>
      <c r="E366" s="18">
        <v>0</v>
      </c>
      <c r="F366" s="18">
        <v>1</v>
      </c>
      <c r="G366" s="18">
        <v>1</v>
      </c>
      <c r="H366" s="18" t="s">
        <v>30</v>
      </c>
      <c r="I366" s="18" t="s">
        <v>31</v>
      </c>
      <c r="J366" s="18" t="s">
        <v>1435</v>
      </c>
      <c r="K366" s="18" t="s">
        <v>1436</v>
      </c>
      <c r="L366" s="18" t="s">
        <v>1437</v>
      </c>
      <c r="M366" s="18" t="s">
        <v>29</v>
      </c>
      <c r="N366" s="21" t="s">
        <v>1856</v>
      </c>
    </row>
    <row r="367" spans="1:14" x14ac:dyDescent="0.25">
      <c r="A367" s="19">
        <v>41589</v>
      </c>
      <c r="B367" s="20">
        <v>0.77083333333333337</v>
      </c>
      <c r="C367" s="18" t="s">
        <v>257</v>
      </c>
      <c r="D367" s="18">
        <v>0</v>
      </c>
      <c r="E367" s="18">
        <v>0</v>
      </c>
      <c r="F367" s="18">
        <v>1</v>
      </c>
      <c r="G367" s="18">
        <v>0</v>
      </c>
      <c r="H367" s="18" t="s">
        <v>81</v>
      </c>
      <c r="I367" s="18" t="s">
        <v>82</v>
      </c>
      <c r="J367" s="18" t="s">
        <v>400</v>
      </c>
      <c r="K367" s="18" t="s">
        <v>401</v>
      </c>
      <c r="L367" s="18" t="s">
        <v>402</v>
      </c>
      <c r="M367" s="18" t="s">
        <v>21</v>
      </c>
      <c r="N367" s="21" t="s">
        <v>1856</v>
      </c>
    </row>
    <row r="368" spans="1:14" x14ac:dyDescent="0.25">
      <c r="A368" s="19">
        <v>41589</v>
      </c>
      <c r="B368" s="20">
        <v>0.79166666666666663</v>
      </c>
      <c r="C368" s="18" t="s">
        <v>249</v>
      </c>
      <c r="D368" s="18">
        <v>0</v>
      </c>
      <c r="E368" s="18">
        <v>0</v>
      </c>
      <c r="F368" s="18">
        <v>1</v>
      </c>
      <c r="G368" s="18">
        <v>0</v>
      </c>
      <c r="H368" s="18" t="s">
        <v>14</v>
      </c>
      <c r="I368" s="18" t="s">
        <v>15</v>
      </c>
      <c r="J368" s="18" t="s">
        <v>177</v>
      </c>
      <c r="K368" s="18" t="s">
        <v>178</v>
      </c>
      <c r="L368" s="18" t="s">
        <v>179</v>
      </c>
      <c r="M368" s="18" t="s">
        <v>29</v>
      </c>
      <c r="N368" s="21" t="s">
        <v>1856</v>
      </c>
    </row>
    <row r="369" spans="1:14" x14ac:dyDescent="0.25">
      <c r="A369" s="19">
        <v>41589</v>
      </c>
      <c r="B369" s="20">
        <v>0.79166666666666663</v>
      </c>
      <c r="C369" s="18" t="s">
        <v>257</v>
      </c>
      <c r="D369" s="18">
        <v>0</v>
      </c>
      <c r="E369" s="18">
        <v>0</v>
      </c>
      <c r="F369" s="18">
        <v>1</v>
      </c>
      <c r="G369" s="18">
        <v>0</v>
      </c>
      <c r="H369" s="18" t="s">
        <v>81</v>
      </c>
      <c r="I369" s="18" t="s">
        <v>82</v>
      </c>
      <c r="J369" s="18" t="s">
        <v>165</v>
      </c>
      <c r="K369" s="18" t="s">
        <v>564</v>
      </c>
      <c r="L369" s="18" t="s">
        <v>565</v>
      </c>
      <c r="M369" s="18" t="s">
        <v>21</v>
      </c>
      <c r="N369" s="21" t="s">
        <v>1856</v>
      </c>
    </row>
    <row r="370" spans="1:14" x14ac:dyDescent="0.25">
      <c r="A370" s="19">
        <v>41589</v>
      </c>
      <c r="B370" s="20">
        <v>0.8125</v>
      </c>
      <c r="C370" s="18" t="s">
        <v>257</v>
      </c>
      <c r="D370" s="18">
        <v>0</v>
      </c>
      <c r="E370" s="18">
        <v>0</v>
      </c>
      <c r="F370" s="18">
        <v>1</v>
      </c>
      <c r="G370" s="18">
        <v>0</v>
      </c>
      <c r="H370" s="18" t="s">
        <v>81</v>
      </c>
      <c r="I370" s="18" t="s">
        <v>82</v>
      </c>
      <c r="J370" s="18" t="s">
        <v>165</v>
      </c>
      <c r="K370" s="18" t="s">
        <v>564</v>
      </c>
      <c r="L370" s="18" t="s">
        <v>565</v>
      </c>
      <c r="M370" s="18" t="s">
        <v>21</v>
      </c>
      <c r="N370" s="21" t="s">
        <v>1856</v>
      </c>
    </row>
    <row r="371" spans="1:14" x14ac:dyDescent="0.25">
      <c r="A371" s="19">
        <v>41590</v>
      </c>
      <c r="B371" s="20">
        <v>0.70833333333333337</v>
      </c>
      <c r="C371" s="18" t="s">
        <v>715</v>
      </c>
      <c r="D371" s="18">
        <v>0</v>
      </c>
      <c r="E371" s="18">
        <v>0</v>
      </c>
      <c r="F371" s="18">
        <v>1</v>
      </c>
      <c r="G371" s="18">
        <v>0</v>
      </c>
      <c r="H371" s="18" t="s">
        <v>39</v>
      </c>
      <c r="I371" s="18" t="s">
        <v>40</v>
      </c>
      <c r="J371" s="18" t="s">
        <v>48</v>
      </c>
      <c r="K371" s="18" t="s">
        <v>49</v>
      </c>
      <c r="L371" s="18" t="s">
        <v>50</v>
      </c>
      <c r="M371" s="18" t="s">
        <v>51</v>
      </c>
      <c r="N371" s="21" t="s">
        <v>1856</v>
      </c>
    </row>
    <row r="372" spans="1:14" x14ac:dyDescent="0.25">
      <c r="A372" s="19">
        <v>41590</v>
      </c>
      <c r="B372" s="20">
        <v>0.75</v>
      </c>
      <c r="C372" s="18" t="s">
        <v>245</v>
      </c>
      <c r="D372" s="18">
        <v>0</v>
      </c>
      <c r="E372" s="18">
        <v>0</v>
      </c>
      <c r="F372" s="18">
        <v>1</v>
      </c>
      <c r="G372" s="18">
        <v>0</v>
      </c>
      <c r="H372" s="18" t="s">
        <v>39</v>
      </c>
      <c r="I372" s="18" t="s">
        <v>40</v>
      </c>
      <c r="J372" s="18" t="s">
        <v>41</v>
      </c>
      <c r="K372" s="18" t="s">
        <v>42</v>
      </c>
      <c r="L372" s="18" t="s">
        <v>43</v>
      </c>
      <c r="M372" s="18" t="s">
        <v>25</v>
      </c>
      <c r="N372" s="21" t="s">
        <v>1856</v>
      </c>
    </row>
    <row r="373" spans="1:14" x14ac:dyDescent="0.25">
      <c r="A373" s="19">
        <v>41590</v>
      </c>
      <c r="B373" s="20">
        <v>0.77083333333333337</v>
      </c>
      <c r="C373" s="18" t="s">
        <v>245</v>
      </c>
      <c r="D373" s="18">
        <v>0</v>
      </c>
      <c r="E373" s="18">
        <v>0</v>
      </c>
      <c r="F373" s="18">
        <v>1</v>
      </c>
      <c r="G373" s="18">
        <v>0</v>
      </c>
      <c r="H373" s="18" t="s">
        <v>39</v>
      </c>
      <c r="I373" s="18" t="s">
        <v>40</v>
      </c>
      <c r="J373" s="18" t="s">
        <v>41</v>
      </c>
      <c r="K373" s="18" t="s">
        <v>42</v>
      </c>
      <c r="L373" s="18" t="s">
        <v>43</v>
      </c>
      <c r="M373" s="18" t="s">
        <v>25</v>
      </c>
      <c r="N373" s="21" t="s">
        <v>1856</v>
      </c>
    </row>
    <row r="374" spans="1:14" x14ac:dyDescent="0.25">
      <c r="A374" s="19">
        <v>41591</v>
      </c>
      <c r="B374" s="20">
        <v>0.41666666666666669</v>
      </c>
      <c r="C374" s="18" t="s">
        <v>238</v>
      </c>
      <c r="D374" s="18">
        <v>0</v>
      </c>
      <c r="E374" s="18">
        <v>0</v>
      </c>
      <c r="F374" s="18">
        <v>1</v>
      </c>
      <c r="G374" s="18">
        <v>0</v>
      </c>
      <c r="H374" s="18" t="s">
        <v>16</v>
      </c>
      <c r="I374" s="18" t="s">
        <v>17</v>
      </c>
      <c r="J374" s="18" t="s">
        <v>360</v>
      </c>
      <c r="K374" s="18" t="s">
        <v>361</v>
      </c>
      <c r="L374" s="18" t="s">
        <v>362</v>
      </c>
      <c r="M374" s="18" t="s">
        <v>51</v>
      </c>
      <c r="N374" s="21" t="s">
        <v>1856</v>
      </c>
    </row>
    <row r="375" spans="1:14" x14ac:dyDescent="0.25">
      <c r="A375" s="19">
        <v>41591</v>
      </c>
      <c r="B375" s="20">
        <v>0.4375</v>
      </c>
      <c r="C375" s="18" t="s">
        <v>240</v>
      </c>
      <c r="D375" s="18">
        <v>0</v>
      </c>
      <c r="E375" s="18">
        <v>0</v>
      </c>
      <c r="F375" s="18">
        <v>1</v>
      </c>
      <c r="G375" s="18">
        <v>0</v>
      </c>
      <c r="H375" s="18" t="s">
        <v>16</v>
      </c>
      <c r="I375" s="18" t="s">
        <v>17</v>
      </c>
      <c r="J375" s="18" t="s">
        <v>451</v>
      </c>
      <c r="K375" s="18" t="s">
        <v>452</v>
      </c>
      <c r="L375" s="18" t="s">
        <v>453</v>
      </c>
      <c r="M375" s="18" t="s">
        <v>29</v>
      </c>
      <c r="N375" s="21" t="s">
        <v>1856</v>
      </c>
    </row>
    <row r="376" spans="1:14" x14ac:dyDescent="0.25">
      <c r="A376" s="19">
        <v>41591</v>
      </c>
      <c r="B376" s="20">
        <v>0.45833333333333331</v>
      </c>
      <c r="C376" s="18" t="s">
        <v>240</v>
      </c>
      <c r="D376" s="18">
        <v>0</v>
      </c>
      <c r="E376" s="18">
        <v>0</v>
      </c>
      <c r="F376" s="18">
        <v>1</v>
      </c>
      <c r="G376" s="18">
        <v>0</v>
      </c>
      <c r="H376" s="18" t="s">
        <v>16</v>
      </c>
      <c r="I376" s="18" t="s">
        <v>17</v>
      </c>
      <c r="J376" s="18" t="s">
        <v>451</v>
      </c>
      <c r="K376" s="18" t="s">
        <v>452</v>
      </c>
      <c r="L376" s="18" t="s">
        <v>453</v>
      </c>
      <c r="M376" s="18" t="s">
        <v>29</v>
      </c>
      <c r="N376" s="21" t="s">
        <v>1856</v>
      </c>
    </row>
    <row r="377" spans="1:14" x14ac:dyDescent="0.25">
      <c r="A377" s="19">
        <v>41591</v>
      </c>
      <c r="B377" s="20">
        <v>0.60416666666666663</v>
      </c>
      <c r="C377" s="18" t="s">
        <v>268</v>
      </c>
      <c r="D377" s="18">
        <v>0</v>
      </c>
      <c r="E377" s="18">
        <v>0</v>
      </c>
      <c r="F377" s="18">
        <v>1</v>
      </c>
      <c r="G377" s="18">
        <v>0</v>
      </c>
      <c r="H377" s="18" t="s">
        <v>30</v>
      </c>
      <c r="I377" s="18" t="s">
        <v>31</v>
      </c>
      <c r="J377" s="18" t="s">
        <v>1435</v>
      </c>
      <c r="K377" s="18" t="s">
        <v>1436</v>
      </c>
      <c r="L377" s="18" t="s">
        <v>1437</v>
      </c>
      <c r="M377" s="18" t="s">
        <v>29</v>
      </c>
      <c r="N377" s="21" t="s">
        <v>1856</v>
      </c>
    </row>
    <row r="378" spans="1:14" x14ac:dyDescent="0.25">
      <c r="A378" s="19">
        <v>41591</v>
      </c>
      <c r="B378" s="20">
        <v>0.6875</v>
      </c>
      <c r="C378" s="18" t="s">
        <v>247</v>
      </c>
      <c r="D378" s="18">
        <v>0</v>
      </c>
      <c r="E378" s="18">
        <v>0</v>
      </c>
      <c r="F378" s="18">
        <v>1</v>
      </c>
      <c r="G378" s="18">
        <v>0</v>
      </c>
      <c r="H378" s="18" t="s">
        <v>39</v>
      </c>
      <c r="I378" s="18" t="s">
        <v>40</v>
      </c>
      <c r="J378" s="18" t="s">
        <v>45</v>
      </c>
      <c r="K378" s="18" t="s">
        <v>46</v>
      </c>
      <c r="L378" s="18" t="s">
        <v>47</v>
      </c>
      <c r="M378" s="18" t="s">
        <v>25</v>
      </c>
      <c r="N378" s="21" t="s">
        <v>1856</v>
      </c>
    </row>
    <row r="379" spans="1:14" x14ac:dyDescent="0.25">
      <c r="A379" s="19">
        <v>41591</v>
      </c>
      <c r="B379" s="20">
        <v>0.70833333333333337</v>
      </c>
      <c r="C379" s="18" t="s">
        <v>270</v>
      </c>
      <c r="D379" s="18">
        <v>0</v>
      </c>
      <c r="E379" s="18">
        <v>0</v>
      </c>
      <c r="F379" s="18">
        <v>1</v>
      </c>
      <c r="G379" s="18">
        <v>0</v>
      </c>
      <c r="H379" s="18" t="s">
        <v>39</v>
      </c>
      <c r="I379" s="18" t="s">
        <v>40</v>
      </c>
      <c r="J379" s="18" t="s">
        <v>1149</v>
      </c>
      <c r="K379" s="18" t="s">
        <v>860</v>
      </c>
      <c r="L379" s="18" t="s">
        <v>1150</v>
      </c>
      <c r="M379" s="18" t="s">
        <v>29</v>
      </c>
      <c r="N379" s="21" t="s">
        <v>1856</v>
      </c>
    </row>
    <row r="380" spans="1:14" x14ac:dyDescent="0.25">
      <c r="A380" s="19">
        <v>41591</v>
      </c>
      <c r="B380" s="20">
        <v>0.70833333333333337</v>
      </c>
      <c r="C380" s="18" t="s">
        <v>335</v>
      </c>
      <c r="D380" s="18">
        <v>0</v>
      </c>
      <c r="E380" s="18">
        <v>0</v>
      </c>
      <c r="F380" s="18">
        <v>1</v>
      </c>
      <c r="G380" s="18">
        <v>0</v>
      </c>
      <c r="H380" s="18" t="s">
        <v>135</v>
      </c>
      <c r="I380" s="18" t="s">
        <v>136</v>
      </c>
      <c r="J380" s="18" t="s">
        <v>77</v>
      </c>
      <c r="K380" s="18" t="s">
        <v>1212</v>
      </c>
      <c r="L380" s="18" t="s">
        <v>1213</v>
      </c>
      <c r="M380" s="18" t="s">
        <v>21</v>
      </c>
      <c r="N380" s="21" t="s">
        <v>1856</v>
      </c>
    </row>
    <row r="381" spans="1:14" x14ac:dyDescent="0.25">
      <c r="A381" s="19">
        <v>41591</v>
      </c>
      <c r="B381" s="20">
        <v>0.72916666666666663</v>
      </c>
      <c r="C381" s="18" t="s">
        <v>249</v>
      </c>
      <c r="D381" s="18">
        <v>0</v>
      </c>
      <c r="E381" s="18">
        <v>0</v>
      </c>
      <c r="F381" s="18">
        <v>1</v>
      </c>
      <c r="G381" s="18">
        <v>0</v>
      </c>
      <c r="H381" s="18" t="s">
        <v>57</v>
      </c>
      <c r="I381" s="18" t="s">
        <v>58</v>
      </c>
      <c r="J381" s="18" t="s">
        <v>177</v>
      </c>
      <c r="K381" s="18" t="s">
        <v>178</v>
      </c>
      <c r="L381" s="18" t="s">
        <v>179</v>
      </c>
      <c r="M381" s="18" t="s">
        <v>29</v>
      </c>
      <c r="N381" s="21" t="s">
        <v>1856</v>
      </c>
    </row>
    <row r="382" spans="1:14" x14ac:dyDescent="0.25">
      <c r="A382" s="19">
        <v>41591</v>
      </c>
      <c r="B382" s="20">
        <v>0.85416666666666663</v>
      </c>
      <c r="C382" s="18" t="s">
        <v>1440</v>
      </c>
      <c r="D382" s="18">
        <v>0</v>
      </c>
      <c r="E382" s="18">
        <v>0</v>
      </c>
      <c r="F382" s="18">
        <v>1</v>
      </c>
      <c r="G382" s="18">
        <v>1</v>
      </c>
      <c r="H382" s="18" t="s">
        <v>1441</v>
      </c>
      <c r="I382" s="18" t="s">
        <v>1442</v>
      </c>
      <c r="J382" s="18" t="s">
        <v>1443</v>
      </c>
      <c r="K382" s="18" t="s">
        <v>1444</v>
      </c>
      <c r="L382" s="18" t="s">
        <v>1445</v>
      </c>
      <c r="M382" s="18" t="s">
        <v>25</v>
      </c>
      <c r="N382" s="21" t="s">
        <v>1856</v>
      </c>
    </row>
    <row r="383" spans="1:14" x14ac:dyDescent="0.25">
      <c r="A383" s="19">
        <v>41592</v>
      </c>
      <c r="B383" s="20">
        <v>0.625</v>
      </c>
      <c r="C383" s="18" t="s">
        <v>240</v>
      </c>
      <c r="D383" s="18">
        <v>0</v>
      </c>
      <c r="E383" s="18">
        <v>0</v>
      </c>
      <c r="F383" s="18">
        <v>1</v>
      </c>
      <c r="G383" s="18">
        <v>0</v>
      </c>
      <c r="H383" s="18" t="s">
        <v>69</v>
      </c>
      <c r="I383" s="18" t="s">
        <v>70</v>
      </c>
      <c r="J383" s="18" t="s">
        <v>451</v>
      </c>
      <c r="K383" s="18" t="s">
        <v>452</v>
      </c>
      <c r="L383" s="18" t="s">
        <v>453</v>
      </c>
      <c r="M383" s="18" t="s">
        <v>29</v>
      </c>
      <c r="N383" s="21" t="s">
        <v>1856</v>
      </c>
    </row>
    <row r="384" spans="1:14" x14ac:dyDescent="0.25">
      <c r="A384" s="19">
        <v>41593</v>
      </c>
      <c r="B384" s="20">
        <v>0.375</v>
      </c>
      <c r="C384" s="18" t="s">
        <v>443</v>
      </c>
      <c r="D384" s="18">
        <v>0</v>
      </c>
      <c r="E384" s="18">
        <v>0</v>
      </c>
      <c r="F384" s="18">
        <v>1</v>
      </c>
      <c r="G384" s="18">
        <v>1</v>
      </c>
      <c r="H384" s="18" t="s">
        <v>16</v>
      </c>
      <c r="I384" s="18" t="s">
        <v>17</v>
      </c>
      <c r="J384" s="18" t="s">
        <v>1431</v>
      </c>
      <c r="K384" s="18" t="s">
        <v>1432</v>
      </c>
      <c r="L384" s="18" t="s">
        <v>1433</v>
      </c>
      <c r="M384" s="18" t="s">
        <v>21</v>
      </c>
      <c r="N384" s="21" t="s">
        <v>1856</v>
      </c>
    </row>
    <row r="385" spans="1:14" x14ac:dyDescent="0.25">
      <c r="A385" s="19">
        <v>41593</v>
      </c>
      <c r="B385" s="20">
        <v>0.54166666666666663</v>
      </c>
      <c r="C385" s="18" t="s">
        <v>238</v>
      </c>
      <c r="D385" s="18">
        <v>0</v>
      </c>
      <c r="E385" s="18">
        <v>0</v>
      </c>
      <c r="F385" s="18">
        <v>1</v>
      </c>
      <c r="G385" s="18">
        <v>0</v>
      </c>
      <c r="H385" s="18" t="s">
        <v>16</v>
      </c>
      <c r="I385" s="18" t="s">
        <v>17</v>
      </c>
      <c r="J385" s="18" t="s">
        <v>360</v>
      </c>
      <c r="K385" s="18" t="s">
        <v>361</v>
      </c>
      <c r="L385" s="18" t="s">
        <v>362</v>
      </c>
      <c r="M385" s="18" t="s">
        <v>51</v>
      </c>
      <c r="N385" s="21" t="s">
        <v>1856</v>
      </c>
    </row>
    <row r="386" spans="1:14" x14ac:dyDescent="0.25">
      <c r="A386" s="19">
        <v>41593</v>
      </c>
      <c r="B386" s="20">
        <v>0.58333333333333337</v>
      </c>
      <c r="C386" s="18" t="s">
        <v>715</v>
      </c>
      <c r="D386" s="18">
        <v>0</v>
      </c>
      <c r="E386" s="18">
        <v>0</v>
      </c>
      <c r="F386" s="18">
        <v>1</v>
      </c>
      <c r="G386" s="18">
        <v>0</v>
      </c>
      <c r="H386" s="18" t="s">
        <v>39</v>
      </c>
      <c r="I386" s="18" t="s">
        <v>40</v>
      </c>
      <c r="J386" s="18" t="s">
        <v>48</v>
      </c>
      <c r="K386" s="18" t="s">
        <v>49</v>
      </c>
      <c r="L386" s="18" t="s">
        <v>50</v>
      </c>
      <c r="M386" s="18" t="s">
        <v>51</v>
      </c>
      <c r="N386" s="21" t="s">
        <v>1856</v>
      </c>
    </row>
    <row r="387" spans="1:14" x14ac:dyDescent="0.25">
      <c r="A387" s="19">
        <v>41593</v>
      </c>
      <c r="B387" s="20">
        <v>0.58333333333333337</v>
      </c>
      <c r="C387" s="18" t="s">
        <v>238</v>
      </c>
      <c r="D387" s="18">
        <v>0</v>
      </c>
      <c r="E387" s="18">
        <v>0</v>
      </c>
      <c r="F387" s="18">
        <v>1</v>
      </c>
      <c r="G387" s="18">
        <v>0</v>
      </c>
      <c r="H387" s="18" t="s">
        <v>16</v>
      </c>
      <c r="I387" s="18" t="s">
        <v>17</v>
      </c>
      <c r="J387" s="18" t="s">
        <v>360</v>
      </c>
      <c r="K387" s="18" t="s">
        <v>361</v>
      </c>
      <c r="L387" s="18" t="s">
        <v>362</v>
      </c>
      <c r="M387" s="18" t="s">
        <v>51</v>
      </c>
      <c r="N387" s="21" t="s">
        <v>1856</v>
      </c>
    </row>
    <row r="388" spans="1:14" x14ac:dyDescent="0.25">
      <c r="A388" s="19">
        <v>41593</v>
      </c>
      <c r="B388" s="20">
        <v>0.60416666666666663</v>
      </c>
      <c r="C388" s="18" t="s">
        <v>238</v>
      </c>
      <c r="D388" s="18">
        <v>0</v>
      </c>
      <c r="E388" s="18">
        <v>0</v>
      </c>
      <c r="F388" s="18">
        <v>1</v>
      </c>
      <c r="G388" s="18">
        <v>0</v>
      </c>
      <c r="H388" s="18" t="s">
        <v>16</v>
      </c>
      <c r="I388" s="18" t="s">
        <v>17</v>
      </c>
      <c r="J388" s="18" t="s">
        <v>360</v>
      </c>
      <c r="K388" s="18" t="s">
        <v>361</v>
      </c>
      <c r="L388" s="18" t="s">
        <v>362</v>
      </c>
      <c r="M388" s="18" t="s">
        <v>51</v>
      </c>
      <c r="N388" s="21" t="s">
        <v>1856</v>
      </c>
    </row>
    <row r="389" spans="1:14" x14ac:dyDescent="0.25">
      <c r="A389" s="19">
        <v>41596</v>
      </c>
      <c r="B389" s="20">
        <v>0.41666666666666669</v>
      </c>
      <c r="C389" s="18" t="s">
        <v>240</v>
      </c>
      <c r="D389" s="18">
        <v>0</v>
      </c>
      <c r="E389" s="18">
        <v>0</v>
      </c>
      <c r="F389" s="18">
        <v>1</v>
      </c>
      <c r="G389" s="18">
        <v>0</v>
      </c>
      <c r="H389" s="18" t="s">
        <v>16</v>
      </c>
      <c r="I389" s="18" t="s">
        <v>17</v>
      </c>
      <c r="J389" s="18" t="s">
        <v>451</v>
      </c>
      <c r="K389" s="18" t="s">
        <v>452</v>
      </c>
      <c r="L389" s="18" t="s">
        <v>453</v>
      </c>
      <c r="M389" s="18" t="s">
        <v>29</v>
      </c>
      <c r="N389" s="21" t="s">
        <v>1856</v>
      </c>
    </row>
    <row r="390" spans="1:14" x14ac:dyDescent="0.25">
      <c r="A390" s="19">
        <v>41596</v>
      </c>
      <c r="B390" s="20">
        <v>0.4375</v>
      </c>
      <c r="C390" s="18" t="s">
        <v>268</v>
      </c>
      <c r="D390" s="18">
        <v>0</v>
      </c>
      <c r="E390" s="18">
        <v>0</v>
      </c>
      <c r="F390" s="18">
        <v>1</v>
      </c>
      <c r="G390" s="18">
        <v>0</v>
      </c>
      <c r="H390" s="18" t="s">
        <v>57</v>
      </c>
      <c r="I390" s="18" t="s">
        <v>58</v>
      </c>
      <c r="J390" s="18" t="s">
        <v>95</v>
      </c>
      <c r="K390" s="18" t="s">
        <v>926</v>
      </c>
      <c r="L390" s="18" t="s">
        <v>927</v>
      </c>
      <c r="M390" s="18" t="s">
        <v>29</v>
      </c>
      <c r="N390" s="21" t="s">
        <v>1856</v>
      </c>
    </row>
    <row r="391" spans="1:14" x14ac:dyDescent="0.25">
      <c r="A391" s="19">
        <v>41596</v>
      </c>
      <c r="B391" s="20">
        <v>0.54166666666666663</v>
      </c>
      <c r="C391" s="18" t="s">
        <v>276</v>
      </c>
      <c r="D391" s="18">
        <v>0</v>
      </c>
      <c r="E391" s="18">
        <v>0</v>
      </c>
      <c r="F391" s="18">
        <v>1</v>
      </c>
      <c r="G391" s="18">
        <v>0</v>
      </c>
      <c r="H391" s="18" t="s">
        <v>57</v>
      </c>
      <c r="I391" s="18" t="s">
        <v>58</v>
      </c>
      <c r="J391" s="18" t="s">
        <v>41</v>
      </c>
      <c r="K391" s="18" t="s">
        <v>42</v>
      </c>
      <c r="L391" s="18" t="s">
        <v>43</v>
      </c>
      <c r="M391" s="18" t="s">
        <v>25</v>
      </c>
      <c r="N391" s="21" t="s">
        <v>1856</v>
      </c>
    </row>
    <row r="392" spans="1:14" x14ac:dyDescent="0.25">
      <c r="A392" s="19">
        <v>41596</v>
      </c>
      <c r="B392" s="20">
        <v>0.5625</v>
      </c>
      <c r="C392" s="18" t="s">
        <v>276</v>
      </c>
      <c r="D392" s="18">
        <v>0</v>
      </c>
      <c r="E392" s="18">
        <v>0</v>
      </c>
      <c r="F392" s="18">
        <v>1</v>
      </c>
      <c r="G392" s="18">
        <v>0</v>
      </c>
      <c r="H392" s="18" t="s">
        <v>57</v>
      </c>
      <c r="I392" s="18" t="s">
        <v>58</v>
      </c>
      <c r="J392" s="18" t="s">
        <v>41</v>
      </c>
      <c r="K392" s="18" t="s">
        <v>42</v>
      </c>
      <c r="L392" s="18" t="s">
        <v>43</v>
      </c>
      <c r="M392" s="18" t="s">
        <v>25</v>
      </c>
      <c r="N392" s="21" t="s">
        <v>1856</v>
      </c>
    </row>
    <row r="393" spans="1:14" x14ac:dyDescent="0.25">
      <c r="A393" s="19">
        <v>41596</v>
      </c>
      <c r="B393" s="20">
        <v>0.85416666666666663</v>
      </c>
      <c r="C393" s="18" t="s">
        <v>257</v>
      </c>
      <c r="D393" s="18">
        <v>0</v>
      </c>
      <c r="E393" s="18">
        <v>0</v>
      </c>
      <c r="F393" s="18">
        <v>1</v>
      </c>
      <c r="G393" s="18">
        <v>0</v>
      </c>
      <c r="H393" s="18" t="s">
        <v>81</v>
      </c>
      <c r="I393" s="18" t="s">
        <v>82</v>
      </c>
      <c r="J393" s="18" t="s">
        <v>1427</v>
      </c>
      <c r="K393" s="18" t="s">
        <v>1428</v>
      </c>
      <c r="L393" s="18" t="s">
        <v>1429</v>
      </c>
      <c r="M393" s="18" t="s">
        <v>21</v>
      </c>
      <c r="N393" s="21" t="s">
        <v>1856</v>
      </c>
    </row>
    <row r="394" spans="1:14" x14ac:dyDescent="0.25">
      <c r="A394" s="19">
        <v>41598</v>
      </c>
      <c r="B394" s="20">
        <v>0.39583333333333331</v>
      </c>
      <c r="C394" s="18" t="s">
        <v>238</v>
      </c>
      <c r="D394" s="18">
        <v>0</v>
      </c>
      <c r="E394" s="18">
        <v>0</v>
      </c>
      <c r="F394" s="18">
        <v>1</v>
      </c>
      <c r="G394" s="18">
        <v>0</v>
      </c>
      <c r="H394" s="18" t="s">
        <v>16</v>
      </c>
      <c r="I394" s="18" t="s">
        <v>17</v>
      </c>
      <c r="J394" s="18" t="s">
        <v>121</v>
      </c>
      <c r="K394" s="18" t="s">
        <v>758</v>
      </c>
      <c r="L394" s="18" t="s">
        <v>759</v>
      </c>
      <c r="M394" s="18" t="s">
        <v>21</v>
      </c>
      <c r="N394" s="21" t="s">
        <v>1856</v>
      </c>
    </row>
    <row r="395" spans="1:14" x14ac:dyDescent="0.25">
      <c r="A395" s="19">
        <v>41598</v>
      </c>
      <c r="B395" s="20">
        <v>0.41666666666666669</v>
      </c>
      <c r="C395" s="18" t="s">
        <v>238</v>
      </c>
      <c r="D395" s="18">
        <v>0</v>
      </c>
      <c r="E395" s="18">
        <v>0</v>
      </c>
      <c r="F395" s="18">
        <v>1</v>
      </c>
      <c r="G395" s="18">
        <v>0</v>
      </c>
      <c r="H395" s="18" t="s">
        <v>16</v>
      </c>
      <c r="I395" s="18" t="s">
        <v>17</v>
      </c>
      <c r="J395" s="18" t="s">
        <v>121</v>
      </c>
      <c r="K395" s="18" t="s">
        <v>758</v>
      </c>
      <c r="L395" s="18" t="s">
        <v>759</v>
      </c>
      <c r="M395" s="18" t="s">
        <v>21</v>
      </c>
      <c r="N395" s="21" t="s">
        <v>1856</v>
      </c>
    </row>
    <row r="396" spans="1:14" x14ac:dyDescent="0.25">
      <c r="A396" s="19">
        <v>41598</v>
      </c>
      <c r="B396" s="20">
        <v>0.5</v>
      </c>
      <c r="C396" s="18" t="s">
        <v>252</v>
      </c>
      <c r="D396" s="18">
        <v>0</v>
      </c>
      <c r="E396" s="18">
        <v>0</v>
      </c>
      <c r="F396" s="18">
        <v>1</v>
      </c>
      <c r="G396" s="18">
        <v>0</v>
      </c>
      <c r="H396" s="18" t="s">
        <v>140</v>
      </c>
      <c r="I396" s="18" t="s">
        <v>141</v>
      </c>
      <c r="J396" s="18" t="s">
        <v>45</v>
      </c>
      <c r="K396" s="18" t="s">
        <v>46</v>
      </c>
      <c r="L396" s="18" t="s">
        <v>47</v>
      </c>
      <c r="M396" s="18" t="s">
        <v>25</v>
      </c>
      <c r="N396" s="21" t="s">
        <v>1856</v>
      </c>
    </row>
    <row r="397" spans="1:14" x14ac:dyDescent="0.25">
      <c r="A397" s="19">
        <v>41598</v>
      </c>
      <c r="B397" s="20">
        <v>0.60416666666666663</v>
      </c>
      <c r="C397" s="18" t="s">
        <v>268</v>
      </c>
      <c r="D397" s="18">
        <v>0</v>
      </c>
      <c r="E397" s="18">
        <v>0</v>
      </c>
      <c r="F397" s="18">
        <v>1</v>
      </c>
      <c r="G397" s="18">
        <v>0</v>
      </c>
      <c r="H397" s="18" t="s">
        <v>30</v>
      </c>
      <c r="I397" s="18" t="s">
        <v>31</v>
      </c>
      <c r="J397" s="18" t="s">
        <v>95</v>
      </c>
      <c r="K397" s="18" t="s">
        <v>926</v>
      </c>
      <c r="L397" s="18" t="s">
        <v>927</v>
      </c>
      <c r="M397" s="18" t="s">
        <v>29</v>
      </c>
      <c r="N397" s="21" t="s">
        <v>1856</v>
      </c>
    </row>
    <row r="398" spans="1:14" x14ac:dyDescent="0.25">
      <c r="A398" s="19">
        <v>41598</v>
      </c>
      <c r="B398" s="20">
        <v>0.625</v>
      </c>
      <c r="C398" s="18" t="s">
        <v>268</v>
      </c>
      <c r="D398" s="18">
        <v>0</v>
      </c>
      <c r="E398" s="18">
        <v>0</v>
      </c>
      <c r="F398" s="18">
        <v>1</v>
      </c>
      <c r="G398" s="18">
        <v>0</v>
      </c>
      <c r="H398" s="18" t="s">
        <v>30</v>
      </c>
      <c r="I398" s="18" t="s">
        <v>31</v>
      </c>
      <c r="J398" s="18" t="s">
        <v>95</v>
      </c>
      <c r="K398" s="18" t="s">
        <v>926</v>
      </c>
      <c r="L398" s="18" t="s">
        <v>927</v>
      </c>
      <c r="M398" s="18" t="s">
        <v>29</v>
      </c>
      <c r="N398" s="21" t="s">
        <v>1856</v>
      </c>
    </row>
    <row r="399" spans="1:14" x14ac:dyDescent="0.25">
      <c r="A399" s="19">
        <v>41598</v>
      </c>
      <c r="B399" s="20">
        <v>0.625</v>
      </c>
      <c r="C399" s="18" t="s">
        <v>255</v>
      </c>
      <c r="D399" s="18">
        <v>0</v>
      </c>
      <c r="E399" s="18">
        <v>0</v>
      </c>
      <c r="F399" s="18">
        <v>1</v>
      </c>
      <c r="G399" s="18">
        <v>0</v>
      </c>
      <c r="H399" s="18" t="s">
        <v>81</v>
      </c>
      <c r="I399" s="18" t="s">
        <v>82</v>
      </c>
      <c r="J399" s="18" t="s">
        <v>1423</v>
      </c>
      <c r="K399" s="18" t="s">
        <v>1424</v>
      </c>
      <c r="L399" s="18" t="s">
        <v>1425</v>
      </c>
      <c r="M399" s="18" t="s">
        <v>29</v>
      </c>
      <c r="N399" s="21" t="s">
        <v>1856</v>
      </c>
    </row>
    <row r="400" spans="1:14" x14ac:dyDescent="0.25">
      <c r="A400" s="19">
        <v>41598</v>
      </c>
      <c r="B400" s="20">
        <v>0.64583333333333337</v>
      </c>
      <c r="C400" s="18" t="s">
        <v>247</v>
      </c>
      <c r="D400" s="18">
        <v>0</v>
      </c>
      <c r="E400" s="18">
        <v>0</v>
      </c>
      <c r="F400" s="18">
        <v>1</v>
      </c>
      <c r="G400" s="18">
        <v>0</v>
      </c>
      <c r="H400" s="18" t="s">
        <v>39</v>
      </c>
      <c r="I400" s="18" t="s">
        <v>40</v>
      </c>
      <c r="J400" s="18" t="s">
        <v>45</v>
      </c>
      <c r="K400" s="18" t="s">
        <v>46</v>
      </c>
      <c r="L400" s="18" t="s">
        <v>47</v>
      </c>
      <c r="M400" s="18" t="s">
        <v>25</v>
      </c>
      <c r="N400" s="21" t="s">
        <v>1856</v>
      </c>
    </row>
    <row r="401" spans="1:14" x14ac:dyDescent="0.25">
      <c r="A401" s="19">
        <v>41598</v>
      </c>
      <c r="B401" s="20">
        <v>0.64583333333333337</v>
      </c>
      <c r="C401" s="18" t="s">
        <v>299</v>
      </c>
      <c r="D401" s="18">
        <v>0</v>
      </c>
      <c r="E401" s="18">
        <v>0</v>
      </c>
      <c r="F401" s="18">
        <v>1</v>
      </c>
      <c r="G401" s="18">
        <v>0</v>
      </c>
      <c r="H401" s="18" t="s">
        <v>30</v>
      </c>
      <c r="I401" s="18" t="s">
        <v>31</v>
      </c>
      <c r="J401" s="18" t="s">
        <v>165</v>
      </c>
      <c r="K401" s="18" t="s">
        <v>564</v>
      </c>
      <c r="L401" s="18" t="s">
        <v>565</v>
      </c>
      <c r="M401" s="18" t="s">
        <v>21</v>
      </c>
      <c r="N401" s="21" t="s">
        <v>1856</v>
      </c>
    </row>
    <row r="402" spans="1:14" x14ac:dyDescent="0.25">
      <c r="A402" s="19">
        <v>41598</v>
      </c>
      <c r="B402" s="20">
        <v>0.66666666666666663</v>
      </c>
      <c r="C402" s="18" t="s">
        <v>299</v>
      </c>
      <c r="D402" s="18">
        <v>0</v>
      </c>
      <c r="E402" s="18">
        <v>0</v>
      </c>
      <c r="F402" s="18">
        <v>1</v>
      </c>
      <c r="G402" s="18">
        <v>0</v>
      </c>
      <c r="H402" s="18" t="s">
        <v>30</v>
      </c>
      <c r="I402" s="18" t="s">
        <v>31</v>
      </c>
      <c r="J402" s="18" t="s">
        <v>165</v>
      </c>
      <c r="K402" s="18" t="s">
        <v>564</v>
      </c>
      <c r="L402" s="18" t="s">
        <v>565</v>
      </c>
      <c r="M402" s="18" t="s">
        <v>21</v>
      </c>
      <c r="N402" s="21" t="s">
        <v>1856</v>
      </c>
    </row>
    <row r="403" spans="1:14" x14ac:dyDescent="0.25">
      <c r="A403" s="19">
        <v>41598</v>
      </c>
      <c r="B403" s="20">
        <v>0.8125</v>
      </c>
      <c r="C403" s="18" t="s">
        <v>299</v>
      </c>
      <c r="D403" s="18">
        <v>0</v>
      </c>
      <c r="E403" s="18">
        <v>0</v>
      </c>
      <c r="F403" s="18">
        <v>1</v>
      </c>
      <c r="G403" s="18">
        <v>0</v>
      </c>
      <c r="H403" s="18" t="s">
        <v>57</v>
      </c>
      <c r="I403" s="18" t="s">
        <v>58</v>
      </c>
      <c r="J403" s="18" t="s">
        <v>1037</v>
      </c>
      <c r="K403" s="18" t="s">
        <v>1038</v>
      </c>
      <c r="L403" s="18" t="s">
        <v>1039</v>
      </c>
      <c r="M403" s="18" t="s">
        <v>21</v>
      </c>
      <c r="N403" s="21" t="s">
        <v>1856</v>
      </c>
    </row>
    <row r="404" spans="1:14" x14ac:dyDescent="0.25">
      <c r="A404" s="19">
        <v>41599</v>
      </c>
      <c r="B404" s="20">
        <v>0.66666666666666663</v>
      </c>
      <c r="C404" s="18" t="s">
        <v>268</v>
      </c>
      <c r="D404" s="18">
        <v>0</v>
      </c>
      <c r="E404" s="18">
        <v>0</v>
      </c>
      <c r="F404" s="18">
        <v>1</v>
      </c>
      <c r="G404" s="18">
        <v>1</v>
      </c>
      <c r="H404" s="18" t="s">
        <v>57</v>
      </c>
      <c r="I404" s="18" t="s">
        <v>58</v>
      </c>
      <c r="J404" s="18" t="s">
        <v>1415</v>
      </c>
      <c r="K404" s="18" t="s">
        <v>1416</v>
      </c>
      <c r="L404" s="18" t="s">
        <v>1417</v>
      </c>
      <c r="M404" s="18" t="s">
        <v>29</v>
      </c>
      <c r="N404" s="21" t="s">
        <v>1856</v>
      </c>
    </row>
    <row r="405" spans="1:14" x14ac:dyDescent="0.25">
      <c r="A405" s="19">
        <v>41599</v>
      </c>
      <c r="B405" s="20">
        <v>0.6875</v>
      </c>
      <c r="C405" s="18" t="s">
        <v>241</v>
      </c>
      <c r="D405" s="18">
        <v>0</v>
      </c>
      <c r="E405" s="18">
        <v>0</v>
      </c>
      <c r="F405" s="18">
        <v>1</v>
      </c>
      <c r="G405" s="18">
        <v>1</v>
      </c>
      <c r="H405" s="18" t="s">
        <v>57</v>
      </c>
      <c r="I405" s="18" t="s">
        <v>58</v>
      </c>
      <c r="J405" s="18" t="s">
        <v>113</v>
      </c>
      <c r="K405" s="18" t="s">
        <v>1418</v>
      </c>
      <c r="L405" s="18" t="s">
        <v>1419</v>
      </c>
      <c r="M405" s="18" t="s">
        <v>25</v>
      </c>
      <c r="N405" s="21" t="s">
        <v>1856</v>
      </c>
    </row>
    <row r="406" spans="1:14" x14ac:dyDescent="0.25">
      <c r="A406" s="19">
        <v>41599</v>
      </c>
      <c r="B406" s="20">
        <v>0.70833333333333337</v>
      </c>
      <c r="C406" s="18" t="s">
        <v>241</v>
      </c>
      <c r="D406" s="18">
        <v>0</v>
      </c>
      <c r="E406" s="18">
        <v>0</v>
      </c>
      <c r="F406" s="18">
        <v>1</v>
      </c>
      <c r="G406" s="18">
        <v>0</v>
      </c>
      <c r="H406" s="18" t="s">
        <v>57</v>
      </c>
      <c r="I406" s="18" t="s">
        <v>58</v>
      </c>
      <c r="J406" s="18" t="s">
        <v>165</v>
      </c>
      <c r="K406" s="18" t="s">
        <v>564</v>
      </c>
      <c r="L406" s="18" t="s">
        <v>565</v>
      </c>
      <c r="M406" s="18" t="s">
        <v>21</v>
      </c>
      <c r="N406" s="21" t="s">
        <v>1856</v>
      </c>
    </row>
    <row r="407" spans="1:14" x14ac:dyDescent="0.25">
      <c r="A407" s="19">
        <v>41599</v>
      </c>
      <c r="B407" s="20">
        <v>0.72916666666666663</v>
      </c>
      <c r="C407" s="18" t="s">
        <v>241</v>
      </c>
      <c r="D407" s="18">
        <v>0</v>
      </c>
      <c r="E407" s="18">
        <v>0</v>
      </c>
      <c r="F407" s="18">
        <v>1</v>
      </c>
      <c r="G407" s="18">
        <v>0</v>
      </c>
      <c r="H407" s="18" t="s">
        <v>57</v>
      </c>
      <c r="I407" s="18" t="s">
        <v>58</v>
      </c>
      <c r="J407" s="18" t="s">
        <v>165</v>
      </c>
      <c r="K407" s="18" t="s">
        <v>564</v>
      </c>
      <c r="L407" s="18" t="s">
        <v>565</v>
      </c>
      <c r="M407" s="18" t="s">
        <v>21</v>
      </c>
      <c r="N407" s="21" t="s">
        <v>1856</v>
      </c>
    </row>
    <row r="408" spans="1:14" x14ac:dyDescent="0.25">
      <c r="A408" s="19">
        <v>41599</v>
      </c>
      <c r="B408" s="20">
        <v>0.83333333333333337</v>
      </c>
      <c r="C408" s="18" t="s">
        <v>541</v>
      </c>
      <c r="D408" s="18">
        <v>0</v>
      </c>
      <c r="E408" s="18">
        <v>0</v>
      </c>
      <c r="F408" s="18">
        <v>1</v>
      </c>
      <c r="G408" s="18">
        <v>0</v>
      </c>
      <c r="H408" s="18" t="s">
        <v>95</v>
      </c>
      <c r="I408" s="18" t="s">
        <v>96</v>
      </c>
      <c r="J408" s="18" t="s">
        <v>1412</v>
      </c>
      <c r="K408" s="18" t="s">
        <v>1413</v>
      </c>
      <c r="L408" s="18" t="s">
        <v>1414</v>
      </c>
      <c r="M408" s="18" t="s">
        <v>25</v>
      </c>
      <c r="N408" s="21" t="s">
        <v>1856</v>
      </c>
    </row>
    <row r="409" spans="1:14" x14ac:dyDescent="0.25">
      <c r="A409" s="19">
        <v>41599</v>
      </c>
      <c r="B409" s="20">
        <v>0.85416666666666663</v>
      </c>
      <c r="C409" s="18" t="s">
        <v>541</v>
      </c>
      <c r="D409" s="18">
        <v>0</v>
      </c>
      <c r="E409" s="18">
        <v>0</v>
      </c>
      <c r="F409" s="18">
        <v>1</v>
      </c>
      <c r="G409" s="18">
        <v>0</v>
      </c>
      <c r="H409" s="18" t="s">
        <v>95</v>
      </c>
      <c r="I409" s="18" t="s">
        <v>96</v>
      </c>
      <c r="J409" s="18" t="s">
        <v>1412</v>
      </c>
      <c r="K409" s="18" t="s">
        <v>1413</v>
      </c>
      <c r="L409" s="18" t="s">
        <v>1414</v>
      </c>
      <c r="M409" s="18" t="s">
        <v>25</v>
      </c>
      <c r="N409" s="21" t="s">
        <v>1856</v>
      </c>
    </row>
    <row r="410" spans="1:14" x14ac:dyDescent="0.25">
      <c r="A410" s="19">
        <v>41600</v>
      </c>
      <c r="B410" s="20">
        <v>0.47916666666666669</v>
      </c>
      <c r="C410" s="18" t="s">
        <v>284</v>
      </c>
      <c r="D410" s="18">
        <v>0</v>
      </c>
      <c r="E410" s="18">
        <v>0</v>
      </c>
      <c r="F410" s="18">
        <v>1</v>
      </c>
      <c r="G410" s="18">
        <v>0</v>
      </c>
      <c r="H410" s="18" t="s">
        <v>135</v>
      </c>
      <c r="I410" s="18" t="s">
        <v>136</v>
      </c>
      <c r="J410" s="18" t="s">
        <v>77</v>
      </c>
      <c r="K410" s="18" t="s">
        <v>1212</v>
      </c>
      <c r="L410" s="18" t="s">
        <v>1213</v>
      </c>
      <c r="M410" s="18" t="s">
        <v>21</v>
      </c>
      <c r="N410" s="21" t="s">
        <v>1856</v>
      </c>
    </row>
    <row r="411" spans="1:14" x14ac:dyDescent="0.25">
      <c r="A411" s="19">
        <v>41600</v>
      </c>
      <c r="B411" s="20">
        <v>0.5</v>
      </c>
      <c r="C411" s="18" t="s">
        <v>238</v>
      </c>
      <c r="D411" s="18">
        <v>0</v>
      </c>
      <c r="E411" s="18">
        <v>0</v>
      </c>
      <c r="F411" s="18">
        <v>1</v>
      </c>
      <c r="G411" s="18">
        <v>0</v>
      </c>
      <c r="H411" s="18" t="s">
        <v>16</v>
      </c>
      <c r="I411" s="18" t="s">
        <v>17</v>
      </c>
      <c r="J411" s="18" t="s">
        <v>360</v>
      </c>
      <c r="K411" s="18" t="s">
        <v>361</v>
      </c>
      <c r="L411" s="18" t="s">
        <v>362</v>
      </c>
      <c r="M411" s="18" t="s">
        <v>51</v>
      </c>
      <c r="N411" s="21" t="s">
        <v>1856</v>
      </c>
    </row>
    <row r="412" spans="1:14" x14ac:dyDescent="0.25">
      <c r="A412" s="19">
        <v>41600</v>
      </c>
      <c r="B412" s="20">
        <v>0.52083333333333337</v>
      </c>
      <c r="C412" s="18" t="s">
        <v>238</v>
      </c>
      <c r="D412" s="18">
        <v>0</v>
      </c>
      <c r="E412" s="18">
        <v>0</v>
      </c>
      <c r="F412" s="18">
        <v>1</v>
      </c>
      <c r="G412" s="18">
        <v>0</v>
      </c>
      <c r="H412" s="18" t="s">
        <v>16</v>
      </c>
      <c r="I412" s="18" t="s">
        <v>17</v>
      </c>
      <c r="J412" s="18" t="s">
        <v>360</v>
      </c>
      <c r="K412" s="18" t="s">
        <v>361</v>
      </c>
      <c r="L412" s="18" t="s">
        <v>362</v>
      </c>
      <c r="M412" s="18" t="s">
        <v>51</v>
      </c>
      <c r="N412" s="21" t="s">
        <v>1856</v>
      </c>
    </row>
    <row r="413" spans="1:14" x14ac:dyDescent="0.25">
      <c r="A413" s="19">
        <v>41600</v>
      </c>
      <c r="B413" s="20">
        <v>0.58333333333333337</v>
      </c>
      <c r="C413" s="18" t="s">
        <v>241</v>
      </c>
      <c r="D413" s="18">
        <v>0</v>
      </c>
      <c r="E413" s="18">
        <v>0</v>
      </c>
      <c r="F413" s="18">
        <v>1</v>
      </c>
      <c r="G413" s="18">
        <v>0</v>
      </c>
      <c r="H413" s="18" t="s">
        <v>30</v>
      </c>
      <c r="I413" s="18" t="s">
        <v>31</v>
      </c>
      <c r="J413" s="18" t="s">
        <v>165</v>
      </c>
      <c r="K413" s="18" t="s">
        <v>564</v>
      </c>
      <c r="L413" s="18" t="s">
        <v>565</v>
      </c>
      <c r="M413" s="18" t="s">
        <v>21</v>
      </c>
      <c r="N413" s="21" t="s">
        <v>1856</v>
      </c>
    </row>
    <row r="414" spans="1:14" x14ac:dyDescent="0.25">
      <c r="A414" s="19">
        <v>41600</v>
      </c>
      <c r="B414" s="20">
        <v>0.60416666666666663</v>
      </c>
      <c r="C414" s="18" t="s">
        <v>241</v>
      </c>
      <c r="D414" s="18">
        <v>0</v>
      </c>
      <c r="E414" s="18">
        <v>0</v>
      </c>
      <c r="F414" s="18">
        <v>1</v>
      </c>
      <c r="G414" s="18">
        <v>0</v>
      </c>
      <c r="H414" s="18" t="s">
        <v>30</v>
      </c>
      <c r="I414" s="18" t="s">
        <v>31</v>
      </c>
      <c r="J414" s="18" t="s">
        <v>165</v>
      </c>
      <c r="K414" s="18" t="s">
        <v>564</v>
      </c>
      <c r="L414" s="18" t="s">
        <v>565</v>
      </c>
      <c r="M414" s="18" t="s">
        <v>21</v>
      </c>
      <c r="N414" s="21" t="s">
        <v>1856</v>
      </c>
    </row>
    <row r="415" spans="1:14" x14ac:dyDescent="0.25">
      <c r="A415" s="19">
        <v>41600</v>
      </c>
      <c r="B415" s="20">
        <v>0.77083333333333337</v>
      </c>
      <c r="C415" s="18" t="s">
        <v>245</v>
      </c>
      <c r="D415" s="18">
        <v>0</v>
      </c>
      <c r="E415" s="18">
        <v>0</v>
      </c>
      <c r="F415" s="18">
        <v>1</v>
      </c>
      <c r="G415" s="18">
        <v>0</v>
      </c>
      <c r="H415" s="18" t="s">
        <v>39</v>
      </c>
      <c r="I415" s="18" t="s">
        <v>40</v>
      </c>
      <c r="J415" s="18" t="s">
        <v>411</v>
      </c>
      <c r="K415" s="18" t="s">
        <v>412</v>
      </c>
      <c r="L415" s="18" t="s">
        <v>413</v>
      </c>
      <c r="M415" s="18" t="s">
        <v>25</v>
      </c>
      <c r="N415" s="21" t="s">
        <v>1856</v>
      </c>
    </row>
    <row r="416" spans="1:14" x14ac:dyDescent="0.25">
      <c r="A416" s="19">
        <v>41600</v>
      </c>
      <c r="B416" s="20">
        <v>0.79166666666666663</v>
      </c>
      <c r="C416" s="18" t="s">
        <v>245</v>
      </c>
      <c r="D416" s="18">
        <v>0</v>
      </c>
      <c r="E416" s="18">
        <v>0</v>
      </c>
      <c r="F416" s="18">
        <v>1</v>
      </c>
      <c r="G416" s="18">
        <v>0</v>
      </c>
      <c r="H416" s="18" t="s">
        <v>39</v>
      </c>
      <c r="I416" s="18" t="s">
        <v>40</v>
      </c>
      <c r="J416" s="18" t="s">
        <v>411</v>
      </c>
      <c r="K416" s="18" t="s">
        <v>412</v>
      </c>
      <c r="L416" s="18" t="s">
        <v>413</v>
      </c>
      <c r="M416" s="18" t="s">
        <v>25</v>
      </c>
      <c r="N416" s="21" t="s">
        <v>1856</v>
      </c>
    </row>
    <row r="417" spans="1:14" x14ac:dyDescent="0.25">
      <c r="A417" s="19">
        <v>41610</v>
      </c>
      <c r="B417" s="20">
        <v>0.47916666666666669</v>
      </c>
      <c r="C417" s="18" t="s">
        <v>317</v>
      </c>
      <c r="D417" s="18">
        <v>0</v>
      </c>
      <c r="E417" s="18">
        <v>0</v>
      </c>
      <c r="F417" s="18">
        <v>1</v>
      </c>
      <c r="G417" s="18">
        <v>0</v>
      </c>
      <c r="H417" s="18" t="s">
        <v>135</v>
      </c>
      <c r="I417" s="18" t="s">
        <v>136</v>
      </c>
      <c r="J417" s="18" t="s">
        <v>162</v>
      </c>
      <c r="K417" s="18" t="s">
        <v>163</v>
      </c>
      <c r="L417" s="18" t="s">
        <v>164</v>
      </c>
      <c r="M417" s="18" t="s">
        <v>25</v>
      </c>
      <c r="N417" s="21" t="s">
        <v>1856</v>
      </c>
    </row>
    <row r="418" spans="1:14" x14ac:dyDescent="0.25">
      <c r="A418" s="19">
        <v>41610</v>
      </c>
      <c r="B418" s="20">
        <v>0.8125</v>
      </c>
      <c r="C418" s="18" t="s">
        <v>257</v>
      </c>
      <c r="D418" s="18">
        <v>0</v>
      </c>
      <c r="E418" s="18">
        <v>0</v>
      </c>
      <c r="F418" s="18">
        <v>1</v>
      </c>
      <c r="G418" s="18">
        <v>0</v>
      </c>
      <c r="H418" s="18" t="s">
        <v>81</v>
      </c>
      <c r="I418" s="18" t="s">
        <v>82</v>
      </c>
      <c r="J418" s="18" t="s">
        <v>550</v>
      </c>
      <c r="K418" s="18" t="s">
        <v>875</v>
      </c>
      <c r="L418" s="18" t="s">
        <v>1482</v>
      </c>
      <c r="M418" s="18" t="s">
        <v>21</v>
      </c>
      <c r="N418" s="21" t="s">
        <v>1856</v>
      </c>
    </row>
    <row r="419" spans="1:14" x14ac:dyDescent="0.25">
      <c r="A419" s="19">
        <v>41611</v>
      </c>
      <c r="B419" s="20">
        <v>0.60416666666666663</v>
      </c>
      <c r="C419" s="18" t="s">
        <v>898</v>
      </c>
      <c r="D419" s="18">
        <v>0</v>
      </c>
      <c r="E419" s="18">
        <v>0</v>
      </c>
      <c r="F419" s="18">
        <v>1</v>
      </c>
      <c r="G419" s="18">
        <v>0</v>
      </c>
      <c r="H419" s="18" t="s">
        <v>135</v>
      </c>
      <c r="I419" s="18" t="s">
        <v>136</v>
      </c>
      <c r="J419" s="18" t="s">
        <v>1584</v>
      </c>
      <c r="K419" s="18" t="s">
        <v>1585</v>
      </c>
      <c r="L419" s="18" t="s">
        <v>1586</v>
      </c>
      <c r="M419" s="18" t="s">
        <v>29</v>
      </c>
      <c r="N419" s="21" t="s">
        <v>1856</v>
      </c>
    </row>
    <row r="420" spans="1:14" x14ac:dyDescent="0.25">
      <c r="A420" s="19">
        <v>41611</v>
      </c>
      <c r="B420" s="20">
        <v>0.70833333333333337</v>
      </c>
      <c r="C420" s="18" t="s">
        <v>247</v>
      </c>
      <c r="D420" s="18">
        <v>0</v>
      </c>
      <c r="E420" s="18">
        <v>0</v>
      </c>
      <c r="F420" s="18">
        <v>1</v>
      </c>
      <c r="G420" s="18">
        <v>0</v>
      </c>
      <c r="H420" s="18" t="s">
        <v>39</v>
      </c>
      <c r="I420" s="18" t="s">
        <v>40</v>
      </c>
      <c r="J420" s="18" t="s">
        <v>45</v>
      </c>
      <c r="K420" s="18" t="s">
        <v>46</v>
      </c>
      <c r="L420" s="18" t="s">
        <v>47</v>
      </c>
      <c r="M420" s="18" t="s">
        <v>25</v>
      </c>
      <c r="N420" s="21" t="s">
        <v>1856</v>
      </c>
    </row>
    <row r="421" spans="1:14" x14ac:dyDescent="0.25">
      <c r="A421" s="19">
        <v>41611</v>
      </c>
      <c r="B421" s="20">
        <v>0.77083333333333337</v>
      </c>
      <c r="C421" s="18" t="s">
        <v>240</v>
      </c>
      <c r="D421" s="18">
        <v>0</v>
      </c>
      <c r="E421" s="18">
        <v>0</v>
      </c>
      <c r="F421" s="18">
        <v>1</v>
      </c>
      <c r="G421" s="18">
        <v>0</v>
      </c>
      <c r="H421" s="18" t="s">
        <v>69</v>
      </c>
      <c r="I421" s="18" t="s">
        <v>70</v>
      </c>
      <c r="J421" s="18" t="s">
        <v>550</v>
      </c>
      <c r="K421" s="18" t="s">
        <v>875</v>
      </c>
      <c r="L421" s="18" t="s">
        <v>1482</v>
      </c>
      <c r="M421" s="18" t="s">
        <v>21</v>
      </c>
      <c r="N421" s="21" t="s">
        <v>1856</v>
      </c>
    </row>
    <row r="422" spans="1:14" x14ac:dyDescent="0.25">
      <c r="A422" s="19">
        <v>41611</v>
      </c>
      <c r="B422" s="20">
        <v>0.79166666666666663</v>
      </c>
      <c r="C422" s="18" t="s">
        <v>240</v>
      </c>
      <c r="D422" s="18">
        <v>0</v>
      </c>
      <c r="E422" s="18">
        <v>0</v>
      </c>
      <c r="F422" s="18">
        <v>1</v>
      </c>
      <c r="G422" s="18">
        <v>0</v>
      </c>
      <c r="H422" s="18" t="s">
        <v>69</v>
      </c>
      <c r="I422" s="18" t="s">
        <v>70</v>
      </c>
      <c r="J422" s="18" t="s">
        <v>550</v>
      </c>
      <c r="K422" s="18" t="s">
        <v>875</v>
      </c>
      <c r="L422" s="18" t="s">
        <v>1482</v>
      </c>
      <c r="M422" s="18" t="s">
        <v>21</v>
      </c>
      <c r="N422" s="21" t="s">
        <v>1856</v>
      </c>
    </row>
    <row r="423" spans="1:14" x14ac:dyDescent="0.25">
      <c r="A423" s="19">
        <v>41612</v>
      </c>
      <c r="B423" s="20">
        <v>0.66666666666666663</v>
      </c>
      <c r="C423" s="18" t="s">
        <v>257</v>
      </c>
      <c r="D423" s="18">
        <v>0</v>
      </c>
      <c r="E423" s="18">
        <v>0</v>
      </c>
      <c r="F423" s="18">
        <v>1</v>
      </c>
      <c r="G423" s="18">
        <v>0</v>
      </c>
      <c r="H423" s="18" t="s">
        <v>81</v>
      </c>
      <c r="I423" s="18" t="s">
        <v>82</v>
      </c>
      <c r="J423" s="18" t="s">
        <v>1207</v>
      </c>
      <c r="K423" s="18" t="s">
        <v>645</v>
      </c>
      <c r="L423" s="18" t="s">
        <v>1208</v>
      </c>
      <c r="M423" s="18" t="s">
        <v>29</v>
      </c>
      <c r="N423" s="21" t="s">
        <v>1856</v>
      </c>
    </row>
    <row r="424" spans="1:14" x14ac:dyDescent="0.25">
      <c r="A424" s="19">
        <v>41612</v>
      </c>
      <c r="B424" s="20">
        <v>0.6875</v>
      </c>
      <c r="C424" s="18" t="s">
        <v>257</v>
      </c>
      <c r="D424" s="18">
        <v>0</v>
      </c>
      <c r="E424" s="18">
        <v>0</v>
      </c>
      <c r="F424" s="18">
        <v>1</v>
      </c>
      <c r="G424" s="18">
        <v>0</v>
      </c>
      <c r="H424" s="18" t="s">
        <v>81</v>
      </c>
      <c r="I424" s="18" t="s">
        <v>82</v>
      </c>
      <c r="J424" s="18" t="s">
        <v>1207</v>
      </c>
      <c r="K424" s="18" t="s">
        <v>645</v>
      </c>
      <c r="L424" s="18" t="s">
        <v>1208</v>
      </c>
      <c r="M424" s="18" t="s">
        <v>29</v>
      </c>
      <c r="N424" s="21" t="s">
        <v>1856</v>
      </c>
    </row>
    <row r="425" spans="1:14" x14ac:dyDescent="0.25">
      <c r="A425" s="19">
        <v>41613</v>
      </c>
      <c r="B425" s="20">
        <v>0.72916666666666663</v>
      </c>
      <c r="C425" s="18" t="s">
        <v>270</v>
      </c>
      <c r="D425" s="18">
        <v>0</v>
      </c>
      <c r="E425" s="18">
        <v>0</v>
      </c>
      <c r="F425" s="18">
        <v>1</v>
      </c>
      <c r="G425" s="18">
        <v>0</v>
      </c>
      <c r="H425" s="18" t="s">
        <v>39</v>
      </c>
      <c r="I425" s="18" t="s">
        <v>40</v>
      </c>
      <c r="J425" s="18" t="s">
        <v>191</v>
      </c>
      <c r="K425" s="18" t="s">
        <v>192</v>
      </c>
      <c r="L425" s="18" t="s">
        <v>193</v>
      </c>
      <c r="M425" s="18" t="s">
        <v>29</v>
      </c>
      <c r="N425" s="21" t="s">
        <v>1856</v>
      </c>
    </row>
    <row r="426" spans="1:14" x14ac:dyDescent="0.25">
      <c r="A426" s="19">
        <v>41613</v>
      </c>
      <c r="B426" s="20">
        <v>0.77083333333333337</v>
      </c>
      <c r="C426" s="18" t="s">
        <v>715</v>
      </c>
      <c r="D426" s="18">
        <v>0</v>
      </c>
      <c r="E426" s="18">
        <v>0</v>
      </c>
      <c r="F426" s="18">
        <v>1</v>
      </c>
      <c r="G426" s="18">
        <v>0</v>
      </c>
      <c r="H426" s="18" t="s">
        <v>39</v>
      </c>
      <c r="I426" s="18" t="s">
        <v>40</v>
      </c>
      <c r="J426" s="18" t="s">
        <v>48</v>
      </c>
      <c r="K426" s="18" t="s">
        <v>49</v>
      </c>
      <c r="L426" s="18" t="s">
        <v>50</v>
      </c>
      <c r="M426" s="18" t="s">
        <v>51</v>
      </c>
      <c r="N426" s="21" t="s">
        <v>1856</v>
      </c>
    </row>
    <row r="427" spans="1:14" x14ac:dyDescent="0.25">
      <c r="A427" s="19">
        <v>41613</v>
      </c>
      <c r="B427" s="20">
        <v>0.79166666666666663</v>
      </c>
      <c r="C427" s="18" t="s">
        <v>715</v>
      </c>
      <c r="D427" s="18">
        <v>0</v>
      </c>
      <c r="E427" s="18">
        <v>0</v>
      </c>
      <c r="F427" s="18">
        <v>1</v>
      </c>
      <c r="G427" s="18">
        <v>0</v>
      </c>
      <c r="H427" s="18" t="s">
        <v>39</v>
      </c>
      <c r="I427" s="18" t="s">
        <v>40</v>
      </c>
      <c r="J427" s="18" t="s">
        <v>48</v>
      </c>
      <c r="K427" s="18" t="s">
        <v>49</v>
      </c>
      <c r="L427" s="18" t="s">
        <v>50</v>
      </c>
      <c r="M427" s="18" t="s">
        <v>51</v>
      </c>
      <c r="N427" s="21" t="s">
        <v>1856</v>
      </c>
    </row>
    <row r="428" spans="1:14" x14ac:dyDescent="0.25">
      <c r="A428" s="19">
        <v>41614</v>
      </c>
      <c r="B428" s="20">
        <v>0.375</v>
      </c>
      <c r="C428" s="18" t="s">
        <v>238</v>
      </c>
      <c r="D428" s="18">
        <v>0</v>
      </c>
      <c r="E428" s="18">
        <v>0</v>
      </c>
      <c r="F428" s="18">
        <v>1</v>
      </c>
      <c r="G428" s="18">
        <v>0</v>
      </c>
      <c r="H428" s="18" t="s">
        <v>16</v>
      </c>
      <c r="I428" s="18" t="s">
        <v>17</v>
      </c>
      <c r="J428" s="18" t="s">
        <v>121</v>
      </c>
      <c r="K428" s="18" t="s">
        <v>758</v>
      </c>
      <c r="L428" s="18" t="s">
        <v>759</v>
      </c>
      <c r="M428" s="18" t="s">
        <v>21</v>
      </c>
      <c r="N428" s="21" t="s">
        <v>1856</v>
      </c>
    </row>
    <row r="429" spans="1:14" x14ac:dyDescent="0.25">
      <c r="A429" s="19">
        <v>41614</v>
      </c>
      <c r="B429" s="20">
        <v>0.39583333333333331</v>
      </c>
      <c r="C429" s="18" t="s">
        <v>238</v>
      </c>
      <c r="D429" s="18">
        <v>0</v>
      </c>
      <c r="E429" s="18">
        <v>0</v>
      </c>
      <c r="F429" s="18">
        <v>1</v>
      </c>
      <c r="G429" s="18">
        <v>0</v>
      </c>
      <c r="H429" s="18" t="s">
        <v>16</v>
      </c>
      <c r="I429" s="18" t="s">
        <v>17</v>
      </c>
      <c r="J429" s="18" t="s">
        <v>121</v>
      </c>
      <c r="K429" s="18" t="s">
        <v>758</v>
      </c>
      <c r="L429" s="18" t="s">
        <v>759</v>
      </c>
      <c r="M429" s="18" t="s">
        <v>21</v>
      </c>
      <c r="N429" s="21" t="s">
        <v>1856</v>
      </c>
    </row>
    <row r="430" spans="1:14" x14ac:dyDescent="0.25">
      <c r="A430" s="19">
        <v>41614</v>
      </c>
      <c r="B430" s="20">
        <v>0.41666666666666669</v>
      </c>
      <c r="C430" s="18" t="s">
        <v>443</v>
      </c>
      <c r="D430" s="18">
        <v>0</v>
      </c>
      <c r="E430" s="18">
        <v>0</v>
      </c>
      <c r="F430" s="18">
        <v>1</v>
      </c>
      <c r="G430" s="18">
        <v>0</v>
      </c>
      <c r="H430" s="18" t="s">
        <v>16</v>
      </c>
      <c r="I430" s="18" t="s">
        <v>17</v>
      </c>
      <c r="J430" s="18" t="s">
        <v>1431</v>
      </c>
      <c r="K430" s="18" t="s">
        <v>1432</v>
      </c>
      <c r="L430" s="18" t="s">
        <v>1433</v>
      </c>
      <c r="M430" s="18" t="s">
        <v>21</v>
      </c>
      <c r="N430" s="21" t="s">
        <v>1856</v>
      </c>
    </row>
    <row r="431" spans="1:14" x14ac:dyDescent="0.25">
      <c r="A431" s="19">
        <v>41614</v>
      </c>
      <c r="B431" s="20">
        <v>0.58333333333333337</v>
      </c>
      <c r="C431" s="18" t="s">
        <v>257</v>
      </c>
      <c r="D431" s="18">
        <v>0</v>
      </c>
      <c r="E431" s="18">
        <v>0</v>
      </c>
      <c r="F431" s="18">
        <v>1</v>
      </c>
      <c r="G431" s="18">
        <v>0</v>
      </c>
      <c r="H431" s="18" t="s">
        <v>30</v>
      </c>
      <c r="I431" s="18" t="s">
        <v>31</v>
      </c>
      <c r="J431" s="18" t="s">
        <v>1579</v>
      </c>
      <c r="K431" s="18" t="s">
        <v>1580</v>
      </c>
      <c r="L431" s="18" t="s">
        <v>1581</v>
      </c>
      <c r="M431" s="18" t="s">
        <v>29</v>
      </c>
      <c r="N431" s="21" t="s">
        <v>1856</v>
      </c>
    </row>
    <row r="432" spans="1:14" x14ac:dyDescent="0.25">
      <c r="A432" s="19">
        <v>41614</v>
      </c>
      <c r="B432" s="20">
        <v>0.58333333333333337</v>
      </c>
      <c r="C432" s="18" t="s">
        <v>238</v>
      </c>
      <c r="D432" s="18">
        <v>0</v>
      </c>
      <c r="E432" s="18">
        <v>0</v>
      </c>
      <c r="F432" s="18">
        <v>1</v>
      </c>
      <c r="G432" s="18">
        <v>0</v>
      </c>
      <c r="H432" s="18" t="s">
        <v>16</v>
      </c>
      <c r="I432" s="18" t="s">
        <v>17</v>
      </c>
      <c r="J432" s="18" t="s">
        <v>121</v>
      </c>
      <c r="K432" s="18" t="s">
        <v>758</v>
      </c>
      <c r="L432" s="18" t="s">
        <v>759</v>
      </c>
      <c r="M432" s="18" t="s">
        <v>21</v>
      </c>
      <c r="N432" s="21" t="s">
        <v>1856</v>
      </c>
    </row>
    <row r="433" spans="1:14" x14ac:dyDescent="0.25">
      <c r="A433" s="19">
        <v>41614</v>
      </c>
      <c r="B433" s="20">
        <v>0.60416666666666663</v>
      </c>
      <c r="C433" s="18" t="s">
        <v>299</v>
      </c>
      <c r="D433" s="18">
        <v>0</v>
      </c>
      <c r="E433" s="18">
        <v>0</v>
      </c>
      <c r="F433" s="18">
        <v>1</v>
      </c>
      <c r="G433" s="18">
        <v>0</v>
      </c>
      <c r="H433" s="18" t="s">
        <v>30</v>
      </c>
      <c r="I433" s="18" t="s">
        <v>31</v>
      </c>
      <c r="J433" s="18" t="s">
        <v>165</v>
      </c>
      <c r="K433" s="18" t="s">
        <v>564</v>
      </c>
      <c r="L433" s="18" t="s">
        <v>565</v>
      </c>
      <c r="M433" s="18" t="s">
        <v>21</v>
      </c>
      <c r="N433" s="21" t="s">
        <v>1856</v>
      </c>
    </row>
    <row r="434" spans="1:14" x14ac:dyDescent="0.25">
      <c r="A434" s="19">
        <v>41614</v>
      </c>
      <c r="B434" s="20">
        <v>0.64583333333333337</v>
      </c>
      <c r="C434" s="18" t="s">
        <v>255</v>
      </c>
      <c r="D434" s="18">
        <v>0</v>
      </c>
      <c r="E434" s="18">
        <v>0</v>
      </c>
      <c r="F434" s="18">
        <v>1</v>
      </c>
      <c r="G434" s="18">
        <v>0</v>
      </c>
      <c r="H434" s="18" t="s">
        <v>14</v>
      </c>
      <c r="I434" s="18" t="s">
        <v>15</v>
      </c>
      <c r="J434" s="18" t="s">
        <v>230</v>
      </c>
      <c r="K434" s="18" t="s">
        <v>231</v>
      </c>
      <c r="L434" s="18" t="s">
        <v>232</v>
      </c>
      <c r="M434" s="18" t="s">
        <v>29</v>
      </c>
      <c r="N434" s="21" t="s">
        <v>1856</v>
      </c>
    </row>
    <row r="435" spans="1:14" x14ac:dyDescent="0.25">
      <c r="A435" s="19">
        <v>41529</v>
      </c>
      <c r="B435" s="20">
        <v>0.6875</v>
      </c>
      <c r="C435" s="18" t="s">
        <v>257</v>
      </c>
      <c r="D435" s="18">
        <v>0</v>
      </c>
      <c r="E435" s="18">
        <v>0</v>
      </c>
      <c r="F435" s="18">
        <v>1</v>
      </c>
      <c r="G435" s="18">
        <v>1</v>
      </c>
      <c r="H435" s="18" t="s">
        <v>81</v>
      </c>
      <c r="I435" s="18" t="s">
        <v>82</v>
      </c>
      <c r="J435" s="18" t="s">
        <v>92</v>
      </c>
      <c r="K435" s="18" t="s">
        <v>93</v>
      </c>
      <c r="L435" s="18" t="s">
        <v>94</v>
      </c>
      <c r="M435" s="18" t="s">
        <v>21</v>
      </c>
      <c r="N435" s="21"/>
    </row>
    <row r="436" spans="1:14" x14ac:dyDescent="0.25">
      <c r="A436" s="19">
        <v>41534</v>
      </c>
      <c r="B436" s="20">
        <v>0.60416666666666663</v>
      </c>
      <c r="C436" s="18" t="s">
        <v>299</v>
      </c>
      <c r="D436" s="18">
        <v>0</v>
      </c>
      <c r="E436" s="18">
        <v>0</v>
      </c>
      <c r="F436" s="18">
        <v>1</v>
      </c>
      <c r="G436" s="18">
        <v>0</v>
      </c>
      <c r="H436" s="18" t="s">
        <v>140</v>
      </c>
      <c r="I436" s="18" t="s">
        <v>141</v>
      </c>
      <c r="J436" s="18" t="s">
        <v>77</v>
      </c>
      <c r="K436" s="18" t="s">
        <v>205</v>
      </c>
      <c r="L436" s="18" t="s">
        <v>206</v>
      </c>
      <c r="M436" s="18" t="s">
        <v>21</v>
      </c>
      <c r="N436" s="21"/>
    </row>
    <row r="437" spans="1:14" x14ac:dyDescent="0.25">
      <c r="A437" s="19">
        <v>41536</v>
      </c>
      <c r="B437" s="20">
        <v>0.75</v>
      </c>
      <c r="C437" s="18" t="s">
        <v>250</v>
      </c>
      <c r="D437" s="18">
        <v>0</v>
      </c>
      <c r="E437" s="18">
        <v>0</v>
      </c>
      <c r="F437" s="18">
        <v>1</v>
      </c>
      <c r="G437" s="18">
        <v>0</v>
      </c>
      <c r="H437" s="18" t="s">
        <v>57</v>
      </c>
      <c r="I437" s="18" t="s">
        <v>58</v>
      </c>
      <c r="J437" s="18" t="s">
        <v>32</v>
      </c>
      <c r="K437" s="18" t="s">
        <v>33</v>
      </c>
      <c r="L437" s="18" t="s">
        <v>34</v>
      </c>
      <c r="M437" s="18" t="s">
        <v>21</v>
      </c>
      <c r="N437" s="21"/>
    </row>
    <row r="438" spans="1:14" x14ac:dyDescent="0.25">
      <c r="A438" s="19">
        <v>41536</v>
      </c>
      <c r="B438" s="20">
        <v>0.77083333333333337</v>
      </c>
      <c r="C438" s="18" t="s">
        <v>299</v>
      </c>
      <c r="D438" s="18">
        <v>0</v>
      </c>
      <c r="E438" s="18">
        <v>0</v>
      </c>
      <c r="F438" s="18">
        <v>1</v>
      </c>
      <c r="G438" s="18">
        <v>0</v>
      </c>
      <c r="H438" s="18" t="s">
        <v>57</v>
      </c>
      <c r="I438" s="18" t="s">
        <v>58</v>
      </c>
      <c r="J438" s="18" t="s">
        <v>408</v>
      </c>
      <c r="K438" s="18" t="s">
        <v>409</v>
      </c>
      <c r="L438" s="18" t="s">
        <v>410</v>
      </c>
      <c r="M438" s="18" t="s">
        <v>25</v>
      </c>
      <c r="N438" s="21"/>
    </row>
    <row r="439" spans="1:14" x14ac:dyDescent="0.25">
      <c r="A439" s="19">
        <v>41536</v>
      </c>
      <c r="B439" s="20">
        <v>0.77083333333333337</v>
      </c>
      <c r="C439" s="18" t="s">
        <v>250</v>
      </c>
      <c r="D439" s="18">
        <v>0</v>
      </c>
      <c r="E439" s="18">
        <v>0</v>
      </c>
      <c r="F439" s="18">
        <v>1</v>
      </c>
      <c r="G439" s="18">
        <v>0</v>
      </c>
      <c r="H439" s="18" t="s">
        <v>57</v>
      </c>
      <c r="I439" s="18" t="s">
        <v>58</v>
      </c>
      <c r="J439" s="18" t="s">
        <v>32</v>
      </c>
      <c r="K439" s="18" t="s">
        <v>33</v>
      </c>
      <c r="L439" s="18" t="s">
        <v>34</v>
      </c>
      <c r="M439" s="18" t="s">
        <v>21</v>
      </c>
      <c r="N439" s="21"/>
    </row>
    <row r="440" spans="1:14" x14ac:dyDescent="0.25">
      <c r="A440" s="19">
        <v>41540</v>
      </c>
      <c r="B440" s="20">
        <v>0.77083333333333337</v>
      </c>
      <c r="C440" s="18" t="s">
        <v>257</v>
      </c>
      <c r="D440" s="18">
        <v>0</v>
      </c>
      <c r="E440" s="18">
        <v>0</v>
      </c>
      <c r="F440" s="18">
        <v>1</v>
      </c>
      <c r="G440" s="18">
        <v>0</v>
      </c>
      <c r="H440" s="18" t="s">
        <v>81</v>
      </c>
      <c r="I440" s="18" t="s">
        <v>82</v>
      </c>
      <c r="J440" s="18" t="s">
        <v>115</v>
      </c>
      <c r="K440" s="18" t="s">
        <v>116</v>
      </c>
      <c r="L440" s="18" t="s">
        <v>117</v>
      </c>
      <c r="M440" s="18" t="s">
        <v>29</v>
      </c>
      <c r="N440" s="21"/>
    </row>
    <row r="441" spans="1:14" x14ac:dyDescent="0.25">
      <c r="A441" s="19">
        <v>41543</v>
      </c>
      <c r="B441" s="20">
        <v>0.54166666666666663</v>
      </c>
      <c r="C441" s="18" t="s">
        <v>245</v>
      </c>
      <c r="D441" s="18">
        <v>0</v>
      </c>
      <c r="E441" s="18">
        <v>0</v>
      </c>
      <c r="F441" s="18">
        <v>1</v>
      </c>
      <c r="G441" s="18">
        <v>0</v>
      </c>
      <c r="H441" s="18" t="s">
        <v>39</v>
      </c>
      <c r="I441" s="18" t="s">
        <v>40</v>
      </c>
      <c r="J441" s="18" t="s">
        <v>41</v>
      </c>
      <c r="K441" s="18" t="s">
        <v>42</v>
      </c>
      <c r="L441" s="18" t="s">
        <v>43</v>
      </c>
      <c r="M441" s="18" t="s">
        <v>25</v>
      </c>
      <c r="N441" s="21"/>
    </row>
    <row r="442" spans="1:14" x14ac:dyDescent="0.25">
      <c r="A442" s="19">
        <v>41543</v>
      </c>
      <c r="B442" s="20">
        <v>0.54166666666666663</v>
      </c>
      <c r="C442" s="18" t="s">
        <v>250</v>
      </c>
      <c r="D442" s="18">
        <v>0</v>
      </c>
      <c r="E442" s="18">
        <v>0</v>
      </c>
      <c r="F442" s="18">
        <v>1</v>
      </c>
      <c r="G442" s="18">
        <v>0</v>
      </c>
      <c r="H442" s="18" t="s">
        <v>81</v>
      </c>
      <c r="I442" s="18" t="s">
        <v>82</v>
      </c>
      <c r="J442" s="18" t="s">
        <v>165</v>
      </c>
      <c r="K442" s="18" t="s">
        <v>166</v>
      </c>
      <c r="L442" s="18" t="s">
        <v>167</v>
      </c>
      <c r="M442" s="18" t="s">
        <v>21</v>
      </c>
      <c r="N442" s="21"/>
    </row>
    <row r="443" spans="1:14" x14ac:dyDescent="0.25">
      <c r="A443" s="19">
        <v>41543</v>
      </c>
      <c r="B443" s="20">
        <v>0.58333333333333337</v>
      </c>
      <c r="C443" s="18" t="s">
        <v>436</v>
      </c>
      <c r="D443" s="18">
        <v>0</v>
      </c>
      <c r="E443" s="18">
        <v>0</v>
      </c>
      <c r="F443" s="18">
        <v>1</v>
      </c>
      <c r="G443" s="18">
        <v>1</v>
      </c>
      <c r="H443" s="18" t="s">
        <v>69</v>
      </c>
      <c r="I443" s="18" t="s">
        <v>70</v>
      </c>
      <c r="J443" s="18" t="s">
        <v>375</v>
      </c>
      <c r="K443" s="18" t="s">
        <v>376</v>
      </c>
      <c r="L443" s="18" t="s">
        <v>377</v>
      </c>
      <c r="M443" s="18" t="s">
        <v>51</v>
      </c>
      <c r="N443" s="21"/>
    </row>
    <row r="444" spans="1:14" x14ac:dyDescent="0.25">
      <c r="A444" s="19">
        <v>41543</v>
      </c>
      <c r="B444" s="20">
        <v>0.75</v>
      </c>
      <c r="C444" s="18" t="s">
        <v>255</v>
      </c>
      <c r="D444" s="18">
        <v>0</v>
      </c>
      <c r="E444" s="18">
        <v>0</v>
      </c>
      <c r="F444" s="18">
        <v>1</v>
      </c>
      <c r="G444" s="18">
        <v>0</v>
      </c>
      <c r="H444" s="18" t="s">
        <v>14</v>
      </c>
      <c r="I444" s="18" t="s">
        <v>15</v>
      </c>
      <c r="J444" s="18" t="s">
        <v>369</v>
      </c>
      <c r="K444" s="18" t="s">
        <v>370</v>
      </c>
      <c r="L444" s="18" t="s">
        <v>371</v>
      </c>
      <c r="M444" s="18" t="s">
        <v>21</v>
      </c>
      <c r="N444" s="21"/>
    </row>
    <row r="445" spans="1:14" x14ac:dyDescent="0.25">
      <c r="A445" s="19">
        <v>41544</v>
      </c>
      <c r="B445" s="20">
        <v>0.58333333333333337</v>
      </c>
      <c r="C445" s="18" t="s">
        <v>236</v>
      </c>
      <c r="D445" s="18">
        <v>0</v>
      </c>
      <c r="E445" s="18">
        <v>0</v>
      </c>
      <c r="F445" s="18">
        <v>1</v>
      </c>
      <c r="G445" s="18">
        <v>0</v>
      </c>
      <c r="H445" s="18" t="s">
        <v>16</v>
      </c>
      <c r="I445" s="18" t="s">
        <v>17</v>
      </c>
      <c r="J445" s="18" t="s">
        <v>363</v>
      </c>
      <c r="K445" s="18" t="s">
        <v>364</v>
      </c>
      <c r="L445" s="18" t="s">
        <v>365</v>
      </c>
      <c r="M445" s="18" t="s">
        <v>21</v>
      </c>
      <c r="N445" s="21"/>
    </row>
    <row r="446" spans="1:14" x14ac:dyDescent="0.25">
      <c r="A446" s="19">
        <v>41547</v>
      </c>
      <c r="B446" s="20">
        <v>0.52083333333333337</v>
      </c>
      <c r="C446" s="18" t="s">
        <v>433</v>
      </c>
      <c r="D446" s="18">
        <v>0</v>
      </c>
      <c r="E446" s="18">
        <v>0</v>
      </c>
      <c r="F446" s="18">
        <v>1</v>
      </c>
      <c r="G446" s="18">
        <v>0</v>
      </c>
      <c r="H446" s="18" t="s">
        <v>140</v>
      </c>
      <c r="I446" s="18" t="s">
        <v>141</v>
      </c>
      <c r="J446" s="18" t="s">
        <v>348</v>
      </c>
      <c r="K446" s="18" t="s">
        <v>349</v>
      </c>
      <c r="L446" s="18" t="s">
        <v>350</v>
      </c>
      <c r="M446" s="18" t="s">
        <v>51</v>
      </c>
      <c r="N446" s="21"/>
    </row>
    <row r="447" spans="1:14" x14ac:dyDescent="0.25">
      <c r="A447" s="19">
        <v>41549</v>
      </c>
      <c r="B447" s="20">
        <v>0.625</v>
      </c>
      <c r="C447" s="18" t="s">
        <v>250</v>
      </c>
      <c r="D447" s="18">
        <v>0</v>
      </c>
      <c r="E447" s="18">
        <v>0</v>
      </c>
      <c r="F447" s="18">
        <v>1</v>
      </c>
      <c r="G447" s="18">
        <v>0</v>
      </c>
      <c r="H447" s="18" t="s">
        <v>81</v>
      </c>
      <c r="I447" s="18" t="s">
        <v>82</v>
      </c>
      <c r="J447" s="18" t="s">
        <v>882</v>
      </c>
      <c r="K447" s="18" t="s">
        <v>883</v>
      </c>
      <c r="L447" s="18" t="s">
        <v>884</v>
      </c>
      <c r="M447" s="18" t="s">
        <v>21</v>
      </c>
      <c r="N447" s="21"/>
    </row>
    <row r="448" spans="1:14" x14ac:dyDescent="0.25">
      <c r="A448" s="19">
        <v>41550</v>
      </c>
      <c r="B448" s="20">
        <v>0.70833333333333337</v>
      </c>
      <c r="C448" s="18" t="s">
        <v>250</v>
      </c>
      <c r="D448" s="18">
        <v>0</v>
      </c>
      <c r="E448" s="18">
        <v>0</v>
      </c>
      <c r="F448" s="18">
        <v>1</v>
      </c>
      <c r="G448" s="18">
        <v>0</v>
      </c>
      <c r="H448" s="18" t="s">
        <v>81</v>
      </c>
      <c r="I448" s="18" t="s">
        <v>82</v>
      </c>
      <c r="J448" s="18" t="s">
        <v>86</v>
      </c>
      <c r="K448" s="18" t="s">
        <v>87</v>
      </c>
      <c r="L448" s="18" t="s">
        <v>88</v>
      </c>
      <c r="M448" s="18" t="s">
        <v>21</v>
      </c>
      <c r="N448" s="21"/>
    </row>
    <row r="449" spans="1:14" x14ac:dyDescent="0.25">
      <c r="A449" s="19">
        <v>41550</v>
      </c>
      <c r="B449" s="20">
        <v>0.83333333333333337</v>
      </c>
      <c r="C449" s="18" t="s">
        <v>250</v>
      </c>
      <c r="D449" s="18">
        <v>0</v>
      </c>
      <c r="E449" s="18">
        <v>0</v>
      </c>
      <c r="F449" s="18">
        <v>1</v>
      </c>
      <c r="G449" s="18">
        <v>0</v>
      </c>
      <c r="H449" s="18" t="s">
        <v>95</v>
      </c>
      <c r="I449" s="18" t="s">
        <v>96</v>
      </c>
      <c r="J449" s="18" t="s">
        <v>86</v>
      </c>
      <c r="K449" s="18" t="s">
        <v>87</v>
      </c>
      <c r="L449" s="18" t="s">
        <v>88</v>
      </c>
      <c r="M449" s="18" t="s">
        <v>21</v>
      </c>
      <c r="N449" s="21"/>
    </row>
    <row r="450" spans="1:14" x14ac:dyDescent="0.25">
      <c r="A450" s="19">
        <v>41556</v>
      </c>
      <c r="B450" s="20">
        <v>0.5</v>
      </c>
      <c r="C450" s="18" t="s">
        <v>286</v>
      </c>
      <c r="D450" s="18">
        <v>0</v>
      </c>
      <c r="E450" s="18">
        <v>0</v>
      </c>
      <c r="F450" s="18">
        <v>1</v>
      </c>
      <c r="G450" s="18">
        <v>0</v>
      </c>
      <c r="H450" s="18" t="s">
        <v>140</v>
      </c>
      <c r="I450" s="18" t="s">
        <v>141</v>
      </c>
      <c r="J450" s="18" t="s">
        <v>171</v>
      </c>
      <c r="K450" s="18" t="s">
        <v>172</v>
      </c>
      <c r="L450" s="18" t="s">
        <v>173</v>
      </c>
      <c r="M450" s="18" t="s">
        <v>25</v>
      </c>
      <c r="N450" s="21"/>
    </row>
    <row r="451" spans="1:14" x14ac:dyDescent="0.25">
      <c r="A451" s="19">
        <v>41556</v>
      </c>
      <c r="B451" s="20">
        <v>0.52083333333333337</v>
      </c>
      <c r="C451" s="18" t="s">
        <v>286</v>
      </c>
      <c r="D451" s="18">
        <v>0</v>
      </c>
      <c r="E451" s="18">
        <v>0</v>
      </c>
      <c r="F451" s="18">
        <v>1</v>
      </c>
      <c r="G451" s="18">
        <v>0</v>
      </c>
      <c r="H451" s="18" t="s">
        <v>140</v>
      </c>
      <c r="I451" s="18" t="s">
        <v>141</v>
      </c>
      <c r="J451" s="18" t="s">
        <v>171</v>
      </c>
      <c r="K451" s="18" t="s">
        <v>172</v>
      </c>
      <c r="L451" s="18" t="s">
        <v>173</v>
      </c>
      <c r="M451" s="18" t="s">
        <v>25</v>
      </c>
      <c r="N451" s="21"/>
    </row>
    <row r="452" spans="1:14" x14ac:dyDescent="0.25">
      <c r="A452" s="19">
        <v>41563</v>
      </c>
      <c r="B452" s="20">
        <v>0.79166666666666663</v>
      </c>
      <c r="C452" s="18" t="s">
        <v>241</v>
      </c>
      <c r="D452" s="18">
        <v>0</v>
      </c>
      <c r="E452" s="18">
        <v>0</v>
      </c>
      <c r="F452" s="18">
        <v>1</v>
      </c>
      <c r="G452" s="18">
        <v>0</v>
      </c>
      <c r="H452" s="18" t="s">
        <v>57</v>
      </c>
      <c r="I452" s="18" t="s">
        <v>58</v>
      </c>
      <c r="J452" s="18" t="s">
        <v>369</v>
      </c>
      <c r="K452" s="18" t="s">
        <v>370</v>
      </c>
      <c r="L452" s="18" t="s">
        <v>371</v>
      </c>
      <c r="M452" s="18" t="s">
        <v>21</v>
      </c>
      <c r="N452" s="21"/>
    </row>
    <row r="453" spans="1:14" x14ac:dyDescent="0.25">
      <c r="A453" s="19">
        <v>41564</v>
      </c>
      <c r="B453" s="20">
        <v>0.66666666666666663</v>
      </c>
      <c r="C453" s="18" t="s">
        <v>250</v>
      </c>
      <c r="D453" s="18">
        <v>0</v>
      </c>
      <c r="E453" s="18">
        <v>0</v>
      </c>
      <c r="F453" s="18">
        <v>1</v>
      </c>
      <c r="G453" s="18">
        <v>0</v>
      </c>
      <c r="H453" s="18" t="s">
        <v>57</v>
      </c>
      <c r="I453" s="18" t="s">
        <v>58</v>
      </c>
      <c r="J453" s="18" t="s">
        <v>220</v>
      </c>
      <c r="K453" s="18" t="s">
        <v>221</v>
      </c>
      <c r="L453" s="18" t="s">
        <v>222</v>
      </c>
      <c r="M453" s="18" t="s">
        <v>29</v>
      </c>
      <c r="N453" s="21"/>
    </row>
    <row r="454" spans="1:14" x14ac:dyDescent="0.25">
      <c r="A454" s="19">
        <v>41564</v>
      </c>
      <c r="B454" s="20">
        <v>0.6875</v>
      </c>
      <c r="C454" s="18" t="s">
        <v>250</v>
      </c>
      <c r="D454" s="18">
        <v>0</v>
      </c>
      <c r="E454" s="18">
        <v>0</v>
      </c>
      <c r="F454" s="18">
        <v>1</v>
      </c>
      <c r="G454" s="18">
        <v>0</v>
      </c>
      <c r="H454" s="18" t="s">
        <v>81</v>
      </c>
      <c r="I454" s="18" t="s">
        <v>82</v>
      </c>
      <c r="J454" s="18" t="s">
        <v>828</v>
      </c>
      <c r="K454" s="18" t="s">
        <v>829</v>
      </c>
      <c r="L454" s="18" t="s">
        <v>830</v>
      </c>
      <c r="M454" s="18" t="s">
        <v>21</v>
      </c>
      <c r="N454" s="21"/>
    </row>
    <row r="455" spans="1:14" x14ac:dyDescent="0.25">
      <c r="A455" s="19">
        <v>41564</v>
      </c>
      <c r="B455" s="20">
        <v>0.6875</v>
      </c>
      <c r="C455" s="18" t="s">
        <v>250</v>
      </c>
      <c r="D455" s="18">
        <v>0</v>
      </c>
      <c r="E455" s="18">
        <v>0</v>
      </c>
      <c r="F455" s="18">
        <v>1</v>
      </c>
      <c r="G455" s="18">
        <v>0</v>
      </c>
      <c r="H455" s="18" t="s">
        <v>57</v>
      </c>
      <c r="I455" s="18" t="s">
        <v>58</v>
      </c>
      <c r="J455" s="18" t="s">
        <v>86</v>
      </c>
      <c r="K455" s="18" t="s">
        <v>87</v>
      </c>
      <c r="L455" s="18" t="s">
        <v>88</v>
      </c>
      <c r="M455" s="18" t="s">
        <v>21</v>
      </c>
      <c r="N455" s="21"/>
    </row>
    <row r="456" spans="1:14" x14ac:dyDescent="0.25">
      <c r="A456" s="19">
        <v>41570</v>
      </c>
      <c r="B456" s="20">
        <v>0.70833333333333337</v>
      </c>
      <c r="C456" s="18" t="s">
        <v>335</v>
      </c>
      <c r="D456" s="18">
        <v>0</v>
      </c>
      <c r="E456" s="18">
        <v>0</v>
      </c>
      <c r="F456" s="18">
        <v>1</v>
      </c>
      <c r="G456" s="18">
        <v>0</v>
      </c>
      <c r="H456" s="18" t="s">
        <v>135</v>
      </c>
      <c r="I456" s="18" t="s">
        <v>136</v>
      </c>
      <c r="J456" s="18" t="s">
        <v>77</v>
      </c>
      <c r="K456" s="18" t="s">
        <v>1212</v>
      </c>
      <c r="L456" s="18" t="s">
        <v>1213</v>
      </c>
      <c r="M456" s="18" t="s">
        <v>21</v>
      </c>
      <c r="N456" s="21"/>
    </row>
    <row r="457" spans="1:14" x14ac:dyDescent="0.25">
      <c r="A457" s="19">
        <v>41571</v>
      </c>
      <c r="B457" s="20">
        <v>0.70833333333333337</v>
      </c>
      <c r="C457" s="18" t="s">
        <v>250</v>
      </c>
      <c r="D457" s="18">
        <v>0</v>
      </c>
      <c r="E457" s="18">
        <v>0</v>
      </c>
      <c r="F457" s="18">
        <v>1</v>
      </c>
      <c r="G457" s="18">
        <v>0</v>
      </c>
      <c r="H457" s="18" t="s">
        <v>57</v>
      </c>
      <c r="I457" s="18" t="s">
        <v>58</v>
      </c>
      <c r="J457" s="18" t="s">
        <v>220</v>
      </c>
      <c r="K457" s="18" t="s">
        <v>221</v>
      </c>
      <c r="L457" s="18" t="s">
        <v>222</v>
      </c>
      <c r="M457" s="18" t="s">
        <v>29</v>
      </c>
      <c r="N457" s="21"/>
    </row>
    <row r="458" spans="1:14" x14ac:dyDescent="0.25">
      <c r="A458" s="19">
        <v>41576</v>
      </c>
      <c r="B458" s="20">
        <v>0.6875</v>
      </c>
      <c r="C458" s="18" t="s">
        <v>715</v>
      </c>
      <c r="D458" s="18">
        <v>0</v>
      </c>
      <c r="E458" s="18">
        <v>0</v>
      </c>
      <c r="F458" s="18">
        <v>1</v>
      </c>
      <c r="G458" s="18">
        <v>0</v>
      </c>
      <c r="H458" s="18" t="s">
        <v>39</v>
      </c>
      <c r="I458" s="18" t="s">
        <v>40</v>
      </c>
      <c r="J458" s="18" t="s">
        <v>48</v>
      </c>
      <c r="K458" s="18" t="s">
        <v>49</v>
      </c>
      <c r="L458" s="18" t="s">
        <v>50</v>
      </c>
      <c r="M458" s="18" t="s">
        <v>51</v>
      </c>
      <c r="N458" s="21"/>
    </row>
    <row r="459" spans="1:14" x14ac:dyDescent="0.25">
      <c r="A459" s="19">
        <v>41578</v>
      </c>
      <c r="B459" s="20">
        <v>0.70833333333333337</v>
      </c>
      <c r="C459" s="18" t="s">
        <v>241</v>
      </c>
      <c r="D459" s="18">
        <v>0</v>
      </c>
      <c r="E459" s="18">
        <v>0</v>
      </c>
      <c r="F459" s="18">
        <v>1</v>
      </c>
      <c r="G459" s="18">
        <v>0</v>
      </c>
      <c r="H459" s="18" t="s">
        <v>57</v>
      </c>
      <c r="I459" s="18" t="s">
        <v>58</v>
      </c>
      <c r="J459" s="18" t="s">
        <v>95</v>
      </c>
      <c r="K459" s="18" t="s">
        <v>431</v>
      </c>
      <c r="L459" s="18" t="s">
        <v>432</v>
      </c>
      <c r="M459" s="18" t="s">
        <v>25</v>
      </c>
      <c r="N459" s="21"/>
    </row>
    <row r="460" spans="1:14" x14ac:dyDescent="0.25">
      <c r="A460" s="19">
        <v>41582</v>
      </c>
      <c r="B460" s="20">
        <v>0.60416666666666663</v>
      </c>
      <c r="C460" s="18" t="s">
        <v>302</v>
      </c>
      <c r="D460" s="18">
        <v>0</v>
      </c>
      <c r="E460" s="18">
        <v>0</v>
      </c>
      <c r="F460" s="18">
        <v>1</v>
      </c>
      <c r="G460" s="18">
        <v>0</v>
      </c>
      <c r="H460" s="18" t="s">
        <v>30</v>
      </c>
      <c r="I460" s="18" t="s">
        <v>31</v>
      </c>
      <c r="J460" s="18" t="s">
        <v>95</v>
      </c>
      <c r="K460" s="18" t="s">
        <v>431</v>
      </c>
      <c r="L460" s="18" t="s">
        <v>432</v>
      </c>
      <c r="M460" s="18" t="s">
        <v>25</v>
      </c>
      <c r="N460" s="21"/>
    </row>
    <row r="461" spans="1:14" x14ac:dyDescent="0.25">
      <c r="A461" s="19">
        <v>41583</v>
      </c>
      <c r="B461" s="20">
        <v>0.72916666666666663</v>
      </c>
      <c r="C461" s="18" t="s">
        <v>715</v>
      </c>
      <c r="D461" s="18">
        <v>0</v>
      </c>
      <c r="E461" s="18">
        <v>0</v>
      </c>
      <c r="F461" s="18">
        <v>1</v>
      </c>
      <c r="G461" s="18">
        <v>0</v>
      </c>
      <c r="H461" s="18" t="s">
        <v>39</v>
      </c>
      <c r="I461" s="18" t="s">
        <v>40</v>
      </c>
      <c r="J461" s="18" t="s">
        <v>48</v>
      </c>
      <c r="K461" s="18" t="s">
        <v>49</v>
      </c>
      <c r="L461" s="18" t="s">
        <v>50</v>
      </c>
      <c r="M461" s="18" t="s">
        <v>51</v>
      </c>
      <c r="N461" s="21"/>
    </row>
    <row r="462" spans="1:14" x14ac:dyDescent="0.25">
      <c r="A462" s="19">
        <v>41584</v>
      </c>
      <c r="B462" s="20">
        <v>0.60416666666666663</v>
      </c>
      <c r="C462" s="18" t="s">
        <v>257</v>
      </c>
      <c r="D462" s="18">
        <v>0</v>
      </c>
      <c r="E462" s="18">
        <v>0</v>
      </c>
      <c r="F462" s="18">
        <v>1</v>
      </c>
      <c r="G462" s="18">
        <v>0</v>
      </c>
      <c r="H462" s="18" t="s">
        <v>30</v>
      </c>
      <c r="I462" s="18" t="s">
        <v>31</v>
      </c>
      <c r="J462" s="18" t="s">
        <v>168</v>
      </c>
      <c r="K462" s="18" t="s">
        <v>169</v>
      </c>
      <c r="L462" s="18" t="s">
        <v>170</v>
      </c>
      <c r="M462" s="18" t="s">
        <v>21</v>
      </c>
      <c r="N462" s="21"/>
    </row>
    <row r="463" spans="1:14" x14ac:dyDescent="0.25">
      <c r="A463" s="19">
        <v>41591</v>
      </c>
      <c r="B463" s="20">
        <v>0.75</v>
      </c>
      <c r="C463" s="18" t="s">
        <v>249</v>
      </c>
      <c r="D463" s="18">
        <v>0</v>
      </c>
      <c r="E463" s="18">
        <v>0</v>
      </c>
      <c r="F463" s="18">
        <v>1</v>
      </c>
      <c r="G463" s="18">
        <v>0</v>
      </c>
      <c r="H463" s="18" t="s">
        <v>57</v>
      </c>
      <c r="I463" s="18" t="s">
        <v>58</v>
      </c>
      <c r="J463" s="18" t="s">
        <v>177</v>
      </c>
      <c r="K463" s="18" t="s">
        <v>178</v>
      </c>
      <c r="L463" s="18" t="s">
        <v>179</v>
      </c>
      <c r="M463" s="18" t="s">
        <v>29</v>
      </c>
      <c r="N463" s="21"/>
    </row>
    <row r="464" spans="1:14" x14ac:dyDescent="0.25">
      <c r="A464" s="19">
        <v>41598</v>
      </c>
      <c r="B464" s="20">
        <v>0.625</v>
      </c>
      <c r="C464" s="18" t="s">
        <v>529</v>
      </c>
      <c r="D464" s="18">
        <v>0</v>
      </c>
      <c r="E464" s="18">
        <v>0</v>
      </c>
      <c r="F464" s="18">
        <v>1</v>
      </c>
      <c r="G464" s="18">
        <v>0</v>
      </c>
      <c r="H464" s="18" t="s">
        <v>81</v>
      </c>
      <c r="I464" s="18" t="s">
        <v>82</v>
      </c>
      <c r="J464" s="18" t="s">
        <v>220</v>
      </c>
      <c r="K464" s="18" t="s">
        <v>221</v>
      </c>
      <c r="L464" s="18" t="s">
        <v>222</v>
      </c>
      <c r="M464" s="18" t="s">
        <v>29</v>
      </c>
      <c r="N464" s="21"/>
    </row>
    <row r="465" spans="1:14" x14ac:dyDescent="0.25">
      <c r="A465" s="19">
        <v>41599</v>
      </c>
      <c r="B465" s="20">
        <v>0.66666666666666663</v>
      </c>
      <c r="C465" s="18" t="s">
        <v>241</v>
      </c>
      <c r="D465" s="18">
        <v>0</v>
      </c>
      <c r="E465" s="18">
        <v>0</v>
      </c>
      <c r="F465" s="18">
        <v>1</v>
      </c>
      <c r="G465" s="18">
        <v>1</v>
      </c>
      <c r="H465" s="18" t="s">
        <v>57</v>
      </c>
      <c r="I465" s="18" t="s">
        <v>58</v>
      </c>
      <c r="J465" s="18" t="s">
        <v>113</v>
      </c>
      <c r="K465" s="18" t="s">
        <v>1418</v>
      </c>
      <c r="L465" s="18" t="s">
        <v>1419</v>
      </c>
      <c r="M465" s="18" t="s">
        <v>25</v>
      </c>
      <c r="N465" s="21"/>
    </row>
    <row r="466" spans="1:14" x14ac:dyDescent="0.25">
      <c r="A466" s="19">
        <v>41610</v>
      </c>
      <c r="B466" s="20">
        <v>0.4375</v>
      </c>
      <c r="C466" s="18" t="s">
        <v>249</v>
      </c>
      <c r="D466" s="18">
        <v>0</v>
      </c>
      <c r="E466" s="18">
        <v>0</v>
      </c>
      <c r="F466" s="18">
        <v>1</v>
      </c>
      <c r="G466" s="18">
        <v>0</v>
      </c>
      <c r="H466" s="18" t="s">
        <v>57</v>
      </c>
      <c r="I466" s="18" t="s">
        <v>58</v>
      </c>
      <c r="J466" s="18" t="s">
        <v>639</v>
      </c>
      <c r="K466" s="18" t="s">
        <v>640</v>
      </c>
      <c r="L466" s="18" t="s">
        <v>641</v>
      </c>
      <c r="M466" s="18" t="s">
        <v>29</v>
      </c>
      <c r="N466" s="21"/>
    </row>
  </sheetData>
  <autoFilter ref="A1:N466"/>
  <sortState ref="A2:O428">
    <sortCondition ref="A2:A428"/>
    <sortCondition ref="B2:B428"/>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
  <sheetViews>
    <sheetView topLeftCell="O1" workbookViewId="0">
      <selection activeCell="AH9" sqref="AH9"/>
    </sheetView>
  </sheetViews>
  <sheetFormatPr defaultRowHeight="15" x14ac:dyDescent="0.25"/>
  <cols>
    <col min="1" max="1" width="9.5703125" bestFit="1" customWidth="1"/>
    <col min="2" max="13" width="9.28515625" bestFit="1" customWidth="1"/>
    <col min="15" max="15" width="11" customWidth="1"/>
    <col min="17" max="17" width="10.42578125" customWidth="1"/>
    <col min="18" max="18" width="10.140625" customWidth="1"/>
  </cols>
  <sheetData>
    <row r="1" spans="1:27" x14ac:dyDescent="0.25">
      <c r="B1" s="24" t="s">
        <v>1813</v>
      </c>
      <c r="C1" s="24"/>
      <c r="D1" s="24"/>
      <c r="E1" s="24"/>
      <c r="F1" s="24"/>
      <c r="G1" s="24"/>
      <c r="H1" s="24"/>
      <c r="I1" s="24"/>
      <c r="J1" s="24"/>
      <c r="K1" s="24"/>
      <c r="L1" s="24"/>
      <c r="M1" s="24"/>
      <c r="P1" s="24" t="s">
        <v>1811</v>
      </c>
      <c r="Q1" s="24"/>
      <c r="R1" s="24"/>
      <c r="S1" s="24"/>
      <c r="T1" s="24"/>
      <c r="U1" s="24"/>
      <c r="V1" s="24"/>
      <c r="W1" s="24"/>
      <c r="X1" s="24"/>
      <c r="Y1" s="24"/>
      <c r="Z1" s="24"/>
      <c r="AA1" s="24"/>
    </row>
    <row r="2" spans="1:27" x14ac:dyDescent="0.25">
      <c r="B2" t="s">
        <v>140</v>
      </c>
      <c r="C2" t="s">
        <v>39</v>
      </c>
      <c r="D2" t="s">
        <v>14</v>
      </c>
      <c r="E2" t="s">
        <v>81</v>
      </c>
      <c r="F2" t="s">
        <v>846</v>
      </c>
      <c r="G2" t="s">
        <v>16</v>
      </c>
      <c r="H2" t="s">
        <v>135</v>
      </c>
      <c r="I2" t="s">
        <v>95</v>
      </c>
      <c r="J2" t="s">
        <v>1441</v>
      </c>
      <c r="K2" t="s">
        <v>69</v>
      </c>
      <c r="L2" t="s">
        <v>30</v>
      </c>
      <c r="M2" t="s">
        <v>57</v>
      </c>
      <c r="O2" t="s">
        <v>1854</v>
      </c>
      <c r="P2" t="s">
        <v>140</v>
      </c>
      <c r="Q2" t="s">
        <v>39</v>
      </c>
      <c r="R2" t="s">
        <v>14</v>
      </c>
      <c r="S2" t="s">
        <v>81</v>
      </c>
      <c r="T2" t="s">
        <v>846</v>
      </c>
      <c r="U2" t="s">
        <v>16</v>
      </c>
      <c r="V2" t="s">
        <v>135</v>
      </c>
      <c r="W2" t="s">
        <v>95</v>
      </c>
      <c r="X2" t="s">
        <v>1441</v>
      </c>
      <c r="Y2" t="s">
        <v>69</v>
      </c>
      <c r="Z2" t="s">
        <v>30</v>
      </c>
      <c r="AA2" t="s">
        <v>57</v>
      </c>
    </row>
    <row r="3" spans="1:27" x14ac:dyDescent="0.25">
      <c r="A3" s="7">
        <v>41526</v>
      </c>
      <c r="B3" s="11">
        <f>COUNTIFS(tutor_appointments!H2:H163,1,tutor_appointments!K2:K163,B2)</f>
        <v>11</v>
      </c>
      <c r="C3" s="11">
        <f>COUNTIFS(tutor_appointments!H2:H163,1,tutor_appointments!K2:K163,"Amanda")</f>
        <v>12</v>
      </c>
      <c r="D3" s="11">
        <f>COUNTIFS(tutor_appointments!H2:H163,1,tutor_appointments!K2:K163,"Andrew")</f>
        <v>6</v>
      </c>
      <c r="E3" s="11">
        <f>COUNTIFS(tutor_appointments!H2:H163,1,tutor_appointments!K2:K163,"Ben")</f>
        <v>10</v>
      </c>
      <c r="F3" s="11" t="s">
        <v>1812</v>
      </c>
      <c r="G3" s="11">
        <f>COUNTIFS(tutor_appointments!H2:H163,1,tutor_appointments!K2:K163,"Chris")</f>
        <v>7</v>
      </c>
      <c r="H3" s="11">
        <f>COUNTIFS(tutor_appointments!H2:H163,1,tutor_appointments!K2:K163,"Elise")</f>
        <v>9</v>
      </c>
      <c r="I3" s="11">
        <f>COUNTIFS(tutor_appointments!H2:H163,1,tutor_appointments!K2:K163,"Kevin")</f>
        <v>3</v>
      </c>
      <c r="J3" s="11" t="s">
        <v>1812</v>
      </c>
      <c r="K3" s="11">
        <f>COUNTIFS(tutor_appointments!H2:H163,1,tutor_appointments!K2:K163,"Nakul")</f>
        <v>5</v>
      </c>
      <c r="L3" s="11">
        <f>COUNTIFS(tutor_appointments!H2:H163,1,tutor_appointments!K2:K163,"Rachel")</f>
        <v>14</v>
      </c>
      <c r="M3" s="11">
        <f>COUNTIFS(tutor_appointments!H2:H163,1,tutor_appointments!K2:K163,"Sean")</f>
        <v>18</v>
      </c>
      <c r="O3" s="7">
        <v>41526</v>
      </c>
      <c r="P3" s="8">
        <v>0.7857142857142857</v>
      </c>
      <c r="Q3" s="8">
        <v>0.4</v>
      </c>
      <c r="R3" s="8">
        <v>0.24</v>
      </c>
      <c r="S3" s="8">
        <v>0.55555555555555558</v>
      </c>
      <c r="T3" s="8" t="s">
        <v>1810</v>
      </c>
      <c r="U3" s="8">
        <v>0.7</v>
      </c>
      <c r="V3" s="8">
        <v>0.75</v>
      </c>
      <c r="W3" s="8">
        <v>0.6</v>
      </c>
      <c r="X3" s="8" t="s">
        <v>1810</v>
      </c>
      <c r="Y3" s="8">
        <v>0.5</v>
      </c>
      <c r="Z3" s="8">
        <v>1</v>
      </c>
      <c r="AA3" s="8">
        <v>0.75</v>
      </c>
    </row>
    <row r="4" spans="1:27" s="8" customFormat="1" x14ac:dyDescent="0.25">
      <c r="A4" s="7">
        <v>41533</v>
      </c>
      <c r="B4" s="11">
        <f>COUNTIFS(tutor_appointments!H164:H324,1,tutor_appointments!K164:K324,B2)</f>
        <v>16</v>
      </c>
      <c r="C4" s="11">
        <f>COUNTIFS(tutor_appointments!H164:H324,1,tutor_appointments!K164:K324,C2)</f>
        <v>16</v>
      </c>
      <c r="D4" s="11">
        <f>COUNTIFS(tutor_appointments!H164:H324,1,tutor_appointments!K164:K324,D2)</f>
        <v>11</v>
      </c>
      <c r="E4" s="11">
        <f>COUNTIFS(tutor_appointments!H164:H324,1,tutor_appointments!K164:K324,E2)</f>
        <v>17</v>
      </c>
      <c r="F4" s="11" t="s">
        <v>1812</v>
      </c>
      <c r="G4" s="11">
        <f>COUNTIFS(tutor_appointments!H164:H324,1,tutor_appointments!K164:K324,G2)</f>
        <v>11</v>
      </c>
      <c r="H4" s="11">
        <f>COUNTIFS(tutor_appointments!H164:H324,1,tutor_appointments!K164:K324,H2)</f>
        <v>11</v>
      </c>
      <c r="I4" s="11">
        <f>COUNTIFS(tutor_appointments!H164:H324,1,tutor_appointments!K164:K324,I2)</f>
        <v>4</v>
      </c>
      <c r="J4" s="11" t="s">
        <v>1812</v>
      </c>
      <c r="K4" s="11">
        <f>COUNTIFS(tutor_appointments!H164:H324,1,tutor_appointments!K164:K324,K2)</f>
        <v>7</v>
      </c>
      <c r="L4" s="11">
        <f>COUNTIFS(tutor_appointments!H164:H324,1,tutor_appointments!K164:K324,L2)</f>
        <v>10</v>
      </c>
      <c r="M4" s="11">
        <f>COUNTIFS(tutor_appointments!H164:H324,1,tutor_appointments!K164:K324,M2)</f>
        <v>17</v>
      </c>
      <c r="O4" s="7">
        <v>41533</v>
      </c>
      <c r="P4" s="8">
        <v>0.88888888888888884</v>
      </c>
      <c r="Q4" s="8">
        <v>0.48484848484848486</v>
      </c>
      <c r="R4" s="8">
        <v>0.57894736842105265</v>
      </c>
      <c r="S4" s="8">
        <v>0.94444444444444442</v>
      </c>
      <c r="T4" s="8" t="s">
        <v>1810</v>
      </c>
      <c r="U4" s="8">
        <v>0.61111111111111116</v>
      </c>
      <c r="V4" s="8">
        <v>0.91666666666666663</v>
      </c>
      <c r="W4" s="8">
        <v>0.8</v>
      </c>
      <c r="X4" s="8" t="s">
        <v>1810</v>
      </c>
      <c r="Y4" s="8">
        <v>0.77777777777777779</v>
      </c>
      <c r="Z4" s="8">
        <v>1</v>
      </c>
      <c r="AA4" s="8">
        <v>0.89473684210526316</v>
      </c>
    </row>
    <row r="5" spans="1:27" x14ac:dyDescent="0.25">
      <c r="A5" s="10">
        <v>41540</v>
      </c>
      <c r="B5" s="11">
        <f>COUNTIFS(tutor_appointments!H325:H469,1,tutor_appointments!K325:K469,B2)</f>
        <v>8</v>
      </c>
      <c r="C5" s="11">
        <f>COUNTIFS(tutor_appointments!H325:H469,1,tutor_appointments!K325:K469,C2)</f>
        <v>8</v>
      </c>
      <c r="D5" s="11">
        <f>COUNTIFS(tutor_appointments!H325:H469,1,tutor_appointments!K325:K469,D2)</f>
        <v>6</v>
      </c>
      <c r="E5" s="11">
        <f>COUNTIFS(tutor_appointments!H325:H469,1,tutor_appointments!K325:K469,E2)</f>
        <v>8</v>
      </c>
      <c r="F5" s="11" t="s">
        <v>1812</v>
      </c>
      <c r="G5" s="11">
        <f>COUNTIFS(tutor_appointments!H325:H469,1,tutor_appointments!K325:K469,G2)</f>
        <v>12</v>
      </c>
      <c r="H5" s="11">
        <f>COUNTIFS(tutor_appointments!H325:H469,1,tutor_appointments!K325:K469,H2)</f>
        <v>8</v>
      </c>
      <c r="I5" s="11">
        <f>COUNTIFS(tutor_appointments!H325:H469,1,tutor_appointments!K325:K469,I2)</f>
        <v>5</v>
      </c>
      <c r="J5" s="11" t="s">
        <v>1812</v>
      </c>
      <c r="K5" s="11">
        <f>COUNTIFS(tutor_appointments!H325:H469,1,tutor_appointments!K325:K469,K2)</f>
        <v>3</v>
      </c>
      <c r="L5" s="11">
        <f>COUNTIFS(tutor_appointments!H325:H469,1,tutor_appointments!K325:K469,L2)</f>
        <v>11</v>
      </c>
      <c r="M5" s="11">
        <f>COUNTIFS(tutor_appointments!H325:H469,1,tutor_appointments!K325:K469,M2)</f>
        <v>13</v>
      </c>
      <c r="O5" s="10">
        <v>41540</v>
      </c>
      <c r="P5" s="8">
        <v>0.5714285714285714</v>
      </c>
      <c r="Q5" s="8">
        <v>0.53333333333333333</v>
      </c>
      <c r="R5" s="8">
        <v>0.31578947368421051</v>
      </c>
      <c r="S5" s="8">
        <v>0.44444444444444442</v>
      </c>
      <c r="T5" s="8" t="s">
        <v>1810</v>
      </c>
      <c r="U5" s="8">
        <v>0.66666666666666663</v>
      </c>
      <c r="V5" s="8">
        <v>0.66666666666666663</v>
      </c>
      <c r="W5" s="8">
        <v>0.625</v>
      </c>
      <c r="X5" s="8" t="s">
        <v>1810</v>
      </c>
      <c r="Y5" s="8">
        <v>0.33333333333333331</v>
      </c>
      <c r="Z5" s="8">
        <v>0.7857142857142857</v>
      </c>
      <c r="AA5" s="8">
        <v>0.72222222222222221</v>
      </c>
    </row>
    <row r="6" spans="1:27" x14ac:dyDescent="0.25">
      <c r="A6" s="7">
        <v>41547</v>
      </c>
      <c r="B6" s="11">
        <f>COUNTIFS(tutor_appointments!H470:H620,1,tutor_appointments!K470:K620,B2)</f>
        <v>9</v>
      </c>
      <c r="C6" s="11">
        <f>COUNTIFS(tutor_appointments!H470:H620,1,tutor_appointments!K470:K620,C2)</f>
        <v>21</v>
      </c>
      <c r="D6" s="11">
        <f>COUNTIFS(tutor_appointments!H470:H620,1,tutor_appointments!K470:K620,D2)</f>
        <v>8</v>
      </c>
      <c r="E6" s="11">
        <f>COUNTIFS(tutor_appointments!H470:H620,1,tutor_appointments!K470:K620,E2)</f>
        <v>6</v>
      </c>
      <c r="F6" s="11" t="s">
        <v>1812</v>
      </c>
      <c r="G6" s="11">
        <f>COUNTIFS(tutor_appointments!H470:H620,1,tutor_appointments!K470:K620,G2)</f>
        <v>7</v>
      </c>
      <c r="H6" s="11">
        <f>COUNTIFS(tutor_appointments!H470:H620,1,tutor_appointments!K470:K620,H2)</f>
        <v>7</v>
      </c>
      <c r="I6" s="11">
        <f>COUNTIFS(tutor_appointments!H470:H620,1,tutor_appointments!K470:K620,I2)</f>
        <v>4</v>
      </c>
      <c r="J6" s="11" t="s">
        <v>1812</v>
      </c>
      <c r="K6" s="11">
        <f>COUNTIFS(tutor_appointments!H470:H620,1,tutor_appointments!K470:K620,K2)</f>
        <v>7</v>
      </c>
      <c r="L6" s="11">
        <f>COUNTIFS(tutor_appointments!H470:H620,1,tutor_appointments!K470:K620,L2)</f>
        <v>7</v>
      </c>
      <c r="M6" s="11">
        <f>COUNTIFS(tutor_appointments!H470:H620,1,tutor_appointments!K470:K620,M2)</f>
        <v>15</v>
      </c>
      <c r="O6" s="7">
        <v>41547</v>
      </c>
      <c r="P6" s="8">
        <v>0.6</v>
      </c>
      <c r="Q6" s="8">
        <v>0.77777777777777779</v>
      </c>
      <c r="R6" s="8">
        <v>0.5</v>
      </c>
      <c r="S6" s="8">
        <v>0.375</v>
      </c>
      <c r="T6" s="8" t="s">
        <v>1810</v>
      </c>
      <c r="U6" s="8">
        <v>0.4375</v>
      </c>
      <c r="V6" s="8">
        <v>0.58333333333333337</v>
      </c>
      <c r="W6" s="8">
        <v>0.5714285714285714</v>
      </c>
      <c r="X6" s="8" t="s">
        <v>1810</v>
      </c>
      <c r="Y6" s="8">
        <v>0.7</v>
      </c>
      <c r="Z6" s="8">
        <v>0.5</v>
      </c>
      <c r="AA6" s="8">
        <v>0.83333333333333337</v>
      </c>
    </row>
    <row r="7" spans="1:27" x14ac:dyDescent="0.25">
      <c r="A7" s="7">
        <v>41554</v>
      </c>
      <c r="B7" s="11">
        <f>COUNTIFS(tutor_appointments!H621:H742,1,tutor_appointments!K621:K742,B2)</f>
        <v>10</v>
      </c>
      <c r="C7" s="11">
        <f>COUNTIFS(tutor_appointments!H621:H742,1,tutor_appointments!K621:K742,C2)</f>
        <v>4</v>
      </c>
      <c r="D7" s="11">
        <f>COUNTIFS(tutor_appointments!H621:H742,1,tutor_appointments!K621:K742,D2)</f>
        <v>4</v>
      </c>
      <c r="E7" s="11">
        <f>COUNTIFS(tutor_appointments!H621:H742,1,tutor_appointments!K621:K742,E2)</f>
        <v>8</v>
      </c>
      <c r="F7" s="11">
        <f>COUNTIFS(tutor_appointments!H621:H742,1,tutor_appointments!K621:K742,F2)</f>
        <v>3</v>
      </c>
      <c r="G7" s="11">
        <f>COUNTIFS(tutor_appointments!H621:H742,1,tutor_appointments!K621:K742,G2)</f>
        <v>14</v>
      </c>
      <c r="H7" s="11" t="s">
        <v>1812</v>
      </c>
      <c r="I7" s="11">
        <f>COUNTIFS(tutor_appointments!H621:H742,1,tutor_appointments!K621:K742,I2)</f>
        <v>3</v>
      </c>
      <c r="J7" s="11" t="s">
        <v>1812</v>
      </c>
      <c r="K7" s="11">
        <f>COUNTIFS(tutor_appointments!H621:H742,1,tutor_appointments!K621:K742,K2)</f>
        <v>5</v>
      </c>
      <c r="L7" s="11">
        <f>COUNTIFS(tutor_appointments!H621:H742,1,tutor_appointments!K621:K742,L2)</f>
        <v>8</v>
      </c>
      <c r="M7" s="11">
        <f>COUNTIFS(tutor_appointments!H621:H742,1,tutor_appointments!K621:K742,M2)</f>
        <v>9</v>
      </c>
      <c r="O7" s="7">
        <v>41554</v>
      </c>
      <c r="P7" s="8">
        <v>0.625</v>
      </c>
      <c r="Q7" s="8">
        <v>0.22222222222222221</v>
      </c>
      <c r="R7" s="8">
        <v>0.30769230769230771</v>
      </c>
      <c r="S7" s="8">
        <v>0.61538461538461542</v>
      </c>
      <c r="T7" s="8">
        <v>0.75</v>
      </c>
      <c r="U7" s="8">
        <v>0.7</v>
      </c>
      <c r="V7" s="8" t="s">
        <v>1810</v>
      </c>
      <c r="W7" s="8">
        <v>0.75</v>
      </c>
      <c r="X7" s="8" t="s">
        <v>1810</v>
      </c>
      <c r="Y7" s="8">
        <v>0.625</v>
      </c>
      <c r="Z7" s="8">
        <v>0.5714285714285714</v>
      </c>
      <c r="AA7" s="8">
        <v>0.75</v>
      </c>
    </row>
    <row r="8" spans="1:27" x14ac:dyDescent="0.25">
      <c r="A8" s="9">
        <v>41561</v>
      </c>
      <c r="B8" s="11">
        <f>COUNTIFS(tutor_appointments!H743:H898,1,tutor_appointments!K743:K898,B2)</f>
        <v>12</v>
      </c>
      <c r="C8" s="11">
        <f>COUNTIFS(tutor_appointments!H743:H898,1,tutor_appointments!K743:K898,C2)</f>
        <v>7</v>
      </c>
      <c r="D8" s="11">
        <f>COUNTIFS(tutor_appointments!H743:H898,1,tutor_appointments!K743:K898,D2)</f>
        <v>2</v>
      </c>
      <c r="E8" s="11">
        <f>COUNTIFS(tutor_appointments!H743:H898,1,tutor_appointments!K743:K898,E2)</f>
        <v>9</v>
      </c>
      <c r="F8" s="11">
        <f>COUNTIFS(tutor_appointments!H743:H898,1,tutor_appointments!K743:K898,F2)</f>
        <v>2</v>
      </c>
      <c r="G8" s="11">
        <f>COUNTIFS(tutor_appointments!H743:H898,1,tutor_appointments!K743:K898,G2)</f>
        <v>6</v>
      </c>
      <c r="H8" s="11">
        <f>COUNTIFS(tutor_appointments!H743:H898,1,tutor_appointments!K743:K898,H2)</f>
        <v>9</v>
      </c>
      <c r="I8" s="11">
        <f>COUNTIFS(tutor_appointments!H743:H898,1,tutor_appointments!K743:K898,I2)</f>
        <v>2</v>
      </c>
      <c r="J8" s="11" t="s">
        <v>1812</v>
      </c>
      <c r="K8" s="11">
        <f>COUNTIFS(tutor_appointments!H743:H898,1,tutor_appointments!K743:K898,K2)</f>
        <v>8</v>
      </c>
      <c r="L8" s="11">
        <f>COUNTIFS(tutor_appointments!H743:H898,1,tutor_appointments!K743:K898,L2)</f>
        <v>9</v>
      </c>
      <c r="M8" s="11">
        <f>COUNTIFS(tutor_appointments!H743:H898,1,tutor_appointments!K743:K898,M2)</f>
        <v>13</v>
      </c>
      <c r="O8" s="9">
        <v>41561</v>
      </c>
      <c r="P8" s="8">
        <v>0.75</v>
      </c>
      <c r="Q8" s="8">
        <v>0.26923076923076922</v>
      </c>
      <c r="R8" s="8">
        <v>0.1111111111111111</v>
      </c>
      <c r="S8" s="8">
        <v>0.75</v>
      </c>
      <c r="T8" s="8">
        <v>0.5</v>
      </c>
      <c r="U8" s="8">
        <v>0.3</v>
      </c>
      <c r="V8" s="8">
        <v>0.75</v>
      </c>
      <c r="W8" s="8">
        <v>0.25</v>
      </c>
      <c r="X8" s="8" t="s">
        <v>1810</v>
      </c>
      <c r="Y8" s="8">
        <v>0.8</v>
      </c>
      <c r="Z8" s="8">
        <v>0.9</v>
      </c>
      <c r="AA8" s="8">
        <v>0.65</v>
      </c>
    </row>
    <row r="9" spans="1:27" x14ac:dyDescent="0.25">
      <c r="A9" s="9">
        <v>41568</v>
      </c>
      <c r="B9" s="11">
        <f>COUNTIFS(tutor_appointments!H899:H1044,1,tutor_appointments!K899:K1044,B2)</f>
        <v>8</v>
      </c>
      <c r="C9" s="11">
        <f>COUNTIFS(tutor_appointments!H899:H1044,1,tutor_appointments!K899:K1044,C2)</f>
        <v>15</v>
      </c>
      <c r="D9" s="11">
        <f>COUNTIFS(tutor_appointments!H899:H1044,1,tutor_appointments!K899:K1044,D2)</f>
        <v>12</v>
      </c>
      <c r="E9" s="11">
        <f>COUNTIFS(tutor_appointments!H899:H1044,1,tutor_appointments!K899:K1044,E2)</f>
        <v>10</v>
      </c>
      <c r="F9" s="11">
        <f>COUNTIFS(tutor_appointments!H899:H1044,1,tutor_appointments!K899:K1044,F2)</f>
        <v>0</v>
      </c>
      <c r="G9" s="11">
        <f>COUNTIFS(tutor_appointments!H899:H1044,1,tutor_appointments!K899:K1044,G2)</f>
        <v>2</v>
      </c>
      <c r="H9" s="11">
        <f>COUNTIFS(tutor_appointments!H899:H1044,1,tutor_appointments!K899:K1044,H2)</f>
        <v>5</v>
      </c>
      <c r="I9" s="11">
        <f>COUNTIFS(tutor_appointments!H899:H1044,1,tutor_appointments!K899:K1044,I2)</f>
        <v>3</v>
      </c>
      <c r="J9" s="11" t="s">
        <v>1812</v>
      </c>
      <c r="K9" s="11">
        <f>COUNTIFS(tutor_appointments!H899:H1044,1,tutor_appointments!K899:K1044,K2)</f>
        <v>1</v>
      </c>
      <c r="L9" s="11">
        <f>COUNTIFS(tutor_appointments!H899:H1044,1,tutor_appointments!K899:K1044,L2)</f>
        <v>12</v>
      </c>
      <c r="M9" s="11">
        <f>COUNTIFS(tutor_appointments!H899:H1044,1,tutor_appointments!K899:K1044,M2)</f>
        <v>10</v>
      </c>
      <c r="O9" s="9">
        <v>41568</v>
      </c>
      <c r="P9" s="8">
        <v>0.5714285714285714</v>
      </c>
      <c r="Q9" s="8">
        <v>0.5357142857142857</v>
      </c>
      <c r="R9" s="8">
        <v>0.63157894736842102</v>
      </c>
      <c r="S9" s="8">
        <v>0.55555555555555558</v>
      </c>
      <c r="T9" s="8">
        <v>0</v>
      </c>
      <c r="U9" s="8">
        <v>0.22222222222222221</v>
      </c>
      <c r="V9" s="8">
        <v>0.41666666666666669</v>
      </c>
      <c r="W9" s="8">
        <v>0.75</v>
      </c>
      <c r="X9" s="8" t="s">
        <v>1810</v>
      </c>
      <c r="Y9" s="8">
        <v>0.5</v>
      </c>
      <c r="Z9" s="8">
        <v>0.66666666666666663</v>
      </c>
      <c r="AA9" s="8">
        <v>0.55555555555555558</v>
      </c>
    </row>
    <row r="10" spans="1:27" x14ac:dyDescent="0.25">
      <c r="A10" s="9">
        <v>41575</v>
      </c>
      <c r="B10" s="11">
        <f>COUNTIFS(tutor_appointments!H1045:H1179,1,tutor_appointments!K1045:K1179,B2)</f>
        <v>10</v>
      </c>
      <c r="C10" s="11">
        <f>COUNTIFS(tutor_appointments!H1045:H1179,1,tutor_appointments!K1045:K1179,C2)</f>
        <v>0</v>
      </c>
      <c r="D10" s="11">
        <f>COUNTIFS(tutor_appointments!H1045:H1179,1,tutor_appointments!K1045:K1179,D2)</f>
        <v>13</v>
      </c>
      <c r="E10" s="11">
        <f>COUNTIFS(tutor_appointments!H1045:H1179,1,tutor_appointments!K1045:K1179,E2)</f>
        <v>9</v>
      </c>
      <c r="F10" s="11">
        <f>COUNTIFS(tutor_appointments!H1045:H1179,1,tutor_appointments!K1045:K1179,F2)</f>
        <v>0</v>
      </c>
      <c r="G10" s="11">
        <f>COUNTIFS(tutor_appointments!H1045:H1179,1,tutor_appointments!K1045:K1179,G2)</f>
        <v>9</v>
      </c>
      <c r="H10" s="11">
        <f>COUNTIFS(tutor_appointments!H1045:H1179,1,tutor_appointments!K1045:K1179,H2)</f>
        <v>7</v>
      </c>
      <c r="I10" s="11">
        <f>COUNTIFS(tutor_appointments!H1045:H1179,1,tutor_appointments!K1045:K1179,I2)</f>
        <v>2</v>
      </c>
      <c r="J10" s="11" t="s">
        <v>1812</v>
      </c>
      <c r="K10" s="11">
        <f>COUNTIFS(tutor_appointments!H1045:H1179,1,tutor_appointments!K1045:K1179,K2)</f>
        <v>4</v>
      </c>
      <c r="L10" s="11">
        <f>COUNTIFS(tutor_appointments!H1045:H1179,1,tutor_appointments!K1045:K1179,L2)</f>
        <v>11</v>
      </c>
      <c r="M10" s="11">
        <f>COUNTIFS(tutor_appointments!H1045:H1179,1,tutor_appointments!K1045:K1179,M2)</f>
        <v>13</v>
      </c>
      <c r="O10" s="9">
        <v>41575</v>
      </c>
      <c r="P10" s="8">
        <v>0.83333333333333337</v>
      </c>
      <c r="Q10" s="8">
        <v>0</v>
      </c>
      <c r="R10" s="8">
        <v>0.72222222222222221</v>
      </c>
      <c r="S10" s="8">
        <v>0.5</v>
      </c>
      <c r="T10" s="8">
        <v>0</v>
      </c>
      <c r="U10" s="8">
        <v>0.5</v>
      </c>
      <c r="V10" s="8">
        <v>0.58333333333333337</v>
      </c>
      <c r="W10" s="8">
        <v>0.4</v>
      </c>
      <c r="X10" s="8" t="s">
        <v>1810</v>
      </c>
      <c r="Y10" s="8">
        <v>0.4</v>
      </c>
      <c r="Z10" s="8">
        <v>0.7857142857142857</v>
      </c>
      <c r="AA10" s="8">
        <v>0.72222222222222221</v>
      </c>
    </row>
    <row r="11" spans="1:27" x14ac:dyDescent="0.25">
      <c r="A11" s="9">
        <v>41582</v>
      </c>
      <c r="B11" s="11">
        <f>COUNTIFS(tutor_appointments!H1180:H1329,1,tutor_appointments!K1180:K1329,B2)</f>
        <v>10</v>
      </c>
      <c r="C11" s="11">
        <f>COUNTIFS(tutor_appointments!H1180:H1329,1,tutor_appointments!K1180:K1329,C2)</f>
        <v>7</v>
      </c>
      <c r="D11" s="11">
        <f>COUNTIFS(tutor_appointments!H1180:H1329,1,tutor_appointments!K1180:K1329,D2)</f>
        <v>5</v>
      </c>
      <c r="E11" s="11">
        <f>COUNTIFS(tutor_appointments!H1180:H1329,1,tutor_appointments!K1180:K1329,E2)</f>
        <v>11</v>
      </c>
      <c r="F11" s="11">
        <f>COUNTIFS(tutor_appointments!H1180:H1329,1,tutor_appointments!K1180:K1329,F2)</f>
        <v>0</v>
      </c>
      <c r="G11" s="11">
        <f>COUNTIFS(tutor_appointments!H1180:H1329,1,tutor_appointments!K1180:K1329,G2)</f>
        <v>2</v>
      </c>
      <c r="H11" s="11">
        <f>COUNTIFS(tutor_appointments!H1180:H1329,1,tutor_appointments!K1180:K1329,H2)</f>
        <v>10</v>
      </c>
      <c r="I11" s="11">
        <f>COUNTIFS(tutor_appointments!H1180:H1329,1,tutor_appointments!K1180:K1329,I2)</f>
        <v>4</v>
      </c>
      <c r="J11" s="11">
        <f>COUNTIFS(tutor_appointments!H1180:H1329,1,tutor_appointments!K1180:K1329,J2)</f>
        <v>2</v>
      </c>
      <c r="K11" s="11">
        <f>COUNTIFS(tutor_appointments!H1180:H1329,1,tutor_appointments!K1180:K1329,K2)</f>
        <v>7</v>
      </c>
      <c r="L11" s="11">
        <f>COUNTIFS(tutor_appointments!H1180:H1329,1,tutor_appointments!K1180:K1329,L2)</f>
        <v>4</v>
      </c>
      <c r="M11" s="11">
        <f>COUNTIFS(tutor_appointments!H1180:H1329,1,tutor_appointments!K1180:K1329,M2)</f>
        <v>6</v>
      </c>
      <c r="O11" s="9">
        <v>41582</v>
      </c>
      <c r="P11" s="8">
        <v>0.7142857142857143</v>
      </c>
      <c r="Q11" s="8">
        <v>0.19444444444444445</v>
      </c>
      <c r="R11" s="8">
        <v>0.5</v>
      </c>
      <c r="S11" s="8">
        <v>0.61111111111111116</v>
      </c>
      <c r="T11" s="8">
        <v>0</v>
      </c>
      <c r="U11" s="8">
        <v>0.4</v>
      </c>
      <c r="V11" s="8">
        <v>0.83333333333333337</v>
      </c>
      <c r="W11" s="8">
        <v>0.66666666666666663</v>
      </c>
      <c r="X11" s="8">
        <v>0.25</v>
      </c>
      <c r="Y11" s="8">
        <v>0.7</v>
      </c>
      <c r="Z11" s="8">
        <v>0.44444444444444442</v>
      </c>
      <c r="AA11" s="8">
        <v>0.33333333333333331</v>
      </c>
    </row>
    <row r="12" spans="1:27" x14ac:dyDescent="0.25">
      <c r="A12" s="9">
        <v>41589</v>
      </c>
      <c r="B12" s="11">
        <f>COUNTIFS(tutor_appointments!H1330:H1495,1,tutor_appointments!K1330:K1495,B2)</f>
        <v>10</v>
      </c>
      <c r="C12" s="11">
        <f>COUNTIFS(tutor_appointments!H1330:H1495,1,tutor_appointments!K1330:K1495,C2)</f>
        <v>15</v>
      </c>
      <c r="D12" s="11">
        <f>COUNTIFS(tutor_appointments!H1330:H1495,1,tutor_appointments!K1330:K1495,D2)</f>
        <v>6</v>
      </c>
      <c r="E12" s="11">
        <f>COUNTIFS(tutor_appointments!H1330:H1495,1,tutor_appointments!K1330:K1495,E2)</f>
        <v>6</v>
      </c>
      <c r="F12" s="11">
        <f>COUNTIFS(tutor_appointments!H1330:H1495,1,tutor_appointments!K1330:K1495,F2)</f>
        <v>2</v>
      </c>
      <c r="G12" s="11">
        <f>COUNTIFS(tutor_appointments!H1330:H1495,1,tutor_appointments!K1330:K1495,G2)</f>
        <v>4</v>
      </c>
      <c r="H12" s="11">
        <f>COUNTIFS(tutor_appointments!H1330:H1495,1,tutor_appointments!K1330:K1495,H2)</f>
        <v>7</v>
      </c>
      <c r="I12" s="11">
        <f>COUNTIFS(tutor_appointments!H1330:H1495,1,tutor_appointments!K1330:K1495,I2)</f>
        <v>5</v>
      </c>
      <c r="J12" s="11">
        <f>COUNTIFS(tutor_appointments!H1330:H1495,1,tutor_appointments!K1330:K1495,J2)</f>
        <v>0</v>
      </c>
      <c r="K12" s="11">
        <f>COUNTIFS(tutor_appointments!H1330:H1495,1,tutor_appointments!K1330:K1495,K2)</f>
        <v>4</v>
      </c>
      <c r="L12" s="11">
        <f>COUNTIFS(tutor_appointments!H1330:H1495,1,tutor_appointments!K1330:K1495,L2)</f>
        <v>14</v>
      </c>
      <c r="M12" s="11">
        <f>COUNTIFS(tutor_appointments!H1330:H1495,1,tutor_appointments!K1330:K1495,M2)</f>
        <v>6</v>
      </c>
      <c r="O12" s="9">
        <v>41589</v>
      </c>
      <c r="P12" s="8">
        <v>0.83333333333333337</v>
      </c>
      <c r="Q12" s="8">
        <v>0.51724137931034486</v>
      </c>
      <c r="R12" s="8">
        <v>0.3</v>
      </c>
      <c r="S12" s="8">
        <v>0.33333333333333331</v>
      </c>
      <c r="T12" s="8">
        <v>0.5</v>
      </c>
      <c r="U12" s="8">
        <v>0.2</v>
      </c>
      <c r="V12" s="8">
        <v>0.58333333333333337</v>
      </c>
      <c r="W12" s="8">
        <v>1</v>
      </c>
      <c r="X12" s="8">
        <v>0</v>
      </c>
      <c r="Y12" s="8">
        <v>0.4</v>
      </c>
      <c r="Z12" s="8">
        <v>0.77777777777777779</v>
      </c>
      <c r="AA12" s="8">
        <v>0.5</v>
      </c>
    </row>
    <row r="13" spans="1:27" x14ac:dyDescent="0.25">
      <c r="A13" s="9">
        <v>41596</v>
      </c>
      <c r="B13" s="11">
        <f>COUNTIFS(tutor_appointments!H1496:H1665,1,tutor_appointments!K1496:K1665,B2)</f>
        <v>2</v>
      </c>
      <c r="C13" s="11">
        <f>COUNTIFS(tutor_appointments!H1496:H1665,1,tutor_appointments!K1496:K1665,C2)</f>
        <v>11</v>
      </c>
      <c r="D13" s="11">
        <f>COUNTIFS(tutor_appointments!H1496:H1665,1,tutor_appointments!K1496:K1665,D2)</f>
        <v>2</v>
      </c>
      <c r="E13" s="11">
        <f>COUNTIFS(tutor_appointments!H1496:H1665,1,tutor_appointments!K1496:K1665,E2)</f>
        <v>4</v>
      </c>
      <c r="F13" s="11">
        <f>COUNTIFS(tutor_appointments!H1496:H1665,1,tutor_appointments!K1496:K1665,F2)</f>
        <v>0</v>
      </c>
      <c r="G13" s="11">
        <f>COUNTIFS(tutor_appointments!H1496:H1665,1,tutor_appointments!K1496:K1665,G2)</f>
        <v>6</v>
      </c>
      <c r="H13" s="11">
        <f>COUNTIFS(tutor_appointments!H1496:H1665,1,tutor_appointments!K1496:K1665,H2)</f>
        <v>6</v>
      </c>
      <c r="I13" s="11">
        <f>COUNTIFS(tutor_appointments!H1496:H1665,1,tutor_appointments!K1496:K1665,I2)</f>
        <v>1</v>
      </c>
      <c r="J13" s="11">
        <f>COUNTIFS(tutor_appointments!H1500:H1665,1,tutor_appointments!K1500:K1665,J2)</f>
        <v>1</v>
      </c>
      <c r="K13" s="11">
        <f>COUNTIFS(tutor_appointments!H1496:H1665,1,tutor_appointments!K1496:K1665,K2)</f>
        <v>2</v>
      </c>
      <c r="L13" s="11">
        <f>COUNTIFS(tutor_appointments!H1496:H1665,1,tutor_appointments!K1496:K1665,L2)</f>
        <v>6</v>
      </c>
      <c r="M13" s="11">
        <f>COUNTIFS(tutor_appointments!H1496:H1665,1,tutor_appointments!K1496:K1665,M2)</f>
        <v>5</v>
      </c>
      <c r="O13" s="9">
        <v>41596</v>
      </c>
      <c r="P13" s="8">
        <v>0.125</v>
      </c>
      <c r="Q13" s="8">
        <v>0.36666666666666664</v>
      </c>
      <c r="R13" s="8">
        <v>0.10526315789473684</v>
      </c>
      <c r="S13" s="8">
        <v>0.22222222222222221</v>
      </c>
      <c r="T13" s="8">
        <v>0</v>
      </c>
      <c r="U13" s="8">
        <v>0.31578947368421051</v>
      </c>
      <c r="V13" s="8">
        <v>0.5</v>
      </c>
      <c r="W13" s="8">
        <v>0.14285714285714285</v>
      </c>
      <c r="X13" s="8">
        <v>0.125</v>
      </c>
      <c r="Y13" s="8">
        <v>0.33333333333333331</v>
      </c>
      <c r="Z13" s="8">
        <v>0.46153846153846156</v>
      </c>
      <c r="AA13" s="8">
        <v>0.28000000000000003</v>
      </c>
    </row>
    <row r="14" spans="1:27" x14ac:dyDescent="0.25">
      <c r="A14" s="9">
        <v>41603</v>
      </c>
      <c r="B14" s="11">
        <f>COUNTIFS(tutor_appointments!H1666:H1673,1,tutor_appointments!K1666:K1673,B2)</f>
        <v>4</v>
      </c>
      <c r="C14" s="11" t="s">
        <v>1812</v>
      </c>
      <c r="D14" s="11" t="s">
        <v>1812</v>
      </c>
      <c r="E14" s="11" t="s">
        <v>1812</v>
      </c>
      <c r="F14" s="11">
        <f>COUNTIFS(tutor_appointments!H1666:H1673,1,tutor_appointments!K1666:K1673,F2)/COUNTIF(tutor_appointments!K1666:K1673,F2)</f>
        <v>0</v>
      </c>
      <c r="G14" s="11" t="s">
        <v>1812</v>
      </c>
      <c r="H14" s="11" t="s">
        <v>1812</v>
      </c>
      <c r="I14" s="11" t="s">
        <v>1812</v>
      </c>
      <c r="J14" s="11" t="s">
        <v>1812</v>
      </c>
      <c r="K14" s="11" t="s">
        <v>1812</v>
      </c>
      <c r="L14" s="11" t="s">
        <v>1812</v>
      </c>
      <c r="M14" s="11" t="s">
        <v>1812</v>
      </c>
      <c r="O14" s="9">
        <v>41603</v>
      </c>
      <c r="P14" s="8">
        <v>0.66666666666666663</v>
      </c>
      <c r="Q14" s="8" t="s">
        <v>1810</v>
      </c>
      <c r="R14" s="8" t="s">
        <v>1810</v>
      </c>
      <c r="S14" s="8" t="s">
        <v>1810</v>
      </c>
      <c r="T14" s="8">
        <v>0</v>
      </c>
      <c r="U14" s="8" t="s">
        <v>1810</v>
      </c>
      <c r="V14" s="8" t="s">
        <v>1810</v>
      </c>
      <c r="W14" s="8" t="s">
        <v>1810</v>
      </c>
      <c r="X14" s="8" t="s">
        <v>1810</v>
      </c>
      <c r="Y14" s="8" t="s">
        <v>1810</v>
      </c>
      <c r="Z14" s="8" t="s">
        <v>1810</v>
      </c>
      <c r="AA14" s="8" t="s">
        <v>1810</v>
      </c>
    </row>
    <row r="15" spans="1:27" x14ac:dyDescent="0.25">
      <c r="A15" s="9">
        <v>41610</v>
      </c>
      <c r="B15" s="11">
        <f>COUNTIFS(tutor_appointments!H1674:H1824,1,tutor_appointments!K1674:K1824,B2)</f>
        <v>5</v>
      </c>
      <c r="C15" s="11">
        <f>COUNTIFS(tutor_appointments!H1674:H1824,1,tutor_appointments!K1674:K1824,C2)</f>
        <v>22</v>
      </c>
      <c r="D15" s="11">
        <f>COUNTIFS(tutor_appointments!H1674:H1824,1,tutor_appointments!K1674:K1824,D2)</f>
        <v>1</v>
      </c>
      <c r="E15" s="11">
        <f>COUNTIFS(tutor_appointments!H1674:H1824,1,tutor_appointments!K1674:K1824,E2)</f>
        <v>8</v>
      </c>
      <c r="F15" s="11">
        <f>COUNTIFS(tutor_appointments!H1674:H1824,1,tutor_appointments!K1674:K1824,F2)/COUNTIF(tutor_appointments!K1674:K1824,F2)</f>
        <v>0.5</v>
      </c>
      <c r="G15" s="11">
        <f>COUNTIFS(tutor_appointments!H1674:H1824,1,tutor_appointments!K1674:K1824,G2)</f>
        <v>3</v>
      </c>
      <c r="H15" s="11">
        <f>COUNTIFS(tutor_appointments!H1674:H1824,1,tutor_appointments!K1674:K1824,H2)</f>
        <v>7</v>
      </c>
      <c r="I15" s="11">
        <f>COUNTIFS(tutor_appointments!H1674:H1824,1,tutor_appointments!K1674:K1824,I2)</f>
        <v>8</v>
      </c>
      <c r="J15" s="11">
        <f>COUNTIFS(tutor_appointments!H1674:H1824,1,tutor_appointments!K1674:K1824,J2)</f>
        <v>7</v>
      </c>
      <c r="K15" s="11">
        <f>COUNTIFS(tutor_appointments!H1674:H1824,1,tutor_appointments!K1674:K1824,K2)</f>
        <v>4</v>
      </c>
      <c r="L15" s="11">
        <f>COUNTIFS(tutor_appointments!H1674:H1824,1,tutor_appointments!K1674:K1824,L2)</f>
        <v>12</v>
      </c>
      <c r="M15" s="11">
        <f>COUNTIFS(tutor_appointments!H1674:H1824,1,tutor_appointments!K1674:K1824,M2)</f>
        <v>6</v>
      </c>
      <c r="O15" s="9">
        <v>41610</v>
      </c>
      <c r="P15" s="8">
        <v>0.5</v>
      </c>
      <c r="Q15" s="8">
        <v>0.84615384615384615</v>
      </c>
      <c r="R15" s="8">
        <v>5.2631578947368418E-2</v>
      </c>
      <c r="S15" s="8">
        <v>0.44444444444444442</v>
      </c>
      <c r="T15" s="8">
        <v>0.5</v>
      </c>
      <c r="U15" s="8">
        <v>0.21428571428571427</v>
      </c>
      <c r="V15" s="8">
        <v>0.58333333333333337</v>
      </c>
      <c r="W15" s="8">
        <v>0.88888888888888884</v>
      </c>
      <c r="X15" s="8">
        <v>0.875</v>
      </c>
      <c r="Y15" s="8">
        <v>0.36363636363636365</v>
      </c>
      <c r="Z15" s="8">
        <v>0.8571428571428571</v>
      </c>
      <c r="AA15" s="8">
        <v>1</v>
      </c>
    </row>
    <row r="16" spans="1:27" x14ac:dyDescent="0.25">
      <c r="B16" s="12">
        <f>SUM(B3:B15)</f>
        <v>115</v>
      </c>
      <c r="C16" s="12">
        <f t="shared" ref="C16:M16" si="0">SUM(C3:C15)</f>
        <v>138</v>
      </c>
      <c r="D16" s="12">
        <f t="shared" si="0"/>
        <v>76</v>
      </c>
      <c r="E16" s="12">
        <f t="shared" si="0"/>
        <v>106</v>
      </c>
      <c r="F16" s="12">
        <f t="shared" si="0"/>
        <v>7.5</v>
      </c>
      <c r="G16" s="12">
        <f t="shared" si="0"/>
        <v>83</v>
      </c>
      <c r="H16" s="12">
        <f t="shared" si="0"/>
        <v>86</v>
      </c>
      <c r="I16" s="12">
        <f t="shared" si="0"/>
        <v>44</v>
      </c>
      <c r="J16" s="12">
        <f t="shared" si="0"/>
        <v>10</v>
      </c>
      <c r="K16" s="12">
        <f t="shared" si="0"/>
        <v>57</v>
      </c>
      <c r="L16" s="12">
        <f t="shared" si="0"/>
        <v>118</v>
      </c>
      <c r="M16" s="12">
        <f t="shared" si="0"/>
        <v>131</v>
      </c>
      <c r="O16" s="9"/>
      <c r="P16" s="22">
        <f>AVERAGE(Table1[Amber])</f>
        <v>0.65115995115995118</v>
      </c>
      <c r="Q16" s="22">
        <f>AVERAGE(Table1[Amanda])</f>
        <v>0.42896943414184791</v>
      </c>
      <c r="R16" s="22">
        <f>AVERAGE(Table1[Andrew])</f>
        <v>0.36376968061178583</v>
      </c>
      <c r="S16" s="22">
        <f>AVERAGE(Table1[Ben])</f>
        <v>0.52929131054131062</v>
      </c>
      <c r="T16" s="22">
        <f>AVERAGE(Table1[Brock])</f>
        <v>0.25</v>
      </c>
      <c r="U16" s="22">
        <f>AVERAGE(Table1[Chris])</f>
        <v>0.43896459899749379</v>
      </c>
      <c r="V16" s="22">
        <f>AVERAGE(Table1[Elise])</f>
        <v>0.65151515151515138</v>
      </c>
      <c r="W16" s="22">
        <f>AVERAGE(Table1[Kevin])</f>
        <v>0.62040343915343932</v>
      </c>
      <c r="X16" s="22">
        <f>AVERAGE(Table1[Mike])</f>
        <v>0.3125</v>
      </c>
      <c r="Y16" s="22">
        <f>AVERAGE(Table1[Nakul])</f>
        <v>0.53609006734006737</v>
      </c>
      <c r="Z16" s="22">
        <f>AVERAGE(Table1[Rachel])</f>
        <v>0.72920227920227931</v>
      </c>
      <c r="AA16" s="22">
        <f>AVERAGE(Table1[Sean])</f>
        <v>0.6659502923976609</v>
      </c>
    </row>
    <row r="18" spans="1:17" x14ac:dyDescent="0.25">
      <c r="A18" s="13" t="s">
        <v>1812</v>
      </c>
      <c r="B18" t="s">
        <v>1814</v>
      </c>
      <c r="P18" s="14" t="s">
        <v>1810</v>
      </c>
      <c r="Q18" t="s">
        <v>1814</v>
      </c>
    </row>
    <row r="19" spans="1:17" x14ac:dyDescent="0.25">
      <c r="A19" s="7"/>
    </row>
    <row r="20" spans="1:17" x14ac:dyDescent="0.25">
      <c r="A20" s="7"/>
    </row>
    <row r="21" spans="1:17" x14ac:dyDescent="0.25">
      <c r="A21" s="7"/>
    </row>
    <row r="22" spans="1:17" x14ac:dyDescent="0.25">
      <c r="A22" s="7"/>
    </row>
    <row r="23" spans="1:17" x14ac:dyDescent="0.25">
      <c r="A23" s="9"/>
    </row>
    <row r="24" spans="1:17" x14ac:dyDescent="0.25">
      <c r="A24" s="9"/>
    </row>
    <row r="25" spans="1:17" x14ac:dyDescent="0.25">
      <c r="A25" s="9"/>
    </row>
    <row r="26" spans="1:17" x14ac:dyDescent="0.25">
      <c r="A26" s="9"/>
    </row>
    <row r="27" spans="1:17" x14ac:dyDescent="0.25">
      <c r="A27" s="9"/>
    </row>
    <row r="28" spans="1:17" x14ac:dyDescent="0.25">
      <c r="A28" s="9"/>
    </row>
    <row r="29" spans="1:17" x14ac:dyDescent="0.25">
      <c r="A29" s="9"/>
    </row>
    <row r="30" spans="1:17" x14ac:dyDescent="0.25">
      <c r="A30" s="9"/>
    </row>
  </sheetData>
  <mergeCells count="2">
    <mergeCell ref="P1:AA1"/>
    <mergeCell ref="B1:M1"/>
  </mergeCells>
  <conditionalFormatting sqref="P11:AA13 P3:S6 Y3:AA10 P15:AA15 P14 T14 P8:W10 P7:U7 W7 U3:W6">
    <cfRule type="cellIs" dxfId="27" priority="1" operator="greaterThan">
      <formula>0.49</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25"/>
  <sheetViews>
    <sheetView workbookViewId="0">
      <selection activeCell="D31" sqref="D31"/>
    </sheetView>
  </sheetViews>
  <sheetFormatPr defaultRowHeight="15" x14ac:dyDescent="0.25"/>
  <cols>
    <col min="1" max="1" width="22" style="3" bestFit="1" customWidth="1"/>
    <col min="2" max="2" width="22.5703125" style="3" bestFit="1" customWidth="1"/>
    <col min="3" max="3" width="15.42578125" style="3" bestFit="1" customWidth="1"/>
    <col min="4" max="4" width="12.140625" bestFit="1" customWidth="1"/>
    <col min="5" max="5" width="9.85546875" bestFit="1" customWidth="1"/>
    <col min="6" max="6" width="12.5703125" style="6" bestFit="1" customWidth="1"/>
    <col min="7" max="7" width="10.5703125" bestFit="1" customWidth="1"/>
    <col min="8" max="8" width="17.28515625" bestFit="1" customWidth="1"/>
    <col min="9" max="9" width="11.28515625" bestFit="1" customWidth="1"/>
    <col min="10" max="11" width="4.5703125" bestFit="1" customWidth="1"/>
  </cols>
  <sheetData>
    <row r="1" spans="1:24" x14ac:dyDescent="0.25">
      <c r="A1" s="6" t="s">
        <v>11</v>
      </c>
      <c r="B1" s="6" t="s">
        <v>10</v>
      </c>
      <c r="C1" s="6" t="s">
        <v>13</v>
      </c>
      <c r="D1" s="6" t="s">
        <v>1826</v>
      </c>
      <c r="E1" s="6" t="s">
        <v>1827</v>
      </c>
      <c r="F1" s="6" t="s">
        <v>1828</v>
      </c>
      <c r="G1" s="6" t="s">
        <v>1829</v>
      </c>
      <c r="H1" s="6" t="s">
        <v>1855</v>
      </c>
    </row>
    <row r="2" spans="1:24" x14ac:dyDescent="0.25">
      <c r="A2" t="s">
        <v>1510</v>
      </c>
      <c r="B2" t="s">
        <v>1509</v>
      </c>
      <c r="C2" t="s">
        <v>29</v>
      </c>
      <c r="D2">
        <v>1</v>
      </c>
      <c r="E2" t="s">
        <v>1831</v>
      </c>
      <c r="F2" t="s">
        <v>1831</v>
      </c>
      <c r="G2" t="s">
        <v>1832</v>
      </c>
      <c r="I2" s="6" t="s">
        <v>1816</v>
      </c>
      <c r="J2">
        <v>85</v>
      </c>
      <c r="K2" s="8">
        <v>0.35</v>
      </c>
      <c r="U2" s="3" t="s">
        <v>194</v>
      </c>
      <c r="V2" s="3" t="s">
        <v>195</v>
      </c>
      <c r="W2" s="3" t="s">
        <v>55</v>
      </c>
      <c r="X2">
        <v>2</v>
      </c>
    </row>
    <row r="3" spans="1:24" x14ac:dyDescent="0.25">
      <c r="A3" s="3" t="s">
        <v>656</v>
      </c>
      <c r="B3" s="3" t="s">
        <v>655</v>
      </c>
      <c r="C3" s="3" t="s">
        <v>25</v>
      </c>
      <c r="D3">
        <v>1</v>
      </c>
      <c r="E3" s="3" t="s">
        <v>1850</v>
      </c>
      <c r="F3" s="3" t="s">
        <v>1849</v>
      </c>
      <c r="G3" s="3" t="s">
        <v>1835</v>
      </c>
      <c r="I3" s="6" t="s">
        <v>1817</v>
      </c>
      <c r="J3">
        <v>92</v>
      </c>
      <c r="K3" s="8">
        <v>0.38</v>
      </c>
      <c r="U3" s="3" t="s">
        <v>718</v>
      </c>
      <c r="V3" s="3" t="s">
        <v>719</v>
      </c>
      <c r="W3" s="3" t="s">
        <v>55</v>
      </c>
      <c r="X3">
        <v>6</v>
      </c>
    </row>
    <row r="4" spans="1:24" ht="30" x14ac:dyDescent="0.25">
      <c r="A4" s="3" t="s">
        <v>63</v>
      </c>
      <c r="B4" s="3" t="s">
        <v>62</v>
      </c>
      <c r="C4" s="3" t="s">
        <v>21</v>
      </c>
      <c r="D4">
        <v>2</v>
      </c>
      <c r="E4" s="3" t="s">
        <v>1831</v>
      </c>
      <c r="F4" s="3" t="s">
        <v>1831</v>
      </c>
      <c r="G4" s="3" t="s">
        <v>1836</v>
      </c>
      <c r="I4" s="6" t="s">
        <v>1818</v>
      </c>
      <c r="J4">
        <v>48</v>
      </c>
      <c r="K4" s="8">
        <v>0.2</v>
      </c>
      <c r="U4" s="3" t="s">
        <v>112</v>
      </c>
      <c r="V4" s="3" t="s">
        <v>113</v>
      </c>
      <c r="W4" s="3" t="s">
        <v>55</v>
      </c>
      <c r="X4">
        <v>1</v>
      </c>
    </row>
    <row r="5" spans="1:24" x14ac:dyDescent="0.25">
      <c r="A5" s="3" t="s">
        <v>200</v>
      </c>
      <c r="B5" s="3" t="s">
        <v>199</v>
      </c>
      <c r="C5" s="3" t="s">
        <v>25</v>
      </c>
      <c r="D5">
        <v>1</v>
      </c>
      <c r="E5" s="3" t="s">
        <v>1850</v>
      </c>
      <c r="F5" s="3" t="s">
        <v>1849</v>
      </c>
      <c r="G5" s="3" t="s">
        <v>1837</v>
      </c>
      <c r="I5" s="6" t="s">
        <v>1819</v>
      </c>
      <c r="J5">
        <v>9</v>
      </c>
      <c r="K5" s="8">
        <v>0.04</v>
      </c>
      <c r="U5" t="s">
        <v>349</v>
      </c>
      <c r="V5" t="s">
        <v>1145</v>
      </c>
      <c r="W5" t="s">
        <v>55</v>
      </c>
      <c r="X5">
        <v>4</v>
      </c>
    </row>
    <row r="6" spans="1:24" x14ac:dyDescent="0.25">
      <c r="A6" t="s">
        <v>415</v>
      </c>
      <c r="B6" t="s">
        <v>414</v>
      </c>
      <c r="C6" t="s">
        <v>25</v>
      </c>
      <c r="D6">
        <v>2</v>
      </c>
      <c r="E6" s="3" t="s">
        <v>1850</v>
      </c>
      <c r="F6" s="3" t="s">
        <v>1849</v>
      </c>
      <c r="G6" s="3" t="s">
        <v>1837</v>
      </c>
      <c r="I6" s="6" t="s">
        <v>1820</v>
      </c>
      <c r="J6">
        <v>7</v>
      </c>
      <c r="K6" s="8">
        <v>2.6022304832713755E-2</v>
      </c>
      <c r="U6" s="3" t="s">
        <v>118</v>
      </c>
      <c r="V6" s="3" t="s">
        <v>119</v>
      </c>
      <c r="W6" s="3" t="s">
        <v>55</v>
      </c>
      <c r="X6">
        <v>11</v>
      </c>
    </row>
    <row r="7" spans="1:24" x14ac:dyDescent="0.25">
      <c r="A7" s="3" t="s">
        <v>213</v>
      </c>
      <c r="B7" s="3" t="s">
        <v>185</v>
      </c>
      <c r="C7" s="3" t="s">
        <v>21</v>
      </c>
      <c r="D7">
        <v>6</v>
      </c>
      <c r="E7" s="3" t="s">
        <v>1850</v>
      </c>
      <c r="F7" s="3" t="s">
        <v>1831</v>
      </c>
      <c r="G7" s="3" t="s">
        <v>1838</v>
      </c>
      <c r="H7">
        <v>3.01</v>
      </c>
      <c r="I7" s="6"/>
      <c r="J7">
        <v>241</v>
      </c>
      <c r="U7" t="s">
        <v>840</v>
      </c>
      <c r="V7" t="s">
        <v>841</v>
      </c>
      <c r="W7" t="s">
        <v>55</v>
      </c>
      <c r="X7">
        <v>2</v>
      </c>
    </row>
    <row r="8" spans="1:24" x14ac:dyDescent="0.25">
      <c r="A8" t="s">
        <v>1170</v>
      </c>
      <c r="B8" t="s">
        <v>1169</v>
      </c>
      <c r="C8" t="s">
        <v>29</v>
      </c>
      <c r="D8">
        <v>1</v>
      </c>
      <c r="E8" s="3" t="s">
        <v>1831</v>
      </c>
      <c r="F8" s="3" t="s">
        <v>1831</v>
      </c>
      <c r="G8" s="3" t="s">
        <v>1832</v>
      </c>
      <c r="I8" s="6"/>
      <c r="U8" t="s">
        <v>932</v>
      </c>
      <c r="V8" t="s">
        <v>234</v>
      </c>
      <c r="W8" t="s">
        <v>55</v>
      </c>
      <c r="X8">
        <v>6</v>
      </c>
    </row>
    <row r="9" spans="1:24" x14ac:dyDescent="0.25">
      <c r="A9" s="3" t="s">
        <v>36</v>
      </c>
      <c r="B9" s="3" t="s">
        <v>35</v>
      </c>
      <c r="C9" s="3" t="s">
        <v>25</v>
      </c>
      <c r="D9">
        <v>17</v>
      </c>
      <c r="E9" s="3" t="s">
        <v>1850</v>
      </c>
      <c r="F9" s="3" t="s">
        <v>1849</v>
      </c>
      <c r="G9" s="3" t="s">
        <v>1839</v>
      </c>
      <c r="H9">
        <v>3.83</v>
      </c>
      <c r="I9" s="3" t="s">
        <v>1823</v>
      </c>
      <c r="J9" s="12">
        <v>4.0497925311203318</v>
      </c>
    </row>
    <row r="10" spans="1:24" x14ac:dyDescent="0.25">
      <c r="A10" t="s">
        <v>1478</v>
      </c>
      <c r="B10" t="s">
        <v>656</v>
      </c>
      <c r="C10" t="s">
        <v>29</v>
      </c>
      <c r="D10">
        <v>2</v>
      </c>
      <c r="E10" s="3" t="s">
        <v>1850</v>
      </c>
      <c r="F10" s="3" t="s">
        <v>1831</v>
      </c>
      <c r="G10" s="3" t="s">
        <v>1840</v>
      </c>
      <c r="I10" s="6" t="s">
        <v>1822</v>
      </c>
      <c r="J10">
        <v>2</v>
      </c>
    </row>
    <row r="11" spans="1:24" x14ac:dyDescent="0.25">
      <c r="A11" s="3" t="s">
        <v>612</v>
      </c>
      <c r="B11" s="3" t="s">
        <v>611</v>
      </c>
      <c r="C11" s="3" t="s">
        <v>21</v>
      </c>
      <c r="D11">
        <v>1</v>
      </c>
      <c r="E11" s="3" t="s">
        <v>1850</v>
      </c>
      <c r="F11" s="3" t="s">
        <v>1831</v>
      </c>
      <c r="G11" s="3" t="s">
        <v>1838</v>
      </c>
      <c r="I11" s="3" t="s">
        <v>1824</v>
      </c>
      <c r="J11">
        <v>140</v>
      </c>
    </row>
    <row r="12" spans="1:24" x14ac:dyDescent="0.25">
      <c r="A12" s="3" t="s">
        <v>110</v>
      </c>
      <c r="B12" s="3" t="s">
        <v>109</v>
      </c>
      <c r="C12" s="3" t="s">
        <v>29</v>
      </c>
      <c r="D12">
        <v>1</v>
      </c>
      <c r="E12" s="3" t="s">
        <v>1831</v>
      </c>
      <c r="F12" s="3" t="s">
        <v>1831</v>
      </c>
      <c r="G12" s="3" t="s">
        <v>1841</v>
      </c>
      <c r="I12" s="6"/>
    </row>
    <row r="13" spans="1:24" x14ac:dyDescent="0.25">
      <c r="A13" t="s">
        <v>1237</v>
      </c>
      <c r="B13" t="s">
        <v>1236</v>
      </c>
      <c r="C13" t="s">
        <v>29</v>
      </c>
      <c r="D13">
        <v>1</v>
      </c>
      <c r="E13" s="3" t="s">
        <v>1831</v>
      </c>
      <c r="F13" s="3" t="s">
        <v>1831</v>
      </c>
      <c r="G13" s="3" t="s">
        <v>1842</v>
      </c>
      <c r="I13" s="3" t="s">
        <v>1824</v>
      </c>
      <c r="J13">
        <v>140</v>
      </c>
    </row>
    <row r="14" spans="1:24" x14ac:dyDescent="0.25">
      <c r="A14" s="3" t="s">
        <v>169</v>
      </c>
      <c r="B14" s="3" t="s">
        <v>168</v>
      </c>
      <c r="C14" s="3" t="s">
        <v>21</v>
      </c>
      <c r="D14">
        <v>5</v>
      </c>
      <c r="E14" s="3" t="s">
        <v>1831</v>
      </c>
      <c r="F14" s="3" t="s">
        <v>1831</v>
      </c>
      <c r="G14" s="3" t="s">
        <v>1832</v>
      </c>
      <c r="H14">
        <v>3.23</v>
      </c>
      <c r="I14" s="6" t="s">
        <v>1816</v>
      </c>
      <c r="J14" s="8">
        <v>0.36428571428571427</v>
      </c>
    </row>
    <row r="15" spans="1:24" x14ac:dyDescent="0.25">
      <c r="A15" s="3" t="s">
        <v>790</v>
      </c>
      <c r="B15" s="3" t="s">
        <v>354</v>
      </c>
      <c r="C15" s="3" t="s">
        <v>29</v>
      </c>
      <c r="D15">
        <v>4</v>
      </c>
      <c r="E15" s="3" t="s">
        <v>1831</v>
      </c>
      <c r="F15" s="3" t="s">
        <v>1831</v>
      </c>
      <c r="G15" s="3" t="s">
        <v>1839</v>
      </c>
      <c r="H15">
        <v>2.12</v>
      </c>
      <c r="I15" s="3" t="s">
        <v>1817</v>
      </c>
      <c r="J15" s="8">
        <v>0.38571428571428573</v>
      </c>
    </row>
    <row r="16" spans="1:24" x14ac:dyDescent="0.25">
      <c r="A16" t="s">
        <v>838</v>
      </c>
      <c r="B16" t="s">
        <v>837</v>
      </c>
      <c r="C16" t="s">
        <v>21</v>
      </c>
      <c r="D16">
        <v>1</v>
      </c>
      <c r="E16" s="3" t="s">
        <v>1831</v>
      </c>
      <c r="F16" s="3" t="s">
        <v>1831</v>
      </c>
      <c r="G16" s="3" t="s">
        <v>1832</v>
      </c>
      <c r="I16" s="3" t="s">
        <v>1818</v>
      </c>
      <c r="J16" s="8">
        <v>0.21428571428571427</v>
      </c>
    </row>
    <row r="17" spans="1:11" x14ac:dyDescent="0.25">
      <c r="A17" s="3" t="s">
        <v>589</v>
      </c>
      <c r="B17" s="3" t="s">
        <v>188</v>
      </c>
      <c r="C17" s="3" t="s">
        <v>29</v>
      </c>
      <c r="D17">
        <v>4</v>
      </c>
      <c r="E17" s="3" t="s">
        <v>1831</v>
      </c>
      <c r="F17" s="3" t="s">
        <v>1831</v>
      </c>
      <c r="G17" s="3" t="s">
        <v>1843</v>
      </c>
      <c r="H17">
        <v>2.42</v>
      </c>
      <c r="I17" s="3" t="s">
        <v>1819</v>
      </c>
      <c r="J17" s="8">
        <v>1.4285714285714285E-2</v>
      </c>
    </row>
    <row r="18" spans="1:11" x14ac:dyDescent="0.25">
      <c r="A18" s="3" t="s">
        <v>46</v>
      </c>
      <c r="B18" s="3" t="s">
        <v>45</v>
      </c>
      <c r="C18" s="3" t="s">
        <v>25</v>
      </c>
      <c r="D18">
        <v>7</v>
      </c>
      <c r="E18" s="3" t="s">
        <v>1831</v>
      </c>
      <c r="F18" s="3" t="s">
        <v>1831</v>
      </c>
      <c r="G18" s="3" t="s">
        <v>1832</v>
      </c>
      <c r="H18">
        <v>2.72</v>
      </c>
      <c r="I18" s="3" t="s">
        <v>1820</v>
      </c>
      <c r="J18" s="8">
        <v>2.1428571428571429E-2</v>
      </c>
    </row>
    <row r="19" spans="1:11" x14ac:dyDescent="0.25">
      <c r="A19" s="3" t="s">
        <v>457</v>
      </c>
      <c r="B19" s="3" t="s">
        <v>456</v>
      </c>
      <c r="C19" s="3" t="s">
        <v>29</v>
      </c>
      <c r="D19">
        <v>2</v>
      </c>
      <c r="E19" s="3" t="s">
        <v>1831</v>
      </c>
      <c r="F19" s="3" t="s">
        <v>1831</v>
      </c>
      <c r="G19" s="3" t="s">
        <v>1844</v>
      </c>
      <c r="I19" s="6"/>
    </row>
    <row r="20" spans="1:11" x14ac:dyDescent="0.25">
      <c r="A20" s="3" t="s">
        <v>551</v>
      </c>
      <c r="B20" s="3" t="s">
        <v>550</v>
      </c>
      <c r="C20" s="3" t="s">
        <v>21</v>
      </c>
      <c r="D20">
        <v>7</v>
      </c>
      <c r="E20" s="3" t="s">
        <v>1850</v>
      </c>
      <c r="F20" s="3" t="s">
        <v>1831</v>
      </c>
      <c r="G20" s="3" t="s">
        <v>1844</v>
      </c>
      <c r="H20">
        <v>3.62</v>
      </c>
      <c r="I20" s="6" t="s">
        <v>1825</v>
      </c>
      <c r="J20">
        <v>101</v>
      </c>
    </row>
    <row r="21" spans="1:11" x14ac:dyDescent="0.25">
      <c r="A21" t="s">
        <v>1042</v>
      </c>
      <c r="B21" t="s">
        <v>1041</v>
      </c>
      <c r="C21" t="s">
        <v>25</v>
      </c>
      <c r="D21">
        <v>5</v>
      </c>
      <c r="E21" s="3" t="s">
        <v>1850</v>
      </c>
      <c r="F21" s="3" t="s">
        <v>1831</v>
      </c>
      <c r="G21" s="3" t="s">
        <v>1845</v>
      </c>
      <c r="H21">
        <v>3.18</v>
      </c>
      <c r="I21" s="6" t="s">
        <v>1816</v>
      </c>
      <c r="J21" s="8">
        <v>0.34653465346534651</v>
      </c>
    </row>
    <row r="22" spans="1:11" x14ac:dyDescent="0.25">
      <c r="A22" s="3" t="s">
        <v>361</v>
      </c>
      <c r="B22" s="3" t="s">
        <v>360</v>
      </c>
      <c r="C22" s="3" t="s">
        <v>51</v>
      </c>
      <c r="D22">
        <v>12</v>
      </c>
      <c r="E22" s="3" t="s">
        <v>1850</v>
      </c>
      <c r="F22" s="3" t="s">
        <v>1831</v>
      </c>
      <c r="G22" s="3" t="s">
        <v>1846</v>
      </c>
      <c r="I22" s="3" t="s">
        <v>1817</v>
      </c>
      <c r="J22" s="8">
        <v>0.36633663366336633</v>
      </c>
    </row>
    <row r="23" spans="1:11" x14ac:dyDescent="0.25">
      <c r="A23" t="s">
        <v>969</v>
      </c>
      <c r="B23" t="s">
        <v>220</v>
      </c>
      <c r="C23" t="s">
        <v>25</v>
      </c>
      <c r="D23">
        <v>4</v>
      </c>
      <c r="E23" s="3" t="s">
        <v>1850</v>
      </c>
      <c r="F23" s="3" t="s">
        <v>1849</v>
      </c>
      <c r="G23" s="3" t="s">
        <v>1835</v>
      </c>
      <c r="H23">
        <v>2.87</v>
      </c>
      <c r="I23" s="3" t="s">
        <v>1818</v>
      </c>
      <c r="J23" s="8">
        <v>0.17821782178217821</v>
      </c>
    </row>
    <row r="24" spans="1:11" x14ac:dyDescent="0.25">
      <c r="A24" s="3" t="s">
        <v>600</v>
      </c>
      <c r="B24" s="3" t="s">
        <v>599</v>
      </c>
      <c r="C24" s="3" t="s">
        <v>21</v>
      </c>
      <c r="D24">
        <v>3</v>
      </c>
      <c r="E24" s="3" t="s">
        <v>1831</v>
      </c>
      <c r="F24" s="3" t="s">
        <v>1849</v>
      </c>
      <c r="G24" s="3" t="s">
        <v>1832</v>
      </c>
      <c r="H24">
        <v>3.61</v>
      </c>
      <c r="I24" s="3" t="s">
        <v>1819</v>
      </c>
      <c r="J24" s="8">
        <v>6.9306930693069313E-2</v>
      </c>
    </row>
    <row r="25" spans="1:11" x14ac:dyDescent="0.25">
      <c r="A25" t="s">
        <v>1088</v>
      </c>
      <c r="B25" t="s">
        <v>41</v>
      </c>
      <c r="C25" t="s">
        <v>21</v>
      </c>
      <c r="D25">
        <v>4</v>
      </c>
      <c r="E25" s="3" t="s">
        <v>1850</v>
      </c>
      <c r="F25" s="3" t="s">
        <v>1831</v>
      </c>
      <c r="G25" s="3" t="s">
        <v>1835</v>
      </c>
      <c r="H25">
        <v>3.24</v>
      </c>
      <c r="I25" s="3" t="s">
        <v>1820</v>
      </c>
      <c r="J25" s="8">
        <v>3.9603960396039604E-2</v>
      </c>
    </row>
    <row r="26" spans="1:11" x14ac:dyDescent="0.25">
      <c r="A26" s="3" t="s">
        <v>172</v>
      </c>
      <c r="B26" s="3" t="s">
        <v>171</v>
      </c>
      <c r="C26" s="3" t="s">
        <v>25</v>
      </c>
      <c r="D26">
        <v>8</v>
      </c>
      <c r="E26" s="3" t="s">
        <v>1850</v>
      </c>
      <c r="F26" s="3" t="s">
        <v>1849</v>
      </c>
      <c r="G26" s="3" t="s">
        <v>1837</v>
      </c>
      <c r="H26">
        <v>2.5099999999999998</v>
      </c>
      <c r="I26" s="3"/>
      <c r="J26" s="8"/>
    </row>
    <row r="27" spans="1:11" x14ac:dyDescent="0.25">
      <c r="A27" t="s">
        <v>1791</v>
      </c>
      <c r="B27" t="s">
        <v>1790</v>
      </c>
      <c r="C27" t="s">
        <v>29</v>
      </c>
      <c r="D27">
        <v>2</v>
      </c>
      <c r="E27" s="3" t="s">
        <v>1850</v>
      </c>
      <c r="F27" s="3" t="s">
        <v>1831</v>
      </c>
      <c r="G27" s="3" t="s">
        <v>1835</v>
      </c>
      <c r="I27" s="3" t="s">
        <v>1827</v>
      </c>
    </row>
    <row r="28" spans="1:11" x14ac:dyDescent="0.25">
      <c r="A28" s="3" t="s">
        <v>452</v>
      </c>
      <c r="B28" s="3" t="s">
        <v>451</v>
      </c>
      <c r="C28" s="3" t="s">
        <v>29</v>
      </c>
      <c r="D28">
        <v>12</v>
      </c>
      <c r="E28" s="3" t="s">
        <v>1850</v>
      </c>
      <c r="F28" s="3" t="s">
        <v>1831</v>
      </c>
      <c r="G28" s="3" t="s">
        <v>1845</v>
      </c>
      <c r="H28">
        <v>3.45</v>
      </c>
      <c r="I28" s="3" t="s">
        <v>1852</v>
      </c>
      <c r="J28" s="8">
        <v>0.53418803418803418</v>
      </c>
      <c r="K28">
        <v>125</v>
      </c>
    </row>
    <row r="29" spans="1:11" x14ac:dyDescent="0.25">
      <c r="A29" t="s">
        <v>1659</v>
      </c>
      <c r="B29" t="s">
        <v>1658</v>
      </c>
      <c r="C29" t="s">
        <v>25</v>
      </c>
      <c r="D29">
        <v>1</v>
      </c>
      <c r="E29" s="3" t="s">
        <v>1850</v>
      </c>
      <c r="F29" s="3" t="s">
        <v>1831</v>
      </c>
      <c r="G29" s="3" t="s">
        <v>1837</v>
      </c>
      <c r="I29" s="3" t="s">
        <v>1851</v>
      </c>
      <c r="J29" s="8">
        <v>0.46581196581196582</v>
      </c>
      <c r="K29">
        <v>109</v>
      </c>
    </row>
    <row r="30" spans="1:11" x14ac:dyDescent="0.25">
      <c r="A30" t="s">
        <v>1180</v>
      </c>
      <c r="B30" t="s">
        <v>1179</v>
      </c>
      <c r="C30" t="s">
        <v>25</v>
      </c>
      <c r="D30">
        <v>3</v>
      </c>
      <c r="E30" s="3" t="s">
        <v>1850</v>
      </c>
      <c r="F30" s="3" t="s">
        <v>1849</v>
      </c>
      <c r="G30" s="3" t="s">
        <v>1845</v>
      </c>
      <c r="H30">
        <v>3.8</v>
      </c>
    </row>
    <row r="31" spans="1:11" x14ac:dyDescent="0.25">
      <c r="A31" s="3" t="s">
        <v>131</v>
      </c>
      <c r="B31" s="3" t="s">
        <v>130</v>
      </c>
      <c r="C31" s="3" t="s">
        <v>29</v>
      </c>
      <c r="D31">
        <v>3</v>
      </c>
      <c r="E31" s="3" t="s">
        <v>1850</v>
      </c>
      <c r="F31" s="3" t="s">
        <v>1831</v>
      </c>
      <c r="G31" s="3" t="s">
        <v>1847</v>
      </c>
      <c r="H31">
        <v>3.17</v>
      </c>
      <c r="I31" s="3" t="s">
        <v>1816</v>
      </c>
      <c r="J31">
        <v>186</v>
      </c>
      <c r="K31" s="8">
        <v>0.79</v>
      </c>
    </row>
    <row r="32" spans="1:11" x14ac:dyDescent="0.25">
      <c r="A32" t="s">
        <v>1267</v>
      </c>
      <c r="B32" t="s">
        <v>998</v>
      </c>
      <c r="C32" t="s">
        <v>21</v>
      </c>
      <c r="D32">
        <v>2</v>
      </c>
      <c r="E32" s="3" t="s">
        <v>1831</v>
      </c>
      <c r="F32" s="3" t="s">
        <v>1831</v>
      </c>
      <c r="G32" s="3" t="s">
        <v>1838</v>
      </c>
      <c r="I32" s="3" t="s">
        <v>1853</v>
      </c>
      <c r="J32">
        <v>48</v>
      </c>
      <c r="K32" s="8">
        <v>0.20512820512820512</v>
      </c>
    </row>
    <row r="33" spans="1:11" x14ac:dyDescent="0.25">
      <c r="A33" t="s">
        <v>431</v>
      </c>
      <c r="B33" t="s">
        <v>95</v>
      </c>
      <c r="C33" t="s">
        <v>25</v>
      </c>
      <c r="D33">
        <v>6</v>
      </c>
      <c r="E33" s="3" t="s">
        <v>1850</v>
      </c>
      <c r="F33" s="6" t="s">
        <v>1849</v>
      </c>
      <c r="G33" s="3" t="s">
        <v>1836</v>
      </c>
      <c r="H33">
        <v>3.29</v>
      </c>
    </row>
    <row r="34" spans="1:11" x14ac:dyDescent="0.25">
      <c r="A34" t="s">
        <v>582</v>
      </c>
      <c r="B34" t="s">
        <v>177</v>
      </c>
      <c r="C34" t="s">
        <v>29</v>
      </c>
      <c r="D34">
        <v>4</v>
      </c>
      <c r="E34" s="3" t="s">
        <v>1850</v>
      </c>
      <c r="F34" s="6" t="s">
        <v>1831</v>
      </c>
      <c r="G34" s="6" t="s">
        <v>1836</v>
      </c>
      <c r="I34" s="3"/>
      <c r="K34" s="8"/>
    </row>
    <row r="35" spans="1:11" x14ac:dyDescent="0.25">
      <c r="A35" s="3" t="s">
        <v>582</v>
      </c>
      <c r="B35" s="3" t="s">
        <v>185</v>
      </c>
      <c r="C35" s="3" t="s">
        <v>21</v>
      </c>
      <c r="D35">
        <v>2</v>
      </c>
      <c r="E35" s="3" t="s">
        <v>1850</v>
      </c>
      <c r="F35" s="3" t="s">
        <v>1831</v>
      </c>
      <c r="G35" s="3" t="s">
        <v>1843</v>
      </c>
      <c r="H35">
        <v>3.92</v>
      </c>
      <c r="I35" s="6" t="s">
        <v>1848</v>
      </c>
      <c r="J35">
        <v>2</v>
      </c>
      <c r="K35" s="8">
        <v>8.5470085470085479E-3</v>
      </c>
    </row>
    <row r="36" spans="1:11" x14ac:dyDescent="0.25">
      <c r="A36" t="s">
        <v>582</v>
      </c>
      <c r="B36" t="s">
        <v>1018</v>
      </c>
      <c r="C36" t="s">
        <v>21</v>
      </c>
      <c r="D36">
        <v>1</v>
      </c>
      <c r="E36" s="3" t="s">
        <v>1850</v>
      </c>
      <c r="F36" s="3" t="s">
        <v>1831</v>
      </c>
      <c r="G36" s="3" t="s">
        <v>1835</v>
      </c>
      <c r="I36" s="3" t="s">
        <v>1842</v>
      </c>
      <c r="J36">
        <v>3</v>
      </c>
      <c r="K36" s="8">
        <v>1.282051282051282E-2</v>
      </c>
    </row>
    <row r="37" spans="1:11" x14ac:dyDescent="0.25">
      <c r="A37" s="3" t="s">
        <v>582</v>
      </c>
      <c r="B37" s="3" t="s">
        <v>659</v>
      </c>
      <c r="C37" s="3" t="s">
        <v>21</v>
      </c>
      <c r="D37">
        <v>1</v>
      </c>
      <c r="E37" s="3" t="s">
        <v>1831</v>
      </c>
      <c r="F37" s="3" t="s">
        <v>1831</v>
      </c>
      <c r="G37" s="3" t="s">
        <v>1836</v>
      </c>
      <c r="I37" s="3" t="s">
        <v>1847</v>
      </c>
      <c r="J37">
        <v>4</v>
      </c>
      <c r="K37" s="8">
        <v>1.7094017094017096E-2</v>
      </c>
    </row>
    <row r="38" spans="1:11" x14ac:dyDescent="0.25">
      <c r="A38" t="s">
        <v>1249</v>
      </c>
      <c r="B38" t="s">
        <v>1248</v>
      </c>
      <c r="C38" t="s">
        <v>21</v>
      </c>
      <c r="D38">
        <v>2</v>
      </c>
      <c r="E38" s="3" t="s">
        <v>1850</v>
      </c>
      <c r="F38" s="6" t="s">
        <v>1831</v>
      </c>
      <c r="G38" s="3" t="s">
        <v>1839</v>
      </c>
      <c r="I38" s="3" t="s">
        <v>1840</v>
      </c>
      <c r="J38">
        <v>7</v>
      </c>
      <c r="K38" s="8">
        <v>2.9914529914529916E-2</v>
      </c>
    </row>
    <row r="39" spans="1:11" x14ac:dyDescent="0.25">
      <c r="A39" t="s">
        <v>216</v>
      </c>
      <c r="B39" t="s">
        <v>215</v>
      </c>
      <c r="C39" t="s">
        <v>25</v>
      </c>
      <c r="D39">
        <v>1</v>
      </c>
      <c r="E39" s="3" t="s">
        <v>1850</v>
      </c>
      <c r="F39" s="6" t="s">
        <v>1849</v>
      </c>
      <c r="G39" s="3" t="s">
        <v>1837</v>
      </c>
      <c r="I39" s="3" t="s">
        <v>1843</v>
      </c>
      <c r="J39">
        <v>8</v>
      </c>
      <c r="K39" s="8">
        <v>3.4188034188034191E-2</v>
      </c>
    </row>
    <row r="40" spans="1:11" x14ac:dyDescent="0.25">
      <c r="A40" t="s">
        <v>1015</v>
      </c>
      <c r="B40" t="s">
        <v>1014</v>
      </c>
      <c r="C40" t="s">
        <v>29</v>
      </c>
      <c r="D40">
        <v>1</v>
      </c>
      <c r="E40" s="3" t="s">
        <v>1831</v>
      </c>
      <c r="F40" s="6" t="s">
        <v>1831</v>
      </c>
      <c r="G40" s="3" t="s">
        <v>1839</v>
      </c>
      <c r="I40" s="3" t="s">
        <v>1845</v>
      </c>
      <c r="J40">
        <v>12</v>
      </c>
      <c r="K40" s="8">
        <v>5.128205128205128E-2</v>
      </c>
    </row>
    <row r="41" spans="1:11" x14ac:dyDescent="0.25">
      <c r="A41" t="s">
        <v>1459</v>
      </c>
      <c r="B41" t="s">
        <v>1458</v>
      </c>
      <c r="C41" t="s">
        <v>29</v>
      </c>
      <c r="D41">
        <v>6</v>
      </c>
      <c r="E41" s="3" t="s">
        <v>1850</v>
      </c>
      <c r="F41" s="6" t="s">
        <v>1831</v>
      </c>
      <c r="G41" s="3" t="s">
        <v>1836</v>
      </c>
      <c r="H41">
        <v>3.82</v>
      </c>
      <c r="I41" s="3" t="s">
        <v>1835</v>
      </c>
      <c r="J41">
        <v>13</v>
      </c>
      <c r="K41" s="8">
        <v>5.5555555555555552E-2</v>
      </c>
    </row>
    <row r="42" spans="1:11" x14ac:dyDescent="0.25">
      <c r="A42" s="3" t="s">
        <v>125</v>
      </c>
      <c r="B42" s="3" t="s">
        <v>124</v>
      </c>
      <c r="C42" s="3" t="s">
        <v>21</v>
      </c>
      <c r="D42">
        <v>4</v>
      </c>
      <c r="E42" s="3" t="s">
        <v>1831</v>
      </c>
      <c r="F42" s="3" t="s">
        <v>1831</v>
      </c>
      <c r="G42" s="3" t="s">
        <v>1844</v>
      </c>
      <c r="H42">
        <v>2.86</v>
      </c>
      <c r="I42" s="3" t="s">
        <v>1838</v>
      </c>
      <c r="J42">
        <v>14</v>
      </c>
      <c r="K42" s="8">
        <v>5.9829059829059832E-2</v>
      </c>
    </row>
    <row r="43" spans="1:11" x14ac:dyDescent="0.25">
      <c r="A43" t="s">
        <v>1585</v>
      </c>
      <c r="B43" t="s">
        <v>1584</v>
      </c>
      <c r="C43" t="s">
        <v>29</v>
      </c>
      <c r="D43">
        <v>3</v>
      </c>
      <c r="E43" s="3" t="s">
        <v>1850</v>
      </c>
      <c r="F43" s="6" t="s">
        <v>1831</v>
      </c>
      <c r="G43" s="3" t="s">
        <v>1844</v>
      </c>
      <c r="H43">
        <v>4</v>
      </c>
      <c r="I43" s="3" t="s">
        <v>1841</v>
      </c>
      <c r="J43">
        <v>14</v>
      </c>
      <c r="K43" s="8">
        <v>5.9829059829059832E-2</v>
      </c>
    </row>
    <row r="44" spans="1:11" x14ac:dyDescent="0.25">
      <c r="A44" s="3" t="s">
        <v>23</v>
      </c>
      <c r="B44" s="3" t="s">
        <v>22</v>
      </c>
      <c r="C44" s="3" t="s">
        <v>25</v>
      </c>
      <c r="D44">
        <v>4</v>
      </c>
      <c r="E44" s="3" t="s">
        <v>1850</v>
      </c>
      <c r="F44" s="3" t="s">
        <v>1849</v>
      </c>
      <c r="G44" s="3" t="s">
        <v>1835</v>
      </c>
      <c r="H44">
        <v>2.94</v>
      </c>
      <c r="I44" s="3" t="s">
        <v>1837</v>
      </c>
      <c r="J44">
        <v>18</v>
      </c>
      <c r="K44" s="8">
        <v>7.6923076923076927E-2</v>
      </c>
    </row>
    <row r="45" spans="1:11" x14ac:dyDescent="0.25">
      <c r="A45" t="s">
        <v>1223</v>
      </c>
      <c r="B45" t="s">
        <v>1222</v>
      </c>
      <c r="C45" t="s">
        <v>29</v>
      </c>
      <c r="D45">
        <v>1</v>
      </c>
      <c r="E45" s="3" t="s">
        <v>1831</v>
      </c>
      <c r="F45" s="6" t="s">
        <v>1831</v>
      </c>
      <c r="G45" s="3" t="s">
        <v>1844</v>
      </c>
      <c r="I45" s="3" t="s">
        <v>1846</v>
      </c>
      <c r="J45">
        <v>19</v>
      </c>
      <c r="K45" s="8">
        <v>8.11965811965812E-2</v>
      </c>
    </row>
    <row r="46" spans="1:11" x14ac:dyDescent="0.25">
      <c r="A46" s="3" t="s">
        <v>153</v>
      </c>
      <c r="B46" s="3" t="s">
        <v>152</v>
      </c>
      <c r="C46" s="3" t="s">
        <v>21</v>
      </c>
      <c r="D46">
        <v>1</v>
      </c>
      <c r="E46" s="3" t="s">
        <v>1831</v>
      </c>
      <c r="F46" s="3" t="s">
        <v>1831</v>
      </c>
      <c r="G46" s="3" t="s">
        <v>1846</v>
      </c>
      <c r="I46" s="3" t="s">
        <v>1839</v>
      </c>
      <c r="J46">
        <v>24</v>
      </c>
      <c r="K46" s="8">
        <v>9.8290598290598288E-2</v>
      </c>
    </row>
    <row r="47" spans="1:11" x14ac:dyDescent="0.25">
      <c r="A47" t="s">
        <v>1515</v>
      </c>
      <c r="B47" t="s">
        <v>1514</v>
      </c>
      <c r="C47" t="s">
        <v>29</v>
      </c>
      <c r="D47">
        <v>1</v>
      </c>
      <c r="E47" s="3" t="s">
        <v>1831</v>
      </c>
      <c r="F47" s="6" t="s">
        <v>1831</v>
      </c>
      <c r="G47" s="3" t="s">
        <v>1832</v>
      </c>
      <c r="I47" s="3" t="s">
        <v>1836</v>
      </c>
      <c r="J47">
        <v>28</v>
      </c>
      <c r="K47" s="8">
        <v>0.11965811965811966</v>
      </c>
    </row>
    <row r="48" spans="1:11" x14ac:dyDescent="0.25">
      <c r="A48" s="3" t="s">
        <v>147</v>
      </c>
      <c r="B48" s="3" t="s">
        <v>146</v>
      </c>
      <c r="C48" s="3" t="s">
        <v>21</v>
      </c>
      <c r="D48">
        <v>1</v>
      </c>
      <c r="E48" s="3" t="s">
        <v>1831</v>
      </c>
      <c r="F48" s="3" t="s">
        <v>1831</v>
      </c>
      <c r="G48" s="3" t="s">
        <v>1844</v>
      </c>
      <c r="I48" s="3" t="s">
        <v>1844</v>
      </c>
      <c r="J48">
        <v>32</v>
      </c>
      <c r="K48" s="8">
        <v>0.13675213675213677</v>
      </c>
    </row>
    <row r="49" spans="1:11" x14ac:dyDescent="0.25">
      <c r="A49" t="s">
        <v>1493</v>
      </c>
      <c r="B49" t="s">
        <v>1492</v>
      </c>
      <c r="C49" t="s">
        <v>21</v>
      </c>
      <c r="D49">
        <v>1</v>
      </c>
      <c r="E49" s="3" t="s">
        <v>1850</v>
      </c>
      <c r="F49" s="6" t="s">
        <v>1831</v>
      </c>
      <c r="G49" s="3" t="s">
        <v>1843</v>
      </c>
      <c r="I49" t="s">
        <v>1832</v>
      </c>
      <c r="J49">
        <v>36</v>
      </c>
      <c r="K49" s="8">
        <v>0.15384615384615385</v>
      </c>
    </row>
    <row r="50" spans="1:11" x14ac:dyDescent="0.25">
      <c r="A50" s="3" t="s">
        <v>493</v>
      </c>
      <c r="B50" s="3" t="s">
        <v>492</v>
      </c>
      <c r="C50" s="3" t="s">
        <v>25</v>
      </c>
      <c r="D50">
        <v>1</v>
      </c>
      <c r="E50" s="3" t="s">
        <v>1850</v>
      </c>
      <c r="F50" s="3" t="s">
        <v>1831</v>
      </c>
      <c r="G50" s="3" t="s">
        <v>1838</v>
      </c>
    </row>
    <row r="51" spans="1:11" x14ac:dyDescent="0.25">
      <c r="A51" s="3" t="s">
        <v>708</v>
      </c>
      <c r="B51" s="3" t="s">
        <v>656</v>
      </c>
      <c r="C51" s="3" t="s">
        <v>21</v>
      </c>
      <c r="D51">
        <v>1</v>
      </c>
      <c r="E51" s="3" t="s">
        <v>1850</v>
      </c>
      <c r="F51" s="3" t="s">
        <v>1849</v>
      </c>
      <c r="G51" s="3" t="s">
        <v>1844</v>
      </c>
    </row>
    <row r="52" spans="1:11" ht="60" x14ac:dyDescent="0.25">
      <c r="A52" t="s">
        <v>1710</v>
      </c>
      <c r="B52" t="s">
        <v>351</v>
      </c>
      <c r="C52" t="s">
        <v>25</v>
      </c>
      <c r="D52">
        <v>1</v>
      </c>
      <c r="E52" s="3" t="s">
        <v>1850</v>
      </c>
      <c r="F52" s="3" t="s">
        <v>1831</v>
      </c>
      <c r="G52" s="3" t="s">
        <v>1844</v>
      </c>
      <c r="I52">
        <f>COUNTIFS(F:F,"t",C:C,"sophomore")</f>
        <v>19</v>
      </c>
      <c r="J52" s="3" t="s">
        <v>21</v>
      </c>
    </row>
    <row r="53" spans="1:11" ht="30" x14ac:dyDescent="0.25">
      <c r="A53" t="s">
        <v>503</v>
      </c>
      <c r="B53" t="s">
        <v>502</v>
      </c>
      <c r="C53" t="s">
        <v>21</v>
      </c>
      <c r="D53">
        <v>1</v>
      </c>
      <c r="E53" s="3" t="s">
        <v>1850</v>
      </c>
      <c r="F53" s="3" t="s">
        <v>1831</v>
      </c>
      <c r="G53" s="3" t="s">
        <v>1847</v>
      </c>
      <c r="I53">
        <f>COUNTIFS(F:F,"t",C:C,"junior")</f>
        <v>27</v>
      </c>
      <c r="J53" s="3" t="s">
        <v>25</v>
      </c>
    </row>
    <row r="54" spans="1:11" x14ac:dyDescent="0.25">
      <c r="A54" t="s">
        <v>645</v>
      </c>
      <c r="B54" t="s">
        <v>1207</v>
      </c>
      <c r="C54" t="s">
        <v>29</v>
      </c>
      <c r="D54">
        <v>11</v>
      </c>
      <c r="E54" s="3" t="s">
        <v>1850</v>
      </c>
      <c r="F54" s="6" t="s">
        <v>1831</v>
      </c>
      <c r="G54" s="3" t="s">
        <v>1836</v>
      </c>
      <c r="H54">
        <v>2.84</v>
      </c>
      <c r="I54">
        <f>COUNTIFS(F:F,"t",C:C,"senior")</f>
        <v>1</v>
      </c>
      <c r="J54" t="s">
        <v>51</v>
      </c>
    </row>
    <row r="55" spans="1:11" x14ac:dyDescent="0.25">
      <c r="A55" s="3" t="s">
        <v>645</v>
      </c>
      <c r="B55" s="3" t="s">
        <v>644</v>
      </c>
      <c r="C55" s="3" t="s">
        <v>21</v>
      </c>
      <c r="D55">
        <v>2</v>
      </c>
      <c r="E55" s="3" t="s">
        <v>1831</v>
      </c>
      <c r="F55" s="3" t="s">
        <v>1831</v>
      </c>
      <c r="G55" s="3" t="s">
        <v>1837</v>
      </c>
    </row>
    <row r="56" spans="1:11" x14ac:dyDescent="0.25">
      <c r="A56" s="3" t="s">
        <v>514</v>
      </c>
      <c r="B56" s="3" t="s">
        <v>513</v>
      </c>
      <c r="C56" s="3" t="s">
        <v>21</v>
      </c>
      <c r="D56">
        <v>1</v>
      </c>
      <c r="E56" s="3" t="s">
        <v>1850</v>
      </c>
      <c r="F56" s="3" t="s">
        <v>1849</v>
      </c>
      <c r="G56" s="3" t="s">
        <v>1837</v>
      </c>
    </row>
    <row r="57" spans="1:11" x14ac:dyDescent="0.25">
      <c r="A57" s="3" t="s">
        <v>677</v>
      </c>
      <c r="B57" s="3" t="s">
        <v>676</v>
      </c>
      <c r="C57" s="3" t="s">
        <v>21</v>
      </c>
      <c r="D57">
        <v>1</v>
      </c>
      <c r="E57" s="3" t="s">
        <v>1850</v>
      </c>
      <c r="F57" s="3" t="s">
        <v>1831</v>
      </c>
      <c r="G57" s="3" t="s">
        <v>1845</v>
      </c>
    </row>
    <row r="58" spans="1:11" x14ac:dyDescent="0.25">
      <c r="A58" t="s">
        <v>1424</v>
      </c>
      <c r="B58" t="s">
        <v>1423</v>
      </c>
      <c r="C58" t="s">
        <v>29</v>
      </c>
      <c r="D58">
        <v>2</v>
      </c>
      <c r="E58" s="3" t="s">
        <v>1831</v>
      </c>
      <c r="F58" s="3" t="s">
        <v>1831</v>
      </c>
      <c r="G58" s="3" t="s">
        <v>1843</v>
      </c>
    </row>
    <row r="59" spans="1:11" x14ac:dyDescent="0.25">
      <c r="A59" s="3" t="s">
        <v>532</v>
      </c>
      <c r="B59" s="3" t="s">
        <v>531</v>
      </c>
      <c r="C59" s="3" t="s">
        <v>29</v>
      </c>
      <c r="D59">
        <v>1</v>
      </c>
      <c r="E59" s="3" t="s">
        <v>1831</v>
      </c>
      <c r="F59" s="3" t="s">
        <v>1831</v>
      </c>
      <c r="G59" s="3" t="s">
        <v>1832</v>
      </c>
    </row>
    <row r="60" spans="1:11" x14ac:dyDescent="0.25">
      <c r="A60" t="s">
        <v>1128</v>
      </c>
      <c r="B60" t="s">
        <v>188</v>
      </c>
      <c r="C60" t="s">
        <v>21</v>
      </c>
      <c r="D60">
        <v>1</v>
      </c>
      <c r="E60" s="3" t="s">
        <v>1831</v>
      </c>
      <c r="F60" s="3" t="s">
        <v>1831</v>
      </c>
      <c r="G60" s="3" t="s">
        <v>1841</v>
      </c>
    </row>
    <row r="61" spans="1:11" x14ac:dyDescent="0.25">
      <c r="A61" s="3" t="s">
        <v>33</v>
      </c>
      <c r="B61" s="3" t="s">
        <v>32</v>
      </c>
      <c r="C61" s="3" t="s">
        <v>21</v>
      </c>
      <c r="D61">
        <v>23</v>
      </c>
      <c r="E61" s="3" t="s">
        <v>1850</v>
      </c>
      <c r="F61" s="3" t="s">
        <v>1831</v>
      </c>
      <c r="G61" s="3" t="s">
        <v>1844</v>
      </c>
      <c r="H61">
        <v>2.85</v>
      </c>
    </row>
    <row r="62" spans="1:11" x14ac:dyDescent="0.25">
      <c r="A62" t="s">
        <v>1741</v>
      </c>
      <c r="B62" t="s">
        <v>1207</v>
      </c>
      <c r="C62" t="s">
        <v>21</v>
      </c>
      <c r="D62">
        <v>2</v>
      </c>
      <c r="E62" s="3" t="s">
        <v>1850</v>
      </c>
      <c r="F62" s="3" t="s">
        <v>1831</v>
      </c>
      <c r="G62" s="3" t="s">
        <v>1845</v>
      </c>
    </row>
    <row r="63" spans="1:11" x14ac:dyDescent="0.25">
      <c r="A63" t="s">
        <v>974</v>
      </c>
      <c r="B63" t="s">
        <v>973</v>
      </c>
      <c r="C63" t="s">
        <v>21</v>
      </c>
      <c r="D63">
        <v>7</v>
      </c>
      <c r="E63" s="3" t="s">
        <v>1850</v>
      </c>
      <c r="F63" s="3" t="s">
        <v>1849</v>
      </c>
      <c r="G63" s="3" t="s">
        <v>1837</v>
      </c>
      <c r="H63">
        <v>2.79</v>
      </c>
    </row>
    <row r="64" spans="1:11" x14ac:dyDescent="0.25">
      <c r="A64" s="3" t="s">
        <v>90</v>
      </c>
      <c r="B64" s="3" t="s">
        <v>89</v>
      </c>
      <c r="C64" s="3" t="s">
        <v>21</v>
      </c>
      <c r="D64">
        <v>2</v>
      </c>
      <c r="E64" s="3" t="s">
        <v>1831</v>
      </c>
      <c r="F64" s="3" t="s">
        <v>1849</v>
      </c>
      <c r="G64" s="3" t="s">
        <v>1838</v>
      </c>
    </row>
    <row r="65" spans="1:8" x14ac:dyDescent="0.25">
      <c r="A65" s="3" t="s">
        <v>182</v>
      </c>
      <c r="B65" s="3" t="s">
        <v>181</v>
      </c>
      <c r="C65" s="3" t="s">
        <v>29</v>
      </c>
      <c r="D65">
        <v>13</v>
      </c>
      <c r="E65" s="3" t="s">
        <v>1831</v>
      </c>
      <c r="F65" s="3" t="s">
        <v>1831</v>
      </c>
      <c r="G65" s="3" t="s">
        <v>1840</v>
      </c>
      <c r="H65">
        <v>3.06</v>
      </c>
    </row>
    <row r="66" spans="1:8" x14ac:dyDescent="0.25">
      <c r="A66" s="3" t="s">
        <v>367</v>
      </c>
      <c r="B66" s="3" t="s">
        <v>366</v>
      </c>
      <c r="C66" s="3" t="s">
        <v>29</v>
      </c>
      <c r="D66">
        <v>6</v>
      </c>
      <c r="E66" s="3" t="s">
        <v>1831</v>
      </c>
      <c r="F66" s="3" t="s">
        <v>1831</v>
      </c>
      <c r="G66" s="3" t="s">
        <v>1839</v>
      </c>
      <c r="H66">
        <v>3.02</v>
      </c>
    </row>
    <row r="67" spans="1:8" x14ac:dyDescent="0.25">
      <c r="A67" t="s">
        <v>1592</v>
      </c>
      <c r="B67" t="s">
        <v>1591</v>
      </c>
      <c r="C67" t="s">
        <v>21</v>
      </c>
      <c r="D67">
        <v>1</v>
      </c>
      <c r="E67" s="3" t="s">
        <v>1831</v>
      </c>
      <c r="F67" s="6" t="s">
        <v>1831</v>
      </c>
      <c r="G67" s="6" t="s">
        <v>1846</v>
      </c>
    </row>
    <row r="68" spans="1:8" x14ac:dyDescent="0.25">
      <c r="A68" s="3" t="s">
        <v>205</v>
      </c>
      <c r="B68" s="3" t="s">
        <v>77</v>
      </c>
      <c r="C68" s="3" t="s">
        <v>21</v>
      </c>
      <c r="D68">
        <v>10</v>
      </c>
      <c r="E68" s="3" t="s">
        <v>1831</v>
      </c>
      <c r="F68" s="3" t="s">
        <v>1831</v>
      </c>
      <c r="G68" s="3" t="s">
        <v>1832</v>
      </c>
      <c r="H68">
        <v>3.44</v>
      </c>
    </row>
    <row r="69" spans="1:8" x14ac:dyDescent="0.25">
      <c r="A69" s="3" t="s">
        <v>205</v>
      </c>
      <c r="B69" s="3" t="s">
        <v>218</v>
      </c>
      <c r="C69" s="3" t="s">
        <v>25</v>
      </c>
      <c r="D69">
        <v>3</v>
      </c>
      <c r="E69" s="3" t="s">
        <v>1850</v>
      </c>
      <c r="F69" s="3" t="s">
        <v>1831</v>
      </c>
      <c r="G69" s="3" t="s">
        <v>1832</v>
      </c>
      <c r="H69">
        <v>2.87</v>
      </c>
    </row>
    <row r="70" spans="1:8" x14ac:dyDescent="0.25">
      <c r="A70" s="3" t="s">
        <v>60</v>
      </c>
      <c r="B70" s="3" t="s">
        <v>59</v>
      </c>
      <c r="C70" s="3" t="s">
        <v>21</v>
      </c>
      <c r="D70">
        <v>10</v>
      </c>
      <c r="E70" s="3" t="s">
        <v>1850</v>
      </c>
      <c r="F70" s="3" t="s">
        <v>1849</v>
      </c>
      <c r="G70" s="3" t="s">
        <v>1832</v>
      </c>
      <c r="H70">
        <v>3.3</v>
      </c>
    </row>
    <row r="71" spans="1:8" x14ac:dyDescent="0.25">
      <c r="A71" t="s">
        <v>1663</v>
      </c>
      <c r="B71" t="s">
        <v>1833</v>
      </c>
      <c r="C71" t="s">
        <v>25</v>
      </c>
      <c r="D71">
        <v>1</v>
      </c>
      <c r="E71" s="3" t="s">
        <v>1850</v>
      </c>
      <c r="F71" s="3" t="s">
        <v>1831</v>
      </c>
      <c r="G71" s="3" t="s">
        <v>1846</v>
      </c>
    </row>
    <row r="72" spans="1:8" x14ac:dyDescent="0.25">
      <c r="A72" t="s">
        <v>1455</v>
      </c>
      <c r="B72" t="s">
        <v>1454</v>
      </c>
      <c r="C72" t="s">
        <v>29</v>
      </c>
      <c r="D72">
        <v>1</v>
      </c>
      <c r="E72" s="3" t="s">
        <v>1831</v>
      </c>
      <c r="F72" s="3" t="s">
        <v>1831</v>
      </c>
      <c r="G72" s="3" t="s">
        <v>1832</v>
      </c>
    </row>
    <row r="73" spans="1:8" x14ac:dyDescent="0.25">
      <c r="A73" t="s">
        <v>905</v>
      </c>
      <c r="B73" t="s">
        <v>425</v>
      </c>
      <c r="C73" t="s">
        <v>25</v>
      </c>
      <c r="D73">
        <v>5</v>
      </c>
      <c r="E73" s="3" t="s">
        <v>1850</v>
      </c>
      <c r="F73" s="3" t="s">
        <v>1831</v>
      </c>
      <c r="G73" s="3" t="s">
        <v>1832</v>
      </c>
      <c r="H73">
        <v>3.06</v>
      </c>
    </row>
    <row r="74" spans="1:8" x14ac:dyDescent="0.25">
      <c r="A74" t="s">
        <v>1834</v>
      </c>
      <c r="B74" t="s">
        <v>1579</v>
      </c>
      <c r="C74" t="s">
        <v>29</v>
      </c>
      <c r="D74">
        <v>7</v>
      </c>
      <c r="E74" s="3" t="s">
        <v>1850</v>
      </c>
      <c r="F74" s="6" t="s">
        <v>1831</v>
      </c>
      <c r="G74" s="6" t="s">
        <v>1837</v>
      </c>
      <c r="H74">
        <v>3.05</v>
      </c>
    </row>
    <row r="75" spans="1:8" x14ac:dyDescent="0.25">
      <c r="A75" t="s">
        <v>1142</v>
      </c>
      <c r="B75" t="s">
        <v>1141</v>
      </c>
      <c r="C75" t="s">
        <v>29</v>
      </c>
      <c r="D75">
        <v>3</v>
      </c>
      <c r="E75" s="3" t="s">
        <v>1850</v>
      </c>
      <c r="F75" s="3" t="s">
        <v>1831</v>
      </c>
      <c r="G75" s="3" t="s">
        <v>1840</v>
      </c>
      <c r="H75">
        <v>3.28</v>
      </c>
    </row>
    <row r="76" spans="1:8" x14ac:dyDescent="0.25">
      <c r="A76" s="3" t="s">
        <v>75</v>
      </c>
      <c r="B76" s="3" t="s">
        <v>74</v>
      </c>
      <c r="C76" s="3" t="s">
        <v>29</v>
      </c>
      <c r="D76">
        <v>1</v>
      </c>
      <c r="E76" s="3" t="s">
        <v>1850</v>
      </c>
      <c r="F76" s="3" t="s">
        <v>1831</v>
      </c>
      <c r="G76" s="3" t="s">
        <v>1845</v>
      </c>
    </row>
    <row r="77" spans="1:8" x14ac:dyDescent="0.25">
      <c r="A77" t="s">
        <v>1271</v>
      </c>
      <c r="B77" t="s">
        <v>1270</v>
      </c>
      <c r="C77" t="s">
        <v>21</v>
      </c>
      <c r="D77">
        <v>1</v>
      </c>
      <c r="E77" s="3" t="s">
        <v>1850</v>
      </c>
      <c r="F77" s="6" t="s">
        <v>1849</v>
      </c>
      <c r="G77" s="3" t="s">
        <v>1836</v>
      </c>
    </row>
    <row r="78" spans="1:8" x14ac:dyDescent="0.25">
      <c r="A78" s="3" t="s">
        <v>211</v>
      </c>
      <c r="B78" s="3" t="s">
        <v>210</v>
      </c>
      <c r="C78" s="3" t="s">
        <v>25</v>
      </c>
      <c r="D78">
        <v>1</v>
      </c>
      <c r="E78" s="3" t="s">
        <v>1850</v>
      </c>
      <c r="F78" s="3" t="s">
        <v>1849</v>
      </c>
      <c r="G78" s="3" t="s">
        <v>1839</v>
      </c>
    </row>
    <row r="79" spans="1:8" x14ac:dyDescent="0.25">
      <c r="A79" s="3" t="s">
        <v>175</v>
      </c>
      <c r="B79" s="3" t="s">
        <v>174</v>
      </c>
      <c r="C79" s="3" t="s">
        <v>29</v>
      </c>
      <c r="D79">
        <v>5</v>
      </c>
      <c r="E79" s="3" t="s">
        <v>1831</v>
      </c>
      <c r="F79" s="3" t="s">
        <v>1831</v>
      </c>
      <c r="G79" s="3" t="s">
        <v>1844</v>
      </c>
      <c r="H79">
        <v>3.46</v>
      </c>
    </row>
    <row r="80" spans="1:8" x14ac:dyDescent="0.25">
      <c r="A80" t="s">
        <v>895</v>
      </c>
      <c r="B80" t="s">
        <v>894</v>
      </c>
      <c r="C80" t="s">
        <v>25</v>
      </c>
      <c r="D80">
        <v>2</v>
      </c>
      <c r="E80" s="3" t="s">
        <v>1831</v>
      </c>
      <c r="F80" s="3" t="s">
        <v>1849</v>
      </c>
      <c r="G80" s="3" t="s">
        <v>1835</v>
      </c>
    </row>
    <row r="81" spans="1:8" x14ac:dyDescent="0.25">
      <c r="A81" s="3" t="s">
        <v>107</v>
      </c>
      <c r="B81" s="3" t="s">
        <v>106</v>
      </c>
      <c r="C81" s="3" t="s">
        <v>29</v>
      </c>
      <c r="D81">
        <v>3</v>
      </c>
      <c r="E81" s="3" t="s">
        <v>1831</v>
      </c>
      <c r="F81" s="3" t="s">
        <v>1831</v>
      </c>
      <c r="G81" s="3" t="s">
        <v>1844</v>
      </c>
      <c r="H81">
        <v>3.67</v>
      </c>
    </row>
    <row r="82" spans="1:8" x14ac:dyDescent="0.25">
      <c r="A82" t="s">
        <v>945</v>
      </c>
      <c r="B82" t="s">
        <v>944</v>
      </c>
      <c r="C82" t="s">
        <v>21</v>
      </c>
      <c r="D82">
        <v>5</v>
      </c>
      <c r="E82" s="3" t="s">
        <v>1850</v>
      </c>
      <c r="F82" s="6" t="s">
        <v>1831</v>
      </c>
      <c r="G82" s="3" t="s">
        <v>1836</v>
      </c>
      <c r="H82">
        <v>3.09</v>
      </c>
    </row>
    <row r="83" spans="1:8" x14ac:dyDescent="0.25">
      <c r="A83" t="s">
        <v>1215</v>
      </c>
      <c r="B83" t="s">
        <v>1214</v>
      </c>
      <c r="C83" t="s">
        <v>29</v>
      </c>
      <c r="D83">
        <v>2</v>
      </c>
      <c r="E83" s="3" t="s">
        <v>1850</v>
      </c>
      <c r="F83" s="6" t="s">
        <v>1831</v>
      </c>
      <c r="G83" s="6" t="s">
        <v>1846</v>
      </c>
    </row>
    <row r="84" spans="1:8" x14ac:dyDescent="0.25">
      <c r="A84" t="s">
        <v>1233</v>
      </c>
      <c r="B84" t="s">
        <v>486</v>
      </c>
      <c r="C84" t="s">
        <v>21</v>
      </c>
      <c r="D84">
        <v>2</v>
      </c>
      <c r="E84" s="3" t="s">
        <v>1850</v>
      </c>
      <c r="F84" s="3" t="s">
        <v>1849</v>
      </c>
      <c r="G84" s="3" t="s">
        <v>1844</v>
      </c>
    </row>
    <row r="85" spans="1:8" x14ac:dyDescent="0.25">
      <c r="A85" s="3" t="s">
        <v>19</v>
      </c>
      <c r="B85" s="3" t="s">
        <v>18</v>
      </c>
      <c r="C85" s="3" t="s">
        <v>21</v>
      </c>
      <c r="D85">
        <v>17</v>
      </c>
      <c r="E85" s="3" t="s">
        <v>1831</v>
      </c>
      <c r="F85" s="3" t="s">
        <v>1849</v>
      </c>
      <c r="G85" s="3" t="s">
        <v>1836</v>
      </c>
      <c r="H85">
        <v>2.8</v>
      </c>
    </row>
    <row r="86" spans="1:8" x14ac:dyDescent="0.25">
      <c r="A86" s="3" t="s">
        <v>561</v>
      </c>
      <c r="B86" s="3" t="s">
        <v>560</v>
      </c>
      <c r="C86" s="3" t="s">
        <v>29</v>
      </c>
      <c r="D86">
        <v>3</v>
      </c>
      <c r="E86" s="3" t="s">
        <v>1831</v>
      </c>
      <c r="F86" s="3" t="s">
        <v>1831</v>
      </c>
      <c r="G86" s="3" t="s">
        <v>1832</v>
      </c>
      <c r="H86">
        <v>3.26</v>
      </c>
    </row>
    <row r="87" spans="1:8" x14ac:dyDescent="0.25">
      <c r="A87" s="3" t="s">
        <v>384</v>
      </c>
      <c r="B87" s="3" t="s">
        <v>383</v>
      </c>
      <c r="C87" s="3" t="s">
        <v>21</v>
      </c>
      <c r="D87">
        <v>3</v>
      </c>
      <c r="E87" s="3" t="s">
        <v>1831</v>
      </c>
      <c r="F87" s="3" t="s">
        <v>1831</v>
      </c>
      <c r="G87" s="3" t="s">
        <v>1832</v>
      </c>
      <c r="H87">
        <v>3.09</v>
      </c>
    </row>
    <row r="88" spans="1:8" x14ac:dyDescent="0.25">
      <c r="A88" t="s">
        <v>958</v>
      </c>
      <c r="B88" t="s">
        <v>957</v>
      </c>
      <c r="C88" t="s">
        <v>25</v>
      </c>
      <c r="D88">
        <v>1</v>
      </c>
      <c r="E88" s="3" t="s">
        <v>1831</v>
      </c>
      <c r="F88" s="3" t="s">
        <v>1849</v>
      </c>
      <c r="G88" s="3" t="s">
        <v>1839</v>
      </c>
    </row>
    <row r="89" spans="1:8" x14ac:dyDescent="0.25">
      <c r="A89" s="3" t="s">
        <v>766</v>
      </c>
      <c r="B89" s="3" t="s">
        <v>765</v>
      </c>
      <c r="C89" s="3" t="s">
        <v>25</v>
      </c>
      <c r="D89">
        <v>1</v>
      </c>
      <c r="E89" s="3" t="s">
        <v>1831</v>
      </c>
      <c r="F89" s="3" t="s">
        <v>1831</v>
      </c>
      <c r="G89" s="3" t="s">
        <v>1839</v>
      </c>
    </row>
    <row r="90" spans="1:8" x14ac:dyDescent="0.25">
      <c r="A90" t="s">
        <v>576</v>
      </c>
      <c r="B90" t="s">
        <v>575</v>
      </c>
      <c r="C90" t="s">
        <v>29</v>
      </c>
      <c r="D90">
        <v>1</v>
      </c>
      <c r="E90" s="3" t="s">
        <v>1850</v>
      </c>
      <c r="F90" s="3" t="s">
        <v>1831</v>
      </c>
      <c r="G90" s="3" t="s">
        <v>1832</v>
      </c>
    </row>
    <row r="91" spans="1:8" x14ac:dyDescent="0.25">
      <c r="A91" t="s">
        <v>1738</v>
      </c>
      <c r="B91" t="s">
        <v>1737</v>
      </c>
      <c r="C91" t="s">
        <v>21</v>
      </c>
      <c r="D91">
        <v>1</v>
      </c>
      <c r="E91" s="3" t="s">
        <v>1850</v>
      </c>
      <c r="F91" s="3" t="s">
        <v>1831</v>
      </c>
      <c r="G91" s="3" t="s">
        <v>1843</v>
      </c>
    </row>
    <row r="92" spans="1:8" x14ac:dyDescent="0.25">
      <c r="A92" s="3" t="s">
        <v>762</v>
      </c>
      <c r="B92" s="3" t="s">
        <v>761</v>
      </c>
      <c r="C92" s="3" t="s">
        <v>21</v>
      </c>
      <c r="D92">
        <v>1</v>
      </c>
      <c r="E92" s="3" t="s">
        <v>1850</v>
      </c>
      <c r="F92" s="3" t="s">
        <v>1849</v>
      </c>
      <c r="G92" s="3" t="s">
        <v>1836</v>
      </c>
    </row>
    <row r="93" spans="1:8" x14ac:dyDescent="0.25">
      <c r="A93" s="3" t="s">
        <v>128</v>
      </c>
      <c r="B93" s="3" t="s">
        <v>127</v>
      </c>
      <c r="C93" s="3" t="s">
        <v>21</v>
      </c>
      <c r="D93">
        <v>6</v>
      </c>
      <c r="E93" s="3" t="s">
        <v>1831</v>
      </c>
      <c r="F93" s="3" t="s">
        <v>1831</v>
      </c>
      <c r="G93" s="3" t="s">
        <v>1832</v>
      </c>
      <c r="H93">
        <v>3.53</v>
      </c>
    </row>
    <row r="94" spans="1:8" x14ac:dyDescent="0.25">
      <c r="A94" t="s">
        <v>1246</v>
      </c>
      <c r="B94" t="s">
        <v>1245</v>
      </c>
      <c r="C94" t="s">
        <v>29</v>
      </c>
      <c r="D94">
        <v>2</v>
      </c>
      <c r="E94" s="3" t="s">
        <v>1850</v>
      </c>
      <c r="F94" s="3" t="s">
        <v>1831</v>
      </c>
      <c r="G94" s="3" t="s">
        <v>1836</v>
      </c>
    </row>
    <row r="95" spans="1:8" x14ac:dyDescent="0.25">
      <c r="A95" t="s">
        <v>1114</v>
      </c>
      <c r="B95" t="s">
        <v>1113</v>
      </c>
      <c r="C95" t="s">
        <v>29</v>
      </c>
      <c r="D95">
        <v>3</v>
      </c>
      <c r="E95" s="3" t="s">
        <v>1850</v>
      </c>
      <c r="F95" s="3" t="s">
        <v>1831</v>
      </c>
      <c r="G95" s="3" t="s">
        <v>1836</v>
      </c>
    </row>
    <row r="96" spans="1:8" x14ac:dyDescent="0.25">
      <c r="A96" s="3" t="s">
        <v>355</v>
      </c>
      <c r="B96" s="3" t="s">
        <v>354</v>
      </c>
      <c r="C96" s="3" t="s">
        <v>21</v>
      </c>
      <c r="D96">
        <v>4</v>
      </c>
      <c r="E96" s="3" t="s">
        <v>1831</v>
      </c>
      <c r="F96" s="3" t="s">
        <v>1831</v>
      </c>
      <c r="G96" s="3" t="s">
        <v>1841</v>
      </c>
      <c r="H96">
        <v>3.1</v>
      </c>
    </row>
    <row r="97" spans="1:8" x14ac:dyDescent="0.25">
      <c r="A97" t="s">
        <v>902</v>
      </c>
      <c r="B97" t="s">
        <v>901</v>
      </c>
      <c r="C97" t="s">
        <v>21</v>
      </c>
      <c r="D97">
        <v>1</v>
      </c>
      <c r="E97" s="3" t="s">
        <v>1850</v>
      </c>
      <c r="F97" s="3" t="s">
        <v>1831</v>
      </c>
      <c r="G97" s="3" t="s">
        <v>1837</v>
      </c>
    </row>
    <row r="98" spans="1:8" x14ac:dyDescent="0.25">
      <c r="A98" t="s">
        <v>1428</v>
      </c>
      <c r="B98" t="s">
        <v>1427</v>
      </c>
      <c r="C98" t="s">
        <v>21</v>
      </c>
      <c r="D98">
        <v>1</v>
      </c>
      <c r="E98" s="3" t="s">
        <v>1831</v>
      </c>
      <c r="F98" s="3" t="s">
        <v>1831</v>
      </c>
      <c r="G98" s="3" t="s">
        <v>1832</v>
      </c>
    </row>
    <row r="99" spans="1:8" x14ac:dyDescent="0.25">
      <c r="A99" s="3" t="s">
        <v>49</v>
      </c>
      <c r="B99" s="3" t="s">
        <v>48</v>
      </c>
      <c r="C99" s="3" t="s">
        <v>51</v>
      </c>
      <c r="D99">
        <v>4</v>
      </c>
      <c r="E99" s="3" t="s">
        <v>1850</v>
      </c>
      <c r="F99" s="3" t="s">
        <v>1849</v>
      </c>
      <c r="G99" s="3" t="s">
        <v>1838</v>
      </c>
      <c r="H99">
        <v>3.52</v>
      </c>
    </row>
    <row r="100" spans="1:8" x14ac:dyDescent="0.25">
      <c r="A100" s="3" t="s">
        <v>406</v>
      </c>
      <c r="B100" s="3" t="s">
        <v>95</v>
      </c>
      <c r="C100" s="3" t="s">
        <v>21</v>
      </c>
      <c r="D100">
        <v>6</v>
      </c>
      <c r="E100" s="3" t="s">
        <v>1850</v>
      </c>
      <c r="F100" s="3" t="s">
        <v>1831</v>
      </c>
      <c r="G100" s="3" t="s">
        <v>1846</v>
      </c>
    </row>
    <row r="101" spans="1:8" x14ac:dyDescent="0.25">
      <c r="A101" t="s">
        <v>883</v>
      </c>
      <c r="B101" t="s">
        <v>882</v>
      </c>
      <c r="C101" t="s">
        <v>21</v>
      </c>
      <c r="D101">
        <v>12</v>
      </c>
      <c r="E101" s="3" t="s">
        <v>1831</v>
      </c>
      <c r="F101" s="3" t="s">
        <v>1831</v>
      </c>
      <c r="G101" s="3" t="s">
        <v>1841</v>
      </c>
      <c r="H101">
        <v>2.79</v>
      </c>
    </row>
    <row r="102" spans="1:8" x14ac:dyDescent="0.25">
      <c r="A102" s="3" t="s">
        <v>84</v>
      </c>
      <c r="B102" s="3" t="s">
        <v>83</v>
      </c>
      <c r="C102" s="3" t="s">
        <v>21</v>
      </c>
      <c r="D102">
        <v>4</v>
      </c>
      <c r="E102" s="3" t="s">
        <v>1831</v>
      </c>
      <c r="F102" s="3" t="s">
        <v>1831</v>
      </c>
      <c r="G102" s="3" t="s">
        <v>1839</v>
      </c>
      <c r="H102">
        <v>0.81</v>
      </c>
    </row>
    <row r="103" spans="1:8" x14ac:dyDescent="0.25">
      <c r="A103" t="s">
        <v>113</v>
      </c>
      <c r="B103" t="s">
        <v>1158</v>
      </c>
      <c r="C103" t="s">
        <v>21</v>
      </c>
      <c r="D103">
        <v>2</v>
      </c>
      <c r="E103" s="3" t="s">
        <v>1831</v>
      </c>
      <c r="F103" s="3" t="s">
        <v>1831</v>
      </c>
      <c r="G103" s="3" t="s">
        <v>1844</v>
      </c>
    </row>
    <row r="104" spans="1:8" x14ac:dyDescent="0.25">
      <c r="A104" t="s">
        <v>618</v>
      </c>
      <c r="B104" t="s">
        <v>617</v>
      </c>
      <c r="C104" t="s">
        <v>21</v>
      </c>
      <c r="D104">
        <v>4</v>
      </c>
      <c r="E104" s="3" t="s">
        <v>1850</v>
      </c>
      <c r="F104" s="3" t="s">
        <v>1831</v>
      </c>
      <c r="G104" s="3" t="s">
        <v>1846</v>
      </c>
    </row>
    <row r="105" spans="1:8" x14ac:dyDescent="0.25">
      <c r="A105" t="s">
        <v>1604</v>
      </c>
      <c r="B105" t="s">
        <v>1603</v>
      </c>
      <c r="C105" t="s">
        <v>51</v>
      </c>
      <c r="D105">
        <v>3</v>
      </c>
      <c r="E105" t="s">
        <v>1831</v>
      </c>
      <c r="F105" s="3" t="s">
        <v>1831</v>
      </c>
      <c r="G105" s="3" t="s">
        <v>1842</v>
      </c>
      <c r="H105">
        <v>3.22</v>
      </c>
    </row>
    <row r="106" spans="1:8" x14ac:dyDescent="0.25">
      <c r="A106" s="3" t="s">
        <v>78</v>
      </c>
      <c r="B106" s="3" t="s">
        <v>77</v>
      </c>
      <c r="C106" s="3" t="s">
        <v>29</v>
      </c>
      <c r="D106">
        <v>13</v>
      </c>
      <c r="E106" s="3" t="s">
        <v>1831</v>
      </c>
      <c r="F106" s="3" t="s">
        <v>1831</v>
      </c>
      <c r="G106" s="3" t="s">
        <v>1844</v>
      </c>
      <c r="H106">
        <v>3.14</v>
      </c>
    </row>
    <row r="107" spans="1:8" x14ac:dyDescent="0.25">
      <c r="A107" t="s">
        <v>1258</v>
      </c>
      <c r="B107" t="s">
        <v>95</v>
      </c>
      <c r="C107" t="s">
        <v>25</v>
      </c>
      <c r="D107">
        <v>2</v>
      </c>
      <c r="E107" t="s">
        <v>1850</v>
      </c>
      <c r="F107" s="6" t="s">
        <v>1831</v>
      </c>
      <c r="G107" s="6" t="s">
        <v>1846</v>
      </c>
    </row>
    <row r="108" spans="1:8" x14ac:dyDescent="0.25">
      <c r="A108" t="s">
        <v>1190</v>
      </c>
      <c r="B108" t="s">
        <v>1189</v>
      </c>
      <c r="C108" t="s">
        <v>25</v>
      </c>
      <c r="D108">
        <v>2</v>
      </c>
      <c r="E108" t="s">
        <v>1850</v>
      </c>
      <c r="F108" s="3" t="s">
        <v>1831</v>
      </c>
      <c r="G108" s="3" t="s">
        <v>1832</v>
      </c>
    </row>
    <row r="109" spans="1:8" x14ac:dyDescent="0.25">
      <c r="A109" t="s">
        <v>1693</v>
      </c>
      <c r="B109" t="s">
        <v>1692</v>
      </c>
      <c r="C109" t="s">
        <v>21</v>
      </c>
      <c r="D109">
        <v>2</v>
      </c>
      <c r="E109" t="s">
        <v>1831</v>
      </c>
      <c r="F109" s="3" t="s">
        <v>1831</v>
      </c>
      <c r="G109" s="3" t="s">
        <v>1832</v>
      </c>
    </row>
    <row r="110" spans="1:8" x14ac:dyDescent="0.25">
      <c r="A110" t="s">
        <v>829</v>
      </c>
      <c r="B110" t="s">
        <v>828</v>
      </c>
      <c r="C110" t="s">
        <v>21</v>
      </c>
      <c r="D110">
        <v>1</v>
      </c>
      <c r="E110" s="3" t="s">
        <v>1850</v>
      </c>
      <c r="F110" s="3" t="s">
        <v>1831</v>
      </c>
      <c r="G110" s="3" t="s">
        <v>1836</v>
      </c>
    </row>
    <row r="111" spans="1:8" x14ac:dyDescent="0.25">
      <c r="A111" s="3" t="s">
        <v>346</v>
      </c>
      <c r="B111" s="3" t="s">
        <v>345</v>
      </c>
      <c r="C111" s="3" t="s">
        <v>21</v>
      </c>
      <c r="D111">
        <v>1</v>
      </c>
      <c r="E111" s="3" t="s">
        <v>1850</v>
      </c>
      <c r="F111" s="3" t="s">
        <v>1849</v>
      </c>
      <c r="G111" s="3" t="s">
        <v>1839</v>
      </c>
    </row>
    <row r="112" spans="1:8" x14ac:dyDescent="0.25">
      <c r="A112" t="s">
        <v>1034</v>
      </c>
      <c r="B112" t="s">
        <v>1033</v>
      </c>
      <c r="C112" t="s">
        <v>29</v>
      </c>
      <c r="D112">
        <v>3</v>
      </c>
      <c r="E112" t="s">
        <v>1850</v>
      </c>
      <c r="F112" s="6" t="s">
        <v>1831</v>
      </c>
      <c r="G112" s="3" t="s">
        <v>1836</v>
      </c>
      <c r="H112">
        <v>3.78</v>
      </c>
    </row>
    <row r="113" spans="1:8" x14ac:dyDescent="0.25">
      <c r="A113" t="s">
        <v>352</v>
      </c>
      <c r="B113" t="s">
        <v>351</v>
      </c>
      <c r="C113" t="s">
        <v>29</v>
      </c>
      <c r="D113">
        <v>1</v>
      </c>
      <c r="E113" t="s">
        <v>1850</v>
      </c>
      <c r="F113" s="3" t="s">
        <v>1831</v>
      </c>
      <c r="G113" s="3" t="s">
        <v>1835</v>
      </c>
    </row>
    <row r="114" spans="1:8" x14ac:dyDescent="0.25">
      <c r="A114" s="3" t="s">
        <v>736</v>
      </c>
      <c r="B114" s="3" t="s">
        <v>492</v>
      </c>
      <c r="C114" s="3" t="s">
        <v>29</v>
      </c>
      <c r="D114">
        <v>4</v>
      </c>
      <c r="E114" s="3" t="s">
        <v>1850</v>
      </c>
      <c r="F114" s="3" t="s">
        <v>1831</v>
      </c>
      <c r="G114" s="3" t="s">
        <v>1836</v>
      </c>
      <c r="H114">
        <v>3.53</v>
      </c>
    </row>
    <row r="115" spans="1:8" x14ac:dyDescent="0.25">
      <c r="A115" s="3" t="s">
        <v>98</v>
      </c>
      <c r="B115" s="3" t="s">
        <v>97</v>
      </c>
      <c r="C115" s="3" t="s">
        <v>25</v>
      </c>
      <c r="D115">
        <v>14</v>
      </c>
      <c r="E115" s="3" t="s">
        <v>1831</v>
      </c>
      <c r="F115" s="3" t="s">
        <v>1831</v>
      </c>
      <c r="G115" s="3" t="s">
        <v>1832</v>
      </c>
      <c r="H115">
        <v>3.81</v>
      </c>
    </row>
    <row r="116" spans="1:8" x14ac:dyDescent="0.25">
      <c r="A116" s="3" t="s">
        <v>379</v>
      </c>
      <c r="B116" s="3" t="s">
        <v>378</v>
      </c>
      <c r="C116" s="3" t="s">
        <v>21</v>
      </c>
      <c r="D116">
        <v>4</v>
      </c>
      <c r="E116" s="3" t="s">
        <v>1831</v>
      </c>
      <c r="F116" s="3" t="s">
        <v>1831</v>
      </c>
      <c r="G116" s="3" t="s">
        <v>1845</v>
      </c>
      <c r="H116">
        <v>2.96</v>
      </c>
    </row>
    <row r="117" spans="1:8" x14ac:dyDescent="0.25">
      <c r="A117" t="s">
        <v>1072</v>
      </c>
      <c r="B117" t="s">
        <v>1071</v>
      </c>
      <c r="C117" t="s">
        <v>25</v>
      </c>
      <c r="D117">
        <v>1</v>
      </c>
      <c r="E117" s="3" t="s">
        <v>1850</v>
      </c>
      <c r="F117" s="3" t="s">
        <v>1831</v>
      </c>
      <c r="G117" s="3" t="s">
        <v>1844</v>
      </c>
    </row>
    <row r="118" spans="1:8" x14ac:dyDescent="0.25">
      <c r="A118" s="3" t="s">
        <v>116</v>
      </c>
      <c r="B118" s="3" t="s">
        <v>210</v>
      </c>
      <c r="C118" s="3" t="s">
        <v>25</v>
      </c>
      <c r="D118">
        <v>2</v>
      </c>
      <c r="E118" s="3" t="s">
        <v>1850</v>
      </c>
      <c r="F118" s="3" t="s">
        <v>1831</v>
      </c>
      <c r="G118" s="3" t="s">
        <v>1838</v>
      </c>
    </row>
    <row r="119" spans="1:8" x14ac:dyDescent="0.25">
      <c r="A119" s="3" t="s">
        <v>116</v>
      </c>
      <c r="B119" s="3" t="s">
        <v>115</v>
      </c>
      <c r="C119" s="3" t="s">
        <v>29</v>
      </c>
      <c r="D119">
        <v>1</v>
      </c>
      <c r="E119" s="3" t="s">
        <v>1831</v>
      </c>
      <c r="F119" s="3" t="s">
        <v>1831</v>
      </c>
      <c r="G119" s="3" t="s">
        <v>1845</v>
      </c>
    </row>
    <row r="120" spans="1:8" x14ac:dyDescent="0.25">
      <c r="A120" s="3" t="s">
        <v>758</v>
      </c>
      <c r="B120" s="3" t="s">
        <v>121</v>
      </c>
      <c r="C120" s="3" t="s">
        <v>21</v>
      </c>
      <c r="D120">
        <v>2</v>
      </c>
      <c r="E120" s="3" t="s">
        <v>1850</v>
      </c>
      <c r="F120" s="3" t="s">
        <v>1849</v>
      </c>
      <c r="G120" s="3" t="s">
        <v>1838</v>
      </c>
    </row>
    <row r="121" spans="1:8" x14ac:dyDescent="0.25">
      <c r="A121" t="s">
        <v>418</v>
      </c>
      <c r="B121" t="s">
        <v>417</v>
      </c>
      <c r="C121" t="s">
        <v>21</v>
      </c>
      <c r="D121">
        <v>1</v>
      </c>
      <c r="E121" s="3" t="s">
        <v>1850</v>
      </c>
      <c r="F121" s="3" t="s">
        <v>1849</v>
      </c>
      <c r="G121" s="3" t="s">
        <v>1837</v>
      </c>
    </row>
    <row r="122" spans="1:8" x14ac:dyDescent="0.25">
      <c r="A122" t="s">
        <v>1253</v>
      </c>
      <c r="B122" t="s">
        <v>177</v>
      </c>
      <c r="C122" t="s">
        <v>29</v>
      </c>
      <c r="D122">
        <v>2</v>
      </c>
      <c r="E122" s="3" t="s">
        <v>1850</v>
      </c>
      <c r="F122" s="3" t="s">
        <v>1831</v>
      </c>
      <c r="G122" s="3" t="s">
        <v>1832</v>
      </c>
    </row>
    <row r="123" spans="1:8" x14ac:dyDescent="0.25">
      <c r="A123" s="3" t="s">
        <v>27</v>
      </c>
      <c r="B123" s="3" t="s">
        <v>522</v>
      </c>
      <c r="C123" s="3" t="s">
        <v>29</v>
      </c>
      <c r="D123">
        <v>11</v>
      </c>
      <c r="E123" s="3" t="s">
        <v>1850</v>
      </c>
      <c r="F123" s="3" t="s">
        <v>1831</v>
      </c>
      <c r="G123" s="3" t="s">
        <v>1838</v>
      </c>
      <c r="H123">
        <v>3.5</v>
      </c>
    </row>
    <row r="124" spans="1:8" x14ac:dyDescent="0.25">
      <c r="A124" s="3" t="s">
        <v>412</v>
      </c>
      <c r="B124" s="3" t="s">
        <v>411</v>
      </c>
      <c r="C124" s="3" t="s">
        <v>25</v>
      </c>
      <c r="D124">
        <v>5</v>
      </c>
      <c r="E124" s="3" t="s">
        <v>1850</v>
      </c>
      <c r="F124" s="3" t="s">
        <v>1831</v>
      </c>
      <c r="G124" s="3" t="s">
        <v>1845</v>
      </c>
      <c r="H124">
        <v>3.65</v>
      </c>
    </row>
    <row r="125" spans="1:8" x14ac:dyDescent="0.25">
      <c r="A125" t="s">
        <v>370</v>
      </c>
      <c r="B125" t="s">
        <v>369</v>
      </c>
      <c r="C125" t="s">
        <v>21</v>
      </c>
      <c r="D125">
        <v>1</v>
      </c>
      <c r="E125" s="3" t="s">
        <v>1831</v>
      </c>
      <c r="F125" s="3" t="s">
        <v>1831</v>
      </c>
      <c r="G125" s="3" t="s">
        <v>1839</v>
      </c>
    </row>
    <row r="126" spans="1:8" x14ac:dyDescent="0.25">
      <c r="A126" s="3" t="s">
        <v>623</v>
      </c>
      <c r="B126" s="3" t="s">
        <v>622</v>
      </c>
      <c r="C126" s="3" t="s">
        <v>25</v>
      </c>
      <c r="D126">
        <v>1</v>
      </c>
      <c r="E126" s="3" t="s">
        <v>1831</v>
      </c>
      <c r="F126" s="3" t="s">
        <v>1849</v>
      </c>
      <c r="G126" s="3" t="s">
        <v>1846</v>
      </c>
    </row>
    <row r="127" spans="1:8" x14ac:dyDescent="0.25">
      <c r="A127" s="3" t="s">
        <v>178</v>
      </c>
      <c r="B127" s="3" t="s">
        <v>177</v>
      </c>
      <c r="C127" s="3" t="s">
        <v>29</v>
      </c>
      <c r="D127">
        <v>4</v>
      </c>
      <c r="E127" s="3" t="s">
        <v>1850</v>
      </c>
      <c r="F127" s="3" t="s">
        <v>1831</v>
      </c>
      <c r="G127" s="3" t="s">
        <v>1846</v>
      </c>
    </row>
    <row r="128" spans="1:8" x14ac:dyDescent="0.25">
      <c r="A128" t="s">
        <v>987</v>
      </c>
      <c r="B128" t="s">
        <v>165</v>
      </c>
      <c r="C128" t="s">
        <v>29</v>
      </c>
      <c r="D128">
        <v>2</v>
      </c>
      <c r="E128" s="3" t="s">
        <v>1831</v>
      </c>
      <c r="F128" s="6" t="s">
        <v>1831</v>
      </c>
      <c r="G128" s="6" t="s">
        <v>1844</v>
      </c>
    </row>
    <row r="129" spans="1:8" x14ac:dyDescent="0.25">
      <c r="A129" t="s">
        <v>1107</v>
      </c>
      <c r="B129" t="s">
        <v>1106</v>
      </c>
      <c r="C129" t="s">
        <v>21</v>
      </c>
      <c r="D129">
        <v>2</v>
      </c>
      <c r="E129" s="3" t="s">
        <v>1850</v>
      </c>
      <c r="F129" s="6" t="s">
        <v>1831</v>
      </c>
      <c r="G129" t="s">
        <v>1836</v>
      </c>
    </row>
    <row r="130" spans="1:8" x14ac:dyDescent="0.25">
      <c r="A130" s="3" t="s">
        <v>395</v>
      </c>
      <c r="B130" s="3" t="s">
        <v>394</v>
      </c>
      <c r="C130" s="3" t="s">
        <v>25</v>
      </c>
      <c r="D130">
        <v>1</v>
      </c>
      <c r="E130" s="3" t="s">
        <v>1831</v>
      </c>
      <c r="F130" s="3" t="s">
        <v>1849</v>
      </c>
      <c r="G130" s="3" t="s">
        <v>1839</v>
      </c>
    </row>
    <row r="131" spans="1:8" x14ac:dyDescent="0.25">
      <c r="A131" t="s">
        <v>1540</v>
      </c>
      <c r="B131" t="s">
        <v>1539</v>
      </c>
      <c r="C131" t="s">
        <v>51</v>
      </c>
      <c r="D131">
        <v>2</v>
      </c>
      <c r="E131" s="3" t="s">
        <v>1831</v>
      </c>
      <c r="F131" s="6" t="s">
        <v>1831</v>
      </c>
      <c r="G131" s="6" t="s">
        <v>1832</v>
      </c>
    </row>
    <row r="132" spans="1:8" x14ac:dyDescent="0.25">
      <c r="A132" s="3" t="s">
        <v>593</v>
      </c>
      <c r="B132" s="3" t="s">
        <v>592</v>
      </c>
      <c r="C132" s="3" t="s">
        <v>29</v>
      </c>
      <c r="D132">
        <v>3</v>
      </c>
      <c r="E132" s="3" t="s">
        <v>1850</v>
      </c>
      <c r="F132" s="3" t="s">
        <v>1849</v>
      </c>
      <c r="G132" s="6" t="s">
        <v>1836</v>
      </c>
      <c r="H132">
        <v>2.85</v>
      </c>
    </row>
    <row r="133" spans="1:8" x14ac:dyDescent="0.25">
      <c r="A133" t="s">
        <v>1049</v>
      </c>
      <c r="B133" t="s">
        <v>1484</v>
      </c>
      <c r="C133" t="s">
        <v>21</v>
      </c>
      <c r="D133">
        <v>1</v>
      </c>
      <c r="E133" s="3" t="s">
        <v>1850</v>
      </c>
      <c r="F133" s="6" t="s">
        <v>1831</v>
      </c>
      <c r="G133" s="6" t="s">
        <v>1848</v>
      </c>
    </row>
    <row r="134" spans="1:8" x14ac:dyDescent="0.25">
      <c r="A134" t="s">
        <v>1049</v>
      </c>
      <c r="B134" t="s">
        <v>1048</v>
      </c>
      <c r="C134" t="s">
        <v>25</v>
      </c>
      <c r="D134">
        <v>1</v>
      </c>
      <c r="E134" s="3" t="s">
        <v>1850</v>
      </c>
      <c r="F134" s="6" t="s">
        <v>1849</v>
      </c>
      <c r="G134" s="6" t="s">
        <v>1836</v>
      </c>
    </row>
    <row r="135" spans="1:8" x14ac:dyDescent="0.25">
      <c r="A135" s="3" t="s">
        <v>651</v>
      </c>
      <c r="B135" s="3" t="s">
        <v>650</v>
      </c>
      <c r="C135" s="3" t="s">
        <v>21</v>
      </c>
      <c r="D135">
        <v>2</v>
      </c>
      <c r="E135" s="3" t="s">
        <v>1831</v>
      </c>
      <c r="F135" s="6" t="s">
        <v>1831</v>
      </c>
      <c r="G135" s="6" t="s">
        <v>1841</v>
      </c>
    </row>
    <row r="136" spans="1:8" x14ac:dyDescent="0.25">
      <c r="A136" s="3" t="s">
        <v>221</v>
      </c>
      <c r="B136" s="3" t="s">
        <v>220</v>
      </c>
      <c r="C136" s="3" t="s">
        <v>29</v>
      </c>
      <c r="D136">
        <v>16</v>
      </c>
      <c r="E136" s="3" t="s">
        <v>1850</v>
      </c>
      <c r="F136" s="3" t="s">
        <v>1831</v>
      </c>
      <c r="G136" s="3" t="s">
        <v>1837</v>
      </c>
      <c r="H136">
        <v>3.28</v>
      </c>
    </row>
    <row r="137" spans="1:8" x14ac:dyDescent="0.25">
      <c r="A137" t="s">
        <v>1103</v>
      </c>
      <c r="B137" t="s">
        <v>1102</v>
      </c>
      <c r="C137" t="s">
        <v>21</v>
      </c>
      <c r="D137">
        <v>1</v>
      </c>
      <c r="E137" s="3" t="s">
        <v>1850</v>
      </c>
      <c r="F137" s="6" t="s">
        <v>1849</v>
      </c>
      <c r="G137" s="6" t="s">
        <v>1841</v>
      </c>
    </row>
    <row r="138" spans="1:8" x14ac:dyDescent="0.25">
      <c r="A138" s="3" t="s">
        <v>665</v>
      </c>
      <c r="B138" s="3" t="s">
        <v>403</v>
      </c>
      <c r="C138" s="3" t="s">
        <v>21</v>
      </c>
      <c r="D138">
        <v>1</v>
      </c>
      <c r="E138" s="3" t="s">
        <v>1831</v>
      </c>
      <c r="F138" s="3" t="s">
        <v>1831</v>
      </c>
      <c r="G138" s="3" t="s">
        <v>1841</v>
      </c>
    </row>
    <row r="139" spans="1:8" x14ac:dyDescent="0.25">
      <c r="A139" s="3" t="s">
        <v>93</v>
      </c>
      <c r="B139" s="3" t="s">
        <v>92</v>
      </c>
      <c r="C139" s="3" t="s">
        <v>21</v>
      </c>
      <c r="D139">
        <v>1</v>
      </c>
      <c r="E139" s="3" t="s">
        <v>1831</v>
      </c>
      <c r="F139" s="3" t="s">
        <v>1831</v>
      </c>
      <c r="G139" s="3" t="s">
        <v>1841</v>
      </c>
    </row>
    <row r="140" spans="1:8" x14ac:dyDescent="0.25">
      <c r="A140" s="3" t="s">
        <v>421</v>
      </c>
      <c r="B140" s="3" t="s">
        <v>420</v>
      </c>
      <c r="C140" s="3" t="s">
        <v>21</v>
      </c>
      <c r="D140">
        <v>1</v>
      </c>
      <c r="E140" s="3" t="s">
        <v>1831</v>
      </c>
      <c r="F140" s="3" t="s">
        <v>1831</v>
      </c>
      <c r="G140" s="3" t="s">
        <v>1846</v>
      </c>
    </row>
    <row r="141" spans="1:8" x14ac:dyDescent="0.25">
      <c r="A141" t="s">
        <v>962</v>
      </c>
      <c r="B141" t="s">
        <v>961</v>
      </c>
      <c r="C141" t="s">
        <v>21</v>
      </c>
      <c r="D141">
        <v>1</v>
      </c>
      <c r="E141" s="3" t="s">
        <v>1850</v>
      </c>
      <c r="F141" s="6" t="s">
        <v>1831</v>
      </c>
      <c r="G141" s="6" t="s">
        <v>1844</v>
      </c>
    </row>
    <row r="142" spans="1:8" x14ac:dyDescent="0.25">
      <c r="A142" s="3" t="s">
        <v>777</v>
      </c>
      <c r="B142" s="3" t="s">
        <v>776</v>
      </c>
      <c r="C142" s="3" t="s">
        <v>21</v>
      </c>
      <c r="D142">
        <v>2</v>
      </c>
      <c r="E142" s="3" t="s">
        <v>1831</v>
      </c>
      <c r="F142" s="3" t="s">
        <v>1831</v>
      </c>
      <c r="G142" s="3" t="s">
        <v>1838</v>
      </c>
    </row>
    <row r="143" spans="1:8" x14ac:dyDescent="0.25">
      <c r="A143" t="s">
        <v>872</v>
      </c>
      <c r="B143" t="s">
        <v>871</v>
      </c>
      <c r="C143" t="s">
        <v>29</v>
      </c>
      <c r="D143">
        <v>1</v>
      </c>
      <c r="E143" s="3" t="s">
        <v>1831</v>
      </c>
      <c r="F143" s="3" t="s">
        <v>1831</v>
      </c>
      <c r="G143" s="3" t="s">
        <v>1844</v>
      </c>
    </row>
    <row r="144" spans="1:8" x14ac:dyDescent="0.25">
      <c r="A144" s="3" t="s">
        <v>381</v>
      </c>
      <c r="B144" s="3" t="s">
        <v>191</v>
      </c>
      <c r="C144" s="3" t="s">
        <v>21</v>
      </c>
      <c r="D144">
        <v>7</v>
      </c>
      <c r="E144" s="3" t="s">
        <v>1850</v>
      </c>
      <c r="F144" s="3" t="s">
        <v>1831</v>
      </c>
      <c r="G144" s="3" t="s">
        <v>1841</v>
      </c>
      <c r="H144">
        <v>3.89</v>
      </c>
    </row>
    <row r="145" spans="1:8" x14ac:dyDescent="0.25">
      <c r="A145" t="s">
        <v>860</v>
      </c>
      <c r="B145" t="s">
        <v>1149</v>
      </c>
      <c r="C145" t="s">
        <v>29</v>
      </c>
      <c r="D145">
        <v>17</v>
      </c>
      <c r="E145" t="s">
        <v>1831</v>
      </c>
      <c r="F145" s="3" t="s">
        <v>1831</v>
      </c>
      <c r="G145" s="3" t="s">
        <v>1840</v>
      </c>
      <c r="H145">
        <v>3.65</v>
      </c>
    </row>
    <row r="146" spans="1:8" x14ac:dyDescent="0.25">
      <c r="A146" t="s">
        <v>860</v>
      </c>
      <c r="B146" t="s">
        <v>935</v>
      </c>
      <c r="C146" t="s">
        <v>29</v>
      </c>
      <c r="D146">
        <v>1</v>
      </c>
      <c r="E146" s="3" t="s">
        <v>1831</v>
      </c>
      <c r="F146" s="3" t="s">
        <v>1831</v>
      </c>
      <c r="G146" s="3" t="s">
        <v>1844</v>
      </c>
    </row>
    <row r="147" spans="1:8" x14ac:dyDescent="0.25">
      <c r="A147" t="s">
        <v>640</v>
      </c>
      <c r="B147" t="s">
        <v>639</v>
      </c>
      <c r="C147" t="s">
        <v>29</v>
      </c>
      <c r="D147">
        <v>6</v>
      </c>
      <c r="E147" t="s">
        <v>1831</v>
      </c>
      <c r="F147" s="6" t="s">
        <v>1830</v>
      </c>
      <c r="G147" s="3" t="s">
        <v>1836</v>
      </c>
      <c r="H147">
        <v>3.3</v>
      </c>
    </row>
    <row r="148" spans="1:8" x14ac:dyDescent="0.25">
      <c r="A148" t="s">
        <v>1212</v>
      </c>
      <c r="B148" t="s">
        <v>77</v>
      </c>
      <c r="C148" t="s">
        <v>21</v>
      </c>
      <c r="D148">
        <v>1</v>
      </c>
      <c r="E148" s="3" t="s">
        <v>1831</v>
      </c>
      <c r="F148" s="3" t="s">
        <v>1831</v>
      </c>
      <c r="G148" s="3" t="s">
        <v>1839</v>
      </c>
    </row>
    <row r="149" spans="1:8" x14ac:dyDescent="0.25">
      <c r="A149" t="s">
        <v>1265</v>
      </c>
      <c r="B149" t="s">
        <v>522</v>
      </c>
      <c r="C149" t="s">
        <v>21</v>
      </c>
      <c r="D149">
        <v>1</v>
      </c>
      <c r="E149" t="s">
        <v>1850</v>
      </c>
      <c r="F149" s="3" t="s">
        <v>1849</v>
      </c>
      <c r="G149" s="3" t="s">
        <v>1835</v>
      </c>
    </row>
    <row r="150" spans="1:8" x14ac:dyDescent="0.25">
      <c r="A150" s="3" t="s">
        <v>189</v>
      </c>
      <c r="B150" s="3" t="s">
        <v>188</v>
      </c>
      <c r="C150" s="3" t="s">
        <v>29</v>
      </c>
      <c r="D150">
        <v>6</v>
      </c>
      <c r="E150" s="3" t="s">
        <v>1831</v>
      </c>
      <c r="F150" s="3" t="s">
        <v>1831</v>
      </c>
      <c r="G150" s="3" t="s">
        <v>1840</v>
      </c>
      <c r="H150">
        <v>2.41</v>
      </c>
    </row>
    <row r="151" spans="1:8" x14ac:dyDescent="0.25">
      <c r="A151" t="s">
        <v>1413</v>
      </c>
      <c r="B151" t="s">
        <v>1412</v>
      </c>
      <c r="C151" t="s">
        <v>25</v>
      </c>
      <c r="D151">
        <v>2</v>
      </c>
      <c r="E151" t="s">
        <v>1831</v>
      </c>
      <c r="F151" s="6" t="s">
        <v>1849</v>
      </c>
      <c r="G151" s="6" t="s">
        <v>1846</v>
      </c>
    </row>
    <row r="152" spans="1:8" x14ac:dyDescent="0.25">
      <c r="A152" s="3" t="s">
        <v>157</v>
      </c>
      <c r="B152" s="3" t="s">
        <v>156</v>
      </c>
      <c r="C152" s="3" t="s">
        <v>25</v>
      </c>
      <c r="D152">
        <v>28</v>
      </c>
      <c r="E152" s="3" t="s">
        <v>1850</v>
      </c>
      <c r="F152" s="3" t="s">
        <v>1849</v>
      </c>
      <c r="G152" s="3" t="s">
        <v>1844</v>
      </c>
      <c r="H152">
        <v>2.89</v>
      </c>
    </row>
    <row r="153" spans="1:8" x14ac:dyDescent="0.25">
      <c r="A153" t="s">
        <v>1092</v>
      </c>
      <c r="B153" t="s">
        <v>1091</v>
      </c>
      <c r="C153" t="s">
        <v>29</v>
      </c>
      <c r="D153">
        <v>2</v>
      </c>
      <c r="E153" t="s">
        <v>1831</v>
      </c>
      <c r="F153" s="3" t="s">
        <v>1831</v>
      </c>
      <c r="G153" s="3" t="s">
        <v>1832</v>
      </c>
    </row>
    <row r="154" spans="1:8" x14ac:dyDescent="0.25">
      <c r="A154" s="3" t="s">
        <v>526</v>
      </c>
      <c r="B154" s="3" t="s">
        <v>525</v>
      </c>
      <c r="C154" s="3" t="s">
        <v>29</v>
      </c>
      <c r="D154">
        <v>2</v>
      </c>
      <c r="E154" s="3" t="s">
        <v>1831</v>
      </c>
      <c r="F154" s="3" t="s">
        <v>1831</v>
      </c>
      <c r="G154" s="3" t="s">
        <v>1842</v>
      </c>
    </row>
    <row r="155" spans="1:8" x14ac:dyDescent="0.25">
      <c r="A155" t="s">
        <v>909</v>
      </c>
      <c r="B155" t="s">
        <v>908</v>
      </c>
      <c r="C155" t="s">
        <v>29</v>
      </c>
      <c r="D155">
        <v>2</v>
      </c>
      <c r="E155" t="s">
        <v>1850</v>
      </c>
      <c r="F155" s="3" t="s">
        <v>1831</v>
      </c>
      <c r="G155" s="3" t="s">
        <v>1832</v>
      </c>
    </row>
    <row r="156" spans="1:8" x14ac:dyDescent="0.25">
      <c r="A156" t="s">
        <v>1764</v>
      </c>
      <c r="B156" t="s">
        <v>1763</v>
      </c>
      <c r="C156" t="s">
        <v>29</v>
      </c>
      <c r="D156">
        <v>1</v>
      </c>
      <c r="E156" s="3" t="s">
        <v>1831</v>
      </c>
      <c r="F156" s="3" t="s">
        <v>1831</v>
      </c>
      <c r="G156" s="3" t="s">
        <v>1832</v>
      </c>
    </row>
    <row r="157" spans="1:8" x14ac:dyDescent="0.25">
      <c r="A157" t="s">
        <v>1620</v>
      </c>
      <c r="B157" t="s">
        <v>1619</v>
      </c>
      <c r="C157" t="s">
        <v>21</v>
      </c>
      <c r="D157">
        <v>2</v>
      </c>
      <c r="E157" t="s">
        <v>1831</v>
      </c>
      <c r="F157" s="3" t="s">
        <v>1831</v>
      </c>
      <c r="G157" s="3" t="s">
        <v>1837</v>
      </c>
    </row>
    <row r="158" spans="1:8" x14ac:dyDescent="0.25">
      <c r="A158" t="s">
        <v>1527</v>
      </c>
      <c r="B158" t="s">
        <v>1526</v>
      </c>
      <c r="C158" t="s">
        <v>25</v>
      </c>
      <c r="D158">
        <v>4</v>
      </c>
      <c r="E158" s="3" t="s">
        <v>1831</v>
      </c>
      <c r="F158" s="3" t="s">
        <v>1849</v>
      </c>
      <c r="G158" s="3" t="s">
        <v>1839</v>
      </c>
      <c r="H158">
        <v>3.41</v>
      </c>
    </row>
    <row r="159" spans="1:8" x14ac:dyDescent="0.25">
      <c r="A159" s="3" t="s">
        <v>482</v>
      </c>
      <c r="B159" s="3" t="s">
        <v>481</v>
      </c>
      <c r="C159" s="3" t="s">
        <v>21</v>
      </c>
      <c r="D159">
        <v>3</v>
      </c>
      <c r="E159" s="3" t="s">
        <v>1831</v>
      </c>
      <c r="F159" s="3" t="s">
        <v>1849</v>
      </c>
      <c r="G159" s="3" t="s">
        <v>1832</v>
      </c>
      <c r="H159">
        <v>3.76</v>
      </c>
    </row>
    <row r="160" spans="1:8" x14ac:dyDescent="0.25">
      <c r="A160" s="3" t="s">
        <v>564</v>
      </c>
      <c r="B160" s="3" t="s">
        <v>165</v>
      </c>
      <c r="C160" s="3" t="s">
        <v>21</v>
      </c>
      <c r="D160">
        <v>22</v>
      </c>
      <c r="E160" s="3" t="s">
        <v>1831</v>
      </c>
      <c r="F160" s="3" t="s">
        <v>1831</v>
      </c>
      <c r="G160" s="3" t="s">
        <v>1844</v>
      </c>
      <c r="H160">
        <v>3.09</v>
      </c>
    </row>
    <row r="161" spans="1:8" x14ac:dyDescent="0.25">
      <c r="A161" t="s">
        <v>1277</v>
      </c>
      <c r="B161" t="s">
        <v>1276</v>
      </c>
      <c r="C161" t="s">
        <v>21</v>
      </c>
      <c r="D161">
        <v>2</v>
      </c>
      <c r="E161" s="3" t="s">
        <v>1850</v>
      </c>
      <c r="F161" s="6" t="s">
        <v>1830</v>
      </c>
      <c r="G161" s="3" t="s">
        <v>1836</v>
      </c>
    </row>
    <row r="162" spans="1:8" x14ac:dyDescent="0.25">
      <c r="A162" s="3" t="s">
        <v>784</v>
      </c>
      <c r="B162" s="3" t="s">
        <v>783</v>
      </c>
      <c r="C162" s="3" t="s">
        <v>29</v>
      </c>
      <c r="D162">
        <v>1</v>
      </c>
      <c r="E162" s="3" t="s">
        <v>1831</v>
      </c>
      <c r="F162" s="3" t="s">
        <v>1831</v>
      </c>
      <c r="G162" s="3" t="s">
        <v>1832</v>
      </c>
    </row>
    <row r="163" spans="1:8" x14ac:dyDescent="0.25">
      <c r="A163" t="s">
        <v>1714</v>
      </c>
      <c r="B163" t="s">
        <v>1715</v>
      </c>
      <c r="C163" t="s">
        <v>29</v>
      </c>
      <c r="D163">
        <v>1</v>
      </c>
      <c r="E163" s="3" t="s">
        <v>1831</v>
      </c>
      <c r="F163" s="3" t="s">
        <v>1831</v>
      </c>
      <c r="G163" s="3" t="s">
        <v>1832</v>
      </c>
    </row>
    <row r="164" spans="1:8" x14ac:dyDescent="0.25">
      <c r="A164" t="s">
        <v>866</v>
      </c>
      <c r="B164" t="s">
        <v>865</v>
      </c>
      <c r="C164" t="s">
        <v>29</v>
      </c>
      <c r="D164">
        <v>3</v>
      </c>
      <c r="E164" s="3" t="s">
        <v>1831</v>
      </c>
      <c r="F164" s="3" t="s">
        <v>1831</v>
      </c>
      <c r="G164" s="3" t="s">
        <v>1841</v>
      </c>
      <c r="H164">
        <v>3.19</v>
      </c>
    </row>
    <row r="165" spans="1:8" x14ac:dyDescent="0.25">
      <c r="A165" s="3" t="s">
        <v>122</v>
      </c>
      <c r="B165" s="3" t="s">
        <v>121</v>
      </c>
      <c r="C165" s="3" t="s">
        <v>29</v>
      </c>
      <c r="D165">
        <v>5</v>
      </c>
      <c r="E165" s="3" t="s">
        <v>1850</v>
      </c>
      <c r="F165" s="3" t="s">
        <v>1831</v>
      </c>
      <c r="G165" s="3" t="s">
        <v>1838</v>
      </c>
      <c r="H165">
        <v>3.92</v>
      </c>
    </row>
    <row r="166" spans="1:8" x14ac:dyDescent="0.25">
      <c r="A166" t="s">
        <v>926</v>
      </c>
      <c r="B166" t="s">
        <v>95</v>
      </c>
      <c r="C166" t="s">
        <v>29</v>
      </c>
      <c r="D166">
        <v>27</v>
      </c>
      <c r="E166" s="3" t="s">
        <v>1850</v>
      </c>
      <c r="F166" s="3" t="s">
        <v>1831</v>
      </c>
      <c r="G166" s="3" t="s">
        <v>1844</v>
      </c>
      <c r="H166">
        <v>3.45</v>
      </c>
    </row>
    <row r="167" spans="1:8" x14ac:dyDescent="0.25">
      <c r="A167" t="s">
        <v>1274</v>
      </c>
      <c r="B167" t="s">
        <v>1273</v>
      </c>
      <c r="C167" t="s">
        <v>21</v>
      </c>
      <c r="D167">
        <v>1</v>
      </c>
      <c r="E167" s="3" t="s">
        <v>1850</v>
      </c>
      <c r="F167" s="6" t="s">
        <v>1849</v>
      </c>
      <c r="G167" s="6" t="s">
        <v>1836</v>
      </c>
    </row>
    <row r="168" spans="1:8" x14ac:dyDescent="0.25">
      <c r="A168" t="s">
        <v>995</v>
      </c>
      <c r="B168" t="s">
        <v>220</v>
      </c>
      <c r="C168" t="s">
        <v>25</v>
      </c>
      <c r="D168">
        <v>1</v>
      </c>
      <c r="E168" s="3" t="s">
        <v>1850</v>
      </c>
      <c r="F168" s="6" t="s">
        <v>1831</v>
      </c>
      <c r="G168" s="6" t="s">
        <v>1846</v>
      </c>
    </row>
    <row r="169" spans="1:8" x14ac:dyDescent="0.25">
      <c r="A169" t="s">
        <v>833</v>
      </c>
      <c r="B169" t="s">
        <v>832</v>
      </c>
      <c r="C169" t="s">
        <v>29</v>
      </c>
      <c r="D169">
        <v>11</v>
      </c>
      <c r="E169" s="3" t="s">
        <v>1850</v>
      </c>
      <c r="F169" s="6" t="s">
        <v>1831</v>
      </c>
      <c r="G169" s="6" t="s">
        <v>1836</v>
      </c>
      <c r="H169">
        <v>3.44</v>
      </c>
    </row>
    <row r="170" spans="1:8" x14ac:dyDescent="0.25">
      <c r="A170" s="3" t="s">
        <v>87</v>
      </c>
      <c r="B170" s="3" t="s">
        <v>86</v>
      </c>
      <c r="C170" s="3" t="s">
        <v>21</v>
      </c>
      <c r="D170">
        <v>4</v>
      </c>
      <c r="E170" s="3" t="s">
        <v>1850</v>
      </c>
      <c r="F170" s="3" t="s">
        <v>1831</v>
      </c>
      <c r="G170" s="3" t="s">
        <v>1832</v>
      </c>
      <c r="H170">
        <v>3.49</v>
      </c>
    </row>
    <row r="171" spans="1:8" x14ac:dyDescent="0.25">
      <c r="A171" s="3" t="s">
        <v>801</v>
      </c>
      <c r="B171" s="3" t="s">
        <v>77</v>
      </c>
      <c r="C171" s="3" t="s">
        <v>25</v>
      </c>
      <c r="D171">
        <v>1</v>
      </c>
      <c r="E171" s="3" t="s">
        <v>1831</v>
      </c>
      <c r="F171" s="3" t="s">
        <v>1831</v>
      </c>
      <c r="G171" s="3" t="s">
        <v>1832</v>
      </c>
    </row>
    <row r="172" spans="1:8" x14ac:dyDescent="0.25">
      <c r="A172" t="s">
        <v>409</v>
      </c>
      <c r="B172" t="s">
        <v>408</v>
      </c>
      <c r="C172" t="s">
        <v>25</v>
      </c>
      <c r="D172">
        <v>2</v>
      </c>
      <c r="E172" s="3" t="s">
        <v>1831</v>
      </c>
      <c r="F172" s="6" t="s">
        <v>1831</v>
      </c>
      <c r="G172" s="6" t="s">
        <v>1845</v>
      </c>
    </row>
    <row r="173" spans="1:8" x14ac:dyDescent="0.25">
      <c r="A173" s="3" t="s">
        <v>192</v>
      </c>
      <c r="B173" s="3" t="s">
        <v>191</v>
      </c>
      <c r="C173" s="3" t="s">
        <v>29</v>
      </c>
      <c r="D173">
        <v>1</v>
      </c>
      <c r="E173" s="3" t="s">
        <v>1850</v>
      </c>
      <c r="F173" s="3" t="s">
        <v>1831</v>
      </c>
      <c r="G173" s="3" t="s">
        <v>1838</v>
      </c>
    </row>
    <row r="174" spans="1:8" x14ac:dyDescent="0.25">
      <c r="A174" s="3" t="s">
        <v>546</v>
      </c>
      <c r="B174" s="3" t="s">
        <v>545</v>
      </c>
      <c r="C174" s="3" t="s">
        <v>21</v>
      </c>
      <c r="D174">
        <v>5</v>
      </c>
      <c r="E174" s="3" t="s">
        <v>1831</v>
      </c>
      <c r="F174" s="3" t="s">
        <v>1831</v>
      </c>
      <c r="G174" s="3" t="s">
        <v>1844</v>
      </c>
      <c r="H174">
        <v>2.95</v>
      </c>
    </row>
    <row r="175" spans="1:8" x14ac:dyDescent="0.25">
      <c r="A175" t="s">
        <v>401</v>
      </c>
      <c r="B175" t="s">
        <v>400</v>
      </c>
      <c r="C175" t="s">
        <v>21</v>
      </c>
      <c r="D175">
        <v>5</v>
      </c>
      <c r="E175" s="3" t="s">
        <v>1831</v>
      </c>
      <c r="F175" s="6" t="s">
        <v>1830</v>
      </c>
      <c r="G175" s="3" t="s">
        <v>1836</v>
      </c>
      <c r="H175">
        <v>3.72</v>
      </c>
    </row>
    <row r="176" spans="1:8" x14ac:dyDescent="0.25">
      <c r="A176" s="3" t="s">
        <v>686</v>
      </c>
      <c r="B176" s="3" t="s">
        <v>685</v>
      </c>
      <c r="C176" s="3" t="s">
        <v>21</v>
      </c>
      <c r="D176">
        <v>1</v>
      </c>
      <c r="E176" s="3" t="s">
        <v>1850</v>
      </c>
      <c r="F176" s="3" t="s">
        <v>1831</v>
      </c>
      <c r="G176" s="3" t="s">
        <v>1846</v>
      </c>
    </row>
    <row r="177" spans="1:8" x14ac:dyDescent="0.25">
      <c r="A177" s="3" t="s">
        <v>699</v>
      </c>
      <c r="B177" s="3" t="s">
        <v>698</v>
      </c>
      <c r="C177" s="3" t="s">
        <v>21</v>
      </c>
      <c r="D177">
        <v>1</v>
      </c>
      <c r="E177" s="3" t="s">
        <v>1850</v>
      </c>
      <c r="F177" s="3" t="s">
        <v>1831</v>
      </c>
      <c r="G177" s="3" t="s">
        <v>1837</v>
      </c>
    </row>
    <row r="178" spans="1:8" x14ac:dyDescent="0.25">
      <c r="A178" t="s">
        <v>917</v>
      </c>
      <c r="B178" t="s">
        <v>486</v>
      </c>
      <c r="C178" t="s">
        <v>29</v>
      </c>
      <c r="D178">
        <v>6</v>
      </c>
      <c r="E178" s="3" t="s">
        <v>1850</v>
      </c>
      <c r="F178" s="6" t="s">
        <v>1831</v>
      </c>
      <c r="G178" s="6" t="s">
        <v>1836</v>
      </c>
      <c r="H178">
        <v>3.32</v>
      </c>
    </row>
    <row r="179" spans="1:8" x14ac:dyDescent="0.25">
      <c r="A179" s="3" t="s">
        <v>426</v>
      </c>
      <c r="B179" s="3" t="s">
        <v>425</v>
      </c>
      <c r="C179" s="3" t="s">
        <v>25</v>
      </c>
      <c r="D179">
        <v>2</v>
      </c>
      <c r="E179" s="3" t="s">
        <v>1850</v>
      </c>
      <c r="F179" s="3" t="s">
        <v>1849</v>
      </c>
      <c r="G179" s="3" t="s">
        <v>1837</v>
      </c>
    </row>
    <row r="180" spans="1:8" x14ac:dyDescent="0.25">
      <c r="A180" t="s">
        <v>1260</v>
      </c>
      <c r="B180" t="s">
        <v>220</v>
      </c>
      <c r="C180" t="s">
        <v>25</v>
      </c>
      <c r="D180">
        <v>1</v>
      </c>
      <c r="E180" s="3" t="s">
        <v>1850</v>
      </c>
      <c r="F180" s="3" t="s">
        <v>1849</v>
      </c>
      <c r="G180" s="3" t="s">
        <v>1838</v>
      </c>
    </row>
    <row r="181" spans="1:8" x14ac:dyDescent="0.25">
      <c r="A181" t="s">
        <v>1758</v>
      </c>
      <c r="B181" t="s">
        <v>41</v>
      </c>
      <c r="C181" t="s">
        <v>29</v>
      </c>
      <c r="D181">
        <v>1</v>
      </c>
      <c r="E181" s="3" t="s">
        <v>1850</v>
      </c>
      <c r="F181" s="3" t="s">
        <v>1831</v>
      </c>
      <c r="G181" s="3" t="s">
        <v>1847</v>
      </c>
    </row>
    <row r="182" spans="1:8" x14ac:dyDescent="0.25">
      <c r="A182" t="s">
        <v>1634</v>
      </c>
      <c r="B182" t="s">
        <v>1633</v>
      </c>
      <c r="C182" t="s">
        <v>29</v>
      </c>
      <c r="D182">
        <v>1</v>
      </c>
      <c r="E182" s="3" t="s">
        <v>1850</v>
      </c>
      <c r="F182" s="3" t="s">
        <v>1831</v>
      </c>
      <c r="G182" s="3" t="s">
        <v>1844</v>
      </c>
    </row>
    <row r="183" spans="1:8" x14ac:dyDescent="0.25">
      <c r="A183" s="3" t="s">
        <v>690</v>
      </c>
      <c r="B183" s="3" t="s">
        <v>689</v>
      </c>
      <c r="C183" s="3" t="s">
        <v>21</v>
      </c>
      <c r="D183">
        <v>1</v>
      </c>
      <c r="E183" s="3" t="s">
        <v>1831</v>
      </c>
      <c r="F183" s="3" t="s">
        <v>1831</v>
      </c>
      <c r="G183" s="3" t="s">
        <v>1846</v>
      </c>
    </row>
    <row r="184" spans="1:8" x14ac:dyDescent="0.25">
      <c r="A184" s="3" t="s">
        <v>358</v>
      </c>
      <c r="B184" s="3" t="s">
        <v>357</v>
      </c>
      <c r="C184" s="3" t="s">
        <v>29</v>
      </c>
      <c r="D184">
        <v>2</v>
      </c>
      <c r="E184" s="3" t="s">
        <v>1831</v>
      </c>
      <c r="F184" s="3" t="s">
        <v>1831</v>
      </c>
      <c r="G184" s="3" t="s">
        <v>1839</v>
      </c>
    </row>
    <row r="185" spans="1:8" x14ac:dyDescent="0.25">
      <c r="A185" t="s">
        <v>1007</v>
      </c>
      <c r="B185" t="s">
        <v>1006</v>
      </c>
      <c r="C185" t="s">
        <v>21</v>
      </c>
      <c r="D185">
        <v>6</v>
      </c>
      <c r="E185" s="3" t="s">
        <v>1831</v>
      </c>
      <c r="F185" s="3" t="s">
        <v>1831</v>
      </c>
      <c r="G185" s="3" t="s">
        <v>1835</v>
      </c>
      <c r="H185">
        <v>2.6</v>
      </c>
    </row>
    <row r="186" spans="1:8" x14ac:dyDescent="0.25">
      <c r="A186" t="s">
        <v>1533</v>
      </c>
      <c r="B186" t="s">
        <v>1169</v>
      </c>
      <c r="C186" t="s">
        <v>51</v>
      </c>
      <c r="D186">
        <v>1</v>
      </c>
      <c r="E186" s="3" t="s">
        <v>1831</v>
      </c>
      <c r="F186" s="3" t="s">
        <v>1831</v>
      </c>
      <c r="G186" s="3" t="s">
        <v>1839</v>
      </c>
    </row>
    <row r="187" spans="1:8" x14ac:dyDescent="0.25">
      <c r="A187" s="3" t="s">
        <v>42</v>
      </c>
      <c r="B187" s="3" t="s">
        <v>41</v>
      </c>
      <c r="C187" s="3" t="s">
        <v>25</v>
      </c>
      <c r="D187">
        <v>63</v>
      </c>
      <c r="E187" s="3" t="s">
        <v>1850</v>
      </c>
      <c r="F187" s="3" t="s">
        <v>1849</v>
      </c>
      <c r="G187" s="3" t="s">
        <v>1844</v>
      </c>
      <c r="H187">
        <v>3.44</v>
      </c>
    </row>
    <row r="188" spans="1:8" x14ac:dyDescent="0.25">
      <c r="A188" t="s">
        <v>572</v>
      </c>
      <c r="B188" t="s">
        <v>1067</v>
      </c>
      <c r="C188" t="s">
        <v>21</v>
      </c>
      <c r="D188">
        <v>6</v>
      </c>
      <c r="E188" s="3" t="s">
        <v>1850</v>
      </c>
      <c r="F188" s="3" t="s">
        <v>1831</v>
      </c>
      <c r="G188" s="3" t="s">
        <v>1844</v>
      </c>
      <c r="H188">
        <v>2.57</v>
      </c>
    </row>
    <row r="189" spans="1:8" x14ac:dyDescent="0.25">
      <c r="A189" t="s">
        <v>1220</v>
      </c>
      <c r="B189" t="s">
        <v>135</v>
      </c>
      <c r="C189" t="s">
        <v>29</v>
      </c>
      <c r="D189">
        <v>4</v>
      </c>
      <c r="E189" s="3" t="s">
        <v>1831</v>
      </c>
      <c r="F189" s="3" t="s">
        <v>1831</v>
      </c>
      <c r="G189" s="3" t="s">
        <v>1840</v>
      </c>
      <c r="H189">
        <v>3.44</v>
      </c>
    </row>
    <row r="190" spans="1:8" x14ac:dyDescent="0.25">
      <c r="A190" t="s">
        <v>1638</v>
      </c>
      <c r="B190" t="s">
        <v>1637</v>
      </c>
      <c r="C190" t="s">
        <v>29</v>
      </c>
      <c r="D190">
        <v>1</v>
      </c>
      <c r="E190" s="3" t="s">
        <v>1850</v>
      </c>
      <c r="F190" s="3" t="s">
        <v>1831</v>
      </c>
      <c r="G190" s="3" t="s">
        <v>1844</v>
      </c>
    </row>
    <row r="191" spans="1:8" x14ac:dyDescent="0.25">
      <c r="A191" s="3" t="s">
        <v>72</v>
      </c>
      <c r="B191" s="3" t="s">
        <v>71</v>
      </c>
      <c r="C191" s="3" t="s">
        <v>21</v>
      </c>
      <c r="D191">
        <v>2</v>
      </c>
      <c r="E191" s="3" t="s">
        <v>1850</v>
      </c>
      <c r="F191" s="3" t="s">
        <v>1849</v>
      </c>
      <c r="G191" s="3" t="s">
        <v>1835</v>
      </c>
    </row>
    <row r="192" spans="1:8" x14ac:dyDescent="0.25">
      <c r="A192" t="s">
        <v>1138</v>
      </c>
      <c r="B192" t="s">
        <v>1137</v>
      </c>
      <c r="C192" t="s">
        <v>29</v>
      </c>
      <c r="D192">
        <v>2</v>
      </c>
      <c r="E192" s="3" t="s">
        <v>1831</v>
      </c>
      <c r="F192" s="6" t="s">
        <v>1831</v>
      </c>
      <c r="G192" s="6" t="s">
        <v>1846</v>
      </c>
    </row>
    <row r="193" spans="1:8" x14ac:dyDescent="0.25">
      <c r="A193" s="3" t="s">
        <v>364</v>
      </c>
      <c r="B193" s="3" t="s">
        <v>363</v>
      </c>
      <c r="C193" s="3" t="s">
        <v>21</v>
      </c>
      <c r="D193">
        <v>4</v>
      </c>
      <c r="E193" s="3" t="s">
        <v>1850</v>
      </c>
      <c r="F193" s="3" t="s">
        <v>1831</v>
      </c>
      <c r="G193" s="3" t="s">
        <v>1836</v>
      </c>
      <c r="H193">
        <v>3.39</v>
      </c>
    </row>
    <row r="194" spans="1:8" x14ac:dyDescent="0.25">
      <c r="A194" t="s">
        <v>1082</v>
      </c>
      <c r="B194" t="s">
        <v>486</v>
      </c>
      <c r="C194" t="s">
        <v>29</v>
      </c>
      <c r="D194">
        <v>2</v>
      </c>
      <c r="E194" s="3" t="s">
        <v>1850</v>
      </c>
      <c r="F194" s="6" t="s">
        <v>1831</v>
      </c>
      <c r="G194" s="6" t="s">
        <v>1846</v>
      </c>
    </row>
    <row r="195" spans="1:8" x14ac:dyDescent="0.25">
      <c r="A195" s="3" t="s">
        <v>143</v>
      </c>
      <c r="B195" s="3" t="s">
        <v>130</v>
      </c>
      <c r="C195" s="3" t="s">
        <v>29</v>
      </c>
      <c r="D195">
        <v>3</v>
      </c>
      <c r="E195" s="3" t="s">
        <v>1831</v>
      </c>
      <c r="F195" s="3" t="s">
        <v>1831</v>
      </c>
      <c r="G195" s="3" t="s">
        <v>1844</v>
      </c>
    </row>
    <row r="196" spans="1:8" x14ac:dyDescent="0.25">
      <c r="A196" s="3" t="s">
        <v>143</v>
      </c>
      <c r="B196" s="3" t="s">
        <v>142</v>
      </c>
      <c r="C196" s="3" t="s">
        <v>29</v>
      </c>
      <c r="D196">
        <v>2</v>
      </c>
      <c r="E196" s="3" t="s">
        <v>1831</v>
      </c>
      <c r="F196" s="3" t="s">
        <v>1831</v>
      </c>
      <c r="G196" s="3" t="s">
        <v>1837</v>
      </c>
      <c r="H196">
        <v>3.52</v>
      </c>
    </row>
    <row r="197" spans="1:8" x14ac:dyDescent="0.25">
      <c r="A197" t="s">
        <v>143</v>
      </c>
      <c r="B197" t="s">
        <v>1771</v>
      </c>
      <c r="C197" t="s">
        <v>29</v>
      </c>
      <c r="D197">
        <v>1</v>
      </c>
      <c r="E197" s="3" t="s">
        <v>1831</v>
      </c>
      <c r="F197" s="6" t="s">
        <v>1831</v>
      </c>
      <c r="G197" s="6" t="s">
        <v>1832</v>
      </c>
    </row>
    <row r="198" spans="1:8" x14ac:dyDescent="0.25">
      <c r="A198" s="3" t="s">
        <v>807</v>
      </c>
      <c r="B198" s="3" t="s">
        <v>181</v>
      </c>
      <c r="C198" s="3" t="s">
        <v>21</v>
      </c>
      <c r="D198">
        <v>3</v>
      </c>
      <c r="E198" s="3" t="s">
        <v>1831</v>
      </c>
      <c r="F198" s="3" t="s">
        <v>1831</v>
      </c>
      <c r="G198" s="3" t="s">
        <v>1841</v>
      </c>
      <c r="H198">
        <v>2.59</v>
      </c>
    </row>
    <row r="199" spans="1:8" x14ac:dyDescent="0.25">
      <c r="A199" t="s">
        <v>1078</v>
      </c>
      <c r="B199" t="s">
        <v>1077</v>
      </c>
      <c r="C199" t="s">
        <v>25</v>
      </c>
      <c r="D199">
        <v>1</v>
      </c>
      <c r="E199" s="3" t="s">
        <v>1831</v>
      </c>
      <c r="F199" s="3" t="s">
        <v>1831</v>
      </c>
      <c r="G199" s="3" t="s">
        <v>1838</v>
      </c>
    </row>
    <row r="200" spans="1:8" x14ac:dyDescent="0.25">
      <c r="A200" t="s">
        <v>1432</v>
      </c>
      <c r="B200" t="s">
        <v>1431</v>
      </c>
      <c r="C200" t="s">
        <v>21</v>
      </c>
      <c r="D200">
        <v>2</v>
      </c>
      <c r="E200" s="3" t="s">
        <v>1850</v>
      </c>
      <c r="F200" s="3" t="s">
        <v>1831</v>
      </c>
      <c r="G200" s="3" t="s">
        <v>1837</v>
      </c>
    </row>
    <row r="201" spans="1:8" x14ac:dyDescent="0.25">
      <c r="A201" t="s">
        <v>1256</v>
      </c>
      <c r="B201" t="s">
        <v>1255</v>
      </c>
      <c r="C201" t="s">
        <v>29</v>
      </c>
      <c r="D201">
        <v>5</v>
      </c>
      <c r="E201" s="3" t="s">
        <v>1850</v>
      </c>
      <c r="F201" s="3" t="s">
        <v>1831</v>
      </c>
      <c r="G201" s="3" t="s">
        <v>1840</v>
      </c>
      <c r="H201">
        <v>2.66</v>
      </c>
    </row>
    <row r="202" spans="1:8" x14ac:dyDescent="0.25">
      <c r="A202" s="3" t="s">
        <v>225</v>
      </c>
      <c r="B202" s="3" t="s">
        <v>224</v>
      </c>
      <c r="C202" s="3" t="s">
        <v>29</v>
      </c>
      <c r="D202">
        <v>1</v>
      </c>
      <c r="E202" s="3" t="s">
        <v>1831</v>
      </c>
      <c r="F202" s="3" t="s">
        <v>1831</v>
      </c>
      <c r="G202" s="3" t="s">
        <v>1841</v>
      </c>
    </row>
    <row r="203" spans="1:8" x14ac:dyDescent="0.25">
      <c r="A203" t="s">
        <v>1497</v>
      </c>
      <c r="B203" t="s">
        <v>1496</v>
      </c>
      <c r="C203" t="s">
        <v>25</v>
      </c>
      <c r="D203">
        <v>2</v>
      </c>
      <c r="E203" s="3" t="s">
        <v>1850</v>
      </c>
      <c r="F203" s="6" t="s">
        <v>1849</v>
      </c>
      <c r="G203" s="6" t="s">
        <v>1846</v>
      </c>
    </row>
    <row r="204" spans="1:8" x14ac:dyDescent="0.25">
      <c r="A204" s="3" t="s">
        <v>231</v>
      </c>
      <c r="B204" s="3" t="s">
        <v>230</v>
      </c>
      <c r="C204" s="3" t="s">
        <v>29</v>
      </c>
      <c r="D204">
        <v>2</v>
      </c>
      <c r="E204" s="3" t="s">
        <v>1831</v>
      </c>
      <c r="F204" s="3" t="s">
        <v>1831</v>
      </c>
      <c r="G204" s="3" t="s">
        <v>1841</v>
      </c>
    </row>
    <row r="205" spans="1:8" x14ac:dyDescent="0.25">
      <c r="A205" s="3" t="s">
        <v>138</v>
      </c>
      <c r="B205" s="3" t="s">
        <v>137</v>
      </c>
      <c r="C205" s="3" t="s">
        <v>21</v>
      </c>
      <c r="D205">
        <v>26</v>
      </c>
      <c r="E205" s="3" t="s">
        <v>1850</v>
      </c>
      <c r="F205" s="3" t="s">
        <v>1831</v>
      </c>
      <c r="G205" s="3" t="s">
        <v>1844</v>
      </c>
      <c r="H205">
        <v>3.34</v>
      </c>
    </row>
    <row r="206" spans="1:8" x14ac:dyDescent="0.25">
      <c r="A206" s="3" t="s">
        <v>101</v>
      </c>
      <c r="B206" s="3" t="s">
        <v>100</v>
      </c>
      <c r="C206" s="3" t="s">
        <v>29</v>
      </c>
      <c r="D206">
        <v>1</v>
      </c>
      <c r="E206" s="3" t="s">
        <v>1831</v>
      </c>
      <c r="F206" s="3" t="s">
        <v>1831</v>
      </c>
      <c r="G206" s="3" t="s">
        <v>1832</v>
      </c>
    </row>
    <row r="207" spans="1:8" x14ac:dyDescent="0.25">
      <c r="A207" t="s">
        <v>869</v>
      </c>
      <c r="B207" t="s">
        <v>868</v>
      </c>
      <c r="C207" t="s">
        <v>25</v>
      </c>
      <c r="D207">
        <v>1</v>
      </c>
      <c r="E207" s="3" t="s">
        <v>1831</v>
      </c>
      <c r="F207" s="3" t="s">
        <v>1849</v>
      </c>
      <c r="G207" s="3" t="s">
        <v>1832</v>
      </c>
    </row>
    <row r="208" spans="1:8" x14ac:dyDescent="0.25">
      <c r="A208" t="s">
        <v>1560</v>
      </c>
      <c r="B208" t="s">
        <v>828</v>
      </c>
      <c r="C208" t="s">
        <v>29</v>
      </c>
      <c r="D208">
        <v>2</v>
      </c>
      <c r="E208" s="3" t="s">
        <v>1850</v>
      </c>
      <c r="F208" s="3" t="s">
        <v>1831</v>
      </c>
      <c r="G208" s="3" t="s">
        <v>1832</v>
      </c>
    </row>
    <row r="209" spans="1:8" x14ac:dyDescent="0.25">
      <c r="A209" s="3" t="s">
        <v>349</v>
      </c>
      <c r="B209" s="3" t="s">
        <v>348</v>
      </c>
      <c r="C209" s="3" t="s">
        <v>51</v>
      </c>
      <c r="D209">
        <v>6</v>
      </c>
      <c r="E209" s="3" t="s">
        <v>1850</v>
      </c>
      <c r="F209" s="3" t="s">
        <v>1831</v>
      </c>
      <c r="G209" s="3" t="s">
        <v>1832</v>
      </c>
      <c r="H209">
        <v>3.31</v>
      </c>
    </row>
    <row r="210" spans="1:8" x14ac:dyDescent="0.25">
      <c r="A210" t="s">
        <v>218</v>
      </c>
      <c r="B210" t="s">
        <v>731</v>
      </c>
      <c r="C210" t="s">
        <v>29</v>
      </c>
      <c r="D210">
        <v>1</v>
      </c>
      <c r="E210" t="s">
        <v>1831</v>
      </c>
      <c r="F210" s="3" t="s">
        <v>1831</v>
      </c>
      <c r="G210" s="3" t="s">
        <v>1839</v>
      </c>
    </row>
    <row r="211" spans="1:8" x14ac:dyDescent="0.25">
      <c r="A211" s="3" t="s">
        <v>62</v>
      </c>
      <c r="B211" s="3" t="s">
        <v>662</v>
      </c>
      <c r="C211" s="3" t="s">
        <v>21</v>
      </c>
      <c r="D211">
        <v>3</v>
      </c>
      <c r="E211" s="3" t="s">
        <v>1831</v>
      </c>
      <c r="F211" s="3" t="s">
        <v>1831</v>
      </c>
      <c r="G211" s="3" t="s">
        <v>1843</v>
      </c>
      <c r="H211">
        <v>3.18</v>
      </c>
    </row>
    <row r="212" spans="1:8" x14ac:dyDescent="0.25">
      <c r="A212" t="s">
        <v>1802</v>
      </c>
      <c r="B212" t="s">
        <v>1801</v>
      </c>
      <c r="C212" t="s">
        <v>29</v>
      </c>
      <c r="D212">
        <v>1</v>
      </c>
      <c r="E212" t="s">
        <v>1831</v>
      </c>
      <c r="F212" s="3" t="s">
        <v>1831</v>
      </c>
      <c r="G212" s="3" t="s">
        <v>1843</v>
      </c>
    </row>
    <row r="213" spans="1:8" x14ac:dyDescent="0.25">
      <c r="A213" s="3" t="s">
        <v>518</v>
      </c>
      <c r="B213" s="3" t="s">
        <v>517</v>
      </c>
      <c r="C213" s="3" t="s">
        <v>25</v>
      </c>
      <c r="D213">
        <v>21</v>
      </c>
      <c r="E213" s="3" t="s">
        <v>1850</v>
      </c>
      <c r="F213" s="3" t="s">
        <v>1849</v>
      </c>
      <c r="G213" s="3" t="s">
        <v>1837</v>
      </c>
      <c r="H213">
        <v>3.23</v>
      </c>
    </row>
    <row r="214" spans="1:8" x14ac:dyDescent="0.25">
      <c r="A214" s="3" t="s">
        <v>163</v>
      </c>
      <c r="B214" s="3" t="s">
        <v>162</v>
      </c>
      <c r="C214" s="3" t="s">
        <v>25</v>
      </c>
      <c r="D214">
        <v>8</v>
      </c>
      <c r="E214" s="3" t="s">
        <v>1850</v>
      </c>
      <c r="F214" s="3" t="s">
        <v>1831</v>
      </c>
      <c r="G214" s="3" t="s">
        <v>1839</v>
      </c>
      <c r="H214">
        <v>3.44</v>
      </c>
    </row>
    <row r="215" spans="1:8" x14ac:dyDescent="0.25">
      <c r="A215" s="3" t="s">
        <v>150</v>
      </c>
      <c r="B215" s="3" t="s">
        <v>149</v>
      </c>
      <c r="C215" s="3" t="s">
        <v>29</v>
      </c>
      <c r="D215">
        <v>2</v>
      </c>
      <c r="E215" s="3" t="s">
        <v>1850</v>
      </c>
      <c r="F215" s="3" t="s">
        <v>1831</v>
      </c>
      <c r="G215" s="3" t="s">
        <v>1836</v>
      </c>
    </row>
    <row r="216" spans="1:8" x14ac:dyDescent="0.25">
      <c r="A216" s="3" t="s">
        <v>797</v>
      </c>
      <c r="B216" s="3" t="s">
        <v>796</v>
      </c>
      <c r="C216" s="3" t="s">
        <v>29</v>
      </c>
      <c r="D216">
        <v>1</v>
      </c>
      <c r="E216" s="3" t="s">
        <v>1831</v>
      </c>
      <c r="F216" s="3" t="s">
        <v>1831</v>
      </c>
      <c r="G216" s="3" t="s">
        <v>1844</v>
      </c>
    </row>
    <row r="217" spans="1:8" x14ac:dyDescent="0.25">
      <c r="A217" t="s">
        <v>1038</v>
      </c>
      <c r="B217" t="s">
        <v>1037</v>
      </c>
      <c r="C217" t="s">
        <v>21</v>
      </c>
      <c r="D217">
        <v>4</v>
      </c>
      <c r="E217" s="3" t="s">
        <v>1831</v>
      </c>
      <c r="F217" s="3" t="s">
        <v>1831</v>
      </c>
      <c r="G217" s="3" t="s">
        <v>1839</v>
      </c>
      <c r="H217">
        <v>3.06</v>
      </c>
    </row>
    <row r="218" spans="1:8" x14ac:dyDescent="0.25">
      <c r="A218" t="s">
        <v>1504</v>
      </c>
      <c r="B218" t="s">
        <v>1503</v>
      </c>
      <c r="C218" t="s">
        <v>29</v>
      </c>
      <c r="D218">
        <v>1</v>
      </c>
      <c r="E218" s="3" t="s">
        <v>1850</v>
      </c>
      <c r="F218" s="3" t="s">
        <v>1831</v>
      </c>
      <c r="G218" s="3" t="s">
        <v>1848</v>
      </c>
    </row>
    <row r="219" spans="1:8" x14ac:dyDescent="0.25">
      <c r="A219" s="3" t="s">
        <v>811</v>
      </c>
      <c r="B219" s="3" t="s">
        <v>810</v>
      </c>
      <c r="C219" s="3" t="s">
        <v>25</v>
      </c>
      <c r="D219">
        <v>2</v>
      </c>
      <c r="E219" s="3" t="s">
        <v>1850</v>
      </c>
      <c r="F219" s="3" t="s">
        <v>1831</v>
      </c>
      <c r="G219" s="3" t="s">
        <v>1839</v>
      </c>
    </row>
    <row r="220" spans="1:8" x14ac:dyDescent="0.25">
      <c r="A220" s="3" t="s">
        <v>67</v>
      </c>
      <c r="B220" s="3" t="s">
        <v>66</v>
      </c>
      <c r="C220" s="3" t="s">
        <v>29</v>
      </c>
      <c r="D220">
        <v>5</v>
      </c>
      <c r="E220" s="3" t="s">
        <v>1831</v>
      </c>
      <c r="F220" s="3" t="s">
        <v>1831</v>
      </c>
      <c r="G220" s="3" t="s">
        <v>1844</v>
      </c>
      <c r="H220">
        <v>2.23</v>
      </c>
    </row>
    <row r="221" spans="1:8" x14ac:dyDescent="0.25">
      <c r="A221" s="3" t="s">
        <v>234</v>
      </c>
      <c r="B221" s="3" t="s">
        <v>233</v>
      </c>
      <c r="C221" s="3" t="s">
        <v>25</v>
      </c>
      <c r="D221">
        <v>4</v>
      </c>
      <c r="E221" s="3" t="s">
        <v>1850</v>
      </c>
      <c r="F221" s="3" t="s">
        <v>1849</v>
      </c>
      <c r="G221" s="3" t="s">
        <v>1839</v>
      </c>
      <c r="H221">
        <v>3.45</v>
      </c>
    </row>
    <row r="222" spans="1:8" x14ac:dyDescent="0.25">
      <c r="A222" s="3" t="s">
        <v>568</v>
      </c>
      <c r="B222" s="3" t="s">
        <v>567</v>
      </c>
      <c r="C222" s="3" t="s">
        <v>29</v>
      </c>
      <c r="D222">
        <v>2</v>
      </c>
      <c r="E222" s="3" t="s">
        <v>1850</v>
      </c>
      <c r="F222" s="3" t="s">
        <v>1830</v>
      </c>
      <c r="G222" s="3" t="s">
        <v>1836</v>
      </c>
    </row>
    <row r="223" spans="1:8" x14ac:dyDescent="0.25">
      <c r="A223" s="3" t="s">
        <v>387</v>
      </c>
      <c r="B223" s="3" t="s">
        <v>386</v>
      </c>
      <c r="C223" s="3" t="s">
        <v>21</v>
      </c>
      <c r="D223">
        <v>1</v>
      </c>
      <c r="E223" s="3" t="s">
        <v>1831</v>
      </c>
      <c r="F223" s="3" t="s">
        <v>1831</v>
      </c>
      <c r="G223" s="3" t="s">
        <v>1845</v>
      </c>
    </row>
    <row r="224" spans="1:8" x14ac:dyDescent="0.25">
      <c r="A224" t="s">
        <v>1687</v>
      </c>
      <c r="B224" t="s">
        <v>1686</v>
      </c>
      <c r="C224" t="s">
        <v>21</v>
      </c>
      <c r="D224">
        <v>1</v>
      </c>
      <c r="E224" s="3" t="s">
        <v>1850</v>
      </c>
      <c r="F224" s="3" t="s">
        <v>1831</v>
      </c>
      <c r="G224" s="3" t="s">
        <v>1835</v>
      </c>
    </row>
    <row r="225" spans="1:8" x14ac:dyDescent="0.25">
      <c r="A225" t="s">
        <v>1210</v>
      </c>
      <c r="B225" t="s">
        <v>1209</v>
      </c>
      <c r="C225" t="s">
        <v>21</v>
      </c>
      <c r="D225">
        <v>8</v>
      </c>
      <c r="E225" s="3" t="s">
        <v>1831</v>
      </c>
      <c r="F225" s="3" t="s">
        <v>1831</v>
      </c>
      <c r="G225" s="3" t="s">
        <v>1839</v>
      </c>
      <c r="H225">
        <v>3.24</v>
      </c>
    </row>
    <row r="226" spans="1:8" x14ac:dyDescent="0.25">
      <c r="A226" t="s">
        <v>373</v>
      </c>
      <c r="B226" t="s">
        <v>1744</v>
      </c>
      <c r="C226" t="s">
        <v>51</v>
      </c>
      <c r="D226">
        <v>4</v>
      </c>
      <c r="E226" s="3" t="s">
        <v>1850</v>
      </c>
      <c r="F226" s="3" t="s">
        <v>1831</v>
      </c>
      <c r="G226" s="3" t="s">
        <v>1843</v>
      </c>
      <c r="H226">
        <v>3.06</v>
      </c>
    </row>
    <row r="227" spans="1:8" x14ac:dyDescent="0.25">
      <c r="A227" t="s">
        <v>96</v>
      </c>
      <c r="B227" t="s">
        <v>998</v>
      </c>
      <c r="C227" t="s">
        <v>29</v>
      </c>
      <c r="D227">
        <v>1</v>
      </c>
      <c r="E227" s="3" t="s">
        <v>1831</v>
      </c>
      <c r="F227" s="3" t="s">
        <v>1831</v>
      </c>
      <c r="G227" s="3" t="s">
        <v>1835</v>
      </c>
    </row>
    <row r="228" spans="1:8" x14ac:dyDescent="0.25">
      <c r="A228" s="3" t="s">
        <v>604</v>
      </c>
      <c r="B228" s="3" t="s">
        <v>603</v>
      </c>
      <c r="C228" s="3" t="s">
        <v>51</v>
      </c>
      <c r="D228">
        <v>6</v>
      </c>
      <c r="E228" s="3" t="s">
        <v>1831</v>
      </c>
      <c r="F228" s="3" t="s">
        <v>1831</v>
      </c>
      <c r="G228" s="3" t="s">
        <v>1846</v>
      </c>
    </row>
    <row r="229" spans="1:8" x14ac:dyDescent="0.25">
      <c r="A229" t="s">
        <v>1449</v>
      </c>
      <c r="B229" t="s">
        <v>1448</v>
      </c>
      <c r="C229" t="s">
        <v>25</v>
      </c>
      <c r="D229">
        <v>2</v>
      </c>
      <c r="E229" s="3" t="s">
        <v>1831</v>
      </c>
      <c r="F229" s="3" t="s">
        <v>1849</v>
      </c>
      <c r="G229" s="3" t="s">
        <v>1839</v>
      </c>
    </row>
    <row r="230" spans="1:8" x14ac:dyDescent="0.25">
      <c r="A230" t="s">
        <v>979</v>
      </c>
      <c r="B230" t="s">
        <v>978</v>
      </c>
      <c r="C230" t="s">
        <v>21</v>
      </c>
      <c r="D230">
        <v>6</v>
      </c>
      <c r="E230" s="3" t="s">
        <v>1850</v>
      </c>
      <c r="F230" s="3" t="s">
        <v>1831</v>
      </c>
      <c r="G230" s="3" t="s">
        <v>1845</v>
      </c>
      <c r="H230">
        <v>3.54</v>
      </c>
    </row>
    <row r="231" spans="1:8" x14ac:dyDescent="0.25">
      <c r="A231" t="s">
        <v>160</v>
      </c>
      <c r="B231" t="s">
        <v>1103</v>
      </c>
      <c r="C231" t="s">
        <v>21</v>
      </c>
      <c r="D231">
        <v>6</v>
      </c>
      <c r="E231" s="3" t="s">
        <v>1831</v>
      </c>
      <c r="F231" s="3" t="s">
        <v>1831</v>
      </c>
      <c r="G231" s="3" t="s">
        <v>1844</v>
      </c>
    </row>
    <row r="232" spans="1:8" x14ac:dyDescent="0.25">
      <c r="A232" s="3" t="s">
        <v>160</v>
      </c>
      <c r="B232" s="3" t="s">
        <v>159</v>
      </c>
      <c r="C232" s="3" t="s">
        <v>21</v>
      </c>
      <c r="D232">
        <v>2</v>
      </c>
      <c r="E232" s="3" t="s">
        <v>1850</v>
      </c>
      <c r="F232" s="3" t="s">
        <v>1831</v>
      </c>
      <c r="G232" s="3" t="s">
        <v>1839</v>
      </c>
      <c r="H232">
        <v>3.38</v>
      </c>
    </row>
    <row r="233" spans="1:8" x14ac:dyDescent="0.25">
      <c r="A233" t="s">
        <v>886</v>
      </c>
      <c r="B233" t="s">
        <v>885</v>
      </c>
      <c r="C233" t="s">
        <v>51</v>
      </c>
      <c r="D233">
        <v>6</v>
      </c>
      <c r="E233" s="3" t="s">
        <v>1831</v>
      </c>
      <c r="F233" s="3" t="s">
        <v>1831</v>
      </c>
      <c r="G233" s="3" t="s">
        <v>1841</v>
      </c>
      <c r="H233">
        <v>3.7</v>
      </c>
    </row>
    <row r="234" spans="1:8" x14ac:dyDescent="0.25">
      <c r="A234" t="s">
        <v>875</v>
      </c>
      <c r="B234" t="s">
        <v>550</v>
      </c>
      <c r="C234" t="s">
        <v>21</v>
      </c>
      <c r="D234">
        <v>3</v>
      </c>
      <c r="E234" s="3" t="s">
        <v>1850</v>
      </c>
      <c r="F234" s="3" t="s">
        <v>1849</v>
      </c>
      <c r="G234" s="3" t="s">
        <v>1836</v>
      </c>
    </row>
    <row r="235" spans="1:8" x14ac:dyDescent="0.25">
      <c r="A235" t="s">
        <v>875</v>
      </c>
      <c r="B235" t="s">
        <v>874</v>
      </c>
      <c r="C235" t="s">
        <v>29</v>
      </c>
      <c r="D235">
        <v>1</v>
      </c>
      <c r="E235" s="3" t="s">
        <v>1850</v>
      </c>
      <c r="F235" s="3" t="s">
        <v>1831</v>
      </c>
      <c r="G235" s="3" t="s">
        <v>1847</v>
      </c>
      <c r="H235">
        <v>2.91</v>
      </c>
    </row>
    <row r="236" spans="1:8" x14ac:dyDescent="0.25">
      <c r="H236" s="3"/>
    </row>
    <row r="237" spans="1:8" x14ac:dyDescent="0.25">
      <c r="H237" s="3"/>
    </row>
    <row r="238" spans="1:8" x14ac:dyDescent="0.25">
      <c r="H238" s="3"/>
    </row>
    <row r="239" spans="1:8" x14ac:dyDescent="0.25">
      <c r="H239" s="3"/>
    </row>
    <row r="240" spans="1:8" x14ac:dyDescent="0.25">
      <c r="H240" s="3"/>
    </row>
    <row r="241" spans="1:8" x14ac:dyDescent="0.25">
      <c r="H241" s="3"/>
    </row>
    <row r="242" spans="1:8" x14ac:dyDescent="0.25">
      <c r="H242" s="3"/>
    </row>
    <row r="245" spans="1:8" x14ac:dyDescent="0.25">
      <c r="A245"/>
      <c r="B245"/>
      <c r="C245"/>
    </row>
    <row r="265" spans="1:3" x14ac:dyDescent="0.25">
      <c r="A265"/>
      <c r="B265"/>
      <c r="C265"/>
    </row>
    <row r="266" spans="1:3" x14ac:dyDescent="0.25">
      <c r="A266"/>
      <c r="B266"/>
      <c r="C266"/>
    </row>
    <row r="267" spans="1:3" x14ac:dyDescent="0.25">
      <c r="A267"/>
      <c r="B267"/>
      <c r="C267"/>
    </row>
    <row r="270" spans="1:3" x14ac:dyDescent="0.25">
      <c r="A270"/>
      <c r="B270"/>
      <c r="C270"/>
    </row>
    <row r="271" spans="1:3" x14ac:dyDescent="0.25">
      <c r="A271"/>
      <c r="B271"/>
      <c r="C271"/>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4" spans="1:3" x14ac:dyDescent="0.25">
      <c r="A354"/>
      <c r="B354"/>
      <c r="C354"/>
    </row>
    <row r="355" spans="1:3" x14ac:dyDescent="0.25">
      <c r="A355"/>
      <c r="B355"/>
      <c r="C355"/>
    </row>
    <row r="356" spans="1:3" x14ac:dyDescent="0.25">
      <c r="A356"/>
      <c r="B356"/>
      <c r="C356"/>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2" spans="1:3" x14ac:dyDescent="0.25">
      <c r="A372"/>
      <c r="B372"/>
      <c r="C372"/>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5" spans="1:3" x14ac:dyDescent="0.25">
      <c r="A425"/>
      <c r="B425"/>
      <c r="C425"/>
    </row>
    <row r="426" spans="1:3" x14ac:dyDescent="0.25">
      <c r="A426"/>
      <c r="B426"/>
      <c r="C426"/>
    </row>
    <row r="427" spans="1:3" x14ac:dyDescent="0.25">
      <c r="A427"/>
      <c r="B427"/>
      <c r="C427"/>
    </row>
    <row r="428" spans="1:3" x14ac:dyDescent="0.25">
      <c r="A428"/>
      <c r="B428"/>
      <c r="C428"/>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8" spans="1:3" x14ac:dyDescent="0.25">
      <c r="A468"/>
      <c r="B468"/>
      <c r="C468"/>
    </row>
    <row r="469" spans="1:3" x14ac:dyDescent="0.25">
      <c r="A469"/>
      <c r="B469"/>
      <c r="C469"/>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95" spans="1:3" x14ac:dyDescent="0.25">
      <c r="A495"/>
      <c r="B495"/>
      <c r="C495"/>
    </row>
    <row r="496" spans="1:3" x14ac:dyDescent="0.25">
      <c r="A496"/>
      <c r="B496"/>
      <c r="C496"/>
    </row>
    <row r="497" spans="1:3" x14ac:dyDescent="0.25">
      <c r="A497"/>
      <c r="B497"/>
      <c r="C497"/>
    </row>
    <row r="501" spans="1:3" x14ac:dyDescent="0.25">
      <c r="A501"/>
      <c r="B501"/>
      <c r="C501"/>
    </row>
    <row r="502" spans="1:3" x14ac:dyDescent="0.25">
      <c r="A502"/>
      <c r="B502"/>
      <c r="C502"/>
    </row>
    <row r="503" spans="1:3" x14ac:dyDescent="0.25">
      <c r="A503"/>
      <c r="B503"/>
      <c r="C503"/>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2" spans="1:3" x14ac:dyDescent="0.25">
      <c r="A562"/>
      <c r="B562"/>
      <c r="C562"/>
    </row>
    <row r="563" spans="1:3" x14ac:dyDescent="0.25">
      <c r="A563"/>
      <c r="B563"/>
      <c r="C563"/>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8" spans="1:3" x14ac:dyDescent="0.25">
      <c r="A578"/>
      <c r="B578"/>
      <c r="C578"/>
    </row>
    <row r="579" spans="1:3" x14ac:dyDescent="0.25">
      <c r="A579"/>
      <c r="B579"/>
      <c r="C579"/>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7" spans="1:3" x14ac:dyDescent="0.25">
      <c r="A677"/>
      <c r="B677"/>
      <c r="C677"/>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4" spans="1:3" x14ac:dyDescent="0.25">
      <c r="A744"/>
      <c r="B744"/>
      <c r="C744"/>
    </row>
    <row r="745" spans="1:3" x14ac:dyDescent="0.25">
      <c r="A745"/>
      <c r="B745"/>
      <c r="C745"/>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row r="827" spans="1:3" x14ac:dyDescent="0.25">
      <c r="A827"/>
      <c r="B827"/>
      <c r="C827"/>
    </row>
    <row r="828" spans="1:3" x14ac:dyDescent="0.25">
      <c r="A828"/>
      <c r="B828"/>
      <c r="C828"/>
    </row>
    <row r="829" spans="1:3" x14ac:dyDescent="0.25">
      <c r="A829"/>
      <c r="B829"/>
      <c r="C829"/>
    </row>
    <row r="833" spans="1:3" x14ac:dyDescent="0.25">
      <c r="A833"/>
      <c r="B833"/>
      <c r="C833"/>
    </row>
    <row r="834" spans="1:3" x14ac:dyDescent="0.25">
      <c r="A834"/>
      <c r="B834"/>
      <c r="C834"/>
    </row>
    <row r="836" spans="1:3" x14ac:dyDescent="0.25">
      <c r="A836"/>
      <c r="B836"/>
      <c r="C836"/>
    </row>
    <row r="840" spans="1:3" x14ac:dyDescent="0.25">
      <c r="A840"/>
      <c r="B840"/>
      <c r="C840"/>
    </row>
    <row r="842" spans="1:3" x14ac:dyDescent="0.25">
      <c r="A842"/>
      <c r="B842"/>
      <c r="C842"/>
    </row>
    <row r="843" spans="1:3" x14ac:dyDescent="0.25">
      <c r="A843"/>
      <c r="B843"/>
      <c r="C843"/>
    </row>
    <row r="844" spans="1:3" x14ac:dyDescent="0.25">
      <c r="A844"/>
      <c r="B844"/>
      <c r="C844"/>
    </row>
    <row r="845" spans="1:3" x14ac:dyDescent="0.25">
      <c r="A845"/>
      <c r="B845"/>
      <c r="C845"/>
    </row>
    <row r="846" spans="1:3" x14ac:dyDescent="0.25">
      <c r="A846"/>
      <c r="B846"/>
      <c r="C846"/>
    </row>
    <row r="847" spans="1:3" x14ac:dyDescent="0.25">
      <c r="A847"/>
      <c r="B847"/>
      <c r="C847"/>
    </row>
    <row r="848" spans="1:3" x14ac:dyDescent="0.25">
      <c r="A848"/>
      <c r="B848"/>
      <c r="C848"/>
    </row>
    <row r="849" spans="1:3" x14ac:dyDescent="0.25">
      <c r="A849"/>
      <c r="B849"/>
      <c r="C849"/>
    </row>
    <row r="850" spans="1:3" x14ac:dyDescent="0.25">
      <c r="A850"/>
      <c r="B850"/>
      <c r="C850"/>
    </row>
    <row r="858" spans="1:3" x14ac:dyDescent="0.25">
      <c r="A858"/>
      <c r="B858"/>
      <c r="C858"/>
    </row>
    <row r="859" spans="1:3" x14ac:dyDescent="0.25">
      <c r="A859"/>
      <c r="B859"/>
      <c r="C859"/>
    </row>
    <row r="860" spans="1:3" x14ac:dyDescent="0.25">
      <c r="A860"/>
      <c r="B860"/>
      <c r="C860"/>
    </row>
    <row r="861" spans="1:3" x14ac:dyDescent="0.25">
      <c r="A861"/>
      <c r="B861"/>
      <c r="C861"/>
    </row>
    <row r="868" spans="1:3" x14ac:dyDescent="0.25">
      <c r="A868"/>
      <c r="B868"/>
      <c r="C868"/>
    </row>
    <row r="869" spans="1:3" x14ac:dyDescent="0.25">
      <c r="A869"/>
      <c r="B869"/>
      <c r="C869"/>
    </row>
    <row r="870" spans="1:3" x14ac:dyDescent="0.25">
      <c r="A870"/>
      <c r="B870"/>
      <c r="C870"/>
    </row>
    <row r="871" spans="1:3" x14ac:dyDescent="0.25">
      <c r="A871"/>
      <c r="B871"/>
      <c r="C871"/>
    </row>
    <row r="872" spans="1:3" x14ac:dyDescent="0.25">
      <c r="A872"/>
      <c r="B872"/>
      <c r="C872"/>
    </row>
    <row r="873" spans="1:3" x14ac:dyDescent="0.25">
      <c r="A873"/>
      <c r="B873"/>
      <c r="C873"/>
    </row>
    <row r="874" spans="1:3" x14ac:dyDescent="0.25">
      <c r="A874"/>
      <c r="B874"/>
      <c r="C874"/>
    </row>
    <row r="875" spans="1:3" x14ac:dyDescent="0.25">
      <c r="A875"/>
      <c r="B875"/>
      <c r="C875"/>
    </row>
    <row r="876" spans="1:3" x14ac:dyDescent="0.25">
      <c r="A876"/>
      <c r="B876"/>
      <c r="C876"/>
    </row>
    <row r="877" spans="1:3" x14ac:dyDescent="0.25">
      <c r="A877"/>
      <c r="B877"/>
      <c r="C877"/>
    </row>
    <row r="878" spans="1:3" x14ac:dyDescent="0.25">
      <c r="A878"/>
      <c r="B878"/>
      <c r="C878"/>
    </row>
    <row r="879" spans="1:3" x14ac:dyDescent="0.25">
      <c r="A879"/>
      <c r="B879"/>
      <c r="C879"/>
    </row>
    <row r="880" spans="1:3" x14ac:dyDescent="0.25">
      <c r="A880"/>
      <c r="B880"/>
      <c r="C880"/>
    </row>
    <row r="881" spans="1:3" x14ac:dyDescent="0.25">
      <c r="A881"/>
      <c r="B881"/>
      <c r="C881"/>
    </row>
    <row r="882" spans="1:3" x14ac:dyDescent="0.25">
      <c r="A882"/>
      <c r="B882"/>
      <c r="C882"/>
    </row>
    <row r="883" spans="1:3" x14ac:dyDescent="0.25">
      <c r="A883"/>
      <c r="B883"/>
      <c r="C883"/>
    </row>
    <row r="884" spans="1:3" x14ac:dyDescent="0.25">
      <c r="A884"/>
      <c r="B884"/>
      <c r="C884"/>
    </row>
    <row r="885" spans="1:3" x14ac:dyDescent="0.25">
      <c r="A885"/>
      <c r="B885"/>
      <c r="C885"/>
    </row>
    <row r="886" spans="1:3" x14ac:dyDescent="0.25">
      <c r="A886"/>
      <c r="B886"/>
      <c r="C886"/>
    </row>
    <row r="887" spans="1:3" x14ac:dyDescent="0.25">
      <c r="A887"/>
      <c r="B887"/>
      <c r="C887"/>
    </row>
    <row r="888" spans="1:3" x14ac:dyDescent="0.25">
      <c r="A888"/>
      <c r="B888"/>
      <c r="C888"/>
    </row>
    <row r="890" spans="1:3" x14ac:dyDescent="0.25">
      <c r="A890"/>
      <c r="B890"/>
      <c r="C890"/>
    </row>
    <row r="891" spans="1:3" x14ac:dyDescent="0.25">
      <c r="A891"/>
      <c r="B891"/>
      <c r="C891"/>
    </row>
    <row r="892" spans="1:3" x14ac:dyDescent="0.25">
      <c r="A892"/>
      <c r="B892"/>
      <c r="C892"/>
    </row>
    <row r="893" spans="1:3" x14ac:dyDescent="0.25">
      <c r="A893"/>
      <c r="B893"/>
      <c r="C893"/>
    </row>
    <row r="897" spans="1:3" x14ac:dyDescent="0.25">
      <c r="A897"/>
      <c r="B897"/>
      <c r="C897"/>
    </row>
    <row r="898" spans="1:3" x14ac:dyDescent="0.25">
      <c r="A898"/>
      <c r="B898"/>
      <c r="C898"/>
    </row>
    <row r="899" spans="1:3" x14ac:dyDescent="0.25">
      <c r="A899"/>
      <c r="B899"/>
      <c r="C899"/>
    </row>
    <row r="900" spans="1:3" x14ac:dyDescent="0.25">
      <c r="A900"/>
      <c r="B900"/>
      <c r="C900"/>
    </row>
    <row r="901" spans="1:3" x14ac:dyDescent="0.25">
      <c r="A901"/>
      <c r="B901"/>
      <c r="C901"/>
    </row>
    <row r="902" spans="1:3" x14ac:dyDescent="0.25">
      <c r="A902"/>
      <c r="B902"/>
      <c r="C902"/>
    </row>
    <row r="903" spans="1:3" x14ac:dyDescent="0.25">
      <c r="A903"/>
      <c r="B903"/>
      <c r="C903"/>
    </row>
    <row r="904" spans="1:3" x14ac:dyDescent="0.25">
      <c r="A904"/>
      <c r="B904"/>
      <c r="C904"/>
    </row>
    <row r="905" spans="1:3" x14ac:dyDescent="0.25">
      <c r="A905"/>
      <c r="B905"/>
      <c r="C905"/>
    </row>
    <row r="906" spans="1:3" x14ac:dyDescent="0.25">
      <c r="A906"/>
      <c r="B906"/>
      <c r="C906"/>
    </row>
    <row r="907" spans="1:3" x14ac:dyDescent="0.25">
      <c r="A907"/>
      <c r="B907"/>
      <c r="C907"/>
    </row>
    <row r="908" spans="1:3" x14ac:dyDescent="0.25">
      <c r="A908"/>
      <c r="B908"/>
      <c r="C908"/>
    </row>
    <row r="909" spans="1:3" x14ac:dyDescent="0.25">
      <c r="A909"/>
      <c r="B909"/>
      <c r="C909"/>
    </row>
    <row r="910" spans="1:3" x14ac:dyDescent="0.25">
      <c r="A910"/>
      <c r="B910"/>
      <c r="C910"/>
    </row>
    <row r="911" spans="1:3" x14ac:dyDescent="0.25">
      <c r="A911"/>
      <c r="B911"/>
      <c r="C911"/>
    </row>
    <row r="912" spans="1:3" x14ac:dyDescent="0.25">
      <c r="A912"/>
      <c r="B912"/>
      <c r="C912"/>
    </row>
    <row r="913" spans="1:3" x14ac:dyDescent="0.25">
      <c r="A913"/>
      <c r="B913"/>
      <c r="C913"/>
    </row>
    <row r="914" spans="1:3" x14ac:dyDescent="0.25">
      <c r="A914"/>
      <c r="B914"/>
      <c r="C914"/>
    </row>
    <row r="915" spans="1:3" x14ac:dyDescent="0.25">
      <c r="A915"/>
      <c r="B915"/>
      <c r="C915"/>
    </row>
    <row r="920" spans="1:3" x14ac:dyDescent="0.25">
      <c r="A920"/>
      <c r="B920"/>
      <c r="C920"/>
    </row>
    <row r="921" spans="1:3" x14ac:dyDescent="0.25">
      <c r="A921"/>
      <c r="B921"/>
      <c r="C921"/>
    </row>
    <row r="922" spans="1:3" x14ac:dyDescent="0.25">
      <c r="A922"/>
      <c r="B922"/>
      <c r="C922"/>
    </row>
    <row r="923" spans="1:3" x14ac:dyDescent="0.25">
      <c r="A923"/>
      <c r="B923"/>
      <c r="C923"/>
    </row>
    <row r="924" spans="1:3" x14ac:dyDescent="0.25">
      <c r="A924"/>
      <c r="B924"/>
      <c r="C924"/>
    </row>
    <row r="925" spans="1:3" x14ac:dyDescent="0.25">
      <c r="A925"/>
      <c r="B925"/>
      <c r="C925"/>
    </row>
    <row r="926" spans="1:3" x14ac:dyDescent="0.25">
      <c r="A926"/>
      <c r="B926"/>
      <c r="C926"/>
    </row>
    <row r="927" spans="1:3" x14ac:dyDescent="0.25">
      <c r="A927"/>
      <c r="B927"/>
      <c r="C927"/>
    </row>
    <row r="932" spans="1:3" x14ac:dyDescent="0.25">
      <c r="A932"/>
      <c r="B932"/>
      <c r="C932"/>
    </row>
    <row r="933" spans="1:3" x14ac:dyDescent="0.25">
      <c r="A933"/>
      <c r="B933"/>
      <c r="C933"/>
    </row>
    <row r="934" spans="1:3" x14ac:dyDescent="0.25">
      <c r="A934"/>
      <c r="B934"/>
      <c r="C934"/>
    </row>
    <row r="935" spans="1:3" x14ac:dyDescent="0.25">
      <c r="A935"/>
      <c r="B935"/>
      <c r="C935"/>
    </row>
    <row r="936" spans="1:3" x14ac:dyDescent="0.25">
      <c r="A936"/>
      <c r="B936"/>
      <c r="C936"/>
    </row>
    <row r="939" spans="1:3" x14ac:dyDescent="0.25">
      <c r="A939"/>
      <c r="B939"/>
      <c r="C939"/>
    </row>
    <row r="941" spans="1:3" x14ac:dyDescent="0.25">
      <c r="A941"/>
      <c r="B941"/>
      <c r="C941"/>
    </row>
    <row r="942" spans="1:3" x14ac:dyDescent="0.25">
      <c r="A942"/>
      <c r="B942"/>
      <c r="C942"/>
    </row>
    <row r="943" spans="1:3" x14ac:dyDescent="0.25">
      <c r="A943"/>
      <c r="B943"/>
      <c r="C943"/>
    </row>
    <row r="944" spans="1:3" x14ac:dyDescent="0.25">
      <c r="A944"/>
      <c r="B944"/>
      <c r="C944"/>
    </row>
    <row r="945" spans="1:3" x14ac:dyDescent="0.25">
      <c r="A945"/>
      <c r="B945"/>
      <c r="C945"/>
    </row>
    <row r="946" spans="1:3" x14ac:dyDescent="0.25">
      <c r="A946"/>
      <c r="B946"/>
      <c r="C946"/>
    </row>
    <row r="947" spans="1:3" x14ac:dyDescent="0.25">
      <c r="A947"/>
      <c r="B947"/>
      <c r="C947"/>
    </row>
    <row r="949" spans="1:3" x14ac:dyDescent="0.25">
      <c r="A949"/>
      <c r="B949"/>
      <c r="C949"/>
    </row>
    <row r="950" spans="1:3" x14ac:dyDescent="0.25">
      <c r="A950"/>
      <c r="B950"/>
      <c r="C950"/>
    </row>
    <row r="951" spans="1:3" x14ac:dyDescent="0.25">
      <c r="A951"/>
      <c r="B951"/>
      <c r="C951"/>
    </row>
    <row r="952" spans="1:3" x14ac:dyDescent="0.25">
      <c r="A952"/>
      <c r="B952"/>
      <c r="C952"/>
    </row>
    <row r="953" spans="1:3" x14ac:dyDescent="0.25">
      <c r="A953"/>
      <c r="B953"/>
      <c r="C953"/>
    </row>
    <row r="954" spans="1:3" x14ac:dyDescent="0.25">
      <c r="A954"/>
      <c r="B954"/>
      <c r="C954"/>
    </row>
    <row r="955" spans="1:3" x14ac:dyDescent="0.25">
      <c r="A955"/>
      <c r="B955"/>
      <c r="C955"/>
    </row>
    <row r="956" spans="1:3" x14ac:dyDescent="0.25">
      <c r="A956"/>
      <c r="B956"/>
      <c r="C956"/>
    </row>
    <row r="957" spans="1:3" x14ac:dyDescent="0.25">
      <c r="A957"/>
      <c r="B957"/>
      <c r="C957"/>
    </row>
    <row r="958" spans="1:3" x14ac:dyDescent="0.25">
      <c r="A958"/>
      <c r="B958"/>
      <c r="C958"/>
    </row>
    <row r="959" spans="1:3" x14ac:dyDescent="0.25">
      <c r="A959"/>
      <c r="B959"/>
      <c r="C959"/>
    </row>
    <row r="960" spans="1:3" x14ac:dyDescent="0.25">
      <c r="A960"/>
      <c r="B960"/>
      <c r="C960"/>
    </row>
    <row r="961" spans="1:3" x14ac:dyDescent="0.25">
      <c r="A961"/>
      <c r="B961"/>
      <c r="C961"/>
    </row>
    <row r="962" spans="1:3" x14ac:dyDescent="0.25">
      <c r="A962"/>
      <c r="B962"/>
      <c r="C962"/>
    </row>
    <row r="964" spans="1:3" x14ac:dyDescent="0.25">
      <c r="A964"/>
      <c r="B964"/>
      <c r="C964"/>
    </row>
    <row r="965" spans="1:3" x14ac:dyDescent="0.25">
      <c r="A965"/>
      <c r="B965"/>
      <c r="C965"/>
    </row>
    <row r="966" spans="1:3" x14ac:dyDescent="0.25">
      <c r="A966"/>
      <c r="B966"/>
      <c r="C966"/>
    </row>
    <row r="967" spans="1:3" x14ac:dyDescent="0.25">
      <c r="A967"/>
      <c r="B967"/>
      <c r="C967"/>
    </row>
    <row r="968" spans="1:3" x14ac:dyDescent="0.25">
      <c r="A968"/>
      <c r="B968"/>
      <c r="C968"/>
    </row>
    <row r="969" spans="1:3" x14ac:dyDescent="0.25">
      <c r="A969"/>
      <c r="B969"/>
      <c r="C969"/>
    </row>
    <row r="970" spans="1:3" x14ac:dyDescent="0.25">
      <c r="A970"/>
      <c r="B970"/>
      <c r="C970"/>
    </row>
    <row r="971" spans="1:3" x14ac:dyDescent="0.25">
      <c r="A971"/>
      <c r="B971"/>
      <c r="C971"/>
    </row>
    <row r="972" spans="1:3" x14ac:dyDescent="0.25">
      <c r="A972"/>
      <c r="B972"/>
      <c r="C972"/>
    </row>
    <row r="973" spans="1:3" x14ac:dyDescent="0.25">
      <c r="A973"/>
      <c r="B973"/>
      <c r="C973"/>
    </row>
    <row r="974" spans="1:3" x14ac:dyDescent="0.25">
      <c r="A974"/>
      <c r="B974"/>
      <c r="C974"/>
    </row>
    <row r="975" spans="1:3" x14ac:dyDescent="0.25">
      <c r="A975"/>
      <c r="B975"/>
      <c r="C975"/>
    </row>
    <row r="976" spans="1:3" x14ac:dyDescent="0.25">
      <c r="A976"/>
      <c r="B976"/>
      <c r="C976"/>
    </row>
    <row r="977" spans="1:3" x14ac:dyDescent="0.25">
      <c r="A977"/>
      <c r="B977"/>
      <c r="C977"/>
    </row>
    <row r="978" spans="1:3" x14ac:dyDescent="0.25">
      <c r="A978"/>
      <c r="B978"/>
      <c r="C978"/>
    </row>
    <row r="979" spans="1:3" x14ac:dyDescent="0.25">
      <c r="A979"/>
      <c r="B979"/>
      <c r="C979"/>
    </row>
    <row r="980" spans="1:3" x14ac:dyDescent="0.25">
      <c r="A980"/>
      <c r="B980"/>
      <c r="C980"/>
    </row>
    <row r="981" spans="1:3" x14ac:dyDescent="0.25">
      <c r="A981"/>
      <c r="B981"/>
      <c r="C981"/>
    </row>
    <row r="982" spans="1:3" x14ac:dyDescent="0.25">
      <c r="A982"/>
      <c r="B982"/>
      <c r="C982"/>
    </row>
    <row r="983" spans="1:3" x14ac:dyDescent="0.25">
      <c r="A983"/>
      <c r="B983"/>
      <c r="C983"/>
    </row>
    <row r="984" spans="1:3" x14ac:dyDescent="0.25">
      <c r="A984"/>
      <c r="B984"/>
      <c r="C984"/>
    </row>
    <row r="985" spans="1:3" x14ac:dyDescent="0.25">
      <c r="A985"/>
      <c r="B985"/>
      <c r="C985"/>
    </row>
    <row r="986" spans="1:3" x14ac:dyDescent="0.25">
      <c r="A986"/>
      <c r="B986"/>
      <c r="C986"/>
    </row>
    <row r="987" spans="1:3" x14ac:dyDescent="0.25">
      <c r="A987"/>
      <c r="B987"/>
      <c r="C987"/>
    </row>
    <row r="988" spans="1:3" x14ac:dyDescent="0.25">
      <c r="A988"/>
      <c r="B988"/>
      <c r="C988"/>
    </row>
    <row r="989" spans="1:3" x14ac:dyDescent="0.25">
      <c r="A989"/>
      <c r="B989"/>
      <c r="C989"/>
    </row>
    <row r="990" spans="1:3" x14ac:dyDescent="0.25">
      <c r="A990"/>
      <c r="B990"/>
      <c r="C990"/>
    </row>
    <row r="991" spans="1:3" x14ac:dyDescent="0.25">
      <c r="A991"/>
      <c r="B991"/>
      <c r="C991"/>
    </row>
    <row r="992" spans="1:3" x14ac:dyDescent="0.25">
      <c r="A992"/>
      <c r="B992"/>
      <c r="C992"/>
    </row>
    <row r="993" spans="1:3" x14ac:dyDescent="0.25">
      <c r="A993"/>
      <c r="B993"/>
      <c r="C993"/>
    </row>
    <row r="994" spans="1:3" x14ac:dyDescent="0.25">
      <c r="A994"/>
      <c r="B994"/>
      <c r="C994"/>
    </row>
    <row r="995" spans="1:3" x14ac:dyDescent="0.25">
      <c r="A995"/>
      <c r="B995"/>
      <c r="C995"/>
    </row>
    <row r="996" spans="1:3" x14ac:dyDescent="0.25">
      <c r="A996"/>
      <c r="B996"/>
      <c r="C996"/>
    </row>
    <row r="997" spans="1:3" x14ac:dyDescent="0.25">
      <c r="A997"/>
      <c r="B997"/>
      <c r="C997"/>
    </row>
    <row r="998" spans="1:3" x14ac:dyDescent="0.25">
      <c r="A998"/>
      <c r="B998"/>
      <c r="C998"/>
    </row>
    <row r="999" spans="1:3" x14ac:dyDescent="0.25">
      <c r="A999"/>
      <c r="B999"/>
      <c r="C999"/>
    </row>
    <row r="1000" spans="1:3" x14ac:dyDescent="0.25">
      <c r="A1000"/>
      <c r="B1000"/>
      <c r="C1000"/>
    </row>
    <row r="1001" spans="1:3" x14ac:dyDescent="0.25">
      <c r="A1001"/>
      <c r="B1001"/>
      <c r="C1001"/>
    </row>
    <row r="1002" spans="1:3" x14ac:dyDescent="0.25">
      <c r="A1002"/>
      <c r="B1002"/>
      <c r="C1002"/>
    </row>
    <row r="1003" spans="1:3" x14ac:dyDescent="0.25">
      <c r="A1003"/>
      <c r="B1003"/>
      <c r="C1003"/>
    </row>
    <row r="1004" spans="1:3" x14ac:dyDescent="0.25">
      <c r="A1004"/>
      <c r="B1004"/>
      <c r="C1004"/>
    </row>
    <row r="1005" spans="1:3" x14ac:dyDescent="0.25">
      <c r="A1005"/>
      <c r="B1005"/>
      <c r="C1005"/>
    </row>
    <row r="1006" spans="1:3" x14ac:dyDescent="0.25">
      <c r="A1006"/>
      <c r="B1006"/>
      <c r="C1006"/>
    </row>
    <row r="1007" spans="1:3" x14ac:dyDescent="0.25">
      <c r="A1007"/>
      <c r="B1007"/>
      <c r="C1007"/>
    </row>
    <row r="1008" spans="1:3" x14ac:dyDescent="0.25">
      <c r="A1008"/>
      <c r="B1008"/>
      <c r="C1008"/>
    </row>
    <row r="1009" spans="1:3" x14ac:dyDescent="0.25">
      <c r="A1009"/>
      <c r="B1009"/>
      <c r="C1009"/>
    </row>
    <row r="1010" spans="1:3" x14ac:dyDescent="0.25">
      <c r="A1010"/>
      <c r="B1010"/>
      <c r="C1010"/>
    </row>
    <row r="1011" spans="1:3" x14ac:dyDescent="0.25">
      <c r="A1011"/>
      <c r="B1011"/>
      <c r="C1011"/>
    </row>
    <row r="1012" spans="1:3" x14ac:dyDescent="0.25">
      <c r="A1012"/>
      <c r="B1012"/>
      <c r="C1012"/>
    </row>
    <row r="1013" spans="1:3" x14ac:dyDescent="0.25">
      <c r="A1013"/>
      <c r="B1013"/>
      <c r="C1013"/>
    </row>
    <row r="1014" spans="1:3" x14ac:dyDescent="0.25">
      <c r="A1014"/>
      <c r="B1014"/>
      <c r="C1014"/>
    </row>
    <row r="1015" spans="1:3" x14ac:dyDescent="0.25">
      <c r="A1015"/>
      <c r="B1015"/>
      <c r="C1015"/>
    </row>
    <row r="1016" spans="1:3" x14ac:dyDescent="0.25">
      <c r="A1016"/>
      <c r="B1016"/>
      <c r="C1016"/>
    </row>
    <row r="1017" spans="1:3" x14ac:dyDescent="0.25">
      <c r="A1017"/>
      <c r="B1017"/>
      <c r="C1017"/>
    </row>
    <row r="1018" spans="1:3" x14ac:dyDescent="0.25">
      <c r="A1018"/>
      <c r="B1018"/>
      <c r="C1018"/>
    </row>
    <row r="1019" spans="1:3" x14ac:dyDescent="0.25">
      <c r="A1019"/>
      <c r="B1019"/>
      <c r="C1019"/>
    </row>
    <row r="1020" spans="1:3" x14ac:dyDescent="0.25">
      <c r="A1020"/>
      <c r="B1020"/>
      <c r="C1020"/>
    </row>
    <row r="1021" spans="1:3" x14ac:dyDescent="0.25">
      <c r="A1021"/>
      <c r="B1021"/>
      <c r="C1021"/>
    </row>
    <row r="1022" spans="1:3" x14ac:dyDescent="0.25">
      <c r="A1022"/>
      <c r="B1022"/>
      <c r="C1022"/>
    </row>
    <row r="1023" spans="1:3" x14ac:dyDescent="0.25">
      <c r="A1023"/>
      <c r="B1023"/>
      <c r="C1023"/>
    </row>
    <row r="1024" spans="1:3" x14ac:dyDescent="0.25">
      <c r="A1024"/>
      <c r="B1024"/>
      <c r="C1024"/>
    </row>
    <row r="1025" spans="1:3" x14ac:dyDescent="0.25">
      <c r="A1025"/>
      <c r="B1025"/>
      <c r="C1025"/>
    </row>
    <row r="1026" spans="1:3" x14ac:dyDescent="0.25">
      <c r="A1026"/>
      <c r="B1026"/>
      <c r="C1026"/>
    </row>
    <row r="1027" spans="1:3" x14ac:dyDescent="0.25">
      <c r="A1027"/>
      <c r="B1027"/>
      <c r="C1027"/>
    </row>
    <row r="1028" spans="1:3" x14ac:dyDescent="0.25">
      <c r="A1028"/>
      <c r="B1028"/>
      <c r="C1028"/>
    </row>
    <row r="1029" spans="1:3" x14ac:dyDescent="0.25">
      <c r="A1029"/>
      <c r="B1029"/>
      <c r="C1029"/>
    </row>
    <row r="1030" spans="1:3" x14ac:dyDescent="0.25">
      <c r="A1030"/>
      <c r="B1030"/>
      <c r="C1030"/>
    </row>
    <row r="1031" spans="1:3" x14ac:dyDescent="0.25">
      <c r="A1031"/>
      <c r="B1031"/>
      <c r="C1031"/>
    </row>
    <row r="1032" spans="1:3" x14ac:dyDescent="0.25">
      <c r="A1032"/>
      <c r="B1032"/>
      <c r="C1032"/>
    </row>
    <row r="1033" spans="1:3" x14ac:dyDescent="0.25">
      <c r="A1033"/>
      <c r="B1033"/>
      <c r="C1033"/>
    </row>
    <row r="1034" spans="1:3" x14ac:dyDescent="0.25">
      <c r="A1034"/>
      <c r="B1034"/>
      <c r="C1034"/>
    </row>
    <row r="1035" spans="1:3" x14ac:dyDescent="0.25">
      <c r="A1035"/>
      <c r="B1035"/>
      <c r="C1035"/>
    </row>
    <row r="1036" spans="1:3" x14ac:dyDescent="0.25">
      <c r="A1036"/>
      <c r="B1036"/>
      <c r="C1036"/>
    </row>
    <row r="1037" spans="1:3" x14ac:dyDescent="0.25">
      <c r="A1037"/>
      <c r="B1037"/>
      <c r="C1037"/>
    </row>
    <row r="1038" spans="1:3" x14ac:dyDescent="0.25">
      <c r="A1038"/>
      <c r="B1038"/>
      <c r="C1038"/>
    </row>
    <row r="1039" spans="1:3" x14ac:dyDescent="0.25">
      <c r="A1039"/>
      <c r="B1039"/>
      <c r="C1039"/>
    </row>
    <row r="1040" spans="1:3" x14ac:dyDescent="0.25">
      <c r="A1040"/>
      <c r="B1040"/>
      <c r="C1040"/>
    </row>
    <row r="1041" spans="1:3" x14ac:dyDescent="0.25">
      <c r="A1041"/>
      <c r="B1041"/>
      <c r="C1041"/>
    </row>
    <row r="1042" spans="1:3" x14ac:dyDescent="0.25">
      <c r="A1042"/>
      <c r="B1042"/>
      <c r="C1042"/>
    </row>
    <row r="1043" spans="1:3" x14ac:dyDescent="0.25">
      <c r="A1043"/>
      <c r="B1043"/>
      <c r="C1043"/>
    </row>
    <row r="1044" spans="1:3" x14ac:dyDescent="0.25">
      <c r="A1044"/>
      <c r="B1044"/>
      <c r="C1044"/>
    </row>
    <row r="1045" spans="1:3" x14ac:dyDescent="0.25">
      <c r="A1045"/>
      <c r="B1045"/>
      <c r="C1045"/>
    </row>
    <row r="1046" spans="1:3" x14ac:dyDescent="0.25">
      <c r="A1046"/>
      <c r="B1046"/>
      <c r="C1046"/>
    </row>
    <row r="1047" spans="1:3" x14ac:dyDescent="0.25">
      <c r="A1047"/>
      <c r="B1047"/>
      <c r="C1047"/>
    </row>
    <row r="1048" spans="1:3" x14ac:dyDescent="0.25">
      <c r="A1048"/>
      <c r="B1048"/>
      <c r="C1048"/>
    </row>
    <row r="1049" spans="1:3" x14ac:dyDescent="0.25">
      <c r="A1049"/>
      <c r="B1049"/>
      <c r="C1049"/>
    </row>
    <row r="1050" spans="1:3" x14ac:dyDescent="0.25">
      <c r="A1050"/>
      <c r="B1050"/>
      <c r="C1050"/>
    </row>
    <row r="1051" spans="1:3" x14ac:dyDescent="0.25">
      <c r="A1051"/>
      <c r="B1051"/>
      <c r="C1051"/>
    </row>
    <row r="1052" spans="1:3" x14ac:dyDescent="0.25">
      <c r="A1052"/>
      <c r="B1052"/>
      <c r="C1052"/>
    </row>
    <row r="1053" spans="1:3" x14ac:dyDescent="0.25">
      <c r="A1053"/>
      <c r="B1053"/>
      <c r="C1053"/>
    </row>
    <row r="1054" spans="1:3" x14ac:dyDescent="0.25">
      <c r="A1054"/>
      <c r="B1054"/>
      <c r="C1054"/>
    </row>
    <row r="1055" spans="1:3" x14ac:dyDescent="0.25">
      <c r="A1055"/>
      <c r="B1055"/>
      <c r="C1055"/>
    </row>
    <row r="1056" spans="1:3" x14ac:dyDescent="0.25">
      <c r="A1056"/>
      <c r="B1056"/>
      <c r="C1056"/>
    </row>
    <row r="1057" spans="1:3" x14ac:dyDescent="0.25">
      <c r="A1057"/>
      <c r="B1057"/>
      <c r="C1057"/>
    </row>
    <row r="1058" spans="1:3" x14ac:dyDescent="0.25">
      <c r="A1058"/>
      <c r="B1058"/>
      <c r="C1058"/>
    </row>
    <row r="1059" spans="1:3" x14ac:dyDescent="0.25">
      <c r="A1059"/>
      <c r="B1059"/>
      <c r="C1059"/>
    </row>
    <row r="1060" spans="1:3" x14ac:dyDescent="0.25">
      <c r="A1060"/>
      <c r="B1060"/>
      <c r="C1060"/>
    </row>
    <row r="1061" spans="1:3" x14ac:dyDescent="0.25">
      <c r="A1061"/>
      <c r="B1061"/>
      <c r="C1061"/>
    </row>
    <row r="1062" spans="1:3" x14ac:dyDescent="0.25">
      <c r="A1062"/>
      <c r="B1062"/>
      <c r="C1062"/>
    </row>
    <row r="1063" spans="1:3" x14ac:dyDescent="0.25">
      <c r="A1063"/>
      <c r="B1063"/>
      <c r="C1063"/>
    </row>
    <row r="1064" spans="1:3" x14ac:dyDescent="0.25">
      <c r="A1064"/>
      <c r="B1064"/>
      <c r="C1064"/>
    </row>
    <row r="1065" spans="1:3" x14ac:dyDescent="0.25">
      <c r="A1065"/>
      <c r="B1065"/>
      <c r="C1065"/>
    </row>
    <row r="1066" spans="1:3" x14ac:dyDescent="0.25">
      <c r="A1066"/>
      <c r="B1066"/>
      <c r="C1066"/>
    </row>
    <row r="1067" spans="1:3" x14ac:dyDescent="0.25">
      <c r="A1067"/>
      <c r="B1067"/>
      <c r="C1067"/>
    </row>
    <row r="1068" spans="1:3" x14ac:dyDescent="0.25">
      <c r="A1068"/>
      <c r="B1068"/>
      <c r="C1068"/>
    </row>
    <row r="1069" spans="1:3" x14ac:dyDescent="0.25">
      <c r="A1069"/>
      <c r="B1069"/>
      <c r="C1069"/>
    </row>
    <row r="1070" spans="1:3" x14ac:dyDescent="0.25">
      <c r="A1070"/>
      <c r="B1070"/>
      <c r="C1070"/>
    </row>
    <row r="1071" spans="1:3" x14ac:dyDescent="0.25">
      <c r="A1071"/>
      <c r="B1071"/>
      <c r="C1071"/>
    </row>
    <row r="1072" spans="1:3" x14ac:dyDescent="0.25">
      <c r="A1072"/>
      <c r="B1072"/>
      <c r="C1072"/>
    </row>
    <row r="1073" spans="1:3" x14ac:dyDescent="0.25">
      <c r="A1073"/>
      <c r="B1073"/>
      <c r="C1073"/>
    </row>
    <row r="1074" spans="1:3" x14ac:dyDescent="0.25">
      <c r="A1074"/>
      <c r="B1074"/>
      <c r="C1074"/>
    </row>
    <row r="1075" spans="1:3" x14ac:dyDescent="0.25">
      <c r="A1075"/>
      <c r="B1075"/>
      <c r="C1075"/>
    </row>
    <row r="1076" spans="1:3" x14ac:dyDescent="0.25">
      <c r="A1076"/>
      <c r="B1076"/>
      <c r="C1076"/>
    </row>
    <row r="1077" spans="1:3" x14ac:dyDescent="0.25">
      <c r="A1077"/>
      <c r="B1077"/>
      <c r="C1077"/>
    </row>
    <row r="1078" spans="1:3" x14ac:dyDescent="0.25">
      <c r="A1078"/>
      <c r="B1078"/>
      <c r="C1078"/>
    </row>
    <row r="1079" spans="1:3" x14ac:dyDescent="0.25">
      <c r="A1079"/>
      <c r="B1079"/>
      <c r="C1079"/>
    </row>
    <row r="1080" spans="1:3" x14ac:dyDescent="0.25">
      <c r="A1080"/>
      <c r="B1080"/>
      <c r="C1080"/>
    </row>
    <row r="1081" spans="1:3" x14ac:dyDescent="0.25">
      <c r="A1081"/>
      <c r="B1081"/>
      <c r="C1081"/>
    </row>
    <row r="1082" spans="1:3" x14ac:dyDescent="0.25">
      <c r="A1082"/>
      <c r="B1082"/>
      <c r="C1082"/>
    </row>
    <row r="1083" spans="1:3" x14ac:dyDescent="0.25">
      <c r="A1083"/>
      <c r="B1083"/>
      <c r="C1083"/>
    </row>
    <row r="1084" spans="1:3" x14ac:dyDescent="0.25">
      <c r="A1084"/>
      <c r="B1084"/>
      <c r="C1084"/>
    </row>
    <row r="1085" spans="1:3" x14ac:dyDescent="0.25">
      <c r="A1085"/>
      <c r="B1085"/>
      <c r="C1085"/>
    </row>
    <row r="1086" spans="1:3" x14ac:dyDescent="0.25">
      <c r="A1086"/>
      <c r="B1086"/>
      <c r="C1086"/>
    </row>
    <row r="1087" spans="1:3" x14ac:dyDescent="0.25">
      <c r="A1087"/>
      <c r="B1087"/>
      <c r="C1087"/>
    </row>
    <row r="1088" spans="1:3" x14ac:dyDescent="0.25">
      <c r="A1088"/>
      <c r="B1088"/>
      <c r="C1088"/>
    </row>
    <row r="1089" spans="1:3" x14ac:dyDescent="0.25">
      <c r="A1089"/>
      <c r="B1089"/>
      <c r="C1089"/>
    </row>
    <row r="1090" spans="1:3" x14ac:dyDescent="0.25">
      <c r="A1090"/>
      <c r="B1090"/>
      <c r="C1090"/>
    </row>
    <row r="1091" spans="1:3" x14ac:dyDescent="0.25">
      <c r="A1091"/>
      <c r="B1091"/>
      <c r="C1091"/>
    </row>
    <row r="1092" spans="1:3" x14ac:dyDescent="0.25">
      <c r="A1092"/>
      <c r="B1092"/>
      <c r="C1092"/>
    </row>
    <row r="1093" spans="1:3" x14ac:dyDescent="0.25">
      <c r="A1093"/>
      <c r="B1093"/>
      <c r="C1093"/>
    </row>
    <row r="1094" spans="1:3" x14ac:dyDescent="0.25">
      <c r="A1094"/>
      <c r="B1094"/>
      <c r="C1094"/>
    </row>
    <row r="1095" spans="1:3" x14ac:dyDescent="0.25">
      <c r="A1095"/>
      <c r="B1095"/>
      <c r="C1095"/>
    </row>
    <row r="1096" spans="1:3" x14ac:dyDescent="0.25">
      <c r="A1096"/>
      <c r="B1096"/>
      <c r="C1096"/>
    </row>
    <row r="1097" spans="1:3" x14ac:dyDescent="0.25">
      <c r="A1097"/>
      <c r="B1097"/>
      <c r="C1097"/>
    </row>
    <row r="1098" spans="1:3" x14ac:dyDescent="0.25">
      <c r="A1098"/>
      <c r="B1098"/>
      <c r="C1098"/>
    </row>
    <row r="1099" spans="1:3" x14ac:dyDescent="0.25">
      <c r="A1099"/>
      <c r="B1099"/>
      <c r="C1099"/>
    </row>
    <row r="1100" spans="1:3" x14ac:dyDescent="0.25">
      <c r="A1100"/>
      <c r="B1100"/>
      <c r="C1100"/>
    </row>
    <row r="1101" spans="1:3" x14ac:dyDescent="0.25">
      <c r="A1101"/>
      <c r="B1101"/>
      <c r="C1101"/>
    </row>
    <row r="1102" spans="1:3" x14ac:dyDescent="0.25">
      <c r="A1102"/>
      <c r="B1102"/>
      <c r="C1102"/>
    </row>
    <row r="1103" spans="1:3" x14ac:dyDescent="0.25">
      <c r="A1103"/>
      <c r="B1103"/>
      <c r="C1103"/>
    </row>
    <row r="1104" spans="1:3" x14ac:dyDescent="0.25">
      <c r="A1104"/>
      <c r="B1104"/>
      <c r="C1104"/>
    </row>
    <row r="1105" spans="1:3" x14ac:dyDescent="0.25">
      <c r="A1105"/>
      <c r="B1105"/>
      <c r="C1105"/>
    </row>
    <row r="1106" spans="1:3" x14ac:dyDescent="0.25">
      <c r="A1106"/>
      <c r="B1106"/>
      <c r="C1106"/>
    </row>
    <row r="1107" spans="1:3" x14ac:dyDescent="0.25">
      <c r="A1107"/>
      <c r="B1107"/>
      <c r="C1107"/>
    </row>
    <row r="1108" spans="1:3" x14ac:dyDescent="0.25">
      <c r="A1108"/>
      <c r="B1108"/>
      <c r="C1108"/>
    </row>
    <row r="1109" spans="1:3" x14ac:dyDescent="0.25">
      <c r="A1109"/>
      <c r="B1109"/>
      <c r="C1109"/>
    </row>
    <row r="1110" spans="1:3" x14ac:dyDescent="0.25">
      <c r="A1110"/>
      <c r="B1110"/>
      <c r="C1110"/>
    </row>
    <row r="1111" spans="1:3" x14ac:dyDescent="0.25">
      <c r="A1111"/>
      <c r="B1111"/>
      <c r="C1111"/>
    </row>
    <row r="1112" spans="1:3" x14ac:dyDescent="0.25">
      <c r="A1112"/>
      <c r="B1112"/>
      <c r="C1112"/>
    </row>
    <row r="1113" spans="1:3" x14ac:dyDescent="0.25">
      <c r="A1113"/>
      <c r="B1113"/>
      <c r="C1113"/>
    </row>
    <row r="1114" spans="1:3" x14ac:dyDescent="0.25">
      <c r="A1114"/>
      <c r="B1114"/>
      <c r="C1114"/>
    </row>
    <row r="1115" spans="1:3" x14ac:dyDescent="0.25">
      <c r="A1115"/>
      <c r="B1115"/>
      <c r="C1115"/>
    </row>
    <row r="1116" spans="1:3" x14ac:dyDescent="0.25">
      <c r="A1116"/>
      <c r="B1116"/>
      <c r="C1116"/>
    </row>
    <row r="1117" spans="1:3" x14ac:dyDescent="0.25">
      <c r="A1117"/>
      <c r="B1117"/>
      <c r="C1117"/>
    </row>
    <row r="1118" spans="1:3" x14ac:dyDescent="0.25">
      <c r="A1118"/>
      <c r="B1118"/>
      <c r="C1118"/>
    </row>
    <row r="1119" spans="1:3" x14ac:dyDescent="0.25">
      <c r="A1119"/>
      <c r="B1119"/>
      <c r="C1119"/>
    </row>
    <row r="1120" spans="1:3" x14ac:dyDescent="0.25">
      <c r="A1120"/>
      <c r="B1120"/>
      <c r="C1120"/>
    </row>
    <row r="1121" spans="1:3" x14ac:dyDescent="0.25">
      <c r="A1121"/>
      <c r="B1121"/>
      <c r="C1121"/>
    </row>
    <row r="1122" spans="1:3" x14ac:dyDescent="0.25">
      <c r="A1122"/>
      <c r="B1122"/>
      <c r="C1122"/>
    </row>
    <row r="1123" spans="1:3" x14ac:dyDescent="0.25">
      <c r="A1123"/>
      <c r="B1123"/>
      <c r="C1123"/>
    </row>
    <row r="1124" spans="1:3" x14ac:dyDescent="0.25">
      <c r="A1124"/>
      <c r="B1124"/>
      <c r="C1124"/>
    </row>
    <row r="1125" spans="1:3" x14ac:dyDescent="0.25">
      <c r="A1125"/>
      <c r="B1125"/>
      <c r="C1125"/>
    </row>
    <row r="1126" spans="1:3" x14ac:dyDescent="0.25">
      <c r="A1126"/>
      <c r="B1126"/>
      <c r="C1126"/>
    </row>
    <row r="1127" spans="1:3" x14ac:dyDescent="0.25">
      <c r="A1127"/>
      <c r="B1127"/>
      <c r="C1127"/>
    </row>
    <row r="1128" spans="1:3" x14ac:dyDescent="0.25">
      <c r="A1128"/>
      <c r="B1128"/>
      <c r="C1128"/>
    </row>
    <row r="1129" spans="1:3" x14ac:dyDescent="0.25">
      <c r="A1129"/>
      <c r="B1129"/>
      <c r="C1129"/>
    </row>
    <row r="1130" spans="1:3" x14ac:dyDescent="0.25">
      <c r="A1130"/>
      <c r="B1130"/>
      <c r="C1130"/>
    </row>
    <row r="1131" spans="1:3" x14ac:dyDescent="0.25">
      <c r="A1131"/>
      <c r="B1131"/>
      <c r="C1131"/>
    </row>
    <row r="1132" spans="1:3" x14ac:dyDescent="0.25">
      <c r="A1132"/>
      <c r="B1132"/>
      <c r="C1132"/>
    </row>
    <row r="1133" spans="1:3" x14ac:dyDescent="0.25">
      <c r="A1133"/>
      <c r="B1133"/>
      <c r="C1133"/>
    </row>
    <row r="1134" spans="1:3" x14ac:dyDescent="0.25">
      <c r="A1134"/>
      <c r="B1134"/>
      <c r="C1134"/>
    </row>
    <row r="1135" spans="1:3" x14ac:dyDescent="0.25">
      <c r="A1135"/>
      <c r="B1135"/>
      <c r="C1135"/>
    </row>
    <row r="1136" spans="1:3" x14ac:dyDescent="0.25">
      <c r="A1136"/>
      <c r="B1136"/>
      <c r="C1136"/>
    </row>
    <row r="1137" spans="1:3" x14ac:dyDescent="0.25">
      <c r="A1137"/>
      <c r="B1137"/>
      <c r="C1137"/>
    </row>
    <row r="1138" spans="1:3" x14ac:dyDescent="0.25">
      <c r="A1138"/>
      <c r="B1138"/>
      <c r="C1138"/>
    </row>
    <row r="1139" spans="1:3" x14ac:dyDescent="0.25">
      <c r="A1139"/>
      <c r="B1139"/>
      <c r="C1139"/>
    </row>
    <row r="1140" spans="1:3" x14ac:dyDescent="0.25">
      <c r="A1140"/>
      <c r="B1140"/>
      <c r="C1140"/>
    </row>
    <row r="1141" spans="1:3" x14ac:dyDescent="0.25">
      <c r="A1141"/>
      <c r="B1141"/>
      <c r="C1141"/>
    </row>
    <row r="1142" spans="1:3" x14ac:dyDescent="0.25">
      <c r="A1142"/>
      <c r="B1142"/>
      <c r="C1142"/>
    </row>
    <row r="1143" spans="1:3" x14ac:dyDescent="0.25">
      <c r="A1143"/>
      <c r="B1143"/>
      <c r="C1143"/>
    </row>
    <row r="1144" spans="1:3" x14ac:dyDescent="0.25">
      <c r="A1144"/>
      <c r="B1144"/>
      <c r="C1144"/>
    </row>
    <row r="1145" spans="1:3" x14ac:dyDescent="0.25">
      <c r="A1145"/>
      <c r="B1145"/>
      <c r="C1145"/>
    </row>
    <row r="1146" spans="1:3" x14ac:dyDescent="0.25">
      <c r="A1146"/>
      <c r="B1146"/>
      <c r="C1146"/>
    </row>
    <row r="1147" spans="1:3" x14ac:dyDescent="0.25">
      <c r="A1147"/>
      <c r="B1147"/>
      <c r="C1147"/>
    </row>
    <row r="1148" spans="1:3" x14ac:dyDescent="0.25">
      <c r="A1148"/>
      <c r="B1148"/>
      <c r="C1148"/>
    </row>
    <row r="1149" spans="1:3" x14ac:dyDescent="0.25">
      <c r="A1149"/>
      <c r="B1149"/>
      <c r="C1149"/>
    </row>
    <row r="1150" spans="1:3" x14ac:dyDescent="0.25">
      <c r="A1150"/>
      <c r="B1150"/>
      <c r="C1150"/>
    </row>
    <row r="1151" spans="1:3" x14ac:dyDescent="0.25">
      <c r="A1151"/>
      <c r="B1151"/>
      <c r="C1151"/>
    </row>
    <row r="1152" spans="1:3" x14ac:dyDescent="0.25">
      <c r="A1152"/>
      <c r="B1152"/>
      <c r="C1152"/>
    </row>
    <row r="1153" spans="1:3" x14ac:dyDescent="0.25">
      <c r="A1153"/>
      <c r="B1153"/>
      <c r="C1153"/>
    </row>
    <row r="1154" spans="1:3" x14ac:dyDescent="0.25">
      <c r="A1154"/>
      <c r="B1154"/>
      <c r="C1154"/>
    </row>
    <row r="1155" spans="1:3" x14ac:dyDescent="0.25">
      <c r="A1155"/>
      <c r="B1155"/>
      <c r="C1155"/>
    </row>
    <row r="1156" spans="1:3" x14ac:dyDescent="0.25">
      <c r="A1156"/>
      <c r="B1156"/>
      <c r="C1156"/>
    </row>
    <row r="1157" spans="1:3" x14ac:dyDescent="0.25">
      <c r="A1157"/>
      <c r="B1157"/>
      <c r="C1157"/>
    </row>
    <row r="1158" spans="1:3" x14ac:dyDescent="0.25">
      <c r="A1158"/>
      <c r="B1158"/>
      <c r="C1158"/>
    </row>
    <row r="1159" spans="1:3" x14ac:dyDescent="0.25">
      <c r="A1159"/>
      <c r="B1159"/>
      <c r="C1159"/>
    </row>
    <row r="1160" spans="1:3" x14ac:dyDescent="0.25">
      <c r="A1160"/>
      <c r="B1160"/>
      <c r="C1160"/>
    </row>
    <row r="1161" spans="1:3" x14ac:dyDescent="0.25">
      <c r="A1161"/>
      <c r="B1161"/>
      <c r="C1161"/>
    </row>
    <row r="1162" spans="1:3" x14ac:dyDescent="0.25">
      <c r="A1162"/>
      <c r="B1162"/>
      <c r="C1162"/>
    </row>
    <row r="1163" spans="1:3" x14ac:dyDescent="0.25">
      <c r="A1163"/>
      <c r="B1163"/>
      <c r="C1163"/>
    </row>
    <row r="1164" spans="1:3" x14ac:dyDescent="0.25">
      <c r="A1164"/>
      <c r="B1164"/>
      <c r="C1164"/>
    </row>
    <row r="1165" spans="1:3" x14ac:dyDescent="0.25">
      <c r="A1165"/>
      <c r="B1165"/>
      <c r="C1165"/>
    </row>
    <row r="1166" spans="1:3" x14ac:dyDescent="0.25">
      <c r="A1166"/>
      <c r="B1166"/>
      <c r="C1166"/>
    </row>
    <row r="1167" spans="1:3" x14ac:dyDescent="0.25">
      <c r="A1167"/>
      <c r="B1167"/>
      <c r="C1167"/>
    </row>
    <row r="1168" spans="1:3" x14ac:dyDescent="0.25">
      <c r="A1168"/>
      <c r="B1168"/>
      <c r="C1168"/>
    </row>
    <row r="1169" spans="1:3" x14ac:dyDescent="0.25">
      <c r="A1169"/>
      <c r="B1169"/>
      <c r="C1169"/>
    </row>
    <row r="1170" spans="1:3" x14ac:dyDescent="0.25">
      <c r="A1170"/>
      <c r="B1170"/>
      <c r="C1170"/>
    </row>
    <row r="1171" spans="1:3" x14ac:dyDescent="0.25">
      <c r="A1171"/>
      <c r="B1171"/>
      <c r="C1171"/>
    </row>
    <row r="1172" spans="1:3" x14ac:dyDescent="0.25">
      <c r="A1172"/>
      <c r="B1172"/>
      <c r="C1172"/>
    </row>
    <row r="1173" spans="1:3" x14ac:dyDescent="0.25">
      <c r="A1173"/>
      <c r="B1173"/>
      <c r="C1173"/>
    </row>
    <row r="1174" spans="1:3" x14ac:dyDescent="0.25">
      <c r="A1174"/>
      <c r="B1174"/>
      <c r="C1174"/>
    </row>
    <row r="1175" spans="1:3" x14ac:dyDescent="0.25">
      <c r="A1175"/>
      <c r="B1175"/>
      <c r="C1175"/>
    </row>
    <row r="1176" spans="1:3" x14ac:dyDescent="0.25">
      <c r="A1176"/>
      <c r="B1176"/>
      <c r="C1176"/>
    </row>
    <row r="1177" spans="1:3" x14ac:dyDescent="0.25">
      <c r="A1177"/>
      <c r="B1177"/>
      <c r="C1177"/>
    </row>
    <row r="1178" spans="1:3" x14ac:dyDescent="0.25">
      <c r="A1178"/>
      <c r="B1178"/>
      <c r="C1178"/>
    </row>
    <row r="1179" spans="1:3" x14ac:dyDescent="0.25">
      <c r="A1179"/>
      <c r="B1179"/>
      <c r="C1179"/>
    </row>
    <row r="1180" spans="1:3" x14ac:dyDescent="0.25">
      <c r="A1180"/>
      <c r="B1180"/>
      <c r="C1180"/>
    </row>
    <row r="1181" spans="1:3" x14ac:dyDescent="0.25">
      <c r="A1181"/>
      <c r="B1181"/>
      <c r="C1181"/>
    </row>
    <row r="1182" spans="1:3" x14ac:dyDescent="0.25">
      <c r="A1182"/>
      <c r="B1182"/>
      <c r="C1182"/>
    </row>
    <row r="1183" spans="1:3" x14ac:dyDescent="0.25">
      <c r="A1183"/>
      <c r="B1183"/>
      <c r="C1183"/>
    </row>
    <row r="1184" spans="1:3" x14ac:dyDescent="0.25">
      <c r="A1184"/>
      <c r="B1184"/>
      <c r="C1184"/>
    </row>
    <row r="1185" spans="1:3" x14ac:dyDescent="0.25">
      <c r="A1185"/>
      <c r="B1185"/>
      <c r="C1185"/>
    </row>
    <row r="1186" spans="1:3" x14ac:dyDescent="0.25">
      <c r="A1186"/>
      <c r="B1186"/>
      <c r="C1186"/>
    </row>
    <row r="1187" spans="1:3" x14ac:dyDescent="0.25">
      <c r="A1187"/>
      <c r="B1187"/>
      <c r="C1187"/>
    </row>
    <row r="1188" spans="1:3" x14ac:dyDescent="0.25">
      <c r="A1188"/>
      <c r="B1188"/>
      <c r="C1188"/>
    </row>
    <row r="1189" spans="1:3" x14ac:dyDescent="0.25">
      <c r="A1189"/>
      <c r="B1189"/>
      <c r="C1189"/>
    </row>
    <row r="1190" spans="1:3" x14ac:dyDescent="0.25">
      <c r="A1190"/>
      <c r="B1190"/>
      <c r="C1190"/>
    </row>
    <row r="1191" spans="1:3" x14ac:dyDescent="0.25">
      <c r="A1191"/>
      <c r="B1191"/>
      <c r="C1191"/>
    </row>
    <row r="1192" spans="1:3" x14ac:dyDescent="0.25">
      <c r="A1192"/>
      <c r="B1192"/>
      <c r="C1192"/>
    </row>
    <row r="1193" spans="1:3" x14ac:dyDescent="0.25">
      <c r="A1193"/>
      <c r="B1193"/>
      <c r="C1193"/>
    </row>
    <row r="1194" spans="1:3" x14ac:dyDescent="0.25">
      <c r="A1194"/>
      <c r="B1194"/>
      <c r="C1194"/>
    </row>
    <row r="1195" spans="1:3" x14ac:dyDescent="0.25">
      <c r="A1195"/>
      <c r="B1195"/>
      <c r="C1195"/>
    </row>
    <row r="1196" spans="1:3" x14ac:dyDescent="0.25">
      <c r="A1196"/>
      <c r="B1196"/>
      <c r="C1196"/>
    </row>
    <row r="1197" spans="1:3" x14ac:dyDescent="0.25">
      <c r="A1197"/>
      <c r="B1197"/>
      <c r="C1197"/>
    </row>
    <row r="1198" spans="1:3" x14ac:dyDescent="0.25">
      <c r="A1198"/>
      <c r="B1198"/>
      <c r="C1198"/>
    </row>
    <row r="1199" spans="1:3" x14ac:dyDescent="0.25">
      <c r="A1199"/>
      <c r="B1199"/>
      <c r="C1199"/>
    </row>
    <row r="1200" spans="1:3" x14ac:dyDescent="0.25">
      <c r="A1200"/>
      <c r="B1200"/>
      <c r="C1200"/>
    </row>
    <row r="1201" spans="1:3" x14ac:dyDescent="0.25">
      <c r="A1201"/>
      <c r="B1201"/>
      <c r="C1201"/>
    </row>
    <row r="1202" spans="1:3" x14ac:dyDescent="0.25">
      <c r="A1202"/>
      <c r="B1202"/>
      <c r="C1202"/>
    </row>
    <row r="1203" spans="1:3" x14ac:dyDescent="0.25">
      <c r="A1203"/>
      <c r="B1203"/>
      <c r="C1203"/>
    </row>
    <row r="1204" spans="1:3" x14ac:dyDescent="0.25">
      <c r="A1204"/>
      <c r="B1204"/>
      <c r="C1204"/>
    </row>
    <row r="1205" spans="1:3" x14ac:dyDescent="0.25">
      <c r="A1205"/>
      <c r="B1205"/>
      <c r="C1205"/>
    </row>
    <row r="1206" spans="1:3" x14ac:dyDescent="0.25">
      <c r="A1206"/>
      <c r="B1206"/>
      <c r="C1206"/>
    </row>
    <row r="1207" spans="1:3" x14ac:dyDescent="0.25">
      <c r="A1207"/>
      <c r="B1207"/>
      <c r="C1207"/>
    </row>
    <row r="1208" spans="1:3" x14ac:dyDescent="0.25">
      <c r="A1208"/>
      <c r="B1208"/>
      <c r="C1208"/>
    </row>
    <row r="1209" spans="1:3" x14ac:dyDescent="0.25">
      <c r="A1209"/>
      <c r="B1209"/>
      <c r="C1209"/>
    </row>
    <row r="1210" spans="1:3" x14ac:dyDescent="0.25">
      <c r="A1210"/>
      <c r="B1210"/>
      <c r="C1210"/>
    </row>
    <row r="1211" spans="1:3" x14ac:dyDescent="0.25">
      <c r="A1211"/>
      <c r="B1211"/>
      <c r="C1211"/>
    </row>
    <row r="1212" spans="1:3" x14ac:dyDescent="0.25">
      <c r="A1212"/>
      <c r="B1212"/>
      <c r="C1212"/>
    </row>
    <row r="1213" spans="1:3" x14ac:dyDescent="0.25">
      <c r="A1213"/>
      <c r="B1213"/>
      <c r="C1213"/>
    </row>
    <row r="1214" spans="1:3" x14ac:dyDescent="0.25">
      <c r="A1214"/>
      <c r="B1214"/>
      <c r="C1214"/>
    </row>
    <row r="1215" spans="1:3" x14ac:dyDescent="0.25">
      <c r="A1215"/>
      <c r="B1215"/>
      <c r="C1215"/>
    </row>
    <row r="1216" spans="1:3" x14ac:dyDescent="0.25">
      <c r="A1216"/>
      <c r="B1216"/>
      <c r="C1216"/>
    </row>
    <row r="1217" spans="1:3" x14ac:dyDescent="0.25">
      <c r="A1217"/>
      <c r="B1217"/>
      <c r="C1217"/>
    </row>
    <row r="1218" spans="1:3" x14ac:dyDescent="0.25">
      <c r="A1218"/>
      <c r="B1218"/>
      <c r="C1218"/>
    </row>
    <row r="1219" spans="1:3" x14ac:dyDescent="0.25">
      <c r="A1219"/>
      <c r="B1219"/>
      <c r="C1219"/>
    </row>
    <row r="1220" spans="1:3" x14ac:dyDescent="0.25">
      <c r="A1220"/>
      <c r="B1220"/>
      <c r="C1220"/>
    </row>
    <row r="1221" spans="1:3" x14ac:dyDescent="0.25">
      <c r="A1221"/>
      <c r="B1221"/>
      <c r="C1221"/>
    </row>
    <row r="1222" spans="1:3" x14ac:dyDescent="0.25">
      <c r="A1222"/>
      <c r="B1222"/>
      <c r="C1222"/>
    </row>
    <row r="1223" spans="1:3" x14ac:dyDescent="0.25">
      <c r="A1223"/>
      <c r="B1223"/>
      <c r="C1223"/>
    </row>
    <row r="1224" spans="1:3" x14ac:dyDescent="0.25">
      <c r="A1224"/>
      <c r="B1224"/>
      <c r="C1224"/>
    </row>
    <row r="1225" spans="1:3" x14ac:dyDescent="0.25">
      <c r="A1225"/>
      <c r="B1225"/>
      <c r="C1225"/>
    </row>
    <row r="1226" spans="1:3" x14ac:dyDescent="0.25">
      <c r="A1226"/>
      <c r="B1226"/>
      <c r="C1226"/>
    </row>
    <row r="1227" spans="1:3" x14ac:dyDescent="0.25">
      <c r="A1227"/>
      <c r="B1227"/>
      <c r="C1227"/>
    </row>
    <row r="1228" spans="1:3" x14ac:dyDescent="0.25">
      <c r="A1228"/>
      <c r="B1228"/>
      <c r="C1228"/>
    </row>
    <row r="1229" spans="1:3" x14ac:dyDescent="0.25">
      <c r="A1229"/>
      <c r="B1229"/>
      <c r="C1229"/>
    </row>
    <row r="1230" spans="1:3" x14ac:dyDescent="0.25">
      <c r="A1230"/>
      <c r="B1230"/>
      <c r="C1230"/>
    </row>
    <row r="1231" spans="1:3" x14ac:dyDescent="0.25">
      <c r="A1231"/>
      <c r="B1231"/>
      <c r="C1231"/>
    </row>
    <row r="1232" spans="1:3" x14ac:dyDescent="0.25">
      <c r="A1232"/>
      <c r="B1232"/>
      <c r="C1232"/>
    </row>
    <row r="1233" spans="1:3" x14ac:dyDescent="0.25">
      <c r="A1233"/>
      <c r="B1233"/>
      <c r="C1233"/>
    </row>
    <row r="1234" spans="1:3" x14ac:dyDescent="0.25">
      <c r="A1234"/>
      <c r="B1234"/>
      <c r="C1234"/>
    </row>
    <row r="1235" spans="1:3" x14ac:dyDescent="0.25">
      <c r="A1235"/>
      <c r="B1235"/>
      <c r="C1235"/>
    </row>
    <row r="1236" spans="1:3" x14ac:dyDescent="0.25">
      <c r="A1236"/>
      <c r="B1236"/>
      <c r="C1236"/>
    </row>
    <row r="1237" spans="1:3" x14ac:dyDescent="0.25">
      <c r="A1237"/>
      <c r="B1237"/>
      <c r="C1237"/>
    </row>
    <row r="1238" spans="1:3" x14ac:dyDescent="0.25">
      <c r="A1238"/>
      <c r="B1238"/>
      <c r="C1238"/>
    </row>
    <row r="1239" spans="1:3" x14ac:dyDescent="0.25">
      <c r="A1239"/>
      <c r="B1239"/>
      <c r="C1239"/>
    </row>
    <row r="1240" spans="1:3" x14ac:dyDescent="0.25">
      <c r="A1240"/>
      <c r="B1240"/>
      <c r="C1240"/>
    </row>
    <row r="1241" spans="1:3" x14ac:dyDescent="0.25">
      <c r="A1241"/>
      <c r="B1241"/>
      <c r="C1241"/>
    </row>
    <row r="1242" spans="1:3" x14ac:dyDescent="0.25">
      <c r="A1242"/>
      <c r="B1242"/>
      <c r="C1242"/>
    </row>
    <row r="1243" spans="1:3" x14ac:dyDescent="0.25">
      <c r="A1243"/>
      <c r="B1243"/>
      <c r="C1243"/>
    </row>
    <row r="1244" spans="1:3" x14ac:dyDescent="0.25">
      <c r="A1244"/>
      <c r="B1244"/>
      <c r="C1244"/>
    </row>
    <row r="1245" spans="1:3" x14ac:dyDescent="0.25">
      <c r="A1245"/>
      <c r="B1245"/>
      <c r="C1245"/>
    </row>
    <row r="1246" spans="1:3" x14ac:dyDescent="0.25">
      <c r="A1246"/>
      <c r="B1246"/>
      <c r="C1246"/>
    </row>
    <row r="1247" spans="1:3" x14ac:dyDescent="0.25">
      <c r="A1247"/>
      <c r="B1247"/>
      <c r="C1247"/>
    </row>
    <row r="1248" spans="1:3" x14ac:dyDescent="0.25">
      <c r="A1248"/>
      <c r="B1248"/>
      <c r="C1248"/>
    </row>
    <row r="1249" spans="1:3" x14ac:dyDescent="0.25">
      <c r="A1249"/>
      <c r="B1249"/>
      <c r="C1249"/>
    </row>
    <row r="1250" spans="1:3" x14ac:dyDescent="0.25">
      <c r="A1250"/>
      <c r="B1250"/>
      <c r="C1250"/>
    </row>
    <row r="1251" spans="1:3" x14ac:dyDescent="0.25">
      <c r="A1251"/>
      <c r="B1251"/>
      <c r="C1251"/>
    </row>
    <row r="1252" spans="1:3" x14ac:dyDescent="0.25">
      <c r="A1252"/>
      <c r="B1252"/>
      <c r="C1252"/>
    </row>
    <row r="1253" spans="1:3" x14ac:dyDescent="0.25">
      <c r="A1253"/>
      <c r="B1253"/>
      <c r="C1253"/>
    </row>
    <row r="1254" spans="1:3" x14ac:dyDescent="0.25">
      <c r="A1254"/>
      <c r="B1254"/>
      <c r="C1254"/>
    </row>
    <row r="1255" spans="1:3" x14ac:dyDescent="0.25">
      <c r="A1255"/>
      <c r="B1255"/>
      <c r="C1255"/>
    </row>
    <row r="1256" spans="1:3" x14ac:dyDescent="0.25">
      <c r="A1256"/>
      <c r="B1256"/>
      <c r="C1256"/>
    </row>
    <row r="1257" spans="1:3" x14ac:dyDescent="0.25">
      <c r="A1257"/>
      <c r="B1257"/>
      <c r="C1257"/>
    </row>
    <row r="1258" spans="1:3" x14ac:dyDescent="0.25">
      <c r="A1258"/>
      <c r="B1258"/>
      <c r="C1258"/>
    </row>
    <row r="1259" spans="1:3" x14ac:dyDescent="0.25">
      <c r="A1259"/>
      <c r="B1259"/>
      <c r="C1259"/>
    </row>
    <row r="1260" spans="1:3" x14ac:dyDescent="0.25">
      <c r="A1260"/>
      <c r="B1260"/>
      <c r="C1260"/>
    </row>
    <row r="1261" spans="1:3" x14ac:dyDescent="0.25">
      <c r="A1261"/>
      <c r="B1261"/>
      <c r="C1261"/>
    </row>
    <row r="1262" spans="1:3" x14ac:dyDescent="0.25">
      <c r="A1262"/>
      <c r="B1262"/>
      <c r="C1262"/>
    </row>
    <row r="1263" spans="1:3" x14ac:dyDescent="0.25">
      <c r="A1263"/>
      <c r="B1263"/>
      <c r="C1263"/>
    </row>
    <row r="1264" spans="1:3" x14ac:dyDescent="0.25">
      <c r="A1264"/>
      <c r="B1264"/>
      <c r="C1264"/>
    </row>
    <row r="1265" spans="1:3" x14ac:dyDescent="0.25">
      <c r="A1265"/>
      <c r="B1265"/>
      <c r="C1265"/>
    </row>
    <row r="1266" spans="1:3" x14ac:dyDescent="0.25">
      <c r="A1266"/>
      <c r="B1266"/>
      <c r="C1266"/>
    </row>
    <row r="1267" spans="1:3" x14ac:dyDescent="0.25">
      <c r="A1267"/>
      <c r="B1267"/>
      <c r="C1267"/>
    </row>
    <row r="1268" spans="1:3" x14ac:dyDescent="0.25">
      <c r="A1268"/>
      <c r="B1268"/>
      <c r="C1268"/>
    </row>
    <row r="1269" spans="1:3" x14ac:dyDescent="0.25">
      <c r="A1269"/>
      <c r="B1269"/>
      <c r="C1269"/>
    </row>
    <row r="1270" spans="1:3" x14ac:dyDescent="0.25">
      <c r="A1270"/>
      <c r="B1270"/>
      <c r="C1270"/>
    </row>
    <row r="1271" spans="1:3" x14ac:dyDescent="0.25">
      <c r="A1271"/>
      <c r="B1271"/>
      <c r="C1271"/>
    </row>
    <row r="1272" spans="1:3" x14ac:dyDescent="0.25">
      <c r="A1272"/>
      <c r="B1272"/>
      <c r="C1272"/>
    </row>
    <row r="1273" spans="1:3" x14ac:dyDescent="0.25">
      <c r="A1273"/>
      <c r="B1273"/>
      <c r="C1273"/>
    </row>
    <row r="1274" spans="1:3" x14ac:dyDescent="0.25">
      <c r="A1274"/>
      <c r="B1274"/>
      <c r="C1274"/>
    </row>
    <row r="1275" spans="1:3" x14ac:dyDescent="0.25">
      <c r="A1275"/>
      <c r="B1275"/>
      <c r="C1275"/>
    </row>
    <row r="1276" spans="1:3" x14ac:dyDescent="0.25">
      <c r="A1276"/>
      <c r="B1276"/>
      <c r="C1276"/>
    </row>
    <row r="1277" spans="1:3" x14ac:dyDescent="0.25">
      <c r="A1277"/>
      <c r="B1277"/>
      <c r="C1277"/>
    </row>
    <row r="1278" spans="1:3" x14ac:dyDescent="0.25">
      <c r="A1278"/>
      <c r="B1278"/>
      <c r="C1278"/>
    </row>
    <row r="1279" spans="1:3" x14ac:dyDescent="0.25">
      <c r="A1279"/>
      <c r="B1279"/>
      <c r="C1279"/>
    </row>
    <row r="1280" spans="1:3" x14ac:dyDescent="0.25">
      <c r="A1280"/>
      <c r="B1280"/>
      <c r="C1280"/>
    </row>
    <row r="1281" spans="1:3" x14ac:dyDescent="0.25">
      <c r="A1281"/>
      <c r="B1281"/>
      <c r="C1281"/>
    </row>
    <row r="1282" spans="1:3" x14ac:dyDescent="0.25">
      <c r="A1282"/>
      <c r="B1282"/>
      <c r="C1282"/>
    </row>
    <row r="1283" spans="1:3" x14ac:dyDescent="0.25">
      <c r="A1283"/>
      <c r="B1283"/>
      <c r="C1283"/>
    </row>
    <row r="1284" spans="1:3" x14ac:dyDescent="0.25">
      <c r="A1284"/>
      <c r="B1284"/>
      <c r="C1284"/>
    </row>
    <row r="1285" spans="1:3" x14ac:dyDescent="0.25">
      <c r="A1285"/>
      <c r="B1285"/>
      <c r="C1285"/>
    </row>
    <row r="1286" spans="1:3" x14ac:dyDescent="0.25">
      <c r="A1286"/>
      <c r="B1286"/>
      <c r="C1286"/>
    </row>
    <row r="1287" spans="1:3" x14ac:dyDescent="0.25">
      <c r="A1287"/>
      <c r="B1287"/>
      <c r="C1287"/>
    </row>
    <row r="1288" spans="1:3" x14ac:dyDescent="0.25">
      <c r="A1288"/>
      <c r="B1288"/>
      <c r="C1288"/>
    </row>
    <row r="1289" spans="1:3" x14ac:dyDescent="0.25">
      <c r="A1289"/>
      <c r="B1289"/>
      <c r="C1289"/>
    </row>
    <row r="1290" spans="1:3" x14ac:dyDescent="0.25">
      <c r="A1290"/>
      <c r="B1290"/>
      <c r="C1290"/>
    </row>
    <row r="1291" spans="1:3" x14ac:dyDescent="0.25">
      <c r="A1291"/>
      <c r="B1291"/>
      <c r="C1291"/>
    </row>
    <row r="1292" spans="1:3" x14ac:dyDescent="0.25">
      <c r="A1292"/>
      <c r="B1292"/>
      <c r="C1292"/>
    </row>
    <row r="1293" spans="1:3" x14ac:dyDescent="0.25">
      <c r="A1293"/>
      <c r="B1293"/>
      <c r="C1293"/>
    </row>
    <row r="1294" spans="1:3" x14ac:dyDescent="0.25">
      <c r="A1294"/>
      <c r="B1294"/>
      <c r="C1294"/>
    </row>
    <row r="1295" spans="1:3" x14ac:dyDescent="0.25">
      <c r="A1295"/>
      <c r="B1295"/>
      <c r="C1295"/>
    </row>
    <row r="1296" spans="1:3" x14ac:dyDescent="0.25">
      <c r="A1296"/>
      <c r="B1296"/>
      <c r="C1296"/>
    </row>
    <row r="1297" spans="1:3" x14ac:dyDescent="0.25">
      <c r="A1297"/>
      <c r="B1297"/>
      <c r="C1297"/>
    </row>
    <row r="1298" spans="1:3" x14ac:dyDescent="0.25">
      <c r="A1298"/>
      <c r="B1298"/>
      <c r="C1298"/>
    </row>
    <row r="1299" spans="1:3" x14ac:dyDescent="0.25">
      <c r="A1299"/>
      <c r="B1299"/>
      <c r="C1299"/>
    </row>
    <row r="1300" spans="1:3" x14ac:dyDescent="0.25">
      <c r="A1300"/>
      <c r="B1300"/>
      <c r="C1300"/>
    </row>
    <row r="1301" spans="1:3" x14ac:dyDescent="0.25">
      <c r="A1301"/>
      <c r="B1301"/>
      <c r="C1301"/>
    </row>
    <row r="1302" spans="1:3" x14ac:dyDescent="0.25">
      <c r="A1302"/>
      <c r="B1302"/>
      <c r="C1302"/>
    </row>
    <row r="1303" spans="1:3" x14ac:dyDescent="0.25">
      <c r="A1303"/>
      <c r="B1303"/>
      <c r="C1303"/>
    </row>
    <row r="1304" spans="1:3" x14ac:dyDescent="0.25">
      <c r="A1304"/>
      <c r="B1304"/>
      <c r="C1304"/>
    </row>
    <row r="1305" spans="1:3" x14ac:dyDescent="0.25">
      <c r="A1305"/>
      <c r="B1305"/>
      <c r="C1305"/>
    </row>
    <row r="1306" spans="1:3" x14ac:dyDescent="0.25">
      <c r="A1306"/>
      <c r="B1306"/>
      <c r="C1306"/>
    </row>
    <row r="1307" spans="1:3" x14ac:dyDescent="0.25">
      <c r="A1307"/>
      <c r="B1307"/>
      <c r="C1307"/>
    </row>
    <row r="1308" spans="1:3" x14ac:dyDescent="0.25">
      <c r="A1308"/>
      <c r="B1308"/>
      <c r="C1308"/>
    </row>
    <row r="1309" spans="1:3" x14ac:dyDescent="0.25">
      <c r="A1309"/>
      <c r="B1309"/>
      <c r="C1309"/>
    </row>
    <row r="1310" spans="1:3" x14ac:dyDescent="0.25">
      <c r="A1310"/>
      <c r="B1310"/>
      <c r="C1310"/>
    </row>
    <row r="1311" spans="1:3" x14ac:dyDescent="0.25">
      <c r="A1311"/>
      <c r="B1311"/>
      <c r="C1311"/>
    </row>
    <row r="1312" spans="1:3" x14ac:dyDescent="0.25">
      <c r="A1312"/>
      <c r="B1312"/>
      <c r="C1312"/>
    </row>
    <row r="1313" spans="1:3" x14ac:dyDescent="0.25">
      <c r="A1313"/>
      <c r="B1313"/>
      <c r="C1313"/>
    </row>
    <row r="1314" spans="1:3" x14ac:dyDescent="0.25">
      <c r="A1314"/>
      <c r="B1314"/>
      <c r="C1314"/>
    </row>
    <row r="1315" spans="1:3" x14ac:dyDescent="0.25">
      <c r="A1315"/>
      <c r="B1315"/>
      <c r="C1315"/>
    </row>
    <row r="1316" spans="1:3" x14ac:dyDescent="0.25">
      <c r="A1316"/>
      <c r="B1316"/>
      <c r="C1316"/>
    </row>
    <row r="1317" spans="1:3" x14ac:dyDescent="0.25">
      <c r="A1317"/>
      <c r="B1317"/>
      <c r="C1317"/>
    </row>
    <row r="1318" spans="1:3" x14ac:dyDescent="0.25">
      <c r="A1318"/>
      <c r="B1318"/>
      <c r="C1318"/>
    </row>
    <row r="1319" spans="1:3" x14ac:dyDescent="0.25">
      <c r="A1319"/>
      <c r="B1319"/>
      <c r="C1319"/>
    </row>
    <row r="1320" spans="1:3" x14ac:dyDescent="0.25">
      <c r="A1320"/>
      <c r="B1320"/>
      <c r="C1320"/>
    </row>
    <row r="1321" spans="1:3" x14ac:dyDescent="0.25">
      <c r="A1321"/>
      <c r="B1321"/>
      <c r="C1321"/>
    </row>
    <row r="1322" spans="1:3" x14ac:dyDescent="0.25">
      <c r="A1322"/>
      <c r="B1322"/>
      <c r="C1322"/>
    </row>
    <row r="1323" spans="1:3" x14ac:dyDescent="0.25">
      <c r="A1323"/>
      <c r="B1323"/>
      <c r="C1323"/>
    </row>
    <row r="1324" spans="1:3" x14ac:dyDescent="0.25">
      <c r="A1324"/>
      <c r="B1324"/>
      <c r="C1324"/>
    </row>
    <row r="1325" spans="1:3" x14ac:dyDescent="0.25">
      <c r="A1325"/>
      <c r="B1325"/>
      <c r="C1325"/>
    </row>
    <row r="1326" spans="1:3" x14ac:dyDescent="0.25">
      <c r="A1326"/>
      <c r="B1326"/>
      <c r="C1326"/>
    </row>
    <row r="1327" spans="1:3" x14ac:dyDescent="0.25">
      <c r="A1327"/>
      <c r="B1327"/>
      <c r="C1327"/>
    </row>
    <row r="1328" spans="1:3" x14ac:dyDescent="0.25">
      <c r="A1328"/>
      <c r="B1328"/>
      <c r="C1328"/>
    </row>
    <row r="1329" spans="1:3" x14ac:dyDescent="0.25">
      <c r="A1329"/>
      <c r="B1329"/>
      <c r="C1329"/>
    </row>
    <row r="1330" spans="1:3" x14ac:dyDescent="0.25">
      <c r="A1330"/>
      <c r="B1330"/>
      <c r="C1330"/>
    </row>
    <row r="1331" spans="1:3" x14ac:dyDescent="0.25">
      <c r="A1331"/>
      <c r="B1331"/>
      <c r="C1331"/>
    </row>
    <row r="1332" spans="1:3" x14ac:dyDescent="0.25">
      <c r="A1332"/>
      <c r="B1332"/>
      <c r="C1332"/>
    </row>
    <row r="1333" spans="1:3" x14ac:dyDescent="0.25">
      <c r="A1333"/>
      <c r="B1333"/>
      <c r="C1333"/>
    </row>
    <row r="1334" spans="1:3" x14ac:dyDescent="0.25">
      <c r="A1334"/>
      <c r="B1334"/>
      <c r="C1334"/>
    </row>
    <row r="1335" spans="1:3" x14ac:dyDescent="0.25">
      <c r="A1335"/>
      <c r="B1335"/>
      <c r="C1335"/>
    </row>
    <row r="1336" spans="1:3" x14ac:dyDescent="0.25">
      <c r="A1336"/>
      <c r="B1336"/>
      <c r="C1336"/>
    </row>
    <row r="1337" spans="1:3" x14ac:dyDescent="0.25">
      <c r="A1337"/>
      <c r="B1337"/>
      <c r="C1337"/>
    </row>
    <row r="1338" spans="1:3" x14ac:dyDescent="0.25">
      <c r="A1338"/>
      <c r="B1338"/>
      <c r="C1338"/>
    </row>
    <row r="1339" spans="1:3" x14ac:dyDescent="0.25">
      <c r="A1339"/>
      <c r="B1339"/>
      <c r="C1339"/>
    </row>
    <row r="1340" spans="1:3" x14ac:dyDescent="0.25">
      <c r="A1340"/>
      <c r="B1340"/>
      <c r="C1340"/>
    </row>
    <row r="1341" spans="1:3" x14ac:dyDescent="0.25">
      <c r="A1341"/>
      <c r="B1341"/>
      <c r="C1341"/>
    </row>
    <row r="1342" spans="1:3" x14ac:dyDescent="0.25">
      <c r="A1342"/>
      <c r="B1342"/>
      <c r="C1342"/>
    </row>
    <row r="1343" spans="1:3" x14ac:dyDescent="0.25">
      <c r="A1343"/>
      <c r="B1343"/>
      <c r="C1343"/>
    </row>
    <row r="1344" spans="1:3" x14ac:dyDescent="0.25">
      <c r="A1344"/>
      <c r="B1344"/>
      <c r="C1344"/>
    </row>
    <row r="1345" spans="1:3" x14ac:dyDescent="0.25">
      <c r="A1345"/>
      <c r="B1345"/>
      <c r="C1345"/>
    </row>
    <row r="1346" spans="1:3" x14ac:dyDescent="0.25">
      <c r="A1346"/>
      <c r="B1346"/>
      <c r="C1346"/>
    </row>
    <row r="1347" spans="1:3" x14ac:dyDescent="0.25">
      <c r="A1347"/>
      <c r="B1347"/>
      <c r="C1347"/>
    </row>
    <row r="1348" spans="1:3" x14ac:dyDescent="0.25">
      <c r="A1348"/>
      <c r="B1348"/>
      <c r="C1348"/>
    </row>
    <row r="1349" spans="1:3" x14ac:dyDescent="0.25">
      <c r="A1349"/>
      <c r="B1349"/>
      <c r="C1349"/>
    </row>
    <row r="1350" spans="1:3" x14ac:dyDescent="0.25">
      <c r="A1350"/>
      <c r="B1350"/>
      <c r="C1350"/>
    </row>
    <row r="1351" spans="1:3" x14ac:dyDescent="0.25">
      <c r="A1351"/>
      <c r="B1351"/>
      <c r="C1351"/>
    </row>
    <row r="1352" spans="1:3" x14ac:dyDescent="0.25">
      <c r="A1352"/>
      <c r="B1352"/>
      <c r="C1352"/>
    </row>
    <row r="1353" spans="1:3" x14ac:dyDescent="0.25">
      <c r="A1353"/>
      <c r="B1353"/>
      <c r="C1353"/>
    </row>
    <row r="1354" spans="1:3" x14ac:dyDescent="0.25">
      <c r="A1354"/>
      <c r="B1354"/>
      <c r="C1354"/>
    </row>
    <row r="1355" spans="1:3" x14ac:dyDescent="0.25">
      <c r="A1355"/>
      <c r="B1355"/>
      <c r="C1355"/>
    </row>
    <row r="1356" spans="1:3" x14ac:dyDescent="0.25">
      <c r="A1356"/>
      <c r="B1356"/>
      <c r="C1356"/>
    </row>
    <row r="1357" spans="1:3" x14ac:dyDescent="0.25">
      <c r="A1357"/>
      <c r="B1357"/>
      <c r="C1357"/>
    </row>
    <row r="1358" spans="1:3" x14ac:dyDescent="0.25">
      <c r="A1358"/>
      <c r="B1358"/>
      <c r="C1358"/>
    </row>
    <row r="1359" spans="1:3" x14ac:dyDescent="0.25">
      <c r="A1359"/>
      <c r="B1359"/>
      <c r="C1359"/>
    </row>
    <row r="1360" spans="1:3" x14ac:dyDescent="0.25">
      <c r="A1360"/>
      <c r="B1360"/>
      <c r="C1360"/>
    </row>
    <row r="1361" spans="1:3" x14ac:dyDescent="0.25">
      <c r="A1361"/>
      <c r="B1361"/>
      <c r="C1361"/>
    </row>
    <row r="1362" spans="1:3" x14ac:dyDescent="0.25">
      <c r="A1362"/>
      <c r="B1362"/>
      <c r="C1362"/>
    </row>
    <row r="1363" spans="1:3" x14ac:dyDescent="0.25">
      <c r="A1363"/>
      <c r="B1363"/>
      <c r="C1363"/>
    </row>
    <row r="1364" spans="1:3" x14ac:dyDescent="0.25">
      <c r="A1364"/>
      <c r="B1364"/>
      <c r="C1364"/>
    </row>
    <row r="1365" spans="1:3" x14ac:dyDescent="0.25">
      <c r="A1365"/>
      <c r="B1365"/>
      <c r="C1365"/>
    </row>
    <row r="1366" spans="1:3" x14ac:dyDescent="0.25">
      <c r="A1366"/>
      <c r="B1366"/>
      <c r="C1366"/>
    </row>
    <row r="1367" spans="1:3" x14ac:dyDescent="0.25">
      <c r="A1367"/>
      <c r="B1367"/>
      <c r="C1367"/>
    </row>
    <row r="1368" spans="1:3" x14ac:dyDescent="0.25">
      <c r="A1368"/>
      <c r="B1368"/>
      <c r="C1368"/>
    </row>
    <row r="1369" spans="1:3" x14ac:dyDescent="0.25">
      <c r="A1369"/>
      <c r="B1369"/>
      <c r="C1369"/>
    </row>
    <row r="1370" spans="1:3" x14ac:dyDescent="0.25">
      <c r="A1370"/>
      <c r="B1370"/>
      <c r="C1370"/>
    </row>
    <row r="1371" spans="1:3" x14ac:dyDescent="0.25">
      <c r="A1371"/>
      <c r="B1371"/>
      <c r="C1371"/>
    </row>
    <row r="1372" spans="1:3" x14ac:dyDescent="0.25">
      <c r="A1372"/>
      <c r="B1372"/>
      <c r="C1372"/>
    </row>
    <row r="1373" spans="1:3" x14ac:dyDescent="0.25">
      <c r="A1373"/>
      <c r="B1373"/>
      <c r="C1373"/>
    </row>
    <row r="1374" spans="1:3" x14ac:dyDescent="0.25">
      <c r="A1374"/>
      <c r="B1374"/>
      <c r="C1374"/>
    </row>
    <row r="1375" spans="1:3" x14ac:dyDescent="0.25">
      <c r="A1375"/>
      <c r="B1375"/>
      <c r="C1375"/>
    </row>
    <row r="1376" spans="1:3" x14ac:dyDescent="0.25">
      <c r="A1376"/>
      <c r="B1376"/>
      <c r="C1376"/>
    </row>
    <row r="1377" spans="1:3" x14ac:dyDescent="0.25">
      <c r="A1377"/>
      <c r="B1377"/>
      <c r="C1377"/>
    </row>
    <row r="1378" spans="1:3" x14ac:dyDescent="0.25">
      <c r="A1378"/>
      <c r="B1378"/>
      <c r="C1378"/>
    </row>
    <row r="1379" spans="1:3" x14ac:dyDescent="0.25">
      <c r="A1379"/>
      <c r="B1379"/>
      <c r="C1379"/>
    </row>
    <row r="1380" spans="1:3" x14ac:dyDescent="0.25">
      <c r="A1380"/>
      <c r="B1380"/>
      <c r="C1380"/>
    </row>
    <row r="1381" spans="1:3" x14ac:dyDescent="0.25">
      <c r="A1381"/>
      <c r="B1381"/>
      <c r="C1381"/>
    </row>
    <row r="1382" spans="1:3" x14ac:dyDescent="0.25">
      <c r="A1382"/>
      <c r="B1382"/>
      <c r="C1382"/>
    </row>
    <row r="1383" spans="1:3" x14ac:dyDescent="0.25">
      <c r="A1383"/>
      <c r="B1383"/>
      <c r="C1383"/>
    </row>
    <row r="1384" spans="1:3" x14ac:dyDescent="0.25">
      <c r="A1384"/>
      <c r="B1384"/>
      <c r="C1384"/>
    </row>
    <row r="1385" spans="1:3" x14ac:dyDescent="0.25">
      <c r="A1385"/>
      <c r="B1385"/>
      <c r="C1385"/>
    </row>
    <row r="1386" spans="1:3" x14ac:dyDescent="0.25">
      <c r="A1386"/>
      <c r="B1386"/>
      <c r="C1386"/>
    </row>
    <row r="1387" spans="1:3" x14ac:dyDescent="0.25">
      <c r="A1387"/>
      <c r="B1387"/>
      <c r="C1387"/>
    </row>
    <row r="1388" spans="1:3" x14ac:dyDescent="0.25">
      <c r="A1388"/>
      <c r="B1388"/>
      <c r="C1388"/>
    </row>
    <row r="1389" spans="1:3" x14ac:dyDescent="0.25">
      <c r="A1389"/>
      <c r="B1389"/>
      <c r="C1389"/>
    </row>
    <row r="1390" spans="1:3" x14ac:dyDescent="0.25">
      <c r="A1390"/>
      <c r="B1390"/>
      <c r="C1390"/>
    </row>
    <row r="1391" spans="1:3" x14ac:dyDescent="0.25">
      <c r="A1391"/>
      <c r="B1391"/>
      <c r="C1391"/>
    </row>
    <row r="1392" spans="1:3" x14ac:dyDescent="0.25">
      <c r="A1392"/>
      <c r="B1392"/>
      <c r="C1392"/>
    </row>
    <row r="1393" spans="1:3" x14ac:dyDescent="0.25">
      <c r="A1393"/>
      <c r="B1393"/>
      <c r="C1393"/>
    </row>
    <row r="1394" spans="1:3" x14ac:dyDescent="0.25">
      <c r="A1394"/>
      <c r="B1394"/>
      <c r="C1394"/>
    </row>
    <row r="1395" spans="1:3" x14ac:dyDescent="0.25">
      <c r="A1395"/>
      <c r="B1395"/>
      <c r="C1395"/>
    </row>
    <row r="1396" spans="1:3" x14ac:dyDescent="0.25">
      <c r="A1396"/>
      <c r="B1396"/>
      <c r="C1396"/>
    </row>
    <row r="1397" spans="1:3" x14ac:dyDescent="0.25">
      <c r="A1397"/>
      <c r="B1397"/>
      <c r="C1397"/>
    </row>
    <row r="1398" spans="1:3" x14ac:dyDescent="0.25">
      <c r="A1398"/>
      <c r="B1398"/>
      <c r="C1398"/>
    </row>
    <row r="1399" spans="1:3" x14ac:dyDescent="0.25">
      <c r="A1399"/>
      <c r="B1399"/>
      <c r="C1399"/>
    </row>
    <row r="1400" spans="1:3" x14ac:dyDescent="0.25">
      <c r="A1400"/>
      <c r="B1400"/>
      <c r="C1400"/>
    </row>
    <row r="1401" spans="1:3" x14ac:dyDescent="0.25">
      <c r="A1401"/>
      <c r="B1401"/>
      <c r="C1401"/>
    </row>
    <row r="1402" spans="1:3" x14ac:dyDescent="0.25">
      <c r="A1402"/>
      <c r="B1402"/>
      <c r="C1402"/>
    </row>
    <row r="1403" spans="1:3" x14ac:dyDescent="0.25">
      <c r="A1403"/>
      <c r="B1403"/>
      <c r="C1403"/>
    </row>
    <row r="1404" spans="1:3" x14ac:dyDescent="0.25">
      <c r="A1404"/>
      <c r="B1404"/>
      <c r="C1404"/>
    </row>
    <row r="1405" spans="1:3" x14ac:dyDescent="0.25">
      <c r="A1405"/>
      <c r="B1405"/>
      <c r="C1405"/>
    </row>
    <row r="1406" spans="1:3" x14ac:dyDescent="0.25">
      <c r="A1406"/>
      <c r="B1406"/>
      <c r="C1406"/>
    </row>
    <row r="1407" spans="1:3" x14ac:dyDescent="0.25">
      <c r="A1407"/>
      <c r="B1407"/>
      <c r="C1407"/>
    </row>
    <row r="1408" spans="1:3" x14ac:dyDescent="0.25">
      <c r="A1408"/>
      <c r="B1408"/>
      <c r="C1408"/>
    </row>
    <row r="1409" spans="1:3" x14ac:dyDescent="0.25">
      <c r="A1409"/>
      <c r="B1409"/>
      <c r="C1409"/>
    </row>
    <row r="1410" spans="1:3" x14ac:dyDescent="0.25">
      <c r="A1410"/>
      <c r="B1410"/>
      <c r="C1410"/>
    </row>
    <row r="1411" spans="1:3" x14ac:dyDescent="0.25">
      <c r="A1411"/>
      <c r="B1411"/>
      <c r="C1411"/>
    </row>
    <row r="1412" spans="1:3" x14ac:dyDescent="0.25">
      <c r="A1412"/>
      <c r="B1412"/>
      <c r="C1412"/>
    </row>
    <row r="1413" spans="1:3" x14ac:dyDescent="0.25">
      <c r="A1413"/>
      <c r="B1413"/>
      <c r="C1413"/>
    </row>
    <row r="1414" spans="1:3" x14ac:dyDescent="0.25">
      <c r="A1414"/>
      <c r="B1414"/>
      <c r="C1414"/>
    </row>
    <row r="1415" spans="1:3" x14ac:dyDescent="0.25">
      <c r="A1415"/>
      <c r="B1415"/>
      <c r="C1415"/>
    </row>
    <row r="1416" spans="1:3" x14ac:dyDescent="0.25">
      <c r="A1416"/>
      <c r="B1416"/>
      <c r="C1416"/>
    </row>
    <row r="1417" spans="1:3" x14ac:dyDescent="0.25">
      <c r="A1417"/>
      <c r="B1417"/>
      <c r="C1417"/>
    </row>
    <row r="1418" spans="1:3" x14ac:dyDescent="0.25">
      <c r="A1418"/>
      <c r="B1418"/>
      <c r="C1418"/>
    </row>
    <row r="1419" spans="1:3" x14ac:dyDescent="0.25">
      <c r="A1419"/>
      <c r="B1419"/>
      <c r="C1419"/>
    </row>
    <row r="1420" spans="1:3" x14ac:dyDescent="0.25">
      <c r="A1420"/>
      <c r="B1420"/>
      <c r="C1420"/>
    </row>
    <row r="1421" spans="1:3" x14ac:dyDescent="0.25">
      <c r="A1421"/>
      <c r="B1421"/>
      <c r="C1421"/>
    </row>
    <row r="1422" spans="1:3" x14ac:dyDescent="0.25">
      <c r="A1422"/>
      <c r="B1422"/>
      <c r="C1422"/>
    </row>
    <row r="1423" spans="1:3" x14ac:dyDescent="0.25">
      <c r="A1423"/>
      <c r="B1423"/>
      <c r="C1423"/>
    </row>
    <row r="1424" spans="1:3" x14ac:dyDescent="0.25">
      <c r="A1424"/>
      <c r="B1424"/>
      <c r="C1424"/>
    </row>
    <row r="1425" spans="1:3" x14ac:dyDescent="0.25">
      <c r="A1425"/>
      <c r="B1425"/>
      <c r="C1425"/>
    </row>
    <row r="1426" spans="1:3" x14ac:dyDescent="0.25">
      <c r="A1426"/>
      <c r="B1426"/>
      <c r="C1426"/>
    </row>
    <row r="1427" spans="1:3" x14ac:dyDescent="0.25">
      <c r="A1427"/>
      <c r="B1427"/>
      <c r="C1427"/>
    </row>
    <row r="1428" spans="1:3" x14ac:dyDescent="0.25">
      <c r="A1428"/>
      <c r="B1428"/>
      <c r="C1428"/>
    </row>
    <row r="1429" spans="1:3" x14ac:dyDescent="0.25">
      <c r="A1429"/>
      <c r="B1429"/>
      <c r="C1429"/>
    </row>
    <row r="1430" spans="1:3" x14ac:dyDescent="0.25">
      <c r="A1430"/>
      <c r="B1430"/>
      <c r="C1430"/>
    </row>
    <row r="1431" spans="1:3" x14ac:dyDescent="0.25">
      <c r="A1431"/>
      <c r="B1431"/>
      <c r="C1431"/>
    </row>
    <row r="1432" spans="1:3" x14ac:dyDescent="0.25">
      <c r="A1432"/>
      <c r="B1432"/>
      <c r="C1432"/>
    </row>
    <row r="1433" spans="1:3" x14ac:dyDescent="0.25">
      <c r="A1433"/>
      <c r="B1433"/>
      <c r="C1433"/>
    </row>
    <row r="1434" spans="1:3" x14ac:dyDescent="0.25">
      <c r="A1434"/>
      <c r="B1434"/>
      <c r="C1434"/>
    </row>
    <row r="1435" spans="1:3" x14ac:dyDescent="0.25">
      <c r="A1435"/>
      <c r="B1435"/>
      <c r="C1435"/>
    </row>
    <row r="1436" spans="1:3" x14ac:dyDescent="0.25">
      <c r="A1436"/>
      <c r="B1436"/>
      <c r="C1436"/>
    </row>
    <row r="1437" spans="1:3" x14ac:dyDescent="0.25">
      <c r="A1437"/>
      <c r="B1437"/>
      <c r="C1437"/>
    </row>
    <row r="1438" spans="1:3" x14ac:dyDescent="0.25">
      <c r="A1438"/>
      <c r="B1438"/>
      <c r="C1438"/>
    </row>
    <row r="1439" spans="1:3" x14ac:dyDescent="0.25">
      <c r="A1439"/>
      <c r="B1439"/>
      <c r="C1439"/>
    </row>
    <row r="1440" spans="1:3" x14ac:dyDescent="0.25">
      <c r="A1440"/>
      <c r="B1440"/>
      <c r="C1440"/>
    </row>
    <row r="1441" spans="1:3" x14ac:dyDescent="0.25">
      <c r="A1441"/>
      <c r="B1441"/>
      <c r="C1441"/>
    </row>
    <row r="1442" spans="1:3" x14ac:dyDescent="0.25">
      <c r="A1442"/>
      <c r="B1442"/>
      <c r="C1442"/>
    </row>
    <row r="1443" spans="1:3" x14ac:dyDescent="0.25">
      <c r="A1443"/>
      <c r="B1443"/>
      <c r="C1443"/>
    </row>
    <row r="1444" spans="1:3" x14ac:dyDescent="0.25">
      <c r="A1444"/>
      <c r="B1444"/>
      <c r="C1444"/>
    </row>
    <row r="1445" spans="1:3" x14ac:dyDescent="0.25">
      <c r="A1445"/>
      <c r="B1445"/>
      <c r="C1445"/>
    </row>
    <row r="1446" spans="1:3" x14ac:dyDescent="0.25">
      <c r="A1446"/>
      <c r="B1446"/>
      <c r="C1446"/>
    </row>
    <row r="1447" spans="1:3" x14ac:dyDescent="0.25">
      <c r="A1447"/>
      <c r="B1447"/>
      <c r="C1447"/>
    </row>
    <row r="1448" spans="1:3" x14ac:dyDescent="0.25">
      <c r="A1448"/>
      <c r="B1448"/>
      <c r="C1448"/>
    </row>
    <row r="1449" spans="1:3" x14ac:dyDescent="0.25">
      <c r="A1449"/>
      <c r="B1449"/>
      <c r="C1449"/>
    </row>
    <row r="1450" spans="1:3" x14ac:dyDescent="0.25">
      <c r="A1450"/>
      <c r="B1450"/>
      <c r="C1450"/>
    </row>
    <row r="1451" spans="1:3" x14ac:dyDescent="0.25">
      <c r="A1451"/>
      <c r="B1451"/>
      <c r="C1451"/>
    </row>
    <row r="1452" spans="1:3" x14ac:dyDescent="0.25">
      <c r="A1452"/>
      <c r="B1452"/>
      <c r="C1452"/>
    </row>
    <row r="1453" spans="1:3" x14ac:dyDescent="0.25">
      <c r="A1453"/>
      <c r="B1453"/>
      <c r="C1453"/>
    </row>
    <row r="1454" spans="1:3" x14ac:dyDescent="0.25">
      <c r="A1454"/>
      <c r="B1454"/>
      <c r="C1454"/>
    </row>
    <row r="1455" spans="1:3" x14ac:dyDescent="0.25">
      <c r="A1455"/>
      <c r="B1455"/>
      <c r="C1455"/>
    </row>
    <row r="1456" spans="1:3" x14ac:dyDescent="0.25">
      <c r="A1456"/>
      <c r="B1456"/>
      <c r="C1456"/>
    </row>
    <row r="1457" spans="1:3" x14ac:dyDescent="0.25">
      <c r="A1457"/>
      <c r="B1457"/>
      <c r="C1457"/>
    </row>
    <row r="1458" spans="1:3" x14ac:dyDescent="0.25">
      <c r="A1458"/>
      <c r="B1458"/>
      <c r="C1458"/>
    </row>
    <row r="1459" spans="1:3" x14ac:dyDescent="0.25">
      <c r="A1459"/>
      <c r="B1459"/>
      <c r="C1459"/>
    </row>
    <row r="1460" spans="1:3" x14ac:dyDescent="0.25">
      <c r="A1460"/>
      <c r="B1460"/>
      <c r="C1460"/>
    </row>
    <row r="1461" spans="1:3" x14ac:dyDescent="0.25">
      <c r="A1461"/>
      <c r="B1461"/>
      <c r="C1461"/>
    </row>
    <row r="1462" spans="1:3" x14ac:dyDescent="0.25">
      <c r="A1462"/>
      <c r="B1462"/>
      <c r="C1462"/>
    </row>
    <row r="1463" spans="1:3" x14ac:dyDescent="0.25">
      <c r="A1463"/>
      <c r="B1463"/>
      <c r="C1463"/>
    </row>
    <row r="1464" spans="1:3" x14ac:dyDescent="0.25">
      <c r="A1464"/>
      <c r="B1464"/>
      <c r="C1464"/>
    </row>
    <row r="1465" spans="1:3" x14ac:dyDescent="0.25">
      <c r="A1465"/>
      <c r="B1465"/>
      <c r="C1465"/>
    </row>
    <row r="1466" spans="1:3" x14ac:dyDescent="0.25">
      <c r="A1466"/>
      <c r="B1466"/>
      <c r="C1466"/>
    </row>
    <row r="1467" spans="1:3" x14ac:dyDescent="0.25">
      <c r="A1467"/>
      <c r="B1467"/>
      <c r="C1467"/>
    </row>
    <row r="1468" spans="1:3" x14ac:dyDescent="0.25">
      <c r="A1468"/>
      <c r="B1468"/>
      <c r="C1468"/>
    </row>
    <row r="1469" spans="1:3" x14ac:dyDescent="0.25">
      <c r="A1469"/>
      <c r="B1469"/>
      <c r="C1469"/>
    </row>
    <row r="1470" spans="1:3" x14ac:dyDescent="0.25">
      <c r="A1470"/>
      <c r="B1470"/>
      <c r="C1470"/>
    </row>
    <row r="1471" spans="1:3" x14ac:dyDescent="0.25">
      <c r="A1471"/>
      <c r="B1471"/>
      <c r="C1471"/>
    </row>
    <row r="1472" spans="1:3" x14ac:dyDescent="0.25">
      <c r="A1472"/>
      <c r="B1472"/>
      <c r="C1472"/>
    </row>
    <row r="1473" spans="1:3" x14ac:dyDescent="0.25">
      <c r="A1473"/>
      <c r="B1473"/>
      <c r="C1473"/>
    </row>
    <row r="1474" spans="1:3" x14ac:dyDescent="0.25">
      <c r="A1474"/>
      <c r="B1474"/>
      <c r="C1474"/>
    </row>
    <row r="1475" spans="1:3" x14ac:dyDescent="0.25">
      <c r="A1475"/>
      <c r="B1475"/>
      <c r="C1475"/>
    </row>
    <row r="1476" spans="1:3" x14ac:dyDescent="0.25">
      <c r="A1476"/>
      <c r="B1476"/>
      <c r="C1476"/>
    </row>
    <row r="1477" spans="1:3" x14ac:dyDescent="0.25">
      <c r="A1477"/>
      <c r="B1477"/>
      <c r="C1477"/>
    </row>
    <row r="1478" spans="1:3" x14ac:dyDescent="0.25">
      <c r="A1478"/>
      <c r="B1478"/>
      <c r="C1478"/>
    </row>
    <row r="1479" spans="1:3" x14ac:dyDescent="0.25">
      <c r="A1479"/>
      <c r="B1479"/>
      <c r="C1479"/>
    </row>
    <row r="1480" spans="1:3" x14ac:dyDescent="0.25">
      <c r="A1480"/>
      <c r="B1480"/>
      <c r="C1480"/>
    </row>
    <row r="1481" spans="1:3" x14ac:dyDescent="0.25">
      <c r="A1481"/>
      <c r="B1481"/>
      <c r="C1481"/>
    </row>
    <row r="1482" spans="1:3" x14ac:dyDescent="0.25">
      <c r="A1482"/>
      <c r="B1482"/>
      <c r="C1482"/>
    </row>
    <row r="1483" spans="1:3" x14ac:dyDescent="0.25">
      <c r="A1483"/>
      <c r="B1483"/>
      <c r="C1483"/>
    </row>
    <row r="1484" spans="1:3" x14ac:dyDescent="0.25">
      <c r="A1484"/>
      <c r="B1484"/>
      <c r="C1484"/>
    </row>
    <row r="1485" spans="1:3" x14ac:dyDescent="0.25">
      <c r="A1485"/>
      <c r="B1485"/>
      <c r="C1485"/>
    </row>
    <row r="1486" spans="1:3" x14ac:dyDescent="0.25">
      <c r="A1486"/>
      <c r="B1486"/>
      <c r="C1486"/>
    </row>
    <row r="1487" spans="1:3" x14ac:dyDescent="0.25">
      <c r="A1487"/>
      <c r="B1487"/>
      <c r="C1487"/>
    </row>
    <row r="1488" spans="1:3" x14ac:dyDescent="0.25">
      <c r="A1488"/>
      <c r="B1488"/>
      <c r="C1488"/>
    </row>
    <row r="1489" spans="1:3" x14ac:dyDescent="0.25">
      <c r="A1489"/>
      <c r="B1489"/>
      <c r="C1489"/>
    </row>
    <row r="1490" spans="1:3" x14ac:dyDescent="0.25">
      <c r="A1490"/>
      <c r="B1490"/>
      <c r="C1490"/>
    </row>
    <row r="1491" spans="1:3" x14ac:dyDescent="0.25">
      <c r="A1491"/>
      <c r="B1491"/>
      <c r="C1491"/>
    </row>
    <row r="1492" spans="1:3" x14ac:dyDescent="0.25">
      <c r="A1492"/>
      <c r="B1492"/>
      <c r="C1492"/>
    </row>
    <row r="1493" spans="1:3" x14ac:dyDescent="0.25">
      <c r="A1493"/>
      <c r="B1493"/>
      <c r="C1493"/>
    </row>
    <row r="1494" spans="1:3" x14ac:dyDescent="0.25">
      <c r="A1494"/>
      <c r="B1494"/>
      <c r="C1494"/>
    </row>
    <row r="1495" spans="1:3" x14ac:dyDescent="0.25">
      <c r="A1495"/>
      <c r="B1495"/>
      <c r="C1495"/>
    </row>
    <row r="1496" spans="1:3" x14ac:dyDescent="0.25">
      <c r="A1496"/>
      <c r="B1496"/>
      <c r="C1496"/>
    </row>
    <row r="1497" spans="1:3" x14ac:dyDescent="0.25">
      <c r="A1497"/>
      <c r="B1497"/>
      <c r="C1497"/>
    </row>
    <row r="1498" spans="1:3" x14ac:dyDescent="0.25">
      <c r="A1498"/>
      <c r="B1498"/>
      <c r="C1498"/>
    </row>
    <row r="1499" spans="1:3" x14ac:dyDescent="0.25">
      <c r="A1499"/>
      <c r="B1499"/>
      <c r="C1499"/>
    </row>
    <row r="1500" spans="1:3" x14ac:dyDescent="0.25">
      <c r="A1500"/>
      <c r="B1500"/>
      <c r="C1500"/>
    </row>
    <row r="1501" spans="1:3" x14ac:dyDescent="0.25">
      <c r="A1501"/>
      <c r="B1501"/>
      <c r="C1501"/>
    </row>
    <row r="1502" spans="1:3" x14ac:dyDescent="0.25">
      <c r="A1502"/>
      <c r="B1502"/>
      <c r="C1502"/>
    </row>
    <row r="1503" spans="1:3" x14ac:dyDescent="0.25">
      <c r="A1503"/>
      <c r="B1503"/>
      <c r="C1503"/>
    </row>
    <row r="1504" spans="1:3" x14ac:dyDescent="0.25">
      <c r="A1504"/>
      <c r="B1504"/>
      <c r="C1504"/>
    </row>
    <row r="1505" spans="1:3" x14ac:dyDescent="0.25">
      <c r="A1505"/>
      <c r="B1505"/>
      <c r="C1505"/>
    </row>
    <row r="1506" spans="1:3" x14ac:dyDescent="0.25">
      <c r="A1506"/>
      <c r="B1506"/>
      <c r="C1506"/>
    </row>
    <row r="1507" spans="1:3" x14ac:dyDescent="0.25">
      <c r="A1507"/>
      <c r="B1507"/>
      <c r="C1507"/>
    </row>
    <row r="1508" spans="1:3" x14ac:dyDescent="0.25">
      <c r="A1508"/>
      <c r="B1508"/>
      <c r="C1508"/>
    </row>
    <row r="1509" spans="1:3" x14ac:dyDescent="0.25">
      <c r="A1509"/>
      <c r="B1509"/>
      <c r="C1509"/>
    </row>
    <row r="1510" spans="1:3" x14ac:dyDescent="0.25">
      <c r="A1510"/>
      <c r="B1510"/>
      <c r="C1510"/>
    </row>
    <row r="1511" spans="1:3" x14ac:dyDescent="0.25">
      <c r="A1511"/>
      <c r="B1511"/>
      <c r="C1511"/>
    </row>
    <row r="1512" spans="1:3" x14ac:dyDescent="0.25">
      <c r="A1512"/>
      <c r="B1512"/>
      <c r="C1512"/>
    </row>
    <row r="1513" spans="1:3" x14ac:dyDescent="0.25">
      <c r="A1513"/>
      <c r="B1513"/>
      <c r="C1513"/>
    </row>
    <row r="1514" spans="1:3" x14ac:dyDescent="0.25">
      <c r="A1514"/>
      <c r="B1514"/>
      <c r="C1514"/>
    </row>
    <row r="1515" spans="1:3" x14ac:dyDescent="0.25">
      <c r="A1515"/>
      <c r="B1515"/>
      <c r="C1515"/>
    </row>
    <row r="1516" spans="1:3" x14ac:dyDescent="0.25">
      <c r="A1516"/>
      <c r="B1516"/>
      <c r="C1516"/>
    </row>
    <row r="1517" spans="1:3" x14ac:dyDescent="0.25">
      <c r="A1517"/>
      <c r="B1517"/>
      <c r="C1517"/>
    </row>
    <row r="1518" spans="1:3" x14ac:dyDescent="0.25">
      <c r="A1518"/>
      <c r="B1518"/>
      <c r="C1518"/>
    </row>
    <row r="1519" spans="1:3" x14ac:dyDescent="0.25">
      <c r="A1519"/>
      <c r="B1519"/>
      <c r="C1519"/>
    </row>
    <row r="1520" spans="1:3" x14ac:dyDescent="0.25">
      <c r="A1520"/>
      <c r="B1520"/>
      <c r="C1520"/>
    </row>
    <row r="1521" spans="1:3" x14ac:dyDescent="0.25">
      <c r="A1521"/>
      <c r="B1521"/>
      <c r="C1521"/>
    </row>
    <row r="1522" spans="1:3" x14ac:dyDescent="0.25">
      <c r="A1522"/>
      <c r="B1522"/>
      <c r="C1522"/>
    </row>
    <row r="1523" spans="1:3" x14ac:dyDescent="0.25">
      <c r="A1523"/>
      <c r="B1523"/>
      <c r="C1523"/>
    </row>
    <row r="1524" spans="1:3" x14ac:dyDescent="0.25">
      <c r="A1524"/>
      <c r="B1524"/>
      <c r="C1524"/>
    </row>
    <row r="1525" spans="1:3" x14ac:dyDescent="0.25">
      <c r="A1525"/>
      <c r="B1525"/>
      <c r="C1525"/>
    </row>
    <row r="1526" spans="1:3" x14ac:dyDescent="0.25">
      <c r="A1526"/>
      <c r="B1526"/>
      <c r="C1526"/>
    </row>
    <row r="1527" spans="1:3" x14ac:dyDescent="0.25">
      <c r="A1527"/>
      <c r="B1527"/>
      <c r="C1527"/>
    </row>
    <row r="1528" spans="1:3" x14ac:dyDescent="0.25">
      <c r="A1528"/>
      <c r="B1528"/>
      <c r="C1528"/>
    </row>
    <row r="1529" spans="1:3" x14ac:dyDescent="0.25">
      <c r="A1529"/>
      <c r="B1529"/>
      <c r="C1529"/>
    </row>
    <row r="1530" spans="1:3" x14ac:dyDescent="0.25">
      <c r="A1530"/>
      <c r="B1530"/>
      <c r="C1530"/>
    </row>
    <row r="1531" spans="1:3" x14ac:dyDescent="0.25">
      <c r="A1531"/>
      <c r="B1531"/>
      <c r="C1531"/>
    </row>
    <row r="1532" spans="1:3" x14ac:dyDescent="0.25">
      <c r="A1532"/>
      <c r="B1532"/>
      <c r="C1532"/>
    </row>
    <row r="1533" spans="1:3" x14ac:dyDescent="0.25">
      <c r="A1533"/>
      <c r="B1533"/>
      <c r="C1533"/>
    </row>
    <row r="1534" spans="1:3" x14ac:dyDescent="0.25">
      <c r="A1534"/>
      <c r="B1534"/>
      <c r="C1534"/>
    </row>
    <row r="1535" spans="1:3" x14ac:dyDescent="0.25">
      <c r="A1535"/>
      <c r="B1535"/>
      <c r="C1535"/>
    </row>
    <row r="1536" spans="1:3" x14ac:dyDescent="0.25">
      <c r="A1536"/>
      <c r="B1536"/>
      <c r="C1536"/>
    </row>
    <row r="1537" spans="1:3" x14ac:dyDescent="0.25">
      <c r="A1537"/>
      <c r="B1537"/>
      <c r="C1537"/>
    </row>
    <row r="1538" spans="1:3" x14ac:dyDescent="0.25">
      <c r="A1538"/>
      <c r="B1538"/>
      <c r="C1538"/>
    </row>
    <row r="1539" spans="1:3" x14ac:dyDescent="0.25">
      <c r="A1539"/>
      <c r="B1539"/>
      <c r="C1539"/>
    </row>
    <row r="1540" spans="1:3" x14ac:dyDescent="0.25">
      <c r="A1540"/>
      <c r="B1540"/>
      <c r="C1540"/>
    </row>
    <row r="1541" spans="1:3" x14ac:dyDescent="0.25">
      <c r="A1541"/>
      <c r="B1541"/>
      <c r="C1541"/>
    </row>
    <row r="1542" spans="1:3" x14ac:dyDescent="0.25">
      <c r="A1542"/>
      <c r="B1542"/>
      <c r="C1542"/>
    </row>
    <row r="1543" spans="1:3" x14ac:dyDescent="0.25">
      <c r="A1543"/>
      <c r="B1543"/>
      <c r="C1543"/>
    </row>
    <row r="1544" spans="1:3" x14ac:dyDescent="0.25">
      <c r="A1544"/>
      <c r="B1544"/>
      <c r="C1544"/>
    </row>
    <row r="1545" spans="1:3" x14ac:dyDescent="0.25">
      <c r="A1545"/>
      <c r="B1545"/>
      <c r="C1545"/>
    </row>
    <row r="1546" spans="1:3" x14ac:dyDescent="0.25">
      <c r="A1546"/>
      <c r="B1546"/>
      <c r="C1546"/>
    </row>
    <row r="1547" spans="1:3" x14ac:dyDescent="0.25">
      <c r="A1547"/>
      <c r="B1547"/>
      <c r="C1547"/>
    </row>
    <row r="1548" spans="1:3" x14ac:dyDescent="0.25">
      <c r="A1548"/>
      <c r="B1548"/>
      <c r="C1548"/>
    </row>
    <row r="1549" spans="1:3" x14ac:dyDescent="0.25">
      <c r="A1549"/>
      <c r="B1549"/>
      <c r="C1549"/>
    </row>
    <row r="1550" spans="1:3" x14ac:dyDescent="0.25">
      <c r="A1550"/>
      <c r="B1550"/>
      <c r="C1550"/>
    </row>
    <row r="1551" spans="1:3" x14ac:dyDescent="0.25">
      <c r="A1551"/>
      <c r="B1551"/>
      <c r="C1551"/>
    </row>
    <row r="1552" spans="1:3" x14ac:dyDescent="0.25">
      <c r="A1552"/>
      <c r="B1552"/>
      <c r="C1552"/>
    </row>
    <row r="1553" spans="1:3" x14ac:dyDescent="0.25">
      <c r="A1553"/>
      <c r="B1553"/>
      <c r="C1553"/>
    </row>
    <row r="1554" spans="1:3" x14ac:dyDescent="0.25">
      <c r="A1554"/>
      <c r="B1554"/>
      <c r="C1554"/>
    </row>
    <row r="1555" spans="1:3" x14ac:dyDescent="0.25">
      <c r="A1555"/>
      <c r="B1555"/>
      <c r="C1555"/>
    </row>
    <row r="1556" spans="1:3" x14ac:dyDescent="0.25">
      <c r="A1556"/>
      <c r="B1556"/>
      <c r="C1556"/>
    </row>
    <row r="1557" spans="1:3" x14ac:dyDescent="0.25">
      <c r="A1557"/>
      <c r="B1557"/>
      <c r="C1557"/>
    </row>
    <row r="1558" spans="1:3" x14ac:dyDescent="0.25">
      <c r="A1558"/>
      <c r="B1558"/>
      <c r="C1558"/>
    </row>
    <row r="1559" spans="1:3" x14ac:dyDescent="0.25">
      <c r="A1559"/>
      <c r="B1559"/>
      <c r="C1559"/>
    </row>
    <row r="1560" spans="1:3" x14ac:dyDescent="0.25">
      <c r="A1560"/>
      <c r="B1560"/>
      <c r="C1560"/>
    </row>
    <row r="1561" spans="1:3" x14ac:dyDescent="0.25">
      <c r="A1561"/>
      <c r="B1561"/>
      <c r="C1561"/>
    </row>
    <row r="1562" spans="1:3" x14ac:dyDescent="0.25">
      <c r="A1562"/>
      <c r="B1562"/>
      <c r="C1562"/>
    </row>
    <row r="1563" spans="1:3" x14ac:dyDescent="0.25">
      <c r="A1563"/>
      <c r="B1563"/>
      <c r="C1563"/>
    </row>
    <row r="1564" spans="1:3" x14ac:dyDescent="0.25">
      <c r="A1564"/>
      <c r="B1564"/>
      <c r="C1564"/>
    </row>
    <row r="1565" spans="1:3" x14ac:dyDescent="0.25">
      <c r="A1565"/>
      <c r="B1565"/>
      <c r="C1565"/>
    </row>
    <row r="1566" spans="1:3" x14ac:dyDescent="0.25">
      <c r="A1566"/>
      <c r="B1566"/>
      <c r="C1566"/>
    </row>
    <row r="1567" spans="1:3" x14ac:dyDescent="0.25">
      <c r="A1567"/>
      <c r="B1567"/>
      <c r="C1567"/>
    </row>
    <row r="1568" spans="1:3" x14ac:dyDescent="0.25">
      <c r="A1568"/>
      <c r="B1568"/>
      <c r="C1568"/>
    </row>
    <row r="1569" spans="1:3" x14ac:dyDescent="0.25">
      <c r="A1569"/>
      <c r="B1569"/>
      <c r="C1569"/>
    </row>
    <row r="1570" spans="1:3" x14ac:dyDescent="0.25">
      <c r="A1570"/>
      <c r="B1570"/>
      <c r="C1570"/>
    </row>
    <row r="1571" spans="1:3" x14ac:dyDescent="0.25">
      <c r="A1571"/>
      <c r="B1571"/>
      <c r="C1571"/>
    </row>
    <row r="1572" spans="1:3" x14ac:dyDescent="0.25">
      <c r="A1572"/>
      <c r="B1572"/>
      <c r="C1572"/>
    </row>
    <row r="1573" spans="1:3" x14ac:dyDescent="0.25">
      <c r="A1573"/>
      <c r="B1573"/>
      <c r="C1573"/>
    </row>
    <row r="1574" spans="1:3" x14ac:dyDescent="0.25">
      <c r="A1574"/>
      <c r="B1574"/>
      <c r="C1574"/>
    </row>
    <row r="1575" spans="1:3" x14ac:dyDescent="0.25">
      <c r="A1575"/>
      <c r="B1575"/>
      <c r="C1575"/>
    </row>
    <row r="1576" spans="1:3" x14ac:dyDescent="0.25">
      <c r="A1576"/>
      <c r="B1576"/>
      <c r="C1576"/>
    </row>
    <row r="1577" spans="1:3" x14ac:dyDescent="0.25">
      <c r="A1577"/>
      <c r="B1577"/>
      <c r="C1577"/>
    </row>
    <row r="1578" spans="1:3" x14ac:dyDescent="0.25">
      <c r="A1578"/>
      <c r="B1578"/>
      <c r="C1578"/>
    </row>
    <row r="1579" spans="1:3" x14ac:dyDescent="0.25">
      <c r="A1579"/>
      <c r="B1579"/>
      <c r="C1579"/>
    </row>
    <row r="1580" spans="1:3" x14ac:dyDescent="0.25">
      <c r="A1580"/>
      <c r="B1580"/>
      <c r="C1580"/>
    </row>
    <row r="1581" spans="1:3" x14ac:dyDescent="0.25">
      <c r="A1581"/>
      <c r="B1581"/>
      <c r="C1581"/>
    </row>
    <row r="1582" spans="1:3" x14ac:dyDescent="0.25">
      <c r="A1582"/>
      <c r="B1582"/>
      <c r="C1582"/>
    </row>
    <row r="1583" spans="1:3" x14ac:dyDescent="0.25">
      <c r="A1583"/>
      <c r="B1583"/>
      <c r="C1583"/>
    </row>
    <row r="1584" spans="1:3" x14ac:dyDescent="0.25">
      <c r="A1584"/>
      <c r="B1584"/>
      <c r="C1584"/>
    </row>
    <row r="1585" spans="1:3" x14ac:dyDescent="0.25">
      <c r="A1585"/>
      <c r="B1585"/>
      <c r="C1585"/>
    </row>
    <row r="1586" spans="1:3" x14ac:dyDescent="0.25">
      <c r="A1586"/>
      <c r="B1586"/>
      <c r="C1586"/>
    </row>
    <row r="1587" spans="1:3" x14ac:dyDescent="0.25">
      <c r="A1587"/>
      <c r="B1587"/>
      <c r="C1587"/>
    </row>
    <row r="1588" spans="1:3" x14ac:dyDescent="0.25">
      <c r="A1588"/>
      <c r="B1588"/>
      <c r="C1588"/>
    </row>
    <row r="1589" spans="1:3" x14ac:dyDescent="0.25">
      <c r="A1589"/>
      <c r="B1589"/>
      <c r="C1589"/>
    </row>
    <row r="1590" spans="1:3" x14ac:dyDescent="0.25">
      <c r="A1590"/>
      <c r="B1590"/>
      <c r="C1590"/>
    </row>
    <row r="1591" spans="1:3" x14ac:dyDescent="0.25">
      <c r="A1591"/>
      <c r="B1591"/>
      <c r="C1591"/>
    </row>
    <row r="1592" spans="1:3" x14ac:dyDescent="0.25">
      <c r="A1592"/>
      <c r="B1592"/>
      <c r="C1592"/>
    </row>
    <row r="1593" spans="1:3" x14ac:dyDescent="0.25">
      <c r="A1593"/>
      <c r="B1593"/>
      <c r="C1593"/>
    </row>
    <row r="1594" spans="1:3" x14ac:dyDescent="0.25">
      <c r="A1594"/>
      <c r="B1594"/>
      <c r="C1594"/>
    </row>
    <row r="1595" spans="1:3" x14ac:dyDescent="0.25">
      <c r="A1595"/>
      <c r="B1595"/>
      <c r="C1595"/>
    </row>
    <row r="1596" spans="1:3" x14ac:dyDescent="0.25">
      <c r="A1596"/>
      <c r="B1596"/>
      <c r="C1596"/>
    </row>
    <row r="1597" spans="1:3" x14ac:dyDescent="0.25">
      <c r="A1597"/>
      <c r="B1597"/>
      <c r="C1597"/>
    </row>
    <row r="1598" spans="1:3" x14ac:dyDescent="0.25">
      <c r="A1598"/>
      <c r="B1598"/>
      <c r="C1598"/>
    </row>
    <row r="1599" spans="1:3" x14ac:dyDescent="0.25">
      <c r="A1599"/>
      <c r="B1599"/>
      <c r="C1599"/>
    </row>
    <row r="1600" spans="1:3" x14ac:dyDescent="0.25">
      <c r="A1600"/>
      <c r="B1600"/>
      <c r="C1600"/>
    </row>
    <row r="1601" spans="1:3" x14ac:dyDescent="0.25">
      <c r="A1601"/>
      <c r="B1601"/>
      <c r="C1601"/>
    </row>
    <row r="1602" spans="1:3" x14ac:dyDescent="0.25">
      <c r="A1602"/>
      <c r="B1602"/>
      <c r="C1602"/>
    </row>
    <row r="1603" spans="1:3" x14ac:dyDescent="0.25">
      <c r="A1603"/>
      <c r="B1603"/>
      <c r="C1603"/>
    </row>
    <row r="1604" spans="1:3" x14ac:dyDescent="0.25">
      <c r="A1604"/>
      <c r="B1604"/>
      <c r="C1604"/>
    </row>
    <row r="1605" spans="1:3" x14ac:dyDescent="0.25">
      <c r="A1605"/>
      <c r="B1605"/>
      <c r="C1605"/>
    </row>
    <row r="1606" spans="1:3" x14ac:dyDescent="0.25">
      <c r="A1606"/>
      <c r="B1606"/>
      <c r="C1606"/>
    </row>
    <row r="1607" spans="1:3" x14ac:dyDescent="0.25">
      <c r="A1607"/>
      <c r="B1607"/>
      <c r="C1607"/>
    </row>
    <row r="1608" spans="1:3" x14ac:dyDescent="0.25">
      <c r="A1608"/>
      <c r="B1608"/>
      <c r="C1608"/>
    </row>
    <row r="1609" spans="1:3" x14ac:dyDescent="0.25">
      <c r="A1609"/>
      <c r="B1609"/>
      <c r="C1609"/>
    </row>
    <row r="1610" spans="1:3" x14ac:dyDescent="0.25">
      <c r="A1610"/>
      <c r="B1610"/>
      <c r="C1610"/>
    </row>
    <row r="1611" spans="1:3" x14ac:dyDescent="0.25">
      <c r="A1611"/>
      <c r="B1611"/>
      <c r="C1611"/>
    </row>
    <row r="1612" spans="1:3" x14ac:dyDescent="0.25">
      <c r="A1612"/>
      <c r="B1612"/>
      <c r="C1612"/>
    </row>
    <row r="1613" spans="1:3" x14ac:dyDescent="0.25">
      <c r="A1613"/>
      <c r="B1613"/>
      <c r="C1613"/>
    </row>
    <row r="1614" spans="1:3" x14ac:dyDescent="0.25">
      <c r="A1614"/>
      <c r="B1614"/>
      <c r="C1614"/>
    </row>
    <row r="1615" spans="1:3" x14ac:dyDescent="0.25">
      <c r="A1615"/>
      <c r="B1615"/>
      <c r="C1615"/>
    </row>
    <row r="1616" spans="1:3" x14ac:dyDescent="0.25">
      <c r="A1616"/>
      <c r="B1616"/>
      <c r="C1616"/>
    </row>
    <row r="1617" spans="1:3" x14ac:dyDescent="0.25">
      <c r="A1617"/>
      <c r="B1617"/>
      <c r="C1617"/>
    </row>
    <row r="1618" spans="1:3" x14ac:dyDescent="0.25">
      <c r="A1618"/>
      <c r="B1618"/>
      <c r="C1618"/>
    </row>
    <row r="1619" spans="1:3" x14ac:dyDescent="0.25">
      <c r="A1619"/>
      <c r="B1619"/>
      <c r="C1619"/>
    </row>
    <row r="1620" spans="1:3" x14ac:dyDescent="0.25">
      <c r="A1620"/>
      <c r="B1620"/>
      <c r="C1620"/>
    </row>
    <row r="1621" spans="1:3" x14ac:dyDescent="0.25">
      <c r="A1621"/>
      <c r="B1621"/>
      <c r="C1621"/>
    </row>
    <row r="1622" spans="1:3" x14ac:dyDescent="0.25">
      <c r="A1622"/>
      <c r="B1622"/>
      <c r="C1622"/>
    </row>
    <row r="1623" spans="1:3" x14ac:dyDescent="0.25">
      <c r="A1623"/>
      <c r="B1623"/>
      <c r="C1623"/>
    </row>
    <row r="1624" spans="1:3" x14ac:dyDescent="0.25">
      <c r="A1624"/>
      <c r="B1624"/>
      <c r="C1624"/>
    </row>
    <row r="1625" spans="1:3" x14ac:dyDescent="0.25">
      <c r="A1625"/>
      <c r="B1625"/>
      <c r="C1625"/>
    </row>
    <row r="1626" spans="1:3" x14ac:dyDescent="0.25">
      <c r="A1626"/>
      <c r="B1626"/>
      <c r="C1626"/>
    </row>
    <row r="1627" spans="1:3" x14ac:dyDescent="0.25">
      <c r="A1627"/>
      <c r="B1627"/>
      <c r="C1627"/>
    </row>
    <row r="1628" spans="1:3" x14ac:dyDescent="0.25">
      <c r="A1628"/>
      <c r="B1628"/>
      <c r="C1628"/>
    </row>
    <row r="1629" spans="1:3" x14ac:dyDescent="0.25">
      <c r="A1629"/>
      <c r="B1629"/>
      <c r="C1629"/>
    </row>
    <row r="1630" spans="1:3" x14ac:dyDescent="0.25">
      <c r="A1630"/>
      <c r="B1630"/>
      <c r="C1630"/>
    </row>
    <row r="1631" spans="1:3" x14ac:dyDescent="0.25">
      <c r="A1631"/>
      <c r="B1631"/>
      <c r="C1631"/>
    </row>
    <row r="1632" spans="1:3" x14ac:dyDescent="0.25">
      <c r="A1632"/>
      <c r="B1632"/>
      <c r="C1632"/>
    </row>
    <row r="1633" spans="1:3" x14ac:dyDescent="0.25">
      <c r="A1633"/>
      <c r="B1633"/>
      <c r="C1633"/>
    </row>
    <row r="1634" spans="1:3" x14ac:dyDescent="0.25">
      <c r="A1634"/>
      <c r="B1634"/>
      <c r="C1634"/>
    </row>
    <row r="1635" spans="1:3" x14ac:dyDescent="0.25">
      <c r="A1635"/>
      <c r="B1635"/>
      <c r="C1635"/>
    </row>
    <row r="1636" spans="1:3" x14ac:dyDescent="0.25">
      <c r="A1636"/>
      <c r="B1636"/>
      <c r="C1636"/>
    </row>
    <row r="1637" spans="1:3" x14ac:dyDescent="0.25">
      <c r="A1637"/>
      <c r="B1637"/>
      <c r="C1637"/>
    </row>
    <row r="1638" spans="1:3" x14ac:dyDescent="0.25">
      <c r="A1638"/>
      <c r="B1638"/>
      <c r="C1638"/>
    </row>
    <row r="1639" spans="1:3" x14ac:dyDescent="0.25">
      <c r="A1639"/>
      <c r="B1639"/>
      <c r="C1639"/>
    </row>
    <row r="1640" spans="1:3" x14ac:dyDescent="0.25">
      <c r="A1640"/>
      <c r="B1640"/>
      <c r="C1640"/>
    </row>
    <row r="1641" spans="1:3" x14ac:dyDescent="0.25">
      <c r="A1641"/>
      <c r="B1641"/>
      <c r="C1641"/>
    </row>
    <row r="1642" spans="1:3" x14ac:dyDescent="0.25">
      <c r="A1642"/>
      <c r="B1642"/>
      <c r="C1642"/>
    </row>
    <row r="1643" spans="1:3" x14ac:dyDescent="0.25">
      <c r="A1643"/>
      <c r="B1643"/>
      <c r="C1643"/>
    </row>
    <row r="1644" spans="1:3" x14ac:dyDescent="0.25">
      <c r="A1644"/>
      <c r="B1644"/>
      <c r="C1644"/>
    </row>
    <row r="1645" spans="1:3" x14ac:dyDescent="0.25">
      <c r="A1645"/>
      <c r="B1645"/>
      <c r="C1645"/>
    </row>
    <row r="1646" spans="1:3" x14ac:dyDescent="0.25">
      <c r="A1646"/>
      <c r="B1646"/>
      <c r="C1646"/>
    </row>
    <row r="1647" spans="1:3" x14ac:dyDescent="0.25">
      <c r="A1647"/>
      <c r="B1647"/>
      <c r="C1647"/>
    </row>
    <row r="1648" spans="1:3" x14ac:dyDescent="0.25">
      <c r="A1648"/>
      <c r="B1648"/>
      <c r="C1648"/>
    </row>
    <row r="1649" spans="1:3" x14ac:dyDescent="0.25">
      <c r="A1649"/>
      <c r="B1649"/>
      <c r="C1649"/>
    </row>
    <row r="1650" spans="1:3" x14ac:dyDescent="0.25">
      <c r="A1650"/>
      <c r="B1650"/>
      <c r="C1650"/>
    </row>
    <row r="1651" spans="1:3" x14ac:dyDescent="0.25">
      <c r="A1651"/>
      <c r="B1651"/>
      <c r="C1651"/>
    </row>
    <row r="1652" spans="1:3" x14ac:dyDescent="0.25">
      <c r="A1652"/>
      <c r="B1652"/>
      <c r="C1652"/>
    </row>
    <row r="1653" spans="1:3" x14ac:dyDescent="0.25">
      <c r="A1653"/>
      <c r="B1653"/>
      <c r="C1653"/>
    </row>
    <row r="1654" spans="1:3" x14ac:dyDescent="0.25">
      <c r="A1654"/>
      <c r="B1654"/>
      <c r="C1654"/>
    </row>
    <row r="1655" spans="1:3" x14ac:dyDescent="0.25">
      <c r="A1655"/>
      <c r="B1655"/>
      <c r="C1655"/>
    </row>
    <row r="1656" spans="1:3" x14ac:dyDescent="0.25">
      <c r="A1656"/>
      <c r="B1656"/>
      <c r="C1656"/>
    </row>
    <row r="1657" spans="1:3" x14ac:dyDescent="0.25">
      <c r="A1657"/>
      <c r="B1657"/>
      <c r="C1657"/>
    </row>
    <row r="1658" spans="1:3" x14ac:dyDescent="0.25">
      <c r="A1658"/>
      <c r="B1658"/>
      <c r="C1658"/>
    </row>
    <row r="1659" spans="1:3" x14ac:dyDescent="0.25">
      <c r="A1659"/>
      <c r="B1659"/>
      <c r="C1659"/>
    </row>
    <row r="1660" spans="1:3" x14ac:dyDescent="0.25">
      <c r="A1660"/>
      <c r="B1660"/>
      <c r="C1660"/>
    </row>
    <row r="1661" spans="1:3" x14ac:dyDescent="0.25">
      <c r="A1661"/>
      <c r="B1661"/>
      <c r="C1661"/>
    </row>
    <row r="1662" spans="1:3" x14ac:dyDescent="0.25">
      <c r="A1662"/>
      <c r="B1662"/>
      <c r="C1662"/>
    </row>
    <row r="1663" spans="1:3" x14ac:dyDescent="0.25">
      <c r="A1663"/>
      <c r="B1663"/>
      <c r="C1663"/>
    </row>
    <row r="1664" spans="1:3" x14ac:dyDescent="0.25">
      <c r="A1664"/>
      <c r="B1664"/>
      <c r="C1664"/>
    </row>
    <row r="1665" spans="1:3" x14ac:dyDescent="0.25">
      <c r="A1665"/>
      <c r="B1665"/>
      <c r="C1665"/>
    </row>
    <row r="1666" spans="1:3" x14ac:dyDescent="0.25">
      <c r="A1666"/>
      <c r="B1666"/>
      <c r="C1666"/>
    </row>
    <row r="1667" spans="1:3" x14ac:dyDescent="0.25">
      <c r="A1667"/>
      <c r="B1667"/>
      <c r="C1667"/>
    </row>
    <row r="1668" spans="1:3" x14ac:dyDescent="0.25">
      <c r="A1668"/>
      <c r="B1668"/>
      <c r="C1668"/>
    </row>
    <row r="1669" spans="1:3" x14ac:dyDescent="0.25">
      <c r="A1669"/>
      <c r="B1669"/>
      <c r="C1669"/>
    </row>
    <row r="1670" spans="1:3" x14ac:dyDescent="0.25">
      <c r="A1670"/>
      <c r="B1670"/>
      <c r="C1670"/>
    </row>
    <row r="1671" spans="1:3" x14ac:dyDescent="0.25">
      <c r="A1671"/>
      <c r="B1671"/>
      <c r="C1671"/>
    </row>
    <row r="1672" spans="1:3" x14ac:dyDescent="0.25">
      <c r="A1672"/>
      <c r="B1672"/>
      <c r="C1672"/>
    </row>
    <row r="1673" spans="1:3" x14ac:dyDescent="0.25">
      <c r="A1673"/>
      <c r="B1673"/>
      <c r="C1673"/>
    </row>
    <row r="1674" spans="1:3" x14ac:dyDescent="0.25">
      <c r="A1674"/>
      <c r="B1674"/>
      <c r="C1674"/>
    </row>
    <row r="1675" spans="1:3" x14ac:dyDescent="0.25">
      <c r="A1675"/>
      <c r="B1675"/>
      <c r="C1675"/>
    </row>
    <row r="1676" spans="1:3" x14ac:dyDescent="0.25">
      <c r="A1676"/>
      <c r="B1676"/>
      <c r="C1676"/>
    </row>
    <row r="1677" spans="1:3" x14ac:dyDescent="0.25">
      <c r="A1677"/>
      <c r="B1677"/>
      <c r="C1677"/>
    </row>
    <row r="1678" spans="1:3" x14ac:dyDescent="0.25">
      <c r="A1678"/>
      <c r="B1678"/>
      <c r="C1678"/>
    </row>
    <row r="1679" spans="1:3" x14ac:dyDescent="0.25">
      <c r="A1679"/>
      <c r="B1679"/>
      <c r="C1679"/>
    </row>
    <row r="1680" spans="1:3" x14ac:dyDescent="0.25">
      <c r="A1680"/>
      <c r="B1680"/>
      <c r="C1680"/>
    </row>
    <row r="1681" spans="1:3" x14ac:dyDescent="0.25">
      <c r="A1681"/>
      <c r="B1681"/>
      <c r="C1681"/>
    </row>
    <row r="1682" spans="1:3" x14ac:dyDescent="0.25">
      <c r="A1682"/>
      <c r="B1682"/>
      <c r="C1682"/>
    </row>
    <row r="1683" spans="1:3" x14ac:dyDescent="0.25">
      <c r="A1683"/>
      <c r="B1683"/>
      <c r="C1683"/>
    </row>
    <row r="1684" spans="1:3" x14ac:dyDescent="0.25">
      <c r="A1684"/>
      <c r="B1684"/>
      <c r="C1684"/>
    </row>
    <row r="1685" spans="1:3" x14ac:dyDescent="0.25">
      <c r="A1685"/>
      <c r="B1685"/>
      <c r="C1685"/>
    </row>
    <row r="1686" spans="1:3" x14ac:dyDescent="0.25">
      <c r="A1686"/>
      <c r="B1686"/>
      <c r="C1686"/>
    </row>
    <row r="1687" spans="1:3" x14ac:dyDescent="0.25">
      <c r="A1687"/>
      <c r="B1687"/>
      <c r="C1687"/>
    </row>
    <row r="1688" spans="1:3" x14ac:dyDescent="0.25">
      <c r="A1688"/>
      <c r="B1688"/>
      <c r="C1688"/>
    </row>
    <row r="1689" spans="1:3" x14ac:dyDescent="0.25">
      <c r="A1689"/>
      <c r="B1689"/>
      <c r="C1689"/>
    </row>
    <row r="1690" spans="1:3" x14ac:dyDescent="0.25">
      <c r="A1690"/>
      <c r="B1690"/>
      <c r="C1690"/>
    </row>
    <row r="1691" spans="1:3" x14ac:dyDescent="0.25">
      <c r="A1691"/>
      <c r="B1691"/>
      <c r="C1691"/>
    </row>
    <row r="1692" spans="1:3" x14ac:dyDescent="0.25">
      <c r="A1692"/>
      <c r="B1692"/>
      <c r="C1692"/>
    </row>
    <row r="1693" spans="1:3" x14ac:dyDescent="0.25">
      <c r="A1693"/>
      <c r="B1693"/>
      <c r="C1693"/>
    </row>
    <row r="1694" spans="1:3" x14ac:dyDescent="0.25">
      <c r="A1694"/>
      <c r="B1694"/>
      <c r="C1694"/>
    </row>
    <row r="1695" spans="1:3" x14ac:dyDescent="0.25">
      <c r="A1695"/>
      <c r="B1695"/>
      <c r="C1695"/>
    </row>
    <row r="1696" spans="1:3" x14ac:dyDescent="0.25">
      <c r="A1696"/>
      <c r="B1696"/>
      <c r="C1696"/>
    </row>
    <row r="1697" spans="1:3" x14ac:dyDescent="0.25">
      <c r="A1697"/>
      <c r="B1697"/>
      <c r="C1697"/>
    </row>
    <row r="1698" spans="1:3" x14ac:dyDescent="0.25">
      <c r="A1698"/>
      <c r="B1698"/>
      <c r="C1698"/>
    </row>
    <row r="1699" spans="1:3" x14ac:dyDescent="0.25">
      <c r="A1699"/>
      <c r="B1699"/>
      <c r="C1699"/>
    </row>
    <row r="1700" spans="1:3" x14ac:dyDescent="0.25">
      <c r="A1700"/>
      <c r="B1700"/>
      <c r="C1700"/>
    </row>
    <row r="1701" spans="1:3" x14ac:dyDescent="0.25">
      <c r="A1701"/>
      <c r="B1701"/>
      <c r="C1701"/>
    </row>
    <row r="1702" spans="1:3" x14ac:dyDescent="0.25">
      <c r="A1702"/>
      <c r="B1702"/>
      <c r="C1702"/>
    </row>
    <row r="1703" spans="1:3" x14ac:dyDescent="0.25">
      <c r="A1703"/>
      <c r="B1703"/>
      <c r="C1703"/>
    </row>
    <row r="1704" spans="1:3" x14ac:dyDescent="0.25">
      <c r="A1704"/>
      <c r="B1704"/>
      <c r="C1704"/>
    </row>
    <row r="1705" spans="1:3" x14ac:dyDescent="0.25">
      <c r="A1705"/>
      <c r="B1705"/>
      <c r="C1705"/>
    </row>
    <row r="1706" spans="1:3" x14ac:dyDescent="0.25">
      <c r="A1706"/>
      <c r="B1706"/>
      <c r="C1706"/>
    </row>
    <row r="1707" spans="1:3" x14ac:dyDescent="0.25">
      <c r="A1707"/>
      <c r="B1707"/>
      <c r="C1707"/>
    </row>
    <row r="1708" spans="1:3" x14ac:dyDescent="0.25">
      <c r="A1708"/>
      <c r="B1708"/>
      <c r="C1708"/>
    </row>
    <row r="1709" spans="1:3" x14ac:dyDescent="0.25">
      <c r="A1709"/>
      <c r="B1709"/>
      <c r="C1709"/>
    </row>
    <row r="1710" spans="1:3" x14ac:dyDescent="0.25">
      <c r="A1710"/>
      <c r="B1710"/>
      <c r="C1710"/>
    </row>
    <row r="1711" spans="1:3" x14ac:dyDescent="0.25">
      <c r="A1711"/>
      <c r="B1711"/>
      <c r="C1711"/>
    </row>
    <row r="1712" spans="1:3" x14ac:dyDescent="0.25">
      <c r="A1712"/>
      <c r="B1712"/>
      <c r="C1712"/>
    </row>
    <row r="1713" spans="1:3" x14ac:dyDescent="0.25">
      <c r="A1713"/>
      <c r="B1713"/>
      <c r="C1713"/>
    </row>
    <row r="1714" spans="1:3" x14ac:dyDescent="0.25">
      <c r="A1714"/>
      <c r="B1714"/>
      <c r="C1714"/>
    </row>
    <row r="1715" spans="1:3" x14ac:dyDescent="0.25">
      <c r="A1715"/>
      <c r="B1715"/>
      <c r="C1715"/>
    </row>
    <row r="1716" spans="1:3" x14ac:dyDescent="0.25">
      <c r="A1716"/>
      <c r="B1716"/>
      <c r="C1716"/>
    </row>
    <row r="1717" spans="1:3" x14ac:dyDescent="0.25">
      <c r="A1717"/>
      <c r="B1717"/>
      <c r="C1717"/>
    </row>
    <row r="1718" spans="1:3" x14ac:dyDescent="0.25">
      <c r="A1718"/>
      <c r="B1718"/>
      <c r="C1718"/>
    </row>
    <row r="1719" spans="1:3" x14ac:dyDescent="0.25">
      <c r="A1719"/>
      <c r="B1719"/>
      <c r="C1719"/>
    </row>
    <row r="1720" spans="1:3" x14ac:dyDescent="0.25">
      <c r="A1720"/>
      <c r="B1720"/>
      <c r="C1720"/>
    </row>
    <row r="1721" spans="1:3" x14ac:dyDescent="0.25">
      <c r="A1721"/>
      <c r="B1721"/>
      <c r="C1721"/>
    </row>
    <row r="1722" spans="1:3" x14ac:dyDescent="0.25">
      <c r="A1722"/>
      <c r="B1722"/>
      <c r="C1722"/>
    </row>
    <row r="1723" spans="1:3" x14ac:dyDescent="0.25">
      <c r="A1723"/>
      <c r="B1723"/>
      <c r="C1723"/>
    </row>
    <row r="1724" spans="1:3" x14ac:dyDescent="0.25">
      <c r="A1724"/>
      <c r="B1724"/>
      <c r="C1724"/>
    </row>
    <row r="1725" spans="1:3" x14ac:dyDescent="0.25">
      <c r="A1725"/>
      <c r="B1725"/>
      <c r="C1725"/>
    </row>
    <row r="1726" spans="1:3" x14ac:dyDescent="0.25">
      <c r="A1726"/>
      <c r="B1726"/>
      <c r="C1726"/>
    </row>
    <row r="1727" spans="1:3" x14ac:dyDescent="0.25">
      <c r="A1727"/>
      <c r="B1727"/>
      <c r="C1727"/>
    </row>
    <row r="1728" spans="1:3" x14ac:dyDescent="0.25">
      <c r="A1728"/>
      <c r="B1728"/>
      <c r="C1728"/>
    </row>
    <row r="1729" spans="1:3" x14ac:dyDescent="0.25">
      <c r="A1729"/>
      <c r="B1729"/>
      <c r="C1729"/>
    </row>
    <row r="1730" spans="1:3" x14ac:dyDescent="0.25">
      <c r="A1730"/>
      <c r="B1730"/>
      <c r="C1730"/>
    </row>
    <row r="1731" spans="1:3" x14ac:dyDescent="0.25">
      <c r="A1731"/>
      <c r="B1731"/>
      <c r="C1731"/>
    </row>
    <row r="1732" spans="1:3" x14ac:dyDescent="0.25">
      <c r="A1732"/>
      <c r="B1732"/>
      <c r="C1732"/>
    </row>
    <row r="1733" spans="1:3" x14ac:dyDescent="0.25">
      <c r="A1733"/>
      <c r="B1733"/>
      <c r="C1733"/>
    </row>
    <row r="1734" spans="1:3" x14ac:dyDescent="0.25">
      <c r="A1734"/>
      <c r="B1734"/>
      <c r="C1734"/>
    </row>
    <row r="1735" spans="1:3" x14ac:dyDescent="0.25">
      <c r="A1735"/>
      <c r="B1735"/>
      <c r="C1735"/>
    </row>
    <row r="1736" spans="1:3" x14ac:dyDescent="0.25">
      <c r="A1736"/>
      <c r="B1736"/>
      <c r="C1736"/>
    </row>
    <row r="1737" spans="1:3" x14ac:dyDescent="0.25">
      <c r="A1737"/>
      <c r="B1737"/>
      <c r="C1737"/>
    </row>
    <row r="1738" spans="1:3" x14ac:dyDescent="0.25">
      <c r="A1738"/>
      <c r="B1738"/>
      <c r="C1738"/>
    </row>
    <row r="1739" spans="1:3" x14ac:dyDescent="0.25">
      <c r="A1739"/>
      <c r="B1739"/>
      <c r="C1739"/>
    </row>
    <row r="1740" spans="1:3" x14ac:dyDescent="0.25">
      <c r="A1740"/>
      <c r="B1740"/>
      <c r="C1740"/>
    </row>
    <row r="1741" spans="1:3" x14ac:dyDescent="0.25">
      <c r="A1741"/>
      <c r="B1741"/>
      <c r="C1741"/>
    </row>
    <row r="1742" spans="1:3" x14ac:dyDescent="0.25">
      <c r="A1742"/>
      <c r="B1742"/>
      <c r="C1742"/>
    </row>
    <row r="1743" spans="1:3" x14ac:dyDescent="0.25">
      <c r="A1743"/>
      <c r="B1743"/>
      <c r="C1743"/>
    </row>
    <row r="1744" spans="1:3" x14ac:dyDescent="0.25">
      <c r="A1744"/>
      <c r="B1744"/>
      <c r="C1744"/>
    </row>
    <row r="1745" spans="1:3" x14ac:dyDescent="0.25">
      <c r="A1745"/>
      <c r="B1745"/>
      <c r="C1745"/>
    </row>
    <row r="1746" spans="1:3" x14ac:dyDescent="0.25">
      <c r="A1746"/>
      <c r="B1746"/>
      <c r="C1746"/>
    </row>
    <row r="1747" spans="1:3" x14ac:dyDescent="0.25">
      <c r="A1747"/>
      <c r="B1747"/>
      <c r="C1747"/>
    </row>
    <row r="1748" spans="1:3" x14ac:dyDescent="0.25">
      <c r="A1748"/>
      <c r="B1748"/>
      <c r="C1748"/>
    </row>
    <row r="1749" spans="1:3" x14ac:dyDescent="0.25">
      <c r="A1749"/>
      <c r="B1749"/>
      <c r="C1749"/>
    </row>
    <row r="1750" spans="1:3" x14ac:dyDescent="0.25">
      <c r="A1750"/>
      <c r="B1750"/>
      <c r="C1750"/>
    </row>
    <row r="1751" spans="1:3" x14ac:dyDescent="0.25">
      <c r="A1751"/>
      <c r="B1751"/>
      <c r="C1751"/>
    </row>
    <row r="1752" spans="1:3" x14ac:dyDescent="0.25">
      <c r="A1752"/>
      <c r="B1752"/>
      <c r="C1752"/>
    </row>
    <row r="1753" spans="1:3" x14ac:dyDescent="0.25">
      <c r="A1753"/>
      <c r="B1753"/>
      <c r="C1753"/>
    </row>
    <row r="1754" spans="1:3" x14ac:dyDescent="0.25">
      <c r="A1754"/>
      <c r="B1754"/>
      <c r="C1754"/>
    </row>
    <row r="1755" spans="1:3" x14ac:dyDescent="0.25">
      <c r="A1755"/>
      <c r="B1755"/>
      <c r="C1755"/>
    </row>
    <row r="1756" spans="1:3" x14ac:dyDescent="0.25">
      <c r="A1756"/>
      <c r="B1756"/>
      <c r="C1756"/>
    </row>
    <row r="1757" spans="1:3" x14ac:dyDescent="0.25">
      <c r="A1757"/>
      <c r="B1757"/>
      <c r="C1757"/>
    </row>
    <row r="1758" spans="1:3" x14ac:dyDescent="0.25">
      <c r="A1758"/>
      <c r="B1758"/>
      <c r="C1758"/>
    </row>
    <row r="1759" spans="1:3" x14ac:dyDescent="0.25">
      <c r="A1759"/>
      <c r="B1759"/>
      <c r="C1759"/>
    </row>
    <row r="1760" spans="1:3" x14ac:dyDescent="0.25">
      <c r="A1760"/>
      <c r="B1760"/>
      <c r="C1760"/>
    </row>
    <row r="1761" spans="1:3" x14ac:dyDescent="0.25">
      <c r="A1761"/>
      <c r="B1761"/>
      <c r="C1761"/>
    </row>
    <row r="1762" spans="1:3" x14ac:dyDescent="0.25">
      <c r="A1762"/>
      <c r="B1762"/>
      <c r="C1762"/>
    </row>
    <row r="1763" spans="1:3" x14ac:dyDescent="0.25">
      <c r="A1763"/>
      <c r="B1763"/>
      <c r="C1763"/>
    </row>
    <row r="1764" spans="1:3" x14ac:dyDescent="0.25">
      <c r="A1764"/>
      <c r="B1764"/>
      <c r="C1764"/>
    </row>
    <row r="1765" spans="1:3" x14ac:dyDescent="0.25">
      <c r="A1765"/>
      <c r="B1765"/>
      <c r="C1765"/>
    </row>
    <row r="1766" spans="1:3" x14ac:dyDescent="0.25">
      <c r="A1766"/>
      <c r="B1766"/>
      <c r="C1766"/>
    </row>
    <row r="1767" spans="1:3" x14ac:dyDescent="0.25">
      <c r="A1767"/>
      <c r="B1767"/>
      <c r="C1767"/>
    </row>
    <row r="1768" spans="1:3" x14ac:dyDescent="0.25">
      <c r="A1768"/>
      <c r="B1768"/>
      <c r="C1768"/>
    </row>
    <row r="1769" spans="1:3" x14ac:dyDescent="0.25">
      <c r="A1769"/>
      <c r="B1769"/>
      <c r="C1769"/>
    </row>
    <row r="1770" spans="1:3" x14ac:dyDescent="0.25">
      <c r="A1770"/>
      <c r="B1770"/>
      <c r="C1770"/>
    </row>
    <row r="1771" spans="1:3" x14ac:dyDescent="0.25">
      <c r="A1771"/>
      <c r="B1771"/>
      <c r="C1771"/>
    </row>
    <row r="1772" spans="1:3" x14ac:dyDescent="0.25">
      <c r="A1772"/>
      <c r="B1772"/>
      <c r="C1772"/>
    </row>
    <row r="1773" spans="1:3" x14ac:dyDescent="0.25">
      <c r="A1773"/>
      <c r="B1773"/>
      <c r="C1773"/>
    </row>
    <row r="1774" spans="1:3" x14ac:dyDescent="0.25">
      <c r="A1774"/>
      <c r="B1774"/>
      <c r="C1774"/>
    </row>
    <row r="1775" spans="1:3" x14ac:dyDescent="0.25">
      <c r="A1775"/>
      <c r="B1775"/>
      <c r="C1775"/>
    </row>
    <row r="1776" spans="1:3" x14ac:dyDescent="0.25">
      <c r="A1776"/>
      <c r="B1776"/>
      <c r="C1776"/>
    </row>
    <row r="1777" spans="1:3" x14ac:dyDescent="0.25">
      <c r="A1777"/>
      <c r="B1777"/>
      <c r="C1777"/>
    </row>
    <row r="1778" spans="1:3" x14ac:dyDescent="0.25">
      <c r="A1778"/>
      <c r="B1778"/>
      <c r="C1778"/>
    </row>
    <row r="1779" spans="1:3" x14ac:dyDescent="0.25">
      <c r="A1779"/>
      <c r="B1779"/>
      <c r="C1779"/>
    </row>
    <row r="1780" spans="1:3" x14ac:dyDescent="0.25">
      <c r="A1780"/>
      <c r="B1780"/>
      <c r="C1780"/>
    </row>
    <row r="1781" spans="1:3" x14ac:dyDescent="0.25">
      <c r="A1781"/>
      <c r="B1781"/>
      <c r="C1781"/>
    </row>
    <row r="1782" spans="1:3" x14ac:dyDescent="0.25">
      <c r="A1782"/>
      <c r="B1782"/>
      <c r="C1782"/>
    </row>
    <row r="1783" spans="1:3" x14ac:dyDescent="0.25">
      <c r="A1783"/>
      <c r="B1783"/>
      <c r="C1783"/>
    </row>
    <row r="1784" spans="1:3" x14ac:dyDescent="0.25">
      <c r="A1784"/>
      <c r="B1784"/>
      <c r="C1784"/>
    </row>
    <row r="1785" spans="1:3" x14ac:dyDescent="0.25">
      <c r="A1785"/>
      <c r="B1785"/>
      <c r="C1785"/>
    </row>
    <row r="1786" spans="1:3" x14ac:dyDescent="0.25">
      <c r="A1786"/>
      <c r="B1786"/>
      <c r="C1786"/>
    </row>
    <row r="1787" spans="1:3" x14ac:dyDescent="0.25">
      <c r="A1787"/>
      <c r="B1787"/>
      <c r="C1787"/>
    </row>
    <row r="1788" spans="1:3" x14ac:dyDescent="0.25">
      <c r="A1788"/>
      <c r="B1788"/>
      <c r="C1788"/>
    </row>
    <row r="1789" spans="1:3" x14ac:dyDescent="0.25">
      <c r="A1789"/>
      <c r="B1789"/>
      <c r="C1789"/>
    </row>
    <row r="1790" spans="1:3" x14ac:dyDescent="0.25">
      <c r="A1790"/>
      <c r="B1790"/>
      <c r="C1790"/>
    </row>
    <row r="1791" spans="1:3" x14ac:dyDescent="0.25">
      <c r="A1791"/>
      <c r="B1791"/>
      <c r="C1791"/>
    </row>
    <row r="1792" spans="1:3" x14ac:dyDescent="0.25">
      <c r="A1792"/>
      <c r="B1792"/>
      <c r="C1792"/>
    </row>
    <row r="1793" spans="1:3" x14ac:dyDescent="0.25">
      <c r="A1793"/>
      <c r="B1793"/>
      <c r="C1793"/>
    </row>
    <row r="1794" spans="1:3" x14ac:dyDescent="0.25">
      <c r="A1794"/>
      <c r="B1794"/>
      <c r="C1794"/>
    </row>
    <row r="1795" spans="1:3" x14ac:dyDescent="0.25">
      <c r="A1795"/>
      <c r="B1795"/>
      <c r="C1795"/>
    </row>
    <row r="1796" spans="1:3" x14ac:dyDescent="0.25">
      <c r="A1796"/>
      <c r="B1796"/>
      <c r="C1796"/>
    </row>
    <row r="1797" spans="1:3" x14ac:dyDescent="0.25">
      <c r="A1797"/>
      <c r="B1797"/>
      <c r="C1797"/>
    </row>
    <row r="1798" spans="1:3" x14ac:dyDescent="0.25">
      <c r="A1798"/>
      <c r="B1798"/>
      <c r="C1798"/>
    </row>
    <row r="1799" spans="1:3" x14ac:dyDescent="0.25">
      <c r="A1799"/>
      <c r="B1799"/>
      <c r="C1799"/>
    </row>
    <row r="1800" spans="1:3" x14ac:dyDescent="0.25">
      <c r="A1800"/>
      <c r="B1800"/>
      <c r="C1800"/>
    </row>
    <row r="1801" spans="1:3" x14ac:dyDescent="0.25">
      <c r="A1801"/>
      <c r="B1801"/>
      <c r="C1801"/>
    </row>
    <row r="1802" spans="1:3" x14ac:dyDescent="0.25">
      <c r="A1802"/>
      <c r="B1802"/>
      <c r="C1802"/>
    </row>
    <row r="1803" spans="1:3" x14ac:dyDescent="0.25">
      <c r="A1803"/>
      <c r="B1803"/>
      <c r="C1803"/>
    </row>
    <row r="1804" spans="1:3" x14ac:dyDescent="0.25">
      <c r="A1804"/>
      <c r="B1804"/>
      <c r="C1804"/>
    </row>
    <row r="1805" spans="1:3" x14ac:dyDescent="0.25">
      <c r="A1805"/>
      <c r="B1805"/>
      <c r="C1805"/>
    </row>
    <row r="1806" spans="1:3" x14ac:dyDescent="0.25">
      <c r="A1806"/>
      <c r="B1806"/>
      <c r="C1806"/>
    </row>
    <row r="1807" spans="1:3" x14ac:dyDescent="0.25">
      <c r="A1807"/>
      <c r="B1807"/>
      <c r="C1807"/>
    </row>
    <row r="1808" spans="1:3" x14ac:dyDescent="0.25">
      <c r="A1808"/>
      <c r="B1808"/>
      <c r="C1808"/>
    </row>
    <row r="1809" spans="1:3" x14ac:dyDescent="0.25">
      <c r="A1809"/>
      <c r="B1809"/>
      <c r="C1809"/>
    </row>
    <row r="1810" spans="1:3" x14ac:dyDescent="0.25">
      <c r="A1810"/>
      <c r="B1810"/>
      <c r="C1810"/>
    </row>
    <row r="1811" spans="1:3" x14ac:dyDescent="0.25">
      <c r="A1811"/>
      <c r="B1811"/>
      <c r="C1811"/>
    </row>
    <row r="1812" spans="1:3" x14ac:dyDescent="0.25">
      <c r="A1812"/>
      <c r="B1812"/>
      <c r="C1812"/>
    </row>
    <row r="1813" spans="1:3" x14ac:dyDescent="0.25">
      <c r="A1813"/>
      <c r="B1813"/>
      <c r="C1813"/>
    </row>
    <row r="1814" spans="1:3" x14ac:dyDescent="0.25">
      <c r="A1814"/>
      <c r="B1814"/>
      <c r="C1814"/>
    </row>
    <row r="1815" spans="1:3" x14ac:dyDescent="0.25">
      <c r="A1815"/>
      <c r="B1815"/>
      <c r="C1815"/>
    </row>
    <row r="1816" spans="1:3" x14ac:dyDescent="0.25">
      <c r="A1816"/>
      <c r="B1816"/>
      <c r="C1816"/>
    </row>
    <row r="1817" spans="1:3" x14ac:dyDescent="0.25">
      <c r="A1817"/>
      <c r="B1817"/>
      <c r="C1817"/>
    </row>
    <row r="1818" spans="1:3" x14ac:dyDescent="0.25">
      <c r="A1818"/>
      <c r="B1818"/>
      <c r="C1818"/>
    </row>
    <row r="1819" spans="1:3" x14ac:dyDescent="0.25">
      <c r="A1819"/>
      <c r="B1819"/>
      <c r="C1819"/>
    </row>
    <row r="1820" spans="1:3" x14ac:dyDescent="0.25">
      <c r="A1820"/>
      <c r="B1820"/>
      <c r="C1820"/>
    </row>
    <row r="1821" spans="1:3" x14ac:dyDescent="0.25">
      <c r="A1821"/>
      <c r="B1821"/>
      <c r="C1821"/>
    </row>
    <row r="1822" spans="1:3" x14ac:dyDescent="0.25">
      <c r="A1822"/>
      <c r="B1822"/>
      <c r="C1822"/>
    </row>
    <row r="1823" spans="1:3" x14ac:dyDescent="0.25">
      <c r="A1823"/>
      <c r="B1823"/>
      <c r="C1823"/>
    </row>
    <row r="1824" spans="1:3" x14ac:dyDescent="0.25">
      <c r="A1824"/>
      <c r="B1824"/>
      <c r="C1824"/>
    </row>
    <row r="1825" spans="1:3" x14ac:dyDescent="0.25">
      <c r="A1825"/>
      <c r="B1825"/>
      <c r="C1825"/>
    </row>
  </sheetData>
  <autoFilter ref="A1:G242">
    <sortState ref="A2:G242">
      <sortCondition ref="A1:A242"/>
    </sortState>
  </autoFilter>
  <sortState ref="A2:H1825">
    <sortCondition ref="A2:A1825"/>
  </sortState>
  <dataConsolid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workbookViewId="0">
      <selection activeCell="J90" sqref="J90"/>
    </sheetView>
  </sheetViews>
  <sheetFormatPr defaultRowHeight="15" x14ac:dyDescent="0.25"/>
  <cols>
    <col min="1" max="1" width="20.28515625" style="3" bestFit="1" customWidth="1"/>
    <col min="2" max="2" width="19.7109375" style="3" bestFit="1" customWidth="1"/>
    <col min="3" max="3" width="13.140625" style="3" bestFit="1" customWidth="1"/>
    <col min="4" max="4" width="9.85546875" style="3" bestFit="1" customWidth="1"/>
    <col min="5" max="5" width="7.5703125" style="3" bestFit="1" customWidth="1"/>
    <col min="6" max="6" width="10.28515625" style="3" bestFit="1" customWidth="1"/>
    <col min="7" max="7" width="6.140625" style="3" bestFit="1" customWidth="1"/>
    <col min="8" max="8" width="17.28515625" style="3" bestFit="1" customWidth="1"/>
    <col min="9" max="16384" width="9.140625" style="3"/>
  </cols>
  <sheetData>
    <row r="1" spans="1:8" x14ac:dyDescent="0.25">
      <c r="A1" s="3" t="s">
        <v>10</v>
      </c>
      <c r="B1" s="3" t="s">
        <v>11</v>
      </c>
      <c r="C1" s="3" t="s">
        <v>13</v>
      </c>
      <c r="D1" s="3" t="s">
        <v>1826</v>
      </c>
      <c r="E1" s="3" t="s">
        <v>1827</v>
      </c>
      <c r="F1" s="3" t="s">
        <v>1828</v>
      </c>
      <c r="G1" s="3" t="s">
        <v>1829</v>
      </c>
      <c r="H1" s="3" t="s">
        <v>1855</v>
      </c>
    </row>
    <row r="2" spans="1:8" x14ac:dyDescent="0.25">
      <c r="A2" s="3" t="s">
        <v>185</v>
      </c>
      <c r="B2" s="3" t="s">
        <v>213</v>
      </c>
      <c r="C2" s="3" t="s">
        <v>21</v>
      </c>
      <c r="D2" s="3">
        <v>6</v>
      </c>
      <c r="E2" s="3" t="s">
        <v>1850</v>
      </c>
      <c r="F2" s="3" t="s">
        <v>1831</v>
      </c>
      <c r="G2" s="3" t="s">
        <v>1838</v>
      </c>
      <c r="H2" s="3">
        <v>3.01</v>
      </c>
    </row>
    <row r="3" spans="1:8" x14ac:dyDescent="0.25">
      <c r="A3" s="3" t="s">
        <v>35</v>
      </c>
      <c r="B3" s="3" t="s">
        <v>36</v>
      </c>
      <c r="C3" s="3" t="s">
        <v>25</v>
      </c>
      <c r="D3" s="3">
        <v>17</v>
      </c>
      <c r="E3" s="3" t="s">
        <v>1850</v>
      </c>
      <c r="F3" s="3" t="s">
        <v>1849</v>
      </c>
      <c r="G3" s="3" t="s">
        <v>1839</v>
      </c>
      <c r="H3" s="3">
        <v>3.83</v>
      </c>
    </row>
    <row r="4" spans="1:8" x14ac:dyDescent="0.25">
      <c r="A4" s="3" t="s">
        <v>168</v>
      </c>
      <c r="B4" s="3" t="s">
        <v>169</v>
      </c>
      <c r="C4" s="3" t="s">
        <v>21</v>
      </c>
      <c r="D4" s="3">
        <v>5</v>
      </c>
      <c r="E4" s="3" t="s">
        <v>1831</v>
      </c>
      <c r="F4" s="3" t="s">
        <v>1831</v>
      </c>
      <c r="G4" s="3" t="s">
        <v>1832</v>
      </c>
      <c r="H4" s="3">
        <v>3.23</v>
      </c>
    </row>
    <row r="5" spans="1:8" x14ac:dyDescent="0.25">
      <c r="A5" s="3" t="s">
        <v>354</v>
      </c>
      <c r="B5" s="3" t="s">
        <v>790</v>
      </c>
      <c r="C5" s="3" t="s">
        <v>29</v>
      </c>
      <c r="D5" s="3">
        <v>4</v>
      </c>
      <c r="E5" s="3" t="s">
        <v>1831</v>
      </c>
      <c r="F5" s="3" t="s">
        <v>1831</v>
      </c>
      <c r="G5" s="3" t="s">
        <v>1839</v>
      </c>
      <c r="H5" s="3">
        <v>2.12</v>
      </c>
    </row>
    <row r="6" spans="1:8" x14ac:dyDescent="0.25">
      <c r="A6" s="3" t="s">
        <v>188</v>
      </c>
      <c r="B6" s="3" t="s">
        <v>589</v>
      </c>
      <c r="C6" s="3" t="s">
        <v>29</v>
      </c>
      <c r="D6" s="3">
        <v>4</v>
      </c>
      <c r="E6" s="3" t="s">
        <v>1831</v>
      </c>
      <c r="F6" s="3" t="s">
        <v>1831</v>
      </c>
      <c r="G6" s="3" t="s">
        <v>1843</v>
      </c>
      <c r="H6" s="3">
        <v>2.42</v>
      </c>
    </row>
    <row r="7" spans="1:8" x14ac:dyDescent="0.25">
      <c r="A7" s="3" t="s">
        <v>45</v>
      </c>
      <c r="B7" s="3" t="s">
        <v>46</v>
      </c>
      <c r="C7" s="3" t="s">
        <v>25</v>
      </c>
      <c r="D7" s="3">
        <v>7</v>
      </c>
      <c r="E7" s="3" t="s">
        <v>1831</v>
      </c>
      <c r="F7" s="3" t="s">
        <v>1831</v>
      </c>
      <c r="G7" s="3" t="s">
        <v>1832</v>
      </c>
      <c r="H7" s="3">
        <v>2.72</v>
      </c>
    </row>
    <row r="8" spans="1:8" x14ac:dyDescent="0.25">
      <c r="A8" s="3" t="s">
        <v>550</v>
      </c>
      <c r="B8" s="3" t="s">
        <v>551</v>
      </c>
      <c r="C8" s="3" t="s">
        <v>21</v>
      </c>
      <c r="D8" s="3">
        <v>7</v>
      </c>
      <c r="E8" s="3" t="s">
        <v>1850</v>
      </c>
      <c r="F8" s="3" t="s">
        <v>1831</v>
      </c>
      <c r="G8" s="3" t="s">
        <v>1844</v>
      </c>
      <c r="H8" s="3">
        <v>3.62</v>
      </c>
    </row>
    <row r="9" spans="1:8" x14ac:dyDescent="0.25">
      <c r="A9" s="3" t="s">
        <v>1041</v>
      </c>
      <c r="B9" s="3" t="s">
        <v>1042</v>
      </c>
      <c r="C9" s="3" t="s">
        <v>25</v>
      </c>
      <c r="D9" s="3">
        <v>5</v>
      </c>
      <c r="E9" s="3" t="s">
        <v>1850</v>
      </c>
      <c r="F9" s="3" t="s">
        <v>1831</v>
      </c>
      <c r="G9" s="3" t="s">
        <v>1845</v>
      </c>
      <c r="H9" s="3">
        <v>3.18</v>
      </c>
    </row>
    <row r="10" spans="1:8" x14ac:dyDescent="0.25">
      <c r="A10" s="3" t="s">
        <v>220</v>
      </c>
      <c r="B10" s="3" t="s">
        <v>969</v>
      </c>
      <c r="C10" s="3" t="s">
        <v>25</v>
      </c>
      <c r="D10" s="3">
        <v>4</v>
      </c>
      <c r="E10" s="3" t="s">
        <v>1850</v>
      </c>
      <c r="F10" s="3" t="s">
        <v>1849</v>
      </c>
      <c r="G10" s="3" t="s">
        <v>1835</v>
      </c>
      <c r="H10" s="3">
        <v>2.87</v>
      </c>
    </row>
    <row r="11" spans="1:8" x14ac:dyDescent="0.25">
      <c r="A11" s="3" t="s">
        <v>599</v>
      </c>
      <c r="B11" s="3" t="s">
        <v>600</v>
      </c>
      <c r="C11" s="3" t="s">
        <v>21</v>
      </c>
      <c r="D11" s="3">
        <v>3</v>
      </c>
      <c r="E11" s="3" t="s">
        <v>1831</v>
      </c>
      <c r="F11" s="3" t="s">
        <v>1849</v>
      </c>
      <c r="G11" s="3" t="s">
        <v>1832</v>
      </c>
      <c r="H11" s="3">
        <v>3.61</v>
      </c>
    </row>
    <row r="12" spans="1:8" x14ac:dyDescent="0.25">
      <c r="A12" s="3" t="s">
        <v>41</v>
      </c>
      <c r="B12" s="3" t="s">
        <v>1088</v>
      </c>
      <c r="C12" s="3" t="s">
        <v>21</v>
      </c>
      <c r="D12" s="3">
        <v>4</v>
      </c>
      <c r="E12" s="3" t="s">
        <v>1850</v>
      </c>
      <c r="F12" s="3" t="s">
        <v>1831</v>
      </c>
      <c r="G12" s="3" t="s">
        <v>1835</v>
      </c>
      <c r="H12" s="3">
        <v>3.24</v>
      </c>
    </row>
    <row r="13" spans="1:8" x14ac:dyDescent="0.25">
      <c r="A13" s="3" t="s">
        <v>171</v>
      </c>
      <c r="B13" s="3" t="s">
        <v>172</v>
      </c>
      <c r="C13" s="3" t="s">
        <v>25</v>
      </c>
      <c r="D13" s="3">
        <v>8</v>
      </c>
      <c r="E13" s="3" t="s">
        <v>1850</v>
      </c>
      <c r="F13" s="3" t="s">
        <v>1849</v>
      </c>
      <c r="G13" s="3" t="s">
        <v>1837</v>
      </c>
      <c r="H13" s="3">
        <v>2.5099999999999998</v>
      </c>
    </row>
    <row r="14" spans="1:8" x14ac:dyDescent="0.25">
      <c r="A14" s="3" t="s">
        <v>451</v>
      </c>
      <c r="B14" s="3" t="s">
        <v>452</v>
      </c>
      <c r="C14" s="3" t="s">
        <v>29</v>
      </c>
      <c r="D14" s="3">
        <v>12</v>
      </c>
      <c r="E14" s="3" t="s">
        <v>1850</v>
      </c>
      <c r="F14" s="3" t="s">
        <v>1831</v>
      </c>
      <c r="G14" s="3" t="s">
        <v>1845</v>
      </c>
      <c r="H14" s="3">
        <v>3.45</v>
      </c>
    </row>
    <row r="15" spans="1:8" x14ac:dyDescent="0.25">
      <c r="A15" s="3" t="s">
        <v>1179</v>
      </c>
      <c r="B15" s="3" t="s">
        <v>1180</v>
      </c>
      <c r="C15" s="3" t="s">
        <v>25</v>
      </c>
      <c r="D15" s="3">
        <v>3</v>
      </c>
      <c r="E15" s="3" t="s">
        <v>1850</v>
      </c>
      <c r="F15" s="3" t="s">
        <v>1849</v>
      </c>
      <c r="G15" s="3" t="s">
        <v>1845</v>
      </c>
      <c r="H15" s="3">
        <v>3.8</v>
      </c>
    </row>
    <row r="16" spans="1:8" x14ac:dyDescent="0.25">
      <c r="A16" s="3" t="s">
        <v>130</v>
      </c>
      <c r="B16" s="3" t="s">
        <v>131</v>
      </c>
      <c r="C16" s="3" t="s">
        <v>29</v>
      </c>
      <c r="D16" s="3">
        <v>3</v>
      </c>
      <c r="E16" s="3" t="s">
        <v>1850</v>
      </c>
      <c r="F16" s="3" t="s">
        <v>1831</v>
      </c>
      <c r="G16" s="3" t="s">
        <v>1847</v>
      </c>
      <c r="H16" s="3">
        <v>3.17</v>
      </c>
    </row>
    <row r="17" spans="1:8" x14ac:dyDescent="0.25">
      <c r="A17" s="3" t="s">
        <v>95</v>
      </c>
      <c r="B17" s="3" t="s">
        <v>431</v>
      </c>
      <c r="C17" s="3" t="s">
        <v>25</v>
      </c>
      <c r="D17" s="3">
        <v>6</v>
      </c>
      <c r="E17" s="3" t="s">
        <v>1850</v>
      </c>
      <c r="F17" s="3" t="s">
        <v>1849</v>
      </c>
      <c r="G17" s="3" t="s">
        <v>1836</v>
      </c>
      <c r="H17" s="3">
        <v>3.29</v>
      </c>
    </row>
    <row r="18" spans="1:8" x14ac:dyDescent="0.25">
      <c r="A18" s="3" t="s">
        <v>177</v>
      </c>
      <c r="B18" s="3" t="s">
        <v>582</v>
      </c>
      <c r="C18" s="3" t="s">
        <v>29</v>
      </c>
      <c r="D18" s="3">
        <v>4</v>
      </c>
      <c r="E18" s="3" t="s">
        <v>1850</v>
      </c>
      <c r="F18" s="3" t="s">
        <v>1831</v>
      </c>
      <c r="G18" s="3" t="s">
        <v>1836</v>
      </c>
      <c r="H18" s="3">
        <v>3.92</v>
      </c>
    </row>
    <row r="19" spans="1:8" x14ac:dyDescent="0.25">
      <c r="A19" s="3" t="s">
        <v>1458</v>
      </c>
      <c r="B19" s="3" t="s">
        <v>1459</v>
      </c>
      <c r="C19" s="3" t="s">
        <v>29</v>
      </c>
      <c r="D19" s="3">
        <v>6</v>
      </c>
      <c r="E19" s="3" t="s">
        <v>1850</v>
      </c>
      <c r="F19" s="3" t="s">
        <v>1831</v>
      </c>
      <c r="G19" s="3" t="s">
        <v>1836</v>
      </c>
      <c r="H19" s="3">
        <v>3.82</v>
      </c>
    </row>
    <row r="20" spans="1:8" x14ac:dyDescent="0.25">
      <c r="A20" s="3" t="s">
        <v>124</v>
      </c>
      <c r="B20" s="3" t="s">
        <v>125</v>
      </c>
      <c r="C20" s="3" t="s">
        <v>21</v>
      </c>
      <c r="D20" s="3">
        <v>4</v>
      </c>
      <c r="E20" s="3" t="s">
        <v>1831</v>
      </c>
      <c r="F20" s="3" t="s">
        <v>1831</v>
      </c>
      <c r="G20" s="3" t="s">
        <v>1844</v>
      </c>
      <c r="H20" s="3">
        <v>2.86</v>
      </c>
    </row>
    <row r="21" spans="1:8" x14ac:dyDescent="0.25">
      <c r="A21" s="3" t="s">
        <v>1584</v>
      </c>
      <c r="B21" s="3" t="s">
        <v>1585</v>
      </c>
      <c r="C21" s="3" t="s">
        <v>29</v>
      </c>
      <c r="D21" s="3">
        <v>3</v>
      </c>
      <c r="E21" s="3" t="s">
        <v>1850</v>
      </c>
      <c r="F21" s="3" t="s">
        <v>1831</v>
      </c>
      <c r="G21" s="3" t="s">
        <v>1844</v>
      </c>
      <c r="H21" s="3">
        <v>4</v>
      </c>
    </row>
    <row r="22" spans="1:8" x14ac:dyDescent="0.25">
      <c r="A22" s="3" t="s">
        <v>22</v>
      </c>
      <c r="B22" s="3" t="s">
        <v>23</v>
      </c>
      <c r="C22" s="3" t="s">
        <v>25</v>
      </c>
      <c r="D22" s="3">
        <v>4</v>
      </c>
      <c r="E22" s="3" t="s">
        <v>1850</v>
      </c>
      <c r="F22" s="3" t="s">
        <v>1849</v>
      </c>
      <c r="G22" s="3" t="s">
        <v>1835</v>
      </c>
      <c r="H22" s="3">
        <v>2.94</v>
      </c>
    </row>
    <row r="23" spans="1:8" x14ac:dyDescent="0.25">
      <c r="A23" s="3" t="s">
        <v>1207</v>
      </c>
      <c r="B23" s="3" t="s">
        <v>645</v>
      </c>
      <c r="C23" s="3" t="s">
        <v>29</v>
      </c>
      <c r="D23" s="3">
        <v>11</v>
      </c>
      <c r="E23" s="3" t="s">
        <v>1850</v>
      </c>
      <c r="F23" s="3" t="s">
        <v>1831</v>
      </c>
      <c r="G23" s="3" t="s">
        <v>1836</v>
      </c>
      <c r="H23" s="3">
        <v>2.84</v>
      </c>
    </row>
    <row r="24" spans="1:8" x14ac:dyDescent="0.25">
      <c r="A24" s="3" t="s">
        <v>32</v>
      </c>
      <c r="B24" s="3" t="s">
        <v>33</v>
      </c>
      <c r="C24" s="3" t="s">
        <v>21</v>
      </c>
      <c r="D24" s="3">
        <v>23</v>
      </c>
      <c r="E24" s="3" t="s">
        <v>1850</v>
      </c>
      <c r="F24" s="3" t="s">
        <v>1831</v>
      </c>
      <c r="G24" s="3" t="s">
        <v>1844</v>
      </c>
      <c r="H24" s="3">
        <v>2.85</v>
      </c>
    </row>
    <row r="25" spans="1:8" x14ac:dyDescent="0.25">
      <c r="A25" s="3" t="s">
        <v>973</v>
      </c>
      <c r="B25" s="3" t="s">
        <v>974</v>
      </c>
      <c r="C25" s="3" t="s">
        <v>21</v>
      </c>
      <c r="D25" s="3">
        <v>7</v>
      </c>
      <c r="E25" s="3" t="s">
        <v>1850</v>
      </c>
      <c r="F25" s="3" t="s">
        <v>1849</v>
      </c>
      <c r="G25" s="3" t="s">
        <v>1837</v>
      </c>
      <c r="H25" s="3">
        <v>2.79</v>
      </c>
    </row>
    <row r="26" spans="1:8" x14ac:dyDescent="0.25">
      <c r="A26" s="3" t="s">
        <v>181</v>
      </c>
      <c r="B26" s="3" t="s">
        <v>182</v>
      </c>
      <c r="C26" s="3" t="s">
        <v>29</v>
      </c>
      <c r="D26" s="3">
        <v>13</v>
      </c>
      <c r="E26" s="3" t="s">
        <v>1831</v>
      </c>
      <c r="F26" s="3" t="s">
        <v>1831</v>
      </c>
      <c r="G26" s="3" t="s">
        <v>1840</v>
      </c>
      <c r="H26" s="3">
        <v>3.06</v>
      </c>
    </row>
    <row r="27" spans="1:8" x14ac:dyDescent="0.25">
      <c r="A27" s="3" t="s">
        <v>366</v>
      </c>
      <c r="B27" s="3" t="s">
        <v>367</v>
      </c>
      <c r="C27" s="3" t="s">
        <v>29</v>
      </c>
      <c r="D27" s="3">
        <v>6</v>
      </c>
      <c r="E27" s="3" t="s">
        <v>1831</v>
      </c>
      <c r="F27" s="3" t="s">
        <v>1831</v>
      </c>
      <c r="G27" s="3" t="s">
        <v>1839</v>
      </c>
      <c r="H27" s="3">
        <v>3.02</v>
      </c>
    </row>
    <row r="28" spans="1:8" x14ac:dyDescent="0.25">
      <c r="A28" s="3" t="s">
        <v>77</v>
      </c>
      <c r="B28" s="3" t="s">
        <v>205</v>
      </c>
      <c r="C28" s="3" t="s">
        <v>21</v>
      </c>
      <c r="D28" s="3">
        <v>10</v>
      </c>
      <c r="E28" s="3" t="s">
        <v>1831</v>
      </c>
      <c r="F28" s="3" t="s">
        <v>1831</v>
      </c>
      <c r="G28" s="3" t="s">
        <v>1832</v>
      </c>
      <c r="H28" s="3">
        <v>3.44</v>
      </c>
    </row>
    <row r="29" spans="1:8" x14ac:dyDescent="0.25">
      <c r="A29" s="3" t="s">
        <v>218</v>
      </c>
      <c r="B29" s="3" t="s">
        <v>205</v>
      </c>
      <c r="C29" s="3" t="s">
        <v>25</v>
      </c>
      <c r="D29" s="3">
        <v>3</v>
      </c>
      <c r="E29" s="3" t="s">
        <v>1850</v>
      </c>
      <c r="F29" s="3" t="s">
        <v>1831</v>
      </c>
      <c r="G29" s="3" t="s">
        <v>1832</v>
      </c>
      <c r="H29" s="3">
        <v>2.87</v>
      </c>
    </row>
    <row r="30" spans="1:8" x14ac:dyDescent="0.25">
      <c r="A30" s="3" t="s">
        <v>59</v>
      </c>
      <c r="B30" s="3" t="s">
        <v>60</v>
      </c>
      <c r="C30" s="3" t="s">
        <v>21</v>
      </c>
      <c r="D30" s="3">
        <v>10</v>
      </c>
      <c r="E30" s="3" t="s">
        <v>1850</v>
      </c>
      <c r="F30" s="3" t="s">
        <v>1849</v>
      </c>
      <c r="G30" s="3" t="s">
        <v>1832</v>
      </c>
      <c r="H30" s="3">
        <v>3.3</v>
      </c>
    </row>
    <row r="31" spans="1:8" x14ac:dyDescent="0.25">
      <c r="A31" s="3" t="s">
        <v>425</v>
      </c>
      <c r="B31" s="3" t="s">
        <v>905</v>
      </c>
      <c r="C31" s="3" t="s">
        <v>25</v>
      </c>
      <c r="D31" s="3">
        <v>5</v>
      </c>
      <c r="E31" s="3" t="s">
        <v>1850</v>
      </c>
      <c r="F31" s="3" t="s">
        <v>1831</v>
      </c>
      <c r="G31" s="3" t="s">
        <v>1832</v>
      </c>
      <c r="H31" s="3">
        <v>3.06</v>
      </c>
    </row>
    <row r="32" spans="1:8" x14ac:dyDescent="0.25">
      <c r="A32" s="3" t="s">
        <v>1579</v>
      </c>
      <c r="B32" s="3" t="s">
        <v>1834</v>
      </c>
      <c r="C32" s="3" t="s">
        <v>29</v>
      </c>
      <c r="D32" s="3">
        <v>7</v>
      </c>
      <c r="E32" s="3" t="s">
        <v>1850</v>
      </c>
      <c r="F32" s="3" t="s">
        <v>1831</v>
      </c>
      <c r="G32" s="3" t="s">
        <v>1837</v>
      </c>
      <c r="H32" s="3">
        <v>3.05</v>
      </c>
    </row>
    <row r="33" spans="1:8" x14ac:dyDescent="0.25">
      <c r="A33" s="3" t="s">
        <v>1141</v>
      </c>
      <c r="B33" s="3" t="s">
        <v>1142</v>
      </c>
      <c r="C33" s="3" t="s">
        <v>29</v>
      </c>
      <c r="D33" s="3">
        <v>3</v>
      </c>
      <c r="E33" s="3" t="s">
        <v>1850</v>
      </c>
      <c r="F33" s="3" t="s">
        <v>1831</v>
      </c>
      <c r="G33" s="3" t="s">
        <v>1840</v>
      </c>
      <c r="H33" s="3">
        <v>3.28</v>
      </c>
    </row>
    <row r="34" spans="1:8" x14ac:dyDescent="0.25">
      <c r="A34" s="3" t="s">
        <v>174</v>
      </c>
      <c r="B34" s="3" t="s">
        <v>175</v>
      </c>
      <c r="C34" s="3" t="s">
        <v>29</v>
      </c>
      <c r="D34" s="3">
        <v>5</v>
      </c>
      <c r="E34" s="3" t="s">
        <v>1831</v>
      </c>
      <c r="F34" s="3" t="s">
        <v>1831</v>
      </c>
      <c r="G34" s="3" t="s">
        <v>1844</v>
      </c>
      <c r="H34" s="3">
        <v>3.46</v>
      </c>
    </row>
    <row r="35" spans="1:8" x14ac:dyDescent="0.25">
      <c r="A35" s="3" t="s">
        <v>106</v>
      </c>
      <c r="B35" s="3" t="s">
        <v>107</v>
      </c>
      <c r="C35" s="3" t="s">
        <v>29</v>
      </c>
      <c r="D35" s="3">
        <v>3</v>
      </c>
      <c r="E35" s="3" t="s">
        <v>1831</v>
      </c>
      <c r="F35" s="3" t="s">
        <v>1831</v>
      </c>
      <c r="G35" s="3" t="s">
        <v>1844</v>
      </c>
      <c r="H35" s="3">
        <v>3.67</v>
      </c>
    </row>
    <row r="36" spans="1:8" x14ac:dyDescent="0.25">
      <c r="A36" s="3" t="s">
        <v>944</v>
      </c>
      <c r="B36" s="3" t="s">
        <v>945</v>
      </c>
      <c r="C36" s="3" t="s">
        <v>21</v>
      </c>
      <c r="D36" s="3">
        <v>5</v>
      </c>
      <c r="E36" s="3" t="s">
        <v>1850</v>
      </c>
      <c r="F36" s="3" t="s">
        <v>1831</v>
      </c>
      <c r="G36" s="3" t="s">
        <v>1836</v>
      </c>
      <c r="H36" s="3">
        <v>3.09</v>
      </c>
    </row>
    <row r="37" spans="1:8" x14ac:dyDescent="0.25">
      <c r="A37" s="3" t="s">
        <v>18</v>
      </c>
      <c r="B37" s="3" t="s">
        <v>19</v>
      </c>
      <c r="C37" s="3" t="s">
        <v>21</v>
      </c>
      <c r="D37" s="3">
        <v>17</v>
      </c>
      <c r="E37" s="3" t="s">
        <v>1831</v>
      </c>
      <c r="F37" s="3" t="s">
        <v>1849</v>
      </c>
      <c r="G37" s="3" t="s">
        <v>1836</v>
      </c>
      <c r="H37" s="3">
        <v>2.8</v>
      </c>
    </row>
    <row r="38" spans="1:8" x14ac:dyDescent="0.25">
      <c r="A38" s="3" t="s">
        <v>560</v>
      </c>
      <c r="B38" s="3" t="s">
        <v>561</v>
      </c>
      <c r="C38" s="3" t="s">
        <v>29</v>
      </c>
      <c r="D38" s="3">
        <v>3</v>
      </c>
      <c r="E38" s="3" t="s">
        <v>1831</v>
      </c>
      <c r="F38" s="3" t="s">
        <v>1831</v>
      </c>
      <c r="G38" s="3" t="s">
        <v>1832</v>
      </c>
      <c r="H38" s="3">
        <v>3.26</v>
      </c>
    </row>
    <row r="39" spans="1:8" x14ac:dyDescent="0.25">
      <c r="A39" s="3" t="s">
        <v>383</v>
      </c>
      <c r="B39" s="3" t="s">
        <v>384</v>
      </c>
      <c r="C39" s="3" t="s">
        <v>21</v>
      </c>
      <c r="D39" s="3">
        <v>3</v>
      </c>
      <c r="E39" s="3" t="s">
        <v>1831</v>
      </c>
      <c r="F39" s="3" t="s">
        <v>1831</v>
      </c>
      <c r="G39" s="3" t="s">
        <v>1832</v>
      </c>
      <c r="H39" s="3">
        <v>3.09</v>
      </c>
    </row>
    <row r="40" spans="1:8" x14ac:dyDescent="0.25">
      <c r="A40" s="3" t="s">
        <v>127</v>
      </c>
      <c r="B40" s="3" t="s">
        <v>128</v>
      </c>
      <c r="C40" s="3" t="s">
        <v>21</v>
      </c>
      <c r="D40" s="3">
        <v>6</v>
      </c>
      <c r="E40" s="3" t="s">
        <v>1831</v>
      </c>
      <c r="F40" s="3" t="s">
        <v>1831</v>
      </c>
      <c r="G40" s="3" t="s">
        <v>1832</v>
      </c>
      <c r="H40" s="3">
        <v>3.53</v>
      </c>
    </row>
    <row r="41" spans="1:8" x14ac:dyDescent="0.25">
      <c r="A41" s="3" t="s">
        <v>354</v>
      </c>
      <c r="B41" s="3" t="s">
        <v>355</v>
      </c>
      <c r="C41" s="3" t="s">
        <v>21</v>
      </c>
      <c r="D41" s="3">
        <v>4</v>
      </c>
      <c r="E41" s="3" t="s">
        <v>1831</v>
      </c>
      <c r="F41" s="3" t="s">
        <v>1831</v>
      </c>
      <c r="G41" s="3" t="s">
        <v>1841</v>
      </c>
      <c r="H41" s="3">
        <v>3.1</v>
      </c>
    </row>
    <row r="42" spans="1:8" x14ac:dyDescent="0.25">
      <c r="A42" s="3" t="s">
        <v>48</v>
      </c>
      <c r="B42" s="3" t="s">
        <v>49</v>
      </c>
      <c r="C42" s="3" t="s">
        <v>51</v>
      </c>
      <c r="D42" s="3">
        <v>4</v>
      </c>
      <c r="E42" s="3" t="s">
        <v>1850</v>
      </c>
      <c r="F42" s="3" t="s">
        <v>1849</v>
      </c>
      <c r="G42" s="3" t="s">
        <v>1838</v>
      </c>
      <c r="H42" s="3">
        <v>3.52</v>
      </c>
    </row>
    <row r="43" spans="1:8" x14ac:dyDescent="0.25">
      <c r="A43" s="3" t="s">
        <v>882</v>
      </c>
      <c r="B43" s="3" t="s">
        <v>883</v>
      </c>
      <c r="C43" s="3" t="s">
        <v>21</v>
      </c>
      <c r="D43" s="3">
        <v>12</v>
      </c>
      <c r="E43" s="3" t="s">
        <v>1831</v>
      </c>
      <c r="F43" s="3" t="s">
        <v>1831</v>
      </c>
      <c r="G43" s="3" t="s">
        <v>1841</v>
      </c>
      <c r="H43" s="3">
        <v>2.79</v>
      </c>
    </row>
    <row r="44" spans="1:8" x14ac:dyDescent="0.25">
      <c r="A44" s="3" t="s">
        <v>83</v>
      </c>
      <c r="B44" s="3" t="s">
        <v>84</v>
      </c>
      <c r="C44" s="3" t="s">
        <v>21</v>
      </c>
      <c r="D44" s="3">
        <v>4</v>
      </c>
      <c r="E44" s="3" t="s">
        <v>1831</v>
      </c>
      <c r="F44" s="3" t="s">
        <v>1831</v>
      </c>
      <c r="G44" s="3" t="s">
        <v>1839</v>
      </c>
      <c r="H44" s="3">
        <v>0.81</v>
      </c>
    </row>
    <row r="45" spans="1:8" x14ac:dyDescent="0.25">
      <c r="A45" s="3" t="s">
        <v>1603</v>
      </c>
      <c r="B45" s="3" t="s">
        <v>1604</v>
      </c>
      <c r="C45" s="3" t="s">
        <v>51</v>
      </c>
      <c r="D45" s="3">
        <v>3</v>
      </c>
      <c r="E45" s="3" t="s">
        <v>1831</v>
      </c>
      <c r="F45" s="3" t="s">
        <v>1831</v>
      </c>
      <c r="G45" s="3" t="s">
        <v>1842</v>
      </c>
      <c r="H45" s="3">
        <v>3.22</v>
      </c>
    </row>
    <row r="46" spans="1:8" x14ac:dyDescent="0.25">
      <c r="A46" s="3" t="s">
        <v>77</v>
      </c>
      <c r="B46" s="3" t="s">
        <v>78</v>
      </c>
      <c r="C46" s="3" t="s">
        <v>29</v>
      </c>
      <c r="D46" s="3">
        <v>13</v>
      </c>
      <c r="E46" s="3" t="s">
        <v>1831</v>
      </c>
      <c r="F46" s="3" t="s">
        <v>1831</v>
      </c>
      <c r="G46" s="3" t="s">
        <v>1844</v>
      </c>
      <c r="H46" s="3">
        <v>3.14</v>
      </c>
    </row>
    <row r="47" spans="1:8" x14ac:dyDescent="0.25">
      <c r="A47" s="3" t="s">
        <v>1033</v>
      </c>
      <c r="B47" s="3" t="s">
        <v>1034</v>
      </c>
      <c r="C47" s="3" t="s">
        <v>29</v>
      </c>
      <c r="D47" s="3">
        <v>3</v>
      </c>
      <c r="E47" s="3" t="s">
        <v>1850</v>
      </c>
      <c r="F47" s="3" t="s">
        <v>1831</v>
      </c>
      <c r="G47" s="3" t="s">
        <v>1836</v>
      </c>
      <c r="H47" s="3">
        <v>3.78</v>
      </c>
    </row>
    <row r="48" spans="1:8" x14ac:dyDescent="0.25">
      <c r="A48" s="3" t="s">
        <v>492</v>
      </c>
      <c r="B48" s="3" t="s">
        <v>736</v>
      </c>
      <c r="C48" s="3" t="s">
        <v>29</v>
      </c>
      <c r="D48" s="3">
        <v>4</v>
      </c>
      <c r="E48" s="3" t="s">
        <v>1850</v>
      </c>
      <c r="F48" s="3" t="s">
        <v>1831</v>
      </c>
      <c r="G48" s="3" t="s">
        <v>1836</v>
      </c>
      <c r="H48" s="3">
        <v>3.53</v>
      </c>
    </row>
    <row r="49" spans="1:8" x14ac:dyDescent="0.25">
      <c r="A49" s="3" t="s">
        <v>97</v>
      </c>
      <c r="B49" s="3" t="s">
        <v>98</v>
      </c>
      <c r="C49" s="3" t="s">
        <v>25</v>
      </c>
      <c r="D49" s="3">
        <v>14</v>
      </c>
      <c r="E49" s="3" t="s">
        <v>1831</v>
      </c>
      <c r="F49" s="3" t="s">
        <v>1831</v>
      </c>
      <c r="G49" s="3" t="s">
        <v>1832</v>
      </c>
      <c r="H49" s="3">
        <v>3.81</v>
      </c>
    </row>
    <row r="50" spans="1:8" x14ac:dyDescent="0.25">
      <c r="A50" s="3" t="s">
        <v>378</v>
      </c>
      <c r="B50" s="3" t="s">
        <v>379</v>
      </c>
      <c r="C50" s="3" t="s">
        <v>21</v>
      </c>
      <c r="D50" s="3">
        <v>4</v>
      </c>
      <c r="E50" s="3" t="s">
        <v>1831</v>
      </c>
      <c r="F50" s="3" t="s">
        <v>1831</v>
      </c>
      <c r="G50" s="3" t="s">
        <v>1845</v>
      </c>
      <c r="H50" s="3">
        <v>2.96</v>
      </c>
    </row>
    <row r="51" spans="1:8" x14ac:dyDescent="0.25">
      <c r="A51" s="3" t="s">
        <v>522</v>
      </c>
      <c r="B51" s="3" t="s">
        <v>27</v>
      </c>
      <c r="C51" s="3" t="s">
        <v>29</v>
      </c>
      <c r="D51" s="3">
        <v>11</v>
      </c>
      <c r="E51" s="3" t="s">
        <v>1850</v>
      </c>
      <c r="F51" s="3" t="s">
        <v>1831</v>
      </c>
      <c r="G51" s="3" t="s">
        <v>1838</v>
      </c>
      <c r="H51" s="3">
        <v>3.5</v>
      </c>
    </row>
    <row r="52" spans="1:8" x14ac:dyDescent="0.25">
      <c r="A52" s="3" t="s">
        <v>411</v>
      </c>
      <c r="B52" s="3" t="s">
        <v>412</v>
      </c>
      <c r="C52" s="3" t="s">
        <v>25</v>
      </c>
      <c r="D52" s="3">
        <v>5</v>
      </c>
      <c r="E52" s="3" t="s">
        <v>1850</v>
      </c>
      <c r="F52" s="3" t="s">
        <v>1831</v>
      </c>
      <c r="G52" s="3" t="s">
        <v>1845</v>
      </c>
      <c r="H52" s="3">
        <v>3.65</v>
      </c>
    </row>
    <row r="53" spans="1:8" x14ac:dyDescent="0.25">
      <c r="A53" s="3" t="s">
        <v>592</v>
      </c>
      <c r="B53" s="3" t="s">
        <v>593</v>
      </c>
      <c r="C53" s="3" t="s">
        <v>29</v>
      </c>
      <c r="D53" s="3">
        <v>3</v>
      </c>
      <c r="E53" s="3" t="s">
        <v>1850</v>
      </c>
      <c r="F53" s="3" t="s">
        <v>1849</v>
      </c>
      <c r="G53" s="3" t="s">
        <v>1836</v>
      </c>
      <c r="H53" s="3">
        <v>2.85</v>
      </c>
    </row>
    <row r="54" spans="1:8" x14ac:dyDescent="0.25">
      <c r="A54" s="3" t="s">
        <v>220</v>
      </c>
      <c r="B54" s="3" t="s">
        <v>221</v>
      </c>
      <c r="C54" s="3" t="s">
        <v>29</v>
      </c>
      <c r="D54" s="3">
        <v>16</v>
      </c>
      <c r="E54" s="3" t="s">
        <v>1850</v>
      </c>
      <c r="F54" s="3" t="s">
        <v>1831</v>
      </c>
      <c r="G54" s="3" t="s">
        <v>1837</v>
      </c>
      <c r="H54" s="3">
        <v>3.28</v>
      </c>
    </row>
    <row r="55" spans="1:8" x14ac:dyDescent="0.25">
      <c r="A55" s="3" t="s">
        <v>191</v>
      </c>
      <c r="B55" s="3" t="s">
        <v>381</v>
      </c>
      <c r="C55" s="3" t="s">
        <v>21</v>
      </c>
      <c r="D55" s="3">
        <v>7</v>
      </c>
      <c r="E55" s="3" t="s">
        <v>1850</v>
      </c>
      <c r="F55" s="3" t="s">
        <v>1831</v>
      </c>
      <c r="G55" s="3" t="s">
        <v>1841</v>
      </c>
      <c r="H55" s="3">
        <v>3.89</v>
      </c>
    </row>
    <row r="56" spans="1:8" x14ac:dyDescent="0.25">
      <c r="A56" s="3" t="s">
        <v>1149</v>
      </c>
      <c r="B56" s="3" t="s">
        <v>860</v>
      </c>
      <c r="C56" s="3" t="s">
        <v>29</v>
      </c>
      <c r="D56" s="3">
        <v>17</v>
      </c>
      <c r="E56" s="3" t="s">
        <v>1831</v>
      </c>
      <c r="F56" s="3" t="s">
        <v>1831</v>
      </c>
      <c r="G56" s="3" t="s">
        <v>1840</v>
      </c>
      <c r="H56" s="3">
        <v>3.65</v>
      </c>
    </row>
    <row r="57" spans="1:8" x14ac:dyDescent="0.25">
      <c r="A57" s="3" t="s">
        <v>639</v>
      </c>
      <c r="B57" s="3" t="s">
        <v>640</v>
      </c>
      <c r="C57" s="3" t="s">
        <v>29</v>
      </c>
      <c r="D57" s="3">
        <v>6</v>
      </c>
      <c r="E57" s="3" t="s">
        <v>1831</v>
      </c>
      <c r="F57" s="3" t="s">
        <v>1830</v>
      </c>
      <c r="G57" s="3" t="s">
        <v>1836</v>
      </c>
      <c r="H57" s="3">
        <v>3.3</v>
      </c>
    </row>
    <row r="58" spans="1:8" x14ac:dyDescent="0.25">
      <c r="A58" s="3" t="s">
        <v>188</v>
      </c>
      <c r="B58" s="3" t="s">
        <v>189</v>
      </c>
      <c r="C58" s="3" t="s">
        <v>29</v>
      </c>
      <c r="D58" s="3">
        <v>6</v>
      </c>
      <c r="E58" s="3" t="s">
        <v>1831</v>
      </c>
      <c r="F58" s="3" t="s">
        <v>1831</v>
      </c>
      <c r="G58" s="3" t="s">
        <v>1840</v>
      </c>
      <c r="H58" s="3">
        <v>2.41</v>
      </c>
    </row>
    <row r="59" spans="1:8" x14ac:dyDescent="0.25">
      <c r="A59" s="3" t="s">
        <v>156</v>
      </c>
      <c r="B59" s="3" t="s">
        <v>157</v>
      </c>
      <c r="C59" s="3" t="s">
        <v>25</v>
      </c>
      <c r="D59" s="3">
        <v>28</v>
      </c>
      <c r="E59" s="3" t="s">
        <v>1850</v>
      </c>
      <c r="F59" s="3" t="s">
        <v>1849</v>
      </c>
      <c r="G59" s="3" t="s">
        <v>1844</v>
      </c>
      <c r="H59" s="3">
        <v>2.89</v>
      </c>
    </row>
    <row r="60" spans="1:8" x14ac:dyDescent="0.25">
      <c r="A60" s="3" t="s">
        <v>1526</v>
      </c>
      <c r="B60" s="3" t="s">
        <v>1527</v>
      </c>
      <c r="C60" s="3" t="s">
        <v>25</v>
      </c>
      <c r="D60" s="3">
        <v>4</v>
      </c>
      <c r="E60" s="3" t="s">
        <v>1831</v>
      </c>
      <c r="F60" s="3" t="s">
        <v>1849</v>
      </c>
      <c r="G60" s="3" t="s">
        <v>1839</v>
      </c>
      <c r="H60" s="3">
        <v>3.41</v>
      </c>
    </row>
    <row r="61" spans="1:8" x14ac:dyDescent="0.25">
      <c r="A61" s="3" t="s">
        <v>481</v>
      </c>
      <c r="B61" s="3" t="s">
        <v>482</v>
      </c>
      <c r="C61" s="3" t="s">
        <v>21</v>
      </c>
      <c r="D61" s="3">
        <v>3</v>
      </c>
      <c r="E61" s="3" t="s">
        <v>1831</v>
      </c>
      <c r="F61" s="3" t="s">
        <v>1849</v>
      </c>
      <c r="G61" s="3" t="s">
        <v>1832</v>
      </c>
      <c r="H61" s="3">
        <v>3.76</v>
      </c>
    </row>
    <row r="62" spans="1:8" x14ac:dyDescent="0.25">
      <c r="A62" s="3" t="s">
        <v>165</v>
      </c>
      <c r="B62" s="3" t="s">
        <v>564</v>
      </c>
      <c r="C62" s="3" t="s">
        <v>21</v>
      </c>
      <c r="D62" s="3">
        <v>22</v>
      </c>
      <c r="E62" s="3" t="s">
        <v>1831</v>
      </c>
      <c r="F62" s="3" t="s">
        <v>1831</v>
      </c>
      <c r="G62" s="3" t="s">
        <v>1844</v>
      </c>
      <c r="H62" s="3">
        <v>3.09</v>
      </c>
    </row>
    <row r="63" spans="1:8" x14ac:dyDescent="0.25">
      <c r="A63" s="3" t="s">
        <v>865</v>
      </c>
      <c r="B63" s="3" t="s">
        <v>866</v>
      </c>
      <c r="C63" s="3" t="s">
        <v>29</v>
      </c>
      <c r="D63" s="3">
        <v>3</v>
      </c>
      <c r="E63" s="3" t="s">
        <v>1831</v>
      </c>
      <c r="F63" s="3" t="s">
        <v>1831</v>
      </c>
      <c r="G63" s="3" t="s">
        <v>1841</v>
      </c>
      <c r="H63" s="3">
        <v>3.19</v>
      </c>
    </row>
    <row r="64" spans="1:8" x14ac:dyDescent="0.25">
      <c r="A64" s="3" t="s">
        <v>121</v>
      </c>
      <c r="B64" s="3" t="s">
        <v>122</v>
      </c>
      <c r="C64" s="3" t="s">
        <v>29</v>
      </c>
      <c r="D64" s="3">
        <v>5</v>
      </c>
      <c r="E64" s="3" t="s">
        <v>1850</v>
      </c>
      <c r="F64" s="3" t="s">
        <v>1831</v>
      </c>
      <c r="G64" s="3" t="s">
        <v>1838</v>
      </c>
      <c r="H64" s="3">
        <v>3.92</v>
      </c>
    </row>
    <row r="65" spans="1:8" x14ac:dyDescent="0.25">
      <c r="A65" s="3" t="s">
        <v>95</v>
      </c>
      <c r="B65" s="3" t="s">
        <v>926</v>
      </c>
      <c r="C65" s="3" t="s">
        <v>29</v>
      </c>
      <c r="D65" s="3">
        <v>27</v>
      </c>
      <c r="E65" s="3" t="s">
        <v>1850</v>
      </c>
      <c r="F65" s="3" t="s">
        <v>1831</v>
      </c>
      <c r="G65" s="3" t="s">
        <v>1844</v>
      </c>
      <c r="H65" s="3">
        <v>3.45</v>
      </c>
    </row>
    <row r="66" spans="1:8" x14ac:dyDescent="0.25">
      <c r="A66" s="3" t="s">
        <v>832</v>
      </c>
      <c r="B66" s="3" t="s">
        <v>833</v>
      </c>
      <c r="C66" s="3" t="s">
        <v>29</v>
      </c>
      <c r="D66" s="3">
        <v>11</v>
      </c>
      <c r="E66" s="3" t="s">
        <v>1850</v>
      </c>
      <c r="F66" s="3" t="s">
        <v>1831</v>
      </c>
      <c r="G66" s="3" t="s">
        <v>1836</v>
      </c>
      <c r="H66" s="3">
        <v>3.44</v>
      </c>
    </row>
    <row r="67" spans="1:8" x14ac:dyDescent="0.25">
      <c r="A67" s="3" t="s">
        <v>86</v>
      </c>
      <c r="B67" s="3" t="s">
        <v>87</v>
      </c>
      <c r="C67" s="3" t="s">
        <v>21</v>
      </c>
      <c r="D67" s="3">
        <v>4</v>
      </c>
      <c r="E67" s="3" t="s">
        <v>1850</v>
      </c>
      <c r="F67" s="3" t="s">
        <v>1831</v>
      </c>
      <c r="G67" s="3" t="s">
        <v>1832</v>
      </c>
      <c r="H67" s="3">
        <v>3.49</v>
      </c>
    </row>
    <row r="68" spans="1:8" x14ac:dyDescent="0.25">
      <c r="A68" s="3" t="s">
        <v>545</v>
      </c>
      <c r="B68" s="3" t="s">
        <v>546</v>
      </c>
      <c r="C68" s="3" t="s">
        <v>21</v>
      </c>
      <c r="D68" s="3">
        <v>5</v>
      </c>
      <c r="E68" s="3" t="s">
        <v>1831</v>
      </c>
      <c r="F68" s="3" t="s">
        <v>1831</v>
      </c>
      <c r="G68" s="3" t="s">
        <v>1844</v>
      </c>
      <c r="H68" s="3">
        <v>2.95</v>
      </c>
    </row>
    <row r="69" spans="1:8" x14ac:dyDescent="0.25">
      <c r="A69" s="3" t="s">
        <v>400</v>
      </c>
      <c r="B69" s="3" t="s">
        <v>401</v>
      </c>
      <c r="C69" s="3" t="s">
        <v>21</v>
      </c>
      <c r="D69" s="3">
        <v>5</v>
      </c>
      <c r="E69" s="3" t="s">
        <v>1831</v>
      </c>
      <c r="F69" s="3" t="s">
        <v>1830</v>
      </c>
      <c r="G69" s="3" t="s">
        <v>1836</v>
      </c>
      <c r="H69" s="3">
        <v>3.72</v>
      </c>
    </row>
    <row r="70" spans="1:8" x14ac:dyDescent="0.25">
      <c r="A70" s="3" t="s">
        <v>486</v>
      </c>
      <c r="B70" s="3" t="s">
        <v>917</v>
      </c>
      <c r="C70" s="3" t="s">
        <v>29</v>
      </c>
      <c r="D70" s="3">
        <v>6</v>
      </c>
      <c r="E70" s="3" t="s">
        <v>1850</v>
      </c>
      <c r="F70" s="3" t="s">
        <v>1831</v>
      </c>
      <c r="G70" s="3" t="s">
        <v>1836</v>
      </c>
      <c r="H70" s="3">
        <v>3.32</v>
      </c>
    </row>
    <row r="71" spans="1:8" x14ac:dyDescent="0.25">
      <c r="A71" s="3" t="s">
        <v>1006</v>
      </c>
      <c r="B71" s="3" t="s">
        <v>1007</v>
      </c>
      <c r="C71" s="3" t="s">
        <v>21</v>
      </c>
      <c r="D71" s="3">
        <v>6</v>
      </c>
      <c r="E71" s="3" t="s">
        <v>1831</v>
      </c>
      <c r="F71" s="3" t="s">
        <v>1831</v>
      </c>
      <c r="G71" s="3" t="s">
        <v>1835</v>
      </c>
      <c r="H71" s="3">
        <v>2.6</v>
      </c>
    </row>
    <row r="72" spans="1:8" x14ac:dyDescent="0.25">
      <c r="A72" s="3" t="s">
        <v>41</v>
      </c>
      <c r="B72" s="3" t="s">
        <v>42</v>
      </c>
      <c r="C72" s="3" t="s">
        <v>25</v>
      </c>
      <c r="D72" s="3">
        <v>63</v>
      </c>
      <c r="E72" s="3" t="s">
        <v>1850</v>
      </c>
      <c r="F72" s="3" t="s">
        <v>1849</v>
      </c>
      <c r="G72" s="3" t="s">
        <v>1844</v>
      </c>
      <c r="H72" s="3">
        <v>3.44</v>
      </c>
    </row>
    <row r="73" spans="1:8" x14ac:dyDescent="0.25">
      <c r="A73" s="3" t="s">
        <v>1067</v>
      </c>
      <c r="B73" s="3" t="s">
        <v>572</v>
      </c>
      <c r="C73" s="3" t="s">
        <v>21</v>
      </c>
      <c r="D73" s="3">
        <v>6</v>
      </c>
      <c r="E73" s="3" t="s">
        <v>1850</v>
      </c>
      <c r="F73" s="3" t="s">
        <v>1831</v>
      </c>
      <c r="G73" s="3" t="s">
        <v>1844</v>
      </c>
      <c r="H73" s="3">
        <v>2.57</v>
      </c>
    </row>
    <row r="74" spans="1:8" x14ac:dyDescent="0.25">
      <c r="A74" s="3" t="s">
        <v>135</v>
      </c>
      <c r="B74" s="3" t="s">
        <v>1220</v>
      </c>
      <c r="C74" s="3" t="s">
        <v>29</v>
      </c>
      <c r="D74" s="3">
        <v>4</v>
      </c>
      <c r="E74" s="3" t="s">
        <v>1831</v>
      </c>
      <c r="F74" s="3" t="s">
        <v>1831</v>
      </c>
      <c r="G74" s="3" t="s">
        <v>1840</v>
      </c>
      <c r="H74" s="3">
        <v>3.44</v>
      </c>
    </row>
    <row r="75" spans="1:8" x14ac:dyDescent="0.25">
      <c r="A75" s="3" t="s">
        <v>363</v>
      </c>
      <c r="B75" s="3" t="s">
        <v>364</v>
      </c>
      <c r="C75" s="3" t="s">
        <v>21</v>
      </c>
      <c r="D75" s="3">
        <v>4</v>
      </c>
      <c r="E75" s="3" t="s">
        <v>1850</v>
      </c>
      <c r="F75" s="3" t="s">
        <v>1831</v>
      </c>
      <c r="G75" s="3" t="s">
        <v>1836</v>
      </c>
      <c r="H75" s="3">
        <v>3.39</v>
      </c>
    </row>
    <row r="76" spans="1:8" x14ac:dyDescent="0.25">
      <c r="A76" s="3" t="s">
        <v>130</v>
      </c>
      <c r="B76" s="3" t="s">
        <v>143</v>
      </c>
      <c r="C76" s="3" t="s">
        <v>29</v>
      </c>
      <c r="D76" s="3">
        <v>3</v>
      </c>
      <c r="E76" s="3" t="s">
        <v>1831</v>
      </c>
      <c r="F76" s="3" t="s">
        <v>1831</v>
      </c>
      <c r="G76" s="3" t="s">
        <v>1844</v>
      </c>
      <c r="H76" s="3">
        <v>3.52</v>
      </c>
    </row>
    <row r="77" spans="1:8" x14ac:dyDescent="0.25">
      <c r="A77" s="3" t="s">
        <v>181</v>
      </c>
      <c r="B77" s="3" t="s">
        <v>807</v>
      </c>
      <c r="C77" s="3" t="s">
        <v>21</v>
      </c>
      <c r="D77" s="3">
        <v>3</v>
      </c>
      <c r="E77" s="3" t="s">
        <v>1831</v>
      </c>
      <c r="F77" s="3" t="s">
        <v>1831</v>
      </c>
      <c r="G77" s="3" t="s">
        <v>1841</v>
      </c>
      <c r="H77" s="3">
        <v>2.59</v>
      </c>
    </row>
    <row r="78" spans="1:8" x14ac:dyDescent="0.25">
      <c r="A78" s="3" t="s">
        <v>1255</v>
      </c>
      <c r="B78" s="3" t="s">
        <v>1256</v>
      </c>
      <c r="C78" s="3" t="s">
        <v>29</v>
      </c>
      <c r="D78" s="3">
        <v>5</v>
      </c>
      <c r="E78" s="3" t="s">
        <v>1850</v>
      </c>
      <c r="F78" s="3" t="s">
        <v>1831</v>
      </c>
      <c r="G78" s="3" t="s">
        <v>1840</v>
      </c>
      <c r="H78" s="3">
        <v>2.66</v>
      </c>
    </row>
    <row r="79" spans="1:8" x14ac:dyDescent="0.25">
      <c r="A79" s="3" t="s">
        <v>137</v>
      </c>
      <c r="B79" s="3" t="s">
        <v>138</v>
      </c>
      <c r="C79" s="3" t="s">
        <v>21</v>
      </c>
      <c r="D79" s="3">
        <v>26</v>
      </c>
      <c r="E79" s="3" t="s">
        <v>1850</v>
      </c>
      <c r="F79" s="3" t="s">
        <v>1831</v>
      </c>
      <c r="G79" s="3" t="s">
        <v>1844</v>
      </c>
      <c r="H79" s="3">
        <v>3.34</v>
      </c>
    </row>
    <row r="80" spans="1:8" x14ac:dyDescent="0.25">
      <c r="A80" s="3" t="s">
        <v>348</v>
      </c>
      <c r="B80" s="3" t="s">
        <v>349</v>
      </c>
      <c r="C80" s="3" t="s">
        <v>51</v>
      </c>
      <c r="D80" s="3">
        <v>6</v>
      </c>
      <c r="E80" s="3" t="s">
        <v>1850</v>
      </c>
      <c r="F80" s="3" t="s">
        <v>1831</v>
      </c>
      <c r="G80" s="3" t="s">
        <v>1832</v>
      </c>
      <c r="H80" s="3">
        <v>3.31</v>
      </c>
    </row>
    <row r="81" spans="1:8" x14ac:dyDescent="0.25">
      <c r="A81" s="3" t="s">
        <v>662</v>
      </c>
      <c r="B81" s="3" t="s">
        <v>62</v>
      </c>
      <c r="C81" s="3" t="s">
        <v>21</v>
      </c>
      <c r="D81" s="3">
        <v>3</v>
      </c>
      <c r="E81" s="3" t="s">
        <v>1831</v>
      </c>
      <c r="F81" s="3" t="s">
        <v>1831</v>
      </c>
      <c r="G81" s="3" t="s">
        <v>1843</v>
      </c>
      <c r="H81" s="3">
        <v>3.18</v>
      </c>
    </row>
    <row r="82" spans="1:8" x14ac:dyDescent="0.25">
      <c r="A82" s="3" t="s">
        <v>517</v>
      </c>
      <c r="B82" s="3" t="s">
        <v>518</v>
      </c>
      <c r="C82" s="3" t="s">
        <v>25</v>
      </c>
      <c r="D82" s="3">
        <v>21</v>
      </c>
      <c r="E82" s="3" t="s">
        <v>1850</v>
      </c>
      <c r="F82" s="3" t="s">
        <v>1849</v>
      </c>
      <c r="G82" s="3" t="s">
        <v>1837</v>
      </c>
      <c r="H82" s="3">
        <v>3.23</v>
      </c>
    </row>
    <row r="83" spans="1:8" x14ac:dyDescent="0.25">
      <c r="A83" s="3" t="s">
        <v>162</v>
      </c>
      <c r="B83" s="3" t="s">
        <v>163</v>
      </c>
      <c r="C83" s="3" t="s">
        <v>25</v>
      </c>
      <c r="D83" s="3">
        <v>8</v>
      </c>
      <c r="E83" s="3" t="s">
        <v>1850</v>
      </c>
      <c r="F83" s="3" t="s">
        <v>1831</v>
      </c>
      <c r="G83" s="3" t="s">
        <v>1839</v>
      </c>
      <c r="H83" s="3">
        <v>3.44</v>
      </c>
    </row>
    <row r="84" spans="1:8" x14ac:dyDescent="0.25">
      <c r="A84" s="3" t="s">
        <v>1037</v>
      </c>
      <c r="B84" s="3" t="s">
        <v>1038</v>
      </c>
      <c r="C84" s="3" t="s">
        <v>21</v>
      </c>
      <c r="D84" s="3">
        <v>4</v>
      </c>
      <c r="E84" s="3" t="s">
        <v>1831</v>
      </c>
      <c r="F84" s="3" t="s">
        <v>1831</v>
      </c>
      <c r="G84" s="3" t="s">
        <v>1839</v>
      </c>
      <c r="H84" s="3">
        <v>3.06</v>
      </c>
    </row>
    <row r="85" spans="1:8" x14ac:dyDescent="0.25">
      <c r="A85" s="3" t="s">
        <v>66</v>
      </c>
      <c r="B85" s="3" t="s">
        <v>67</v>
      </c>
      <c r="C85" s="3" t="s">
        <v>29</v>
      </c>
      <c r="D85" s="3">
        <v>5</v>
      </c>
      <c r="E85" s="3" t="s">
        <v>1831</v>
      </c>
      <c r="F85" s="3" t="s">
        <v>1831</v>
      </c>
      <c r="G85" s="3" t="s">
        <v>1844</v>
      </c>
      <c r="H85" s="3">
        <v>2.23</v>
      </c>
    </row>
    <row r="86" spans="1:8" x14ac:dyDescent="0.25">
      <c r="A86" s="3" t="s">
        <v>233</v>
      </c>
      <c r="B86" s="3" t="s">
        <v>234</v>
      </c>
      <c r="C86" s="3" t="s">
        <v>25</v>
      </c>
      <c r="D86" s="3">
        <v>4</v>
      </c>
      <c r="E86" s="3" t="s">
        <v>1850</v>
      </c>
      <c r="F86" s="3" t="s">
        <v>1849</v>
      </c>
      <c r="G86" s="3" t="s">
        <v>1839</v>
      </c>
      <c r="H86" s="3">
        <v>3.45</v>
      </c>
    </row>
    <row r="87" spans="1:8" x14ac:dyDescent="0.25">
      <c r="A87" s="3" t="s">
        <v>1209</v>
      </c>
      <c r="B87" s="3" t="s">
        <v>1210</v>
      </c>
      <c r="C87" s="3" t="s">
        <v>21</v>
      </c>
      <c r="D87" s="3">
        <v>8</v>
      </c>
      <c r="E87" s="3" t="s">
        <v>1831</v>
      </c>
      <c r="F87" s="3" t="s">
        <v>1831</v>
      </c>
      <c r="G87" s="3" t="s">
        <v>1839</v>
      </c>
      <c r="H87" s="3">
        <v>3.24</v>
      </c>
    </row>
    <row r="88" spans="1:8" x14ac:dyDescent="0.25">
      <c r="A88" s="3" t="s">
        <v>1744</v>
      </c>
      <c r="B88" s="3" t="s">
        <v>373</v>
      </c>
      <c r="C88" s="3" t="s">
        <v>51</v>
      </c>
      <c r="D88" s="3">
        <v>4</v>
      </c>
      <c r="E88" s="3" t="s">
        <v>1850</v>
      </c>
      <c r="F88" s="3" t="s">
        <v>1831</v>
      </c>
      <c r="G88" s="3" t="s">
        <v>1843</v>
      </c>
      <c r="H88" s="3">
        <v>3.06</v>
      </c>
    </row>
    <row r="89" spans="1:8" x14ac:dyDescent="0.25">
      <c r="A89" s="3" t="s">
        <v>978</v>
      </c>
      <c r="B89" s="3" t="s">
        <v>979</v>
      </c>
      <c r="C89" s="3" t="s">
        <v>21</v>
      </c>
      <c r="D89" s="3">
        <v>6</v>
      </c>
      <c r="E89" s="3" t="s">
        <v>1850</v>
      </c>
      <c r="F89" s="3" t="s">
        <v>1831</v>
      </c>
      <c r="G89" s="3" t="s">
        <v>1845</v>
      </c>
      <c r="H89" s="3">
        <v>3.54</v>
      </c>
    </row>
    <row r="90" spans="1:8" x14ac:dyDescent="0.25">
      <c r="A90" s="3" t="s">
        <v>1103</v>
      </c>
      <c r="B90" s="3" t="s">
        <v>160</v>
      </c>
      <c r="C90" s="3" t="s">
        <v>21</v>
      </c>
      <c r="D90" s="3">
        <v>6</v>
      </c>
      <c r="E90" s="3" t="s">
        <v>1831</v>
      </c>
      <c r="F90" s="3" t="s">
        <v>1831</v>
      </c>
      <c r="G90" s="3" t="s">
        <v>1844</v>
      </c>
      <c r="H90" s="3">
        <v>3.38</v>
      </c>
    </row>
    <row r="91" spans="1:8" x14ac:dyDescent="0.25">
      <c r="A91" s="3" t="s">
        <v>885</v>
      </c>
      <c r="B91" s="3" t="s">
        <v>886</v>
      </c>
      <c r="C91" s="3" t="s">
        <v>51</v>
      </c>
      <c r="D91" s="3">
        <v>6</v>
      </c>
      <c r="E91" s="3" t="s">
        <v>1831</v>
      </c>
      <c r="F91" s="3" t="s">
        <v>1831</v>
      </c>
      <c r="G91" s="3" t="s">
        <v>1841</v>
      </c>
      <c r="H91" s="3">
        <v>3.7</v>
      </c>
    </row>
    <row r="92" spans="1:8" x14ac:dyDescent="0.25">
      <c r="A92" s="3" t="s">
        <v>550</v>
      </c>
      <c r="B92" s="3" t="s">
        <v>875</v>
      </c>
      <c r="C92" s="3" t="s">
        <v>21</v>
      </c>
      <c r="D92" s="3">
        <v>3</v>
      </c>
      <c r="E92" s="3" t="s">
        <v>1850</v>
      </c>
      <c r="F92" s="3" t="s">
        <v>1849</v>
      </c>
      <c r="G92" s="3" t="s">
        <v>1836</v>
      </c>
      <c r="H92" s="3">
        <v>2.91</v>
      </c>
    </row>
    <row r="93" spans="1:8" x14ac:dyDescent="0.25">
      <c r="H93" s="17">
        <f>AVERAGE(H2:H92)</f>
        <v>3.199670329670329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tutor_appointments</vt:lpstr>
      <vt:lpstr>Appt Data</vt:lpstr>
      <vt:lpstr>Courses</vt:lpstr>
      <vt:lpstr>Cancelled</vt:lpstr>
      <vt:lpstr>Appts by Tutor</vt:lpstr>
      <vt:lpstr>Students</vt:lpstr>
      <vt:lpstr>Sheet1</vt:lpstr>
      <vt:lpstr>Students!_FilterDatabase</vt:lpstr>
      <vt:lpstr>countifs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D'Arcy</dc:creator>
  <cp:lastModifiedBy>Christine D'Arcy</cp:lastModifiedBy>
  <dcterms:created xsi:type="dcterms:W3CDTF">2013-09-18T20:47:11Z</dcterms:created>
  <dcterms:modified xsi:type="dcterms:W3CDTF">2014-04-08T17:21:01Z</dcterms:modified>
</cp:coreProperties>
</file>