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B3FB7A70-C25A-6747-8B13-FDB925962E54}" xr6:coauthVersionLast="47" xr6:coauthVersionMax="47" xr10:uidLastSave="{00000000-0000-0000-0000-000000000000}"/>
  <bookViews>
    <workbookView xWindow="51200" yWindow="6600" windowWidth="51200" windowHeight="28300" firstSheet="4" activeTab="15"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16" l="1"/>
  <c r="B27" i="16"/>
  <c r="B9" i="16"/>
  <c r="B14" i="16"/>
  <c r="B28" i="15"/>
  <c r="B30" i="15"/>
  <c r="B31" i="15"/>
  <c r="B35" i="15"/>
  <c r="B49" i="15"/>
  <c r="B53" i="15"/>
  <c r="B48" i="15"/>
  <c r="B47" i="15"/>
  <c r="B36" i="15"/>
  <c r="B24" i="15"/>
  <c r="B13" i="15"/>
  <c r="B12" i="15"/>
  <c r="F44" i="15"/>
  <c r="F43" i="15"/>
  <c r="F45" i="15"/>
  <c r="B33" i="15"/>
  <c r="B23" i="15"/>
  <c r="B5" i="15"/>
  <c r="H5" i="15"/>
  <c r="H12" i="15"/>
  <c r="N5" i="15"/>
  <c r="N12" i="15"/>
  <c r="T6" i="15"/>
  <c r="B25" i="15"/>
  <c r="H13" i="15"/>
  <c r="N13" i="15"/>
  <c r="B32" i="15"/>
  <c r="B13" i="16"/>
  <c r="B10" i="15"/>
  <c r="H10" i="15"/>
  <c r="N10" i="15"/>
  <c r="B50" i="15"/>
  <c r="B51" i="14"/>
  <c r="B50" i="14"/>
  <c r="B49" i="14"/>
  <c r="G44" i="15"/>
  <c r="B32" i="16"/>
  <c r="B10" i="16"/>
  <c r="B11" i="16"/>
  <c r="B12" i="16"/>
  <c r="F8" i="16"/>
  <c r="G8" i="16"/>
  <c r="H8" i="16"/>
  <c r="B41" i="14"/>
  <c r="B39" i="15"/>
  <c r="P8" i="15"/>
  <c r="P9" i="15"/>
  <c r="P10" i="15"/>
  <c r="B54" i="14"/>
  <c r="B52" i="14"/>
  <c r="D8" i="15"/>
  <c r="B5" i="16"/>
  <c r="B42" i="15"/>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c r="C52" i="12"/>
  <c r="B43" i="12"/>
  <c r="C37" i="12"/>
  <c r="B26" i="12"/>
  <c r="B24" i="12"/>
  <c r="B27" i="12"/>
  <c r="C20" i="12"/>
  <c r="B14" i="12"/>
  <c r="B15" i="12"/>
  <c r="B12" i="12"/>
  <c r="C8" i="12"/>
  <c r="B67" i="12"/>
  <c r="B3" i="12"/>
  <c r="B2" i="12"/>
  <c r="B4" i="12"/>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alcChain>
</file>

<file path=xl/sharedStrings.xml><?xml version="1.0" encoding="utf-8"?>
<sst xmlns="http://schemas.openxmlformats.org/spreadsheetml/2006/main" count="1323" uniqueCount="389">
  <si>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</si>
  <si>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</si>
  <si>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</si>
  <si>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</si>
  <si>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</si>
  <si>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</si>
  <si>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</si>
  <si>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</si>
  <si>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</si>
  <si>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</si>
  <si>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</si>
  <si>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</si>
  <si>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</si>
  <si>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</si>
  <si>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</si>
  <si>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</si>
  <si>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</si>
  <si>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</si>
  <si>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</si>
  <si>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</si>
  <si>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</si>
  <si>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</si>
  <si>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</si>
  <si>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</si>
  <si>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</si>
  <si>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</si>
  <si>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</si>
  <si>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</si>
  <si>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</si>
  <si>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</si>
  <si>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</si>
  <si>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</si>
  <si>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</si>
  <si>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</si>
  <si>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</si>
  <si>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</si>
  <si>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</si>
  <si>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</si>
  <si>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</si>
  <si>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</si>
  <si>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</si>
  <si>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</si>
  <si>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</si>
  <si>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</si>
  <si>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</si>
  <si>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</si>
  <si>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</si>
  <si>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</si>
  <si>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</si>
  <si>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</si>
  <si>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</si>
  <si>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</si>
  <si>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</si>
  <si>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</si>
  <si>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</si>
  <si>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</si>
  <si>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</si>
  <si>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</si>
  <si>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</si>
  <si>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</si>
  <si>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</si>
  <si>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</si>
  <si>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</si>
  <si>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</si>
  <si>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</si>
  <si>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</si>
  <si>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</si>
  <si>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</si>
  <si>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</si>
  <si>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</si>
  <si>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</si>
  <si>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</si>
  <si>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</si>
  <si>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</si>
  <si>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</si>
  <si>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</si>
  <si>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</si>
  <si>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</si>
  <si>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</si>
  <si>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</si>
  <si>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</si>
  <si>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</si>
  <si>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</si>
  <si>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</si>
  <si>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</si>
  <si>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</si>
  <si>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</si>
  <si>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</si>
  <si>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</si>
  <si>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</si>
  <si>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</si>
  <si>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</si>
  <si>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</si>
  <si>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</si>
  <si>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</si>
  <si>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</si>
  <si>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</si>
  <si>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</si>
  <si>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</si>
  <si>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</si>
  <si>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</si>
  <si>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</si>
  <si>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</si>
  <si>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</si>
  <si>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</si>
  <si>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</si>
  <si>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</si>
  <si>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</si>
  <si>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</si>
  <si>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</si>
  <si>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</si>
  <si>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</si>
  <si>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</si>
  <si>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</si>
  <si>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</si>
  <si>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</si>
  <si>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</si>
  <si>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</si>
  <si>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</si>
  <si>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</si>
  <si>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</si>
  <si>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</si>
  <si>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</si>
  <si>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</si>
  <si>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</si>
  <si>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</si>
  <si>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</si>
  <si>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</si>
  <si>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</si>
  <si>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</si>
  <si>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</si>
  <si>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</si>
  <si>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</si>
  <si>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</si>
  <si>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</si>
  <si>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</si>
  <si>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</si>
  <si>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</si>
  <si>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</si>
  <si>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</si>
  <si>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</si>
  <si>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</si>
  <si>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</si>
  <si>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</si>
  <si>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</si>
  <si>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</si>
  <si>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</si>
  <si>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</si>
  <si>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</si>
  <si>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</si>
  <si>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</si>
  <si>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</si>
  <si>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</si>
  <si>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</si>
  <si>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</si>
  <si>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</si>
  <si>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</si>
  <si>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</si>
  <si>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</si>
  <si>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</si>
  <si>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</si>
  <si>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</si>
  <si>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</si>
  <si>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</si>
  <si>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</si>
  <si>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</si>
  <si>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</si>
  <si>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</si>
  <si>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</si>
  <si>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</si>
  <si>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</si>
  <si>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</si>
  <si>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</si>
  <si>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</si>
  <si>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</si>
  <si>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</si>
  <si>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</si>
  <si>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</si>
  <si>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</si>
  <si>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</si>
  <si>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</si>
  <si>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</si>
  <si>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</si>
  <si>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</si>
  <si>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</si>
  <si>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</si>
  <si>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</si>
  <si>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</si>
  <si>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</si>
  <si>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</si>
  <si>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</si>
  <si>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</si>
  <si>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</si>
  <si>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</si>
  <si>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</si>
  <si>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</si>
  <si>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</si>
  <si>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</si>
  <si>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</si>
  <si>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</si>
  <si>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</si>
  <si>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</si>
  <si>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</si>
  <si>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</si>
  <si>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</si>
  <si>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</si>
  <si>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</si>
  <si>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</si>
  <si>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</si>
  <si>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</si>
  <si>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</si>
  <si>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</si>
  <si>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</si>
  <si>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</si>
  <si>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</si>
  <si>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</si>
  <si>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</si>
  <si>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</si>
  <si>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</si>
  <si>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</si>
  <si>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</si>
  <si>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</si>
  <si>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</si>
  <si>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</si>
  <si>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</si>
  <si>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</si>
  <si>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</si>
  <si>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</si>
  <si>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</si>
  <si>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</si>
  <si>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</si>
  <si>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</si>
  <si>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</si>
  <si>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</si>
  <si>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</si>
  <si>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</si>
  <si>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</si>
  <si>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</si>
  <si>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</si>
  <si>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</si>
  <si>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</si>
  <si>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</si>
  <si>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</si>
  <si>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</si>
  <si>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</si>
  <si>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</si>
  <si>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</si>
  <si>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</si>
  <si>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</si>
  <si>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</si>
  <si>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</si>
  <si>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</si>
  <si>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</si>
  <si>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</si>
  <si>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</si>
  <si>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</si>
  <si>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</si>
  <si>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</si>
  <si>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</si>
  <si>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</si>
  <si>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</si>
  <si>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</si>
  <si>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</si>
  <si>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</si>
  <si>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</si>
  <si>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</si>
  <si>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</si>
  <si>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</si>
  <si>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</si>
  <si>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</si>
  <si>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</si>
  <si>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</si>
  <si>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</si>
  <si>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</si>
  <si>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</si>
  <si>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</si>
  <si>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</si>
  <si>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</si>
  <si>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</si>
  <si>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</si>
  <si>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</si>
  <si>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</si>
  <si>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</si>
  <si>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</si>
  <si>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</si>
  <si>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</si>
  <si>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</si>
  <si>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</si>
  <si>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</si>
  <si>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</si>
  <si>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</si>
  <si>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</si>
  <si>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</si>
  <si>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</si>
  <si>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</si>
  <si>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</si>
  <si>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</si>
  <si>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</si>
  <si>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</si>
  <si>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</si>
  <si>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</si>
  <si>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</si>
  <si>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</si>
  <si>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</si>
  <si>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</si>
  <si>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</si>
  <si>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</si>
  <si>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</si>
  <si>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</si>
  <si>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</si>
  <si>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</si>
  <si>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</si>
  <si>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</si>
  <si>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</si>
  <si>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</si>
  <si>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</si>
  <si>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</si>
  <si>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</si>
  <si>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</si>
  <si>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</si>
  <si>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</si>
  <si>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</si>
  <si>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</si>
  <si>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</si>
  <si>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</si>
  <si>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</si>
  <si>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</si>
  <si>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</si>
  <si>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</si>
  <si>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</si>
  <si>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</si>
  <si>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</si>
  <si>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</si>
  <si>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</si>
  <si>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</si>
  <si>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</si>
  <si>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</si>
  <si>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</si>
  <si>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</si>
  <si>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</si>
  <si>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</si>
  <si>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</si>
  <si>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</si>
  <si>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</si>
  <si>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</si>
  <si>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</si>
  <si>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</si>
  <si>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</si>
  <si>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</si>
  <si>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</si>
  <si>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</si>
  <si>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</si>
  <si>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</si>
  <si>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</si>
  <si>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</si>
  <si>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</si>
  <si>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</si>
  <si>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</si>
  <si>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</si>
  <si>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</si>
  <si>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</si>
  <si>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</si>
  <si>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</si>
  <si>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</si>
  <si>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</si>
  <si>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</si>
  <si>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</si>
  <si>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</si>
  <si>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</si>
  <si>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</si>
  <si>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</si>
  <si>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</si>
  <si>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</si>
  <si>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</si>
  <si>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</si>
  <si>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</si>
  <si>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</si>
  <si>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</si>
  <si>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</si>
  <si>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</si>
  <si>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Am 26.04.2023 wurden 814€ überwiesen wegen 2.Q. Der Betrag für das 3.Q ist erst am 16.08 Fällig. Bis dahin habe ich eventuell schon die aktualisierte Vorausberechnung für 2023, weil bis dahin Steuererklaerung 2022 machen muss, und dann könnte man die restliche Jahressumme überweisen.</t>
  </si>
  <si>
    <t>Kennzahl: 718</t>
  </si>
  <si>
    <t>Pendlerpauschale</t>
  </si>
  <si>
    <t>Verkehrsabsetzbetrag + Pendlereuro</t>
  </si>
  <si>
    <t>Gesamt Werbungskosten</t>
  </si>
  <si>
    <t>JA RSUs sind im Jahresbruttogehalt enthalten</t>
  </si>
  <si>
    <t>Ungenauogkeit wegen Dollar zu Euro Umrechnung</t>
  </si>
  <si>
    <t>Apple Keyboard (mit 40% Privatanteil)</t>
  </si>
  <si>
    <t>Erklaerung abgegeben am 26.6.2023. Warten auf Antwort vom Finanzamt. Eigentlich sollte ich die Gutschrift von 3036 erhalten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</si>
</sst>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49" fontId="36" fillId="0" borderId="32" xfId="0" applyNumberFormat="1" applyFont="1" applyBorder="1"/>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56" t="s">
        <v>0</v>
      </c>
      <c r="C3" s="257"/>
      <c r="D3" s="257"/>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0"/>
      <c r="B1" s="273"/>
      <c r="C1" s="273"/>
      <c r="D1" s="273"/>
      <c r="E1" s="273"/>
      <c r="F1" s="122"/>
      <c r="G1" s="281" t="s">
        <v>210</v>
      </c>
      <c r="H1" s="273"/>
      <c r="I1" s="273"/>
      <c r="J1" s="273"/>
      <c r="K1" s="273"/>
      <c r="L1" s="122"/>
      <c r="M1" s="281" t="s">
        <v>211</v>
      </c>
      <c r="N1" s="273"/>
      <c r="O1" s="273"/>
      <c r="P1" s="273"/>
      <c r="Q1" s="274"/>
    </row>
    <row r="2" spans="1:17" ht="22" customHeight="1" x14ac:dyDescent="0.2">
      <c r="A2" s="269"/>
      <c r="B2" s="275"/>
      <c r="C2" s="275"/>
      <c r="D2" s="275"/>
      <c r="E2" s="275"/>
      <c r="F2" s="122"/>
      <c r="G2" s="275"/>
      <c r="H2" s="275"/>
      <c r="I2" s="275"/>
      <c r="J2" s="275"/>
      <c r="K2" s="275"/>
      <c r="L2" s="122"/>
      <c r="M2" s="275"/>
      <c r="N2" s="275"/>
      <c r="O2" s="275"/>
      <c r="P2" s="275"/>
      <c r="Q2" s="276"/>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2"/>
      <c r="J15" s="266"/>
      <c r="K15" s="266"/>
      <c r="L15" s="11"/>
      <c r="M15" s="11"/>
      <c r="N15" s="11"/>
      <c r="O15" s="279"/>
      <c r="P15" s="279"/>
      <c r="Q15" s="279"/>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3" t="s">
        <v>218</v>
      </c>
      <c r="B21" s="278"/>
      <c r="C21" s="278"/>
      <c r="D21" s="278"/>
      <c r="E21" s="278"/>
      <c r="F21" s="76"/>
      <c r="G21" s="11"/>
      <c r="H21" s="11"/>
      <c r="I21" s="11"/>
      <c r="J21" s="11"/>
      <c r="K21" s="11"/>
      <c r="L21" s="11"/>
      <c r="M21" s="11"/>
      <c r="N21" s="11"/>
      <c r="O21" s="11"/>
      <c r="P21" s="11"/>
      <c r="Q21" s="11"/>
    </row>
    <row r="22" spans="1:17" ht="22" customHeight="1" x14ac:dyDescent="0.2">
      <c r="A22" s="278"/>
      <c r="B22" s="278"/>
      <c r="C22" s="278"/>
      <c r="D22" s="278"/>
      <c r="E22" s="278"/>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67" t="s">
        <v>174</v>
      </c>
      <c r="D33" s="268"/>
      <c r="E33" s="11"/>
      <c r="F33" s="11"/>
      <c r="G33" s="11"/>
      <c r="H33" s="11"/>
      <c r="I33" s="11"/>
      <c r="J33" s="11"/>
      <c r="K33" s="11"/>
      <c r="L33" s="11"/>
      <c r="M33" s="11"/>
      <c r="N33" s="11"/>
      <c r="O33" s="11"/>
      <c r="P33" s="11"/>
      <c r="Q33" s="11"/>
    </row>
    <row r="34" spans="1:17" ht="22" customHeight="1" x14ac:dyDescent="0.25">
      <c r="A34" s="56" t="s">
        <v>104</v>
      </c>
      <c r="B34" s="91">
        <f>ROUND((B13+H13+N13-620)*0.06,2)</f>
        <v>331.57</v>
      </c>
      <c r="C34" s="267" t="s">
        <v>105</v>
      </c>
      <c r="D34" s="268"/>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3" t="s">
        <v>221</v>
      </c>
      <c r="B48" s="264"/>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14" workbookViewId="0">
      <selection activeCell="B29" sqref="B29"/>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1" t="s">
        <v>329</v>
      </c>
      <c r="B1" s="281"/>
      <c r="C1" s="281"/>
      <c r="D1" s="281"/>
      <c r="E1" s="281"/>
      <c r="F1" s="122"/>
      <c r="G1" s="281" t="s">
        <v>333</v>
      </c>
      <c r="H1" s="273"/>
      <c r="I1" s="273"/>
      <c r="J1" s="273"/>
      <c r="K1" s="274"/>
    </row>
    <row r="2" spans="1:11" ht="22" customHeight="1" x14ac:dyDescent="0.2">
      <c r="A2" s="284"/>
      <c r="B2" s="284"/>
      <c r="C2" s="284"/>
      <c r="D2" s="284"/>
      <c r="E2" s="284"/>
      <c r="F2" s="122"/>
      <c r="G2" s="275"/>
      <c r="H2" s="275"/>
      <c r="I2" s="275"/>
      <c r="J2" s="275"/>
      <c r="K2" s="276"/>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79"/>
      <c r="J15" s="279"/>
      <c r="K15" s="279"/>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3" t="s">
        <v>330</v>
      </c>
      <c r="B21" s="278"/>
      <c r="C21" s="278"/>
      <c r="D21" s="278"/>
      <c r="E21" s="278"/>
      <c r="F21" s="76"/>
      <c r="G21" s="11"/>
      <c r="H21" s="11"/>
      <c r="I21" s="11"/>
      <c r="J21" s="11"/>
      <c r="K21" s="11"/>
      <c r="L21" s="11"/>
      <c r="M21" s="11"/>
      <c r="N21" s="11"/>
      <c r="O21" s="11"/>
      <c r="P21" s="11"/>
      <c r="Q21" s="11"/>
    </row>
    <row r="22" spans="1:17" ht="22" customHeight="1" x14ac:dyDescent="0.2">
      <c r="A22" s="278"/>
      <c r="B22" s="278"/>
      <c r="C22" s="278"/>
      <c r="D22" s="278"/>
      <c r="E22" s="278"/>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67" t="s">
        <v>174</v>
      </c>
      <c r="D33" s="268"/>
      <c r="E33" s="11"/>
      <c r="F33" s="11"/>
      <c r="G33" s="11"/>
      <c r="H33" s="11"/>
      <c r="I33" s="11"/>
      <c r="J33" s="11"/>
      <c r="K33" s="11"/>
      <c r="L33" s="11"/>
      <c r="M33" s="11"/>
      <c r="N33" s="11"/>
      <c r="O33" s="11"/>
      <c r="P33" s="11"/>
      <c r="Q33" s="11"/>
    </row>
    <row r="34" spans="1:17" ht="22" customHeight="1" x14ac:dyDescent="0.25">
      <c r="A34" s="56" t="s">
        <v>104</v>
      </c>
      <c r="B34" s="91">
        <f>ROUND((B13+H13-620)*0.06,2)</f>
        <v>337.3</v>
      </c>
      <c r="C34" s="267" t="s">
        <v>105</v>
      </c>
      <c r="D34" s="268"/>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3" t="s">
        <v>331</v>
      </c>
      <c r="B48" s="264"/>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topLeftCell="A3" zoomScale="110" zoomScaleNormal="110" workbookViewId="0">
      <selection activeCell="E37" sqref="E37"/>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1" t="s">
        <v>355</v>
      </c>
      <c r="B1" s="281"/>
      <c r="C1" s="281"/>
      <c r="D1" s="281"/>
      <c r="E1" s="281"/>
      <c r="F1" s="122"/>
      <c r="G1" s="281" t="s">
        <v>360</v>
      </c>
      <c r="H1" s="273"/>
      <c r="I1" s="273"/>
      <c r="J1" s="273"/>
      <c r="K1" s="274"/>
      <c r="L1" s="122"/>
      <c r="M1" s="281" t="s">
        <v>361</v>
      </c>
      <c r="N1" s="273"/>
      <c r="O1" s="273"/>
      <c r="P1" s="273"/>
      <c r="Q1" s="274"/>
      <c r="R1" s="122"/>
      <c r="S1" s="281" t="s">
        <v>363</v>
      </c>
      <c r="T1" s="273"/>
      <c r="U1" s="273"/>
      <c r="V1" s="273"/>
      <c r="W1" s="274"/>
    </row>
    <row r="2" spans="1:23" ht="22" customHeight="1" x14ac:dyDescent="0.2">
      <c r="A2" s="284"/>
      <c r="B2" s="284"/>
      <c r="C2" s="284"/>
      <c r="D2" s="284"/>
      <c r="E2" s="284"/>
      <c r="F2" s="122"/>
      <c r="G2" s="275"/>
      <c r="H2" s="275"/>
      <c r="I2" s="275"/>
      <c r="J2" s="275"/>
      <c r="K2" s="276"/>
      <c r="L2" s="122"/>
      <c r="M2" s="275"/>
      <c r="N2" s="275"/>
      <c r="O2" s="275"/>
      <c r="P2" s="275"/>
      <c r="Q2" s="276"/>
      <c r="R2" s="122"/>
      <c r="S2" s="275"/>
      <c r="T2" s="275"/>
      <c r="U2" s="275"/>
      <c r="V2" s="275"/>
      <c r="W2" s="276"/>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9" t="s">
        <v>87</v>
      </c>
      <c r="E12" s="11"/>
      <c r="F12" s="123"/>
      <c r="G12" s="124" t="s">
        <v>215</v>
      </c>
      <c r="H12" s="45">
        <f>H5-H8-H16</f>
        <v>1751.8799999999999</v>
      </c>
      <c r="I12" s="49">
        <v>245</v>
      </c>
      <c r="J12" s="9" t="s">
        <v>87</v>
      </c>
      <c r="K12" s="11"/>
      <c r="L12" s="123"/>
      <c r="M12" s="124" t="s">
        <v>215</v>
      </c>
      <c r="N12" s="45">
        <f>N5-N8-N16-N15</f>
        <v>67010.820000000007</v>
      </c>
      <c r="O12" s="49">
        <v>245</v>
      </c>
      <c r="P12" s="9" t="s">
        <v>87</v>
      </c>
      <c r="Q12" s="11"/>
      <c r="R12" s="123"/>
      <c r="S12" s="11"/>
      <c r="T12" s="11"/>
      <c r="U12" s="11"/>
      <c r="V12" s="11"/>
      <c r="W12" s="11"/>
    </row>
    <row r="13" spans="1:23" ht="22" customHeight="1" x14ac:dyDescent="0.2">
      <c r="A13" s="125" t="s">
        <v>88</v>
      </c>
      <c r="B13" s="48">
        <f>B6-B9</f>
        <v>1436.33</v>
      </c>
      <c r="C13" s="46"/>
      <c r="D13" s="9" t="s">
        <v>89</v>
      </c>
      <c r="E13" s="11"/>
      <c r="F13" s="123"/>
      <c r="G13" s="125" t="s">
        <v>88</v>
      </c>
      <c r="H13" s="48">
        <f>H6-H9</f>
        <v>143.04</v>
      </c>
      <c r="I13" s="46"/>
      <c r="J13" s="9" t="s">
        <v>89</v>
      </c>
      <c r="K13" s="11"/>
      <c r="L13" s="123"/>
      <c r="M13" s="125" t="s">
        <v>88</v>
      </c>
      <c r="N13" s="48">
        <f>N6-N9</f>
        <v>6042.54</v>
      </c>
      <c r="O13" s="46"/>
      <c r="P13" s="9" t="s">
        <v>89</v>
      </c>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79"/>
      <c r="J15" s="279"/>
      <c r="K15" s="279"/>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83" t="s">
        <v>356</v>
      </c>
      <c r="B21" s="278"/>
      <c r="C21" s="278"/>
      <c r="D21" s="278"/>
      <c r="E21" s="278"/>
      <c r="F21" s="76"/>
      <c r="G21" s="11"/>
      <c r="H21" s="11"/>
      <c r="I21" s="11"/>
      <c r="J21" s="11"/>
      <c r="K21" s="11"/>
      <c r="L21" s="11"/>
      <c r="M21" s="11"/>
      <c r="N21" s="11"/>
      <c r="O21" s="11"/>
      <c r="P21" s="11"/>
      <c r="Q21" s="11"/>
      <c r="S21" s="11"/>
      <c r="T21" s="11"/>
      <c r="U21" s="11"/>
      <c r="V21" s="11"/>
      <c r="W21" s="11"/>
    </row>
    <row r="22" spans="1:23" ht="22" customHeight="1" x14ac:dyDescent="0.2">
      <c r="A22" s="278"/>
      <c r="B22" s="278"/>
      <c r="C22" s="278"/>
      <c r="D22" s="278"/>
      <c r="E22" s="278"/>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384</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288" t="s">
        <v>370</v>
      </c>
      <c r="D31" s="268"/>
      <c r="E31" s="11"/>
      <c r="F31" s="11"/>
      <c r="G31" s="11"/>
      <c r="H31" s="11"/>
      <c r="I31" s="11"/>
      <c r="J31" s="11"/>
      <c r="K31" s="11"/>
      <c r="L31" s="11"/>
      <c r="M31" s="11"/>
      <c r="N31" s="11"/>
      <c r="O31" s="11"/>
      <c r="P31" s="11"/>
      <c r="Q31" s="11"/>
    </row>
    <row r="32" spans="1:23" ht="22" customHeight="1" x14ac:dyDescent="0.25">
      <c r="A32" s="56" t="s">
        <v>104</v>
      </c>
      <c r="B32" s="91">
        <f>ROUND((B13+H13+N13-620)*0.06,2)</f>
        <v>420.11</v>
      </c>
      <c r="C32" s="267" t="s">
        <v>105</v>
      </c>
      <c r="D32" s="268"/>
      <c r="E32" s="11"/>
      <c r="F32" s="11"/>
      <c r="G32" s="11"/>
      <c r="H32" s="11"/>
      <c r="I32" s="11"/>
      <c r="J32" s="11"/>
      <c r="K32" s="11"/>
      <c r="L32" s="11"/>
      <c r="M32" s="11"/>
      <c r="N32" s="11"/>
      <c r="O32" s="11"/>
      <c r="P32" s="11"/>
      <c r="Q32" s="11"/>
    </row>
    <row r="33" spans="1:17" ht="22" customHeight="1" x14ac:dyDescent="0.2">
      <c r="A33" s="86" t="s">
        <v>383</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309" t="s">
        <v>388</v>
      </c>
      <c r="D42" s="11"/>
      <c r="E42" s="285" t="s">
        <v>375</v>
      </c>
      <c r="F42" s="286"/>
      <c r="G42" s="286"/>
      <c r="H42" s="287"/>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386</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385</v>
      </c>
      <c r="I45" s="11"/>
      <c r="J45" s="11"/>
      <c r="K45" s="11"/>
      <c r="L45" s="11"/>
      <c r="M45" s="11"/>
      <c r="N45" s="11"/>
      <c r="O45" s="11"/>
      <c r="P45" s="11"/>
      <c r="Q45" s="11"/>
    </row>
    <row r="46" spans="1:17" ht="22" customHeight="1" x14ac:dyDescent="0.25">
      <c r="A46" s="263" t="s">
        <v>358</v>
      </c>
      <c r="B46" s="264"/>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150" zoomScaleNormal="150" workbookViewId="0">
      <selection activeCell="G13" sqref="G13"/>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387</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382</v>
      </c>
      <c r="B13" s="101">
        <f>248</f>
        <v>248</v>
      </c>
      <c r="C13" s="243" t="s">
        <v>381</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15"/>
  <sheetViews>
    <sheetView showGridLines="0" tabSelected="1" topLeftCell="A87" zoomScale="140" zoomScaleNormal="140" workbookViewId="0">
      <selection activeCell="F17" sqref="F17"/>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289" t="s">
        <v>232</v>
      </c>
      <c r="B1" s="290"/>
      <c r="C1" s="291"/>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292" t="s">
        <v>249</v>
      </c>
      <c r="B11" s="293"/>
      <c r="C11" s="291"/>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292" t="s">
        <v>260</v>
      </c>
      <c r="B23" s="293"/>
      <c r="C23" s="291"/>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294" t="s">
        <v>276</v>
      </c>
      <c r="B40" s="295"/>
      <c r="C40" s="296"/>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301"/>
      <c r="E46" s="268"/>
      <c r="F46" s="268"/>
      <c r="G46" s="268"/>
      <c r="H46" s="268"/>
      <c r="I46" s="268"/>
      <c r="J46" s="268"/>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302" t="s">
        <v>288</v>
      </c>
      <c r="B55" s="303"/>
      <c r="C55" s="304"/>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305" t="s">
        <v>304</v>
      </c>
      <c r="B76" s="306"/>
      <c r="C76" s="64"/>
      <c r="D76" s="11"/>
      <c r="E76" s="11"/>
      <c r="F76" s="11"/>
      <c r="G76" s="11"/>
      <c r="H76" s="11"/>
      <c r="I76" s="11"/>
      <c r="J76" s="11"/>
    </row>
    <row r="77" spans="1:10" ht="22.25" customHeight="1" x14ac:dyDescent="0.2">
      <c r="A77" s="307"/>
      <c r="B77" s="306"/>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297" t="s">
        <v>307</v>
      </c>
      <c r="B80" s="308"/>
      <c r="C80" s="64"/>
      <c r="D80" s="11"/>
      <c r="E80" s="11"/>
      <c r="F80" s="11"/>
      <c r="G80" s="11"/>
      <c r="H80" s="11"/>
      <c r="I80" s="11"/>
      <c r="J80" s="11"/>
    </row>
    <row r="81" spans="1:10" ht="22.25" customHeight="1" x14ac:dyDescent="0.2">
      <c r="A81" s="307"/>
      <c r="B81" s="306"/>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297" t="s">
        <v>322</v>
      </c>
      <c r="B96" s="298"/>
      <c r="C96" s="11"/>
      <c r="D96" s="11"/>
      <c r="E96" s="11"/>
      <c r="F96" s="11"/>
      <c r="G96" s="11"/>
      <c r="H96" s="11"/>
      <c r="I96" s="11"/>
      <c r="J96" s="11"/>
    </row>
    <row r="97" spans="1:10" ht="22.25" customHeight="1" x14ac:dyDescent="0.2">
      <c r="A97" s="299"/>
      <c r="B97" s="279"/>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300" t="s">
        <v>352</v>
      </c>
      <c r="B109" s="298"/>
    </row>
    <row r="110" spans="1:10" ht="20" customHeight="1" x14ac:dyDescent="0.2">
      <c r="A110" s="299"/>
      <c r="B110" s="279"/>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380</v>
      </c>
      <c r="B115" s="11"/>
    </row>
  </sheetData>
  <mergeCells count="10">
    <mergeCell ref="A109:B110"/>
    <mergeCell ref="D46:J46"/>
    <mergeCell ref="A55:C55"/>
    <mergeCell ref="A76:B77"/>
    <mergeCell ref="A80:B81"/>
    <mergeCell ref="A1:C1"/>
    <mergeCell ref="A11:C11"/>
    <mergeCell ref="A23:C23"/>
    <mergeCell ref="A40:C40"/>
    <mergeCell ref="A96:B97"/>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58" t="s">
        <v>75</v>
      </c>
      <c r="B1" s="259"/>
      <c r="C1" s="259"/>
      <c r="D1" s="259"/>
      <c r="E1" s="260"/>
    </row>
    <row r="2" spans="1:5" ht="22.25" customHeight="1" x14ac:dyDescent="0.2">
      <c r="A2" s="269"/>
      <c r="B2" s="270"/>
      <c r="C2" s="270"/>
      <c r="D2" s="270"/>
      <c r="E2" s="271"/>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65" t="s">
        <v>91</v>
      </c>
      <c r="D15" s="266"/>
      <c r="E15" s="266"/>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1" t="s">
        <v>94</v>
      </c>
      <c r="B21" s="262"/>
      <c r="C21" s="262"/>
      <c r="D21" s="262"/>
      <c r="E21" s="262"/>
    </row>
    <row r="22" spans="1:5" ht="22.25" customHeight="1" x14ac:dyDescent="0.2">
      <c r="A22" s="262"/>
      <c r="B22" s="262"/>
      <c r="C22" s="262"/>
      <c r="D22" s="262"/>
      <c r="E22" s="262"/>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67" t="s">
        <v>103</v>
      </c>
      <c r="D34" s="268"/>
      <c r="E34" s="11"/>
    </row>
    <row r="35" spans="1:5" ht="22.25" customHeight="1" x14ac:dyDescent="0.25">
      <c r="A35" s="56" t="s">
        <v>104</v>
      </c>
      <c r="B35" s="85">
        <f>ROUND((B13-620)*0.06,2)</f>
        <v>244.34</v>
      </c>
      <c r="C35" s="267" t="s">
        <v>105</v>
      </c>
      <c r="D35" s="268"/>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63" t="s">
        <v>113</v>
      </c>
      <c r="B49" s="264"/>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77" t="s">
        <v>166</v>
      </c>
      <c r="B1" s="273"/>
      <c r="C1" s="273"/>
      <c r="D1" s="273"/>
      <c r="E1" s="273"/>
      <c r="F1" s="122"/>
      <c r="G1" s="272" t="s">
        <v>167</v>
      </c>
      <c r="H1" s="273"/>
      <c r="I1" s="273"/>
      <c r="J1" s="273"/>
      <c r="K1" s="274"/>
    </row>
    <row r="2" spans="1:11" ht="22" customHeight="1" x14ac:dyDescent="0.2">
      <c r="A2" s="269"/>
      <c r="B2" s="275"/>
      <c r="C2" s="275"/>
      <c r="D2" s="275"/>
      <c r="E2" s="275"/>
      <c r="F2" s="122"/>
      <c r="G2" s="275"/>
      <c r="H2" s="275"/>
      <c r="I2" s="275"/>
      <c r="J2" s="275"/>
      <c r="K2" s="276"/>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65" t="s">
        <v>91</v>
      </c>
      <c r="D15" s="266"/>
      <c r="E15" s="266"/>
      <c r="F15" s="123"/>
      <c r="G15" s="127" t="s">
        <v>90</v>
      </c>
      <c r="H15" s="63">
        <v>413.13</v>
      </c>
      <c r="I15" s="265" t="s">
        <v>91</v>
      </c>
      <c r="J15" s="266"/>
      <c r="K15" s="266"/>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1" t="s">
        <v>171</v>
      </c>
      <c r="B21" s="278"/>
      <c r="C21" s="278"/>
      <c r="D21" s="278"/>
      <c r="E21" s="278"/>
      <c r="F21" s="76"/>
      <c r="G21" s="11"/>
      <c r="H21" s="11"/>
      <c r="I21" s="11"/>
      <c r="J21" s="11"/>
      <c r="K21" s="11"/>
    </row>
    <row r="22" spans="1:11" ht="22" customHeight="1" x14ac:dyDescent="0.2">
      <c r="A22" s="278"/>
      <c r="B22" s="278"/>
      <c r="C22" s="278"/>
      <c r="D22" s="278"/>
      <c r="E22" s="278"/>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67" t="s">
        <v>174</v>
      </c>
      <c r="D34" s="268"/>
      <c r="E34" s="11"/>
      <c r="F34" s="11"/>
      <c r="G34" s="11"/>
      <c r="H34" s="11"/>
      <c r="I34" s="11"/>
      <c r="J34" s="11"/>
      <c r="K34" s="11"/>
    </row>
    <row r="35" spans="1:11" ht="22" customHeight="1" x14ac:dyDescent="0.25">
      <c r="A35" s="56" t="s">
        <v>104</v>
      </c>
      <c r="B35" s="85">
        <f>ROUND((B13+H13-620)*0.06,2)</f>
        <v>312.08999999999997</v>
      </c>
      <c r="C35" s="267" t="s">
        <v>105</v>
      </c>
      <c r="D35" s="268"/>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63" t="s">
        <v>178</v>
      </c>
      <c r="B50" s="264"/>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77" t="s">
        <v>192</v>
      </c>
      <c r="B1" s="273"/>
      <c r="C1" s="273"/>
      <c r="D1" s="273"/>
      <c r="E1" s="273"/>
      <c r="F1" s="122"/>
      <c r="G1" s="272" t="s">
        <v>193</v>
      </c>
      <c r="H1" s="273"/>
      <c r="I1" s="273"/>
      <c r="J1" s="273"/>
      <c r="K1" s="273"/>
      <c r="L1" s="122"/>
      <c r="M1" s="272" t="s">
        <v>194</v>
      </c>
      <c r="N1" s="273"/>
      <c r="O1" s="273"/>
      <c r="P1" s="273"/>
      <c r="Q1" s="274"/>
    </row>
    <row r="2" spans="1:17" ht="22" customHeight="1" x14ac:dyDescent="0.2">
      <c r="A2" s="269"/>
      <c r="B2" s="275"/>
      <c r="C2" s="275"/>
      <c r="D2" s="275"/>
      <c r="E2" s="275"/>
      <c r="F2" s="122"/>
      <c r="G2" s="275"/>
      <c r="H2" s="275"/>
      <c r="I2" s="275"/>
      <c r="J2" s="275"/>
      <c r="K2" s="275"/>
      <c r="L2" s="122"/>
      <c r="M2" s="275"/>
      <c r="N2" s="275"/>
      <c r="O2" s="275"/>
      <c r="P2" s="275"/>
      <c r="Q2" s="276"/>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65" t="s">
        <v>91</v>
      </c>
      <c r="D15" s="266"/>
      <c r="E15" s="266"/>
      <c r="F15" s="123"/>
      <c r="G15" s="127" t="s">
        <v>90</v>
      </c>
      <c r="H15" s="63">
        <v>13.93</v>
      </c>
      <c r="I15" s="265" t="s">
        <v>91</v>
      </c>
      <c r="J15" s="266"/>
      <c r="K15" s="266"/>
      <c r="L15" s="11"/>
      <c r="M15" s="11"/>
      <c r="N15" s="11"/>
      <c r="O15" s="279"/>
      <c r="P15" s="279"/>
      <c r="Q15" s="279"/>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1" t="s">
        <v>198</v>
      </c>
      <c r="B21" s="278"/>
      <c r="C21" s="278"/>
      <c r="D21" s="278"/>
      <c r="E21" s="278"/>
      <c r="F21" s="76"/>
      <c r="G21" s="11"/>
      <c r="H21" s="11"/>
      <c r="I21" s="11"/>
      <c r="J21" s="11"/>
      <c r="K21" s="11"/>
      <c r="L21" s="11"/>
      <c r="M21" s="11"/>
      <c r="N21" s="11"/>
      <c r="O21" s="11"/>
      <c r="P21" s="11"/>
      <c r="Q21" s="11"/>
    </row>
    <row r="22" spans="1:17" ht="22" customHeight="1" x14ac:dyDescent="0.2">
      <c r="A22" s="278"/>
      <c r="B22" s="278"/>
      <c r="C22" s="278"/>
      <c r="D22" s="278"/>
      <c r="E22" s="278"/>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67" t="s">
        <v>174</v>
      </c>
      <c r="D33" s="268"/>
      <c r="E33" s="11"/>
      <c r="F33" s="11"/>
      <c r="G33" s="11"/>
      <c r="H33" s="11"/>
      <c r="I33" s="11"/>
      <c r="J33" s="11"/>
      <c r="K33" s="11"/>
      <c r="L33" s="11"/>
      <c r="M33" s="11"/>
      <c r="N33" s="11"/>
      <c r="O33" s="11"/>
      <c r="P33" s="11"/>
      <c r="Q33" s="11"/>
    </row>
    <row r="34" spans="1:17" ht="22" customHeight="1" x14ac:dyDescent="0.25">
      <c r="A34" s="56" t="s">
        <v>104</v>
      </c>
      <c r="B34" s="85">
        <f>ROUND((B13+H13+N13-620)*0.06,2)</f>
        <v>329.36</v>
      </c>
      <c r="C34" s="267" t="s">
        <v>105</v>
      </c>
      <c r="D34" s="268"/>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63" t="s">
        <v>201</v>
      </c>
      <c r="B47" s="264"/>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2023-06-26T17:08:22Z</dcterms:modified>
  <cp:category/>
  <cp:contentStatus/>
</cp:coreProperties>
</file>