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nicol\Dropbox\Research Projects\Capitanias\data\raw\"/>
    </mc:Choice>
  </mc:AlternateContent>
  <xr:revisionPtr revIDLastSave="0" documentId="13_ncr:1_{95D9BE9C-DCEB-4224-A18B-E951871F14D8}"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SuperConsolidado" sheetId="19" r:id="rId2"/>
    <sheet name="Vilas e Povoados" sheetId="25" r:id="rId3"/>
    <sheet name="Donatarios (Biografico)" sheetId="26" r:id="rId4"/>
    <sheet name="ConsolidadoAV07" sheetId="18" r:id="rId5"/>
    <sheet name="AV2007T1" sheetId="2" r:id="rId6"/>
    <sheet name="AV2007T2" sheetId="3" r:id="rId7"/>
    <sheet name="AV2007T3" sheetId="20" r:id="rId8"/>
    <sheet name="AV2007T4" sheetId="21" r:id="rId9"/>
    <sheet name="AV2007T6" sheetId="22" r:id="rId10"/>
    <sheet name="AV2007T7" sheetId="23" r:id="rId11"/>
    <sheet name="AV2007T8" sheetId="4" r:id="rId12"/>
    <sheet name="ConsolidadoC13" sheetId="17" r:id="rId13"/>
    <sheet name="C2013T1" sheetId="7" r:id="rId14"/>
    <sheet name="C2013T2" sheetId="8" r:id="rId15"/>
    <sheet name="C2013T3" sheetId="9" r:id="rId16"/>
    <sheet name="C2013T4" sheetId="10" r:id="rId17"/>
    <sheet name="C2013T5" sheetId="11" r:id="rId18"/>
    <sheet name="C2013T6" sheetId="12" r:id="rId19"/>
    <sheet name="C2013T7" sheetId="13" r:id="rId20"/>
    <sheet name="C2013T8" sheetId="14" r:id="rId21"/>
    <sheet name="C2013T9" sheetId="15" r:id="rId22"/>
    <sheet name="C2013T10" sheetId="16"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19" l="1"/>
  <c r="L19" i="19"/>
  <c r="K19" i="19"/>
  <c r="J19" i="19"/>
  <c r="I19" i="19"/>
  <c r="M18" i="19"/>
  <c r="L18" i="19"/>
  <c r="K18" i="19"/>
  <c r="J18" i="19"/>
  <c r="I18" i="19"/>
  <c r="M17" i="19"/>
  <c r="L17" i="19"/>
  <c r="K17" i="19"/>
  <c r="J17" i="19"/>
  <c r="I17" i="19"/>
  <c r="M16" i="19"/>
  <c r="L16" i="19"/>
  <c r="K16" i="19"/>
  <c r="J16" i="19"/>
  <c r="I16" i="19"/>
  <c r="M15" i="19"/>
  <c r="L15" i="19"/>
  <c r="K15" i="19"/>
  <c r="J15" i="19"/>
  <c r="I15" i="19"/>
  <c r="M14" i="19"/>
  <c r="L14" i="19"/>
  <c r="K14" i="19"/>
  <c r="J14" i="19"/>
  <c r="I14" i="19"/>
  <c r="M13" i="19"/>
  <c r="L13" i="19"/>
  <c r="K13" i="19"/>
  <c r="J13" i="19"/>
  <c r="I13" i="19"/>
  <c r="M12" i="19"/>
  <c r="L12" i="19"/>
  <c r="J12" i="19"/>
  <c r="M11" i="19"/>
  <c r="L11" i="19"/>
  <c r="K11" i="19"/>
  <c r="J11" i="19"/>
  <c r="I11" i="19"/>
  <c r="M10" i="19"/>
  <c r="L10" i="19"/>
  <c r="K10" i="19"/>
  <c r="J10" i="19"/>
  <c r="I10" i="19"/>
  <c r="M9" i="19"/>
  <c r="L9" i="19"/>
  <c r="K9" i="19"/>
  <c r="J9" i="19"/>
  <c r="I9" i="19"/>
  <c r="Q8" i="19"/>
  <c r="O8" i="19"/>
  <c r="P8" i="19" s="1"/>
  <c r="M8" i="19"/>
  <c r="L8" i="19"/>
  <c r="K8" i="19"/>
  <c r="J8" i="19"/>
  <c r="I8" i="19"/>
  <c r="Q7" i="19"/>
  <c r="O7" i="19"/>
  <c r="P7" i="19" s="1"/>
  <c r="M7" i="19"/>
  <c r="L7" i="19"/>
  <c r="K7" i="19"/>
  <c r="J7" i="19"/>
  <c r="I7" i="19"/>
  <c r="M6" i="19"/>
  <c r="L6" i="19"/>
  <c r="K6" i="19"/>
  <c r="J6" i="19"/>
  <c r="I6" i="19"/>
  <c r="M5" i="19"/>
  <c r="L5" i="19"/>
  <c r="K5" i="19"/>
  <c r="P4" i="19"/>
  <c r="M4" i="19"/>
  <c r="L4" i="19"/>
  <c r="K4" i="19"/>
  <c r="J4" i="19"/>
  <c r="I4" i="19"/>
  <c r="P3" i="19"/>
  <c r="M3" i="19"/>
  <c r="L3" i="19"/>
  <c r="K3" i="19"/>
  <c r="J3" i="19"/>
  <c r="I3" i="19"/>
  <c r="M4" i="17"/>
  <c r="M5" i="17"/>
  <c r="M6" i="17"/>
  <c r="M7" i="17"/>
  <c r="M8" i="17"/>
  <c r="M9" i="17"/>
  <c r="M10" i="17"/>
  <c r="M11" i="17"/>
  <c r="M12" i="17"/>
  <c r="M13" i="17"/>
  <c r="M14" i="17"/>
  <c r="M15" i="17"/>
  <c r="M16" i="17"/>
  <c r="M17" i="17"/>
  <c r="M18" i="17"/>
  <c r="M19" i="17"/>
  <c r="M3" i="17"/>
  <c r="L4" i="17"/>
  <c r="L5" i="17"/>
  <c r="L6" i="17"/>
  <c r="L7" i="17"/>
  <c r="L8" i="17"/>
  <c r="L9" i="17"/>
  <c r="L10" i="17"/>
  <c r="L11" i="17"/>
  <c r="L12" i="17"/>
  <c r="L13" i="17"/>
  <c r="L14" i="17"/>
  <c r="L15" i="17"/>
  <c r="L16" i="17"/>
  <c r="L17" i="17"/>
  <c r="L18" i="17"/>
  <c r="L19" i="17"/>
  <c r="L3" i="17"/>
  <c r="I6" i="17"/>
  <c r="I7" i="17"/>
  <c r="I8" i="17"/>
  <c r="I9" i="17"/>
  <c r="I10" i="17"/>
  <c r="I11" i="17"/>
  <c r="I13" i="17"/>
  <c r="I14" i="17"/>
  <c r="I15" i="17"/>
  <c r="I16" i="17"/>
  <c r="I17" i="17"/>
  <c r="I18" i="17"/>
  <c r="I19" i="17"/>
  <c r="I4" i="17"/>
  <c r="I3" i="17"/>
  <c r="Q8" i="17"/>
  <c r="Q7" i="17"/>
  <c r="O8" i="17"/>
  <c r="P8" i="17" s="1"/>
  <c r="O7" i="17"/>
  <c r="P7" i="17" s="1"/>
  <c r="P4" i="17"/>
  <c r="P3" i="17"/>
  <c r="K4" i="17"/>
  <c r="K5" i="17"/>
  <c r="K6" i="17"/>
  <c r="K7" i="17"/>
  <c r="K8" i="17"/>
  <c r="K9" i="17"/>
  <c r="K10" i="17"/>
  <c r="K11" i="17"/>
  <c r="K13" i="17"/>
  <c r="K14" i="17"/>
  <c r="K15" i="17"/>
  <c r="K16" i="17"/>
  <c r="K17" i="17"/>
  <c r="K18" i="17"/>
  <c r="K19" i="17"/>
  <c r="K3" i="17"/>
  <c r="J3" i="17"/>
  <c r="J4" i="17"/>
  <c r="J6" i="17"/>
  <c r="J7" i="17"/>
  <c r="J8" i="17"/>
  <c r="J9" i="17"/>
  <c r="J10" i="17"/>
  <c r="J11" i="17"/>
  <c r="J12" i="17"/>
  <c r="J13" i="17"/>
  <c r="J14" i="17"/>
  <c r="J15" i="17"/>
  <c r="J16" i="17"/>
  <c r="J17" i="17"/>
  <c r="J18" i="17"/>
  <c r="J1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tc={7E1CDBD7-B664-4476-BBC4-C90F47B77915}</author>
    <author>Nicolas Alejandro Lillo Bustos</author>
    <author>tc={E9A20973-6400-4411-9764-38205422DD94}</author>
    <author>tc={7E3B3B6C-CFCF-4880-A890-7210F4C4BEE9}</author>
    <author>tc={CDEB15FA-EE7B-4E6E-9EBA-5827C5D3D718}</author>
    <author>tc={DEDE28B0-E8F3-4B25-AB84-825034CC4277}</author>
  </authors>
  <commentList>
    <comment ref="N4" authorId="0" shapeId="0" xr:uid="{7E1CDBD7-B664-4476-BBC4-C90F47B77915}">
      <text>
        <t>[Threaded comment]
Your version of Excel allows you to read this threaded comment; however, any edits to it will get removed if the file is opened in a newer version of Excel. Learn more: https://go.microsoft.com/fwlink/?linkid=870924
Comment:
    "His heir, Jerônimo de Barros, would finally sell his captaincy of Pará back to the crown in 1580." Augeron &amp; Vidal (2007, p. 44)</t>
      </text>
    </comment>
    <comment ref="N9" authorId="1" shapeId="0" xr:uid="{00000000-0006-0000-0000-000005000000}">
      <text>
        <r>
          <rPr>
            <sz val="9"/>
            <color indexed="81"/>
            <rFont val="Tahoma"/>
            <family val="2"/>
          </rPr>
          <t>Wikipedia, but not clear.</t>
        </r>
      </text>
    </comment>
    <comment ref="N10" authorId="2" shapeId="0" xr:uid="{E9A20973-6400-4411-9764-38205422DD94}">
      <text>
        <t>[Threaded comment]
Your version of Excel allows you to read this threaded comment; however, any edits to it will get removed if the file is opened in a newer version of Excel. Learn more: https://go.microsoft.com/fwlink/?linkid=870924
Comment:
    "1549 was thus the year in which the king not only began to withdraw a number of initial prerogatives from the donatary captains, notably by restricting their jurisdictional powers; it was also the year that saw the crown acquire the captaincy of Bahia" - Augeron and Vidal (2007, p. 45)</t>
      </text>
    </comment>
    <comment ref="N11" authorId="3" shapeId="0" xr:uid="{7E3B3B6C-CFCF-4880-A890-7210F4C4BEE9}">
      <text>
        <t>[Threaded comment]
Your version of Excel allows you to read this threaded comment; however, any edits to it will get removed if the file is opened in a newer version of Excel. Learn more: https://go.microsoft.com/fwlink/?linkid=870924
Comment:
    "a process that would culminate in 1753, under the reforming minister Pombal, when the last captaincies of Cúma, Paraíba do Sul, Caeté, Ilha do Príncipe, Ilha Grand de Joane, Itamaracá, Itaparica, and Ilhéus were 'united and incorporated intimately' into the crown" - Augeron and Vidal (2007, p. 45)</t>
      </text>
    </comment>
    <comment ref="N12" authorId="1" shapeId="0" xr:uid="{00000000-0006-0000-0000-000006000000}">
      <text>
        <r>
          <rPr>
            <sz val="9"/>
            <color indexed="81"/>
            <rFont val="Tahoma"/>
            <family val="2"/>
          </rPr>
          <t>Wikipedia</t>
        </r>
      </text>
    </comment>
    <comment ref="N13" authorId="1" shapeId="0" xr:uid="{00000000-0006-0000-0000-000002000000}">
      <text>
        <r>
          <rPr>
            <sz val="9"/>
            <color indexed="81"/>
            <rFont val="Tahoma"/>
            <family val="2"/>
          </rPr>
          <t>Wikipedia</t>
        </r>
      </text>
    </comment>
    <comment ref="N14" authorId="4" shapeId="0" xr:uid="{CDEB15FA-EE7B-4E6E-9EBA-5827C5D3D718}">
      <text>
        <t>[Threaded comment]
Your version of Excel allows you to read this threaded comment; however, any edits to it will get removed if the file is opened in a newer version of Excel. Learn more: https://go.microsoft.com/fwlink/?linkid=870924
Comment:
    "As for Pêro de Góis (São Tomé), he would never succeed in pacifying his captaincy on a long-term basis, anymore than would his son and heir, Gil de Góis, who, tired and discouraged, finally sold out to the crown in 1619." Augeron and Vidal (2007, p. 47)</t>
      </text>
    </comment>
    <comment ref="N16" authorId="1" shapeId="0" xr:uid="{00000000-0006-0000-0000-000009000000}">
      <text>
        <r>
          <rPr>
            <sz val="9"/>
            <color indexed="81"/>
            <rFont val="Tahoma"/>
            <family val="2"/>
          </rPr>
          <t>Wikipedia: https://pt.wikipedia.org/wiki/Capitania_de_S%C3%A3o_Vicente</t>
        </r>
      </text>
    </comment>
    <comment ref="N17" authorId="5" shapeId="0" xr:uid="{DEDE28B0-E8F3-4B25-AB84-825034CC4277}">
      <text>
        <t>[Threaded comment]
Your version of Excel allows you to read this threaded comment; however, any edits to it will get removed if the file is opened in a newer version of Excel. Learn more: https://go.microsoft.com/fwlink/?linkid=870924
Comment:
    "a process that would culminate in 1753, under the reforming minister Pombal, when the last captaincies of Cúma, Paraíba do Sul, Caeté, Ilha do Príncipe, Ilha Grand de Joane, Itamaracá, Itaparica, and Ilhéus were 'united and incorporated intimately' into the crown" - Augeron and Vidal (2007, p. 45)</t>
      </text>
    </comment>
    <comment ref="N18" authorId="1" shapeId="0" xr:uid="{00000000-0006-0000-0000-000008000000}">
      <text>
        <r>
          <rPr>
            <sz val="9"/>
            <color indexed="81"/>
            <rFont val="Tahoma"/>
            <family val="2"/>
          </rPr>
          <t>Wikipedia: subsummed into Sao Vicente in th 1620s.</t>
        </r>
      </text>
    </comment>
    <comment ref="N19" authorId="1" shapeId="0" xr:uid="{00000000-0006-0000-0000-000007000000}">
      <text>
        <r>
          <rPr>
            <sz val="9"/>
            <color indexed="81"/>
            <rFont val="Tahoma"/>
            <family val="2"/>
          </rPr>
          <t>Wikipedia: in 1656 it is succeeded by the Capitania de Paranaguá, until its dissolution in 1709.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tc={1373E950-B575-4314-8769-779E27227B7C}</author>
    <author>tc={8F5B7500-C7DE-44FB-A09A-919F96457CBB}</author>
    <author>tc={9EBEE6C9-2CA0-4BD9-8BCA-9F2C7E3327C2}</author>
    <author>tc={5B774629-14C2-4D8A-937D-3106B989902E}</author>
    <author>tc={1212CF21-8D05-4869-90CE-DE56EA44FF79}</author>
    <author>tc={588F11AD-6651-4DBE-9E74-6DC4493721B0}</author>
    <author>tc={C4C4329E-7F9F-4D15-AAE4-756C64247AE4}</author>
    <author>tc={7894101F-D05C-4834-8BDA-80B8410EC5A6}</author>
    <author>tc={76BAA2FD-C235-4FAF-89A7-3A52B9541B8E}</author>
    <author>tc={3A5870CF-ADDE-4F0D-858B-CE056DCC3DA8}</author>
    <author>tc={9A6D0BFC-8344-4381-A3C7-510A81D880D3}</author>
    <author>tc={2425DC45-A9AB-4C88-B0CE-353210BD7D35}</author>
    <author>tc={AE7CA80F-DB41-49F9-80A7-F393D6912905}</author>
    <author>tc={64AFB4B8-14DB-4AE7-97E5-FEEC940F0D5E}</author>
    <author>tc={9F717CC8-C87C-4A36-B0F0-342B5339F2F3}</author>
    <author>tc={4BD1F7E1-2471-4AC6-8ABB-8EEA595B220D}</author>
    <author>tc={0EF4B5F7-F729-4F41-8E14-F16BBB83AA45}</author>
    <author>tc={89512FA8-F18E-4AED-A673-729394A0115A}</author>
    <author>tc={1C590B13-3538-4186-B6BE-32A39E8D880B}</author>
    <author>tc={C69A1568-4AD8-4976-A2EC-58B93312EE9C}</author>
    <author>tc={0DFF0C54-800E-4D27-8616-D1C8C3600EAA}</author>
    <author>tc={BDFBB33B-F1E6-4B59-A082-4026934FCA6E}</author>
    <author>tc={087D80D6-BA1A-479A-8531-35EFA1C868E2}</author>
    <author>tc={2047DDBA-28DA-45DF-BE63-2E8B3B516FA8}</author>
    <author>tc={91D25C22-DEB6-4C65-9923-449B4CBE5A86}</author>
    <author>tc={C943B0F4-AA6B-40C3-9CB2-986A9BA79FBA}</author>
    <author>tc={C71A068A-05F3-4B5D-BB2D-E1D621A31927}</author>
    <author>tc={8FC4866C-7FF5-4205-AA88-BCE66F286992}</author>
    <author>tc={5CB97D1A-3EF4-43D1-A932-6AC509183BA2}</author>
    <author>tc={1F268F6D-C876-4021-AA60-150DE4A5C8DB}</author>
    <author>tc={9FA44B47-150C-4CEA-8C85-D34470482D11}</author>
    <author>tc={B705FEC6-1B7C-4F7D-BC80-11CA63752437}</author>
    <author>tc={926A4D47-7B88-48ED-A862-003C54946B8D}</author>
    <author>tc={6128671E-B39F-4348-A949-AF0E2AF79FDB}</author>
    <author>tc={C0281A98-D331-4224-BDBA-16F5C0921A3E}</author>
    <author>tc={BF98910F-C57C-413E-807B-909117380B5A}</author>
    <author>tc={651AB22D-D9F8-4F3F-8E21-E251520DDDD8}</author>
    <author>tc={728E775F-EBDB-4CB6-A0AB-8BA26DC87E21}</author>
    <author>tc={AD9E0BBA-7FA6-49A9-8FFD-2DCCC1A96C32}</author>
    <author>tc={97924D9A-2A8E-4651-BAB1-E7019BCD54E8}</author>
    <author>tc={D4323DEB-D0B0-4D24-B13F-931B155EC0E4}</author>
    <author>tc={98766C6B-3C2B-4F07-B1E9-805EEF7BA8C3}</author>
    <author>tc={D40EB720-4211-4622-9522-C65CF0987FF9}</author>
    <author>tc={7F5A947B-F678-43DE-9AEB-F05F1543E077}</author>
    <author>tc={C466E407-820C-4B84-AFC8-8785F46D74AD}</author>
    <author>tc={03819A4D-D855-44E7-BF46-E7C8B813F042}</author>
    <author>tc={DE2EB755-EB1D-453F-A001-FE92BAAEF427}</author>
    <author>tc={35658939-C3FC-46B2-BF39-D1D3923BEA27}</author>
    <author>tc={484D5B7F-2B5D-4338-BC79-E95662410855}</author>
    <author>tc={B458EC5B-47ED-457D-AD78-2D2D08EA3134}</author>
    <author>tc={24AF4121-ACF9-49A6-B5D3-A1B74878B35B}</author>
    <author>tc={9DED767C-8EB3-4BCF-8372-589E9603BDDC}</author>
    <author>tc={BCF61F64-BB9E-4114-9881-B5BAF230F0E2}</author>
    <author>tc={089A3FA6-7C6D-4645-A0A1-3713C7054924}</author>
  </authors>
  <commentList>
    <comment ref="Q3" authorId="0" shapeId="0" xr:uid="{1373E950-B575-4314-8769-779E27227B7C}">
      <text>
        <t>[Threaded comment]
Your version of Excel allows you to read this threaded comment; however, any edits to it will get removed if the file is opened in a newer version of Excel. Learn more: https://go.microsoft.com/fwlink/?linkid=870924
Comment:
    Source: Cintra (2013, Table 8)</t>
      </text>
    </comment>
    <comment ref="Q4" authorId="1" shapeId="0" xr:uid="{8F5B7500-C7DE-44FB-A09A-919F96457CBB}">
      <text>
        <t>[Threaded comment]
Your version of Excel allows you to read this threaded comment; however, any edits to it will get removed if the file is opened in a newer version of Excel. Learn more: https://go.microsoft.com/fwlink/?linkid=870924
Comment:
    Source: Cintra (2013, Table 8)</t>
      </text>
    </comment>
    <comment ref="Q5" authorId="2" shapeId="0" xr:uid="{9EBEE6C9-2CA0-4BD9-8BCA-9F2C7E3327C2}">
      <text>
        <t>[Threaded comment]
Your version of Excel allows you to read this threaded comment; however, any edits to it will get removed if the file is opened in a newer version of Excel. Learn more: https://go.microsoft.com/fwlink/?linkid=870924
Comment:
    Source: Cintra (2013, Table 8)</t>
      </text>
    </comment>
    <comment ref="Q6" authorId="3" shapeId="0" xr:uid="{5B774629-14C2-4D8A-937D-3106B989902E}">
      <text>
        <t>[Threaded comment]
Your version of Excel allows you to read this threaded comment; however, any edits to it will get removed if the file is opened in a newer version of Excel. Learn more: https://go.microsoft.com/fwlink/?linkid=870924
Comment:
    Source: Cintra (2013, Table 8)</t>
      </text>
    </comment>
    <comment ref="Q7" authorId="4" shapeId="0" xr:uid="{1212CF21-8D05-4869-90CE-DE56EA44FF79}">
      <text>
        <t>[Threaded comment]
Your version of Excel allows you to read this threaded comment; however, any edits to it will get removed if the file is opened in a newer version of Excel. Learn more: https://go.microsoft.com/fwlink/?linkid=870924
Comment:
    Source: Cintra (2013, Table 8)</t>
      </text>
    </comment>
    <comment ref="Q8" authorId="5" shapeId="0" xr:uid="{588F11AD-6651-4DBE-9E74-6DC4493721B0}">
      <text>
        <t>[Threaded comment]
Your version of Excel allows you to read this threaded comment; however, any edits to it will get removed if the file is opened in a newer version of Excel. Learn more: https://go.microsoft.com/fwlink/?linkid=870924
Comment:
    Source: Cintra (2013, Table 8)</t>
      </text>
    </comment>
    <comment ref="Q9" authorId="6" shapeId="0" xr:uid="{C4C4329E-7F9F-4D15-AAE4-756C64247AE4}">
      <text>
        <t>[Threaded comment]
Your version of Excel allows you to read this threaded comment; however, any edits to it will get removed if the file is opened in a newer version of Excel. Learn more: https://go.microsoft.com/fwlink/?linkid=870924
Comment:
    Source: Cintra (2013, Table 4)</t>
      </text>
    </comment>
    <comment ref="U9" authorId="7" shapeId="0" xr:uid="{7894101F-D05C-4834-8BDA-80B8410EC5A6}">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V9" authorId="8" shapeId="0" xr:uid="{76BAA2FD-C235-4FAF-89A7-3A52B9541B8E}">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AB9" authorId="9" shapeId="0" xr:uid="{3A5870CF-ADDE-4F0D-858B-CE056DCC3DA8}">
      <text>
        <t>[Threaded comment]
Your version of Excel allows you to read this threaded comment; however, any edits to it will get removed if the file is opened in a newer version of Excel. Learn more: https://go.microsoft.com/fwlink/?linkid=870924
Comment:
    Bueno (2006, p. 97)</t>
      </text>
    </comment>
    <comment ref="AD9" authorId="10" shapeId="0" xr:uid="{9A6D0BFC-8344-4381-A3C7-510A81D880D3}">
      <text>
        <t>[Threaded comment]
Your version of Excel allows you to read this threaded comment; however, any edits to it will get removed if the file is opened in a newer version of Excel. Learn more: https://go.microsoft.com/fwlink/?linkid=870924
Comment:
    Bueno (2006, p. 97)</t>
      </text>
    </comment>
    <comment ref="Q10" authorId="11" shapeId="0" xr:uid="{2425DC45-A9AB-4C88-B0CE-353210BD7D35}">
      <text>
        <t>[Threaded comment]
Your version of Excel allows you to read this threaded comment; however, any edits to it will get removed if the file is opened in a newer version of Excel. Learn more: https://go.microsoft.com/fwlink/?linkid=870924
Comment:
    Source: Cintra (2013, Table 4)</t>
      </text>
    </comment>
    <comment ref="Q11" authorId="12" shapeId="0" xr:uid="{AE7CA80F-DB41-49F9-80A7-F393D6912905}">
      <text>
        <t>[Threaded comment]
Your version of Excel allows you to read this threaded comment; however, any edits to it will get removed if the file is opened in a newer version of Excel. Learn more: https://go.microsoft.com/fwlink/?linkid=870924
Comment:
    Source: Cintra (2013, Table 4)</t>
      </text>
    </comment>
    <comment ref="Q12" authorId="13" shapeId="0" xr:uid="{64AFB4B8-14DB-4AE7-97E5-FEEC940F0D5E}">
      <text>
        <t>[Threaded comment]
Your version of Excel allows you to read this threaded comment; however, any edits to it will get removed if the file is opened in a newer version of Excel. Learn more: https://go.microsoft.com/fwlink/?linkid=870924
Comment:
    Source: Cintra (2013, Table 4)</t>
      </text>
    </comment>
    <comment ref="Q13" authorId="14" shapeId="0" xr:uid="{9F717CC8-C87C-4A36-B0F0-342B5339F2F3}">
      <text>
        <t>[Threaded comment]
Your version of Excel allows you to read this threaded comment; however, any edits to it will get removed if the file is opened in a newer version of Excel. Learn more: https://go.microsoft.com/fwlink/?linkid=870924
Comment:
    Source: Cintra (2013, Table 4)</t>
      </text>
    </comment>
    <comment ref="Q14" authorId="15" shapeId="0" xr:uid="{4BD1F7E1-2471-4AC6-8ABB-8EEA595B220D}">
      <text>
        <t>[Threaded comment]
Your version of Excel allows you to read this threaded comment; however, any edits to it will get removed if the file is opened in a newer version of Excel. Learn more: https://go.microsoft.com/fwlink/?linkid=870924
Comment:
    Source: Cintra (2013, Table 4)</t>
      </text>
    </comment>
    <comment ref="W14" authorId="16" shapeId="0" xr:uid="{0EF4B5F7-F729-4F41-8E14-F16BBB83AA45}">
      <text>
        <t>[Threaded comment]
Your version of Excel allows you to read this threaded comment; however, any edits to it will get removed if the file is opened in a newer version of Excel. Learn more: https://go.microsoft.com/fwlink/?linkid=870924
Comment:
    Bueno (2006, pp. 112-113)</t>
      </text>
    </comment>
    <comment ref="X14" authorId="17" shapeId="0" xr:uid="{89512FA8-F18E-4AED-A673-729394A0115A}">
      <text>
        <t>[Threaded comment]
Your version of Excel allows you to read this threaded comment; however, any edits to it will get removed if the file is opened in a newer version of Excel. Learn more: https://go.microsoft.com/fwlink/?linkid=870924
Comment:
    Bueno (2006, pp. 112-113)</t>
      </text>
    </comment>
    <comment ref="Y14" authorId="18" shapeId="0" xr:uid="{1C590B13-3538-4186-B6BE-32A39E8D880B}">
      <text>
        <t>[Threaded comment]
Your version of Excel allows you to read this threaded comment; however, any edits to it will get removed if the file is opened in a newer version of Excel. Learn more: https://go.microsoft.com/fwlink/?linkid=870924
Comment:
    Bueno (2006, pp. 112-113)</t>
      </text>
    </comment>
    <comment ref="Q15" authorId="19" shapeId="0" xr:uid="{C69A1568-4AD8-4976-A2EC-58B93312EE9C}">
      <text>
        <t>[Threaded comment]
Your version of Excel allows you to read this threaded comment; however, any edits to it will get removed if the file is opened in a newer version of Excel. Learn more: https://go.microsoft.com/fwlink/?linkid=870924
Comment:
    Source: Cintra (2013, Table 6)</t>
      </text>
    </comment>
    <comment ref="U15" authorId="20" shapeId="0" xr:uid="{0DFF0C54-800E-4D27-8616-D1C8C3600EAA}">
      <text>
        <t>[Threaded comment]
Your version of Excel allows you to read this threaded comment; however, any edits to it will get removed if the file is opened in a newer version of Excel. Learn more: https://go.microsoft.com/fwlink/?linkid=870924
Comment:
    Went with Martim Afonso's expedition.
Source: Bueno (2006, p. 36)</t>
      </text>
    </comment>
    <comment ref="W15" authorId="21" shapeId="0" xr:uid="{BDFBB33B-F1E6-4B59-A082-4026934FCA6E}">
      <text>
        <t>[Threaded comment]
Your version of Excel allows you to read this threaded comment; however, any edits to it will get removed if the file is opened in a newer version of Excel. Learn more: https://go.microsoft.com/fwlink/?linkid=870924
Comment:
    Campos, RJ</t>
      </text>
    </comment>
    <comment ref="X15" authorId="22" shapeId="0" xr:uid="{087D80D6-BA1A-479A-8531-35EFA1C868E2}">
      <text>
        <t>[Threaded comment]
Your version of Excel allows you to read this threaded comment; however, any edits to it will get removed if the file is opened in a newer version of Excel. Learn more: https://go.microsoft.com/fwlink/?linkid=870924
Comment:
    "No inverno de 1536, ele chegou à vasta planície através da qual os rios Paraíba do Sul e Itapemirim deságuam no Atlântico, [...]" (Bueno 2006, p. 104)</t>
      </text>
    </comment>
    <comment ref="Q16" authorId="23" shapeId="0" xr:uid="{2047DDBA-28DA-45DF-BE63-2E8B3B516FA8}">
      <text>
        <t>[Threaded comment]
Your version of Excel allows you to read this threaded comment; however, any edits to it will get removed if the file is opened in a newer version of Excel. Learn more: https://go.microsoft.com/fwlink/?linkid=870924
Comment:
    Source: Cintra (2013, Table 6)</t>
      </text>
    </comment>
    <comment ref="R16" authorId="24" shapeId="0" xr:uid="{91D25C22-DEB6-4C65-9923-449B4CBE5A86}">
      <text>
        <t>[Threaded comment]
Your version of Excel allows you to read this threaded comment; however, any edits to it will get removed if the file is opened in a newer version of Excel. Learn more: https://go.microsoft.com/fwlink/?linkid=870924
Comment:
    Source: Bueno (2006, p. 25)</t>
      </text>
    </comment>
    <comment ref="S16" authorId="25" shapeId="0" xr:uid="{C943B0F4-AA6B-40C3-9CB2-986A9BA79FBA}">
      <text>
        <t>[Threaded comment]
Your version of Excel allows you to read this threaded comment; however, any edits to it will get removed if the file is opened in a newer version of Excel. Learn more: https://go.microsoft.com/fwlink/?linkid=870924
Comment:
    Source: Bueno (2006, p. 26)</t>
      </text>
    </comment>
    <comment ref="T16" authorId="26" shapeId="0" xr:uid="{C71A068A-05F3-4B5D-BB2D-E1D621A31927}">
      <text>
        <t>[Threaded comment]
Your version of Excel allows you to read this threaded comment; however, any edits to it will get removed if the file is opened in a newer version of Excel. Learn more: https://go.microsoft.com/fwlink/?linkid=870924
Comment:
    Source: Bueno (2006, p. 27)</t>
      </text>
    </comment>
    <comment ref="U16" authorId="27" shapeId="0" xr:uid="{8FC4866C-7FF5-4205-AA88-BCE66F286992}">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V16" authorId="28" shapeId="0" xr:uid="{5CB97D1A-3EF4-43D1-A932-6AC509183BA2}">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Z16" authorId="29" shapeId="0" xr:uid="{1F268F6D-C876-4021-AA60-150DE4A5C8DB}">
      <text>
        <t>[Threaded comment]
Your version of Excel allows you to read this threaded comment; however, any edits to it will get removed if the file is opened in a newer version of Excel. Learn more: https://go.microsoft.com/fwlink/?linkid=870924
Comment:
    Bueno (2006, p. 93)</t>
      </text>
    </comment>
    <comment ref="AA16" authorId="30" shapeId="0" xr:uid="{9FA44B47-150C-4CEA-8C85-D34470482D11}">
      <text>
        <t>[Threaded comment]
Your version of Excel allows you to read this threaded comment; however, any edits to it will get removed if the file is opened in a newer version of Excel. Learn more: https://go.microsoft.com/fwlink/?linkid=870924
Comment:
    Bueno (2006, p. 93)</t>
      </text>
    </comment>
    <comment ref="AB16" authorId="31" shapeId="0" xr:uid="{B705FEC6-1B7C-4F7D-BC80-11CA63752437}">
      <text>
        <t>[Threaded comment]
Your version of Excel allows you to read this threaded comment; however, any edits to it will get removed if the file is opened in a newer version of Excel. Learn more: https://go.microsoft.com/fwlink/?linkid=870924
Comment:
    Bueno (2006, p. 93)</t>
      </text>
    </comment>
    <comment ref="AD16" authorId="32" shapeId="0" xr:uid="{926A4D47-7B88-48ED-A862-003C54946B8D}">
      <text>
        <t>[Threaded comment]
Your version of Excel allows you to read this threaded comment; however, any edits to it will get removed if the file is opened in a newer version of Excel. Learn more: https://go.microsoft.com/fwlink/?linkid=870924
Comment:
    Bueno (2006, p. 93)</t>
      </text>
    </comment>
    <comment ref="Q17" authorId="33" shapeId="0" xr:uid="{6128671E-B39F-4348-A949-AF0E2AF79FDB}">
      <text>
        <t>[Threaded comment]
Your version of Excel allows you to read this threaded comment; however, any edits to it will get removed if the file is opened in a newer version of Excel. Learn more: https://go.microsoft.com/fwlink/?linkid=870924
Comment:
    Source: Cintra (2013, Table 6)</t>
      </text>
    </comment>
    <comment ref="U17" authorId="34" shapeId="0" xr:uid="{C0281A98-D331-4224-BDBA-16F5C0921A3E}">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V17" authorId="35" shapeId="0" xr:uid="{BF98910F-C57C-413E-807B-909117380B5A}">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AB17" authorId="36" shapeId="0" xr:uid="{651AB22D-D9F8-4F3F-8E21-E251520DDDD8}">
      <text>
        <t>[Threaded comment]
Your version of Excel allows you to read this threaded comment; however, any edits to it will get removed if the file is opened in a newer version of Excel. Learn more: https://go.microsoft.com/fwlink/?linkid=870924
Comment:
    Bueno (2006, p. 97)</t>
      </text>
    </comment>
    <comment ref="AD17" authorId="37" shapeId="0" xr:uid="{728E775F-EBDB-4CB6-A0AB-8BA26DC87E21}">
      <text>
        <t>[Threaded comment]
Your version of Excel allows you to read this threaded comment; however, any edits to it will get removed if the file is opened in a newer version of Excel. Learn more: https://go.microsoft.com/fwlink/?linkid=870924
Comment:
    Bueno (2006, p. 97)</t>
      </text>
    </comment>
    <comment ref="Q18" authorId="38" shapeId="0" xr:uid="{AD9E0BBA-7FA6-49A9-8FFD-2DCCC1A96C32}">
      <text>
        <t>[Threaded comment]
Your version of Excel allows you to read this threaded comment; however, any edits to it will get removed if the file is opened in a newer version of Excel. Learn more: https://go.microsoft.com/fwlink/?linkid=870924
Comment:
    Source: Cintra (2013, Table 6)</t>
      </text>
    </comment>
    <comment ref="R18" authorId="39" shapeId="0" xr:uid="{97924D9A-2A8E-4651-BAB1-E7019BCD54E8}">
      <text>
        <t>[Threaded comment]
Your version of Excel allows you to read this threaded comment; however, any edits to it will get removed if the file is opened in a newer version of Excel. Learn more: https://go.microsoft.com/fwlink/?linkid=870924
Comment:
    Source: Bueno (2006, p. 25)</t>
      </text>
    </comment>
    <comment ref="S18" authorId="40" shapeId="0" xr:uid="{D4323DEB-D0B0-4D24-B13F-931B155EC0E4}">
      <text>
        <t>[Threaded comment]
Your version of Excel allows you to read this threaded comment; however, any edits to it will get removed if the file is opened in a newer version of Excel. Learn more: https://go.microsoft.com/fwlink/?linkid=870924
Comment:
    Source: Bueno (2006, p. 26)</t>
      </text>
    </comment>
    <comment ref="T18" authorId="41" shapeId="0" xr:uid="{98766C6B-3C2B-4F07-B1E9-805EEF7BA8C3}">
      <text>
        <t>[Threaded comment]
Your version of Excel allows you to read this threaded comment; however, any edits to it will get removed if the file is opened in a newer version of Excel. Learn more: https://go.microsoft.com/fwlink/?linkid=870924
Comment:
    Source: Bueno (2006, p. 27)</t>
      </text>
    </comment>
    <comment ref="U18" authorId="42" shapeId="0" xr:uid="{D40EB720-4211-4622-9522-C65CF0987FF9}">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V18" authorId="43" shapeId="0" xr:uid="{7F5A947B-F678-43DE-9AEB-F05F1543E077}">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Y18" authorId="44" shapeId="0" xr:uid="{C466E407-820C-4B84-AFC8-8785F46D74AD}">
      <text>
        <t>[Threaded comment]
Your version of Excel allows you to read this threaded comment; however, any edits to it will get removed if the file is opened in a newer version of Excel. Learn more: https://go.microsoft.com/fwlink/?linkid=870924
Comment:
    "O PORTO DOS ESCRAVOS
A presença de europeus era tão antiga em São Vicente que o cronista espanhol Gonzalo Fernandes de Oviedo (1478-1557) afirmou, em 1535, que alguns deles viviam ali desde 1503: seriam sobreviventes de um naufrágio ocorrido na ilha dos Porcos (hoje ilha Anchieta), que fica em frente a Ubatuba, uns 120 quilômetros ao norte de São Vicente. Depois de alguns meses na ilha dos Porcos, esses homens, de acordo com Oviedo, se transferiram para São Vicente. Ali, fundaram o vilarejo e deram início ao tráfico de escravos em larga escala." (Bueno, 2006, p. 55)</t>
      </text>
    </comment>
    <comment ref="Z18" authorId="45" shapeId="0" xr:uid="{03819A4D-D855-44E7-BF46-E7C8B813F042}">
      <text>
        <t>[Threaded comment]
Your version of Excel allows you to read this threaded comment; however, any edits to it will get removed if the file is opened in a newer version of Excel. Learn more: https://go.microsoft.com/fwlink/?linkid=870924
Comment:
    Bueno (2006, p. 93)</t>
      </text>
    </comment>
    <comment ref="AA18" authorId="46" shapeId="0" xr:uid="{DE2EB755-EB1D-453F-A001-FE92BAAEF427}">
      <text>
        <t>[Threaded comment]
Your version of Excel allows you to read this threaded comment; however, any edits to it will get removed if the file is opened in a newer version of Excel. Learn more: https://go.microsoft.com/fwlink/?linkid=870924
Comment:
    Bueno (2006, p. 93)</t>
      </text>
    </comment>
    <comment ref="AB18" authorId="47" shapeId="0" xr:uid="{35658939-C3FC-46B2-BF39-D1D3923BEA27}">
      <text>
        <t>[Threaded comment]
Your version of Excel allows you to read this threaded comment; however, any edits to it will get removed if the file is opened in a newer version of Excel. Learn more: https://go.microsoft.com/fwlink/?linkid=870924
Comment:
    Bueno (2006, p. 93)</t>
      </text>
    </comment>
    <comment ref="AD18" authorId="48" shapeId="0" xr:uid="{484D5B7F-2B5D-4338-BC79-E95662410855}">
      <text>
        <t>[Threaded comment]
Your version of Excel allows you to read this threaded comment; however, any edits to it will get removed if the file is opened in a newer version of Excel. Learn more: https://go.microsoft.com/fwlink/?linkid=870924
Comment:
    Bueno (2006, p. 93)</t>
      </text>
    </comment>
    <comment ref="Q19" authorId="49" shapeId="0" xr:uid="{B458EC5B-47ED-457D-AD78-2D2D08EA3134}">
      <text>
        <t>[Threaded comment]
Your version of Excel allows you to read this threaded comment; however, any edits to it will get removed if the file is opened in a newer version of Excel. Learn more: https://go.microsoft.com/fwlink/?linkid=870924
Comment:
    Source: Cintra (2013, Table 6)</t>
      </text>
    </comment>
    <comment ref="U19" authorId="50" shapeId="0" xr:uid="{24AF4121-ACF9-49A6-B5D3-A1B74878B35B}">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V19" authorId="51" shapeId="0" xr:uid="{9DED767C-8EB3-4BCF-8372-589E9603BDDC}">
      <text>
        <t>[Threaded comment]
Your version of Excel allows you to read this threaded comment; however, any edits to it will get removed if the file is opened in a newer version of Excel. Learn more: https://go.microsoft.com/fwlink/?linkid=870924
Comment:
    Source: Bueno (2006, p. 36)</t>
      </text>
    </comment>
    <comment ref="AB19" authorId="52" shapeId="0" xr:uid="{BCF61F64-BB9E-4114-9881-B5BAF230F0E2}">
      <text>
        <t>[Threaded comment]
Your version of Excel allows you to read this threaded comment; however, any edits to it will get removed if the file is opened in a newer version of Excel. Learn more: https://go.microsoft.com/fwlink/?linkid=870924
Comment:
    Bueno (2006, p. 97)</t>
      </text>
    </comment>
    <comment ref="AD19" authorId="53" shapeId="0" xr:uid="{089A3FA6-7C6D-4645-A0A1-3713C7054924}">
      <text>
        <t>[Threaded comment]
Your version of Excel allows you to read this threaded comment; however, any edits to it will get removed if the file is opened in a newer version of Excel. Learn more: https://go.microsoft.com/fwlink/?linkid=870924
Comment:
    Bueno (2006, p. 97)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tc={66C15770-31C0-49E9-8CDA-391B1F8DA490}</author>
    <author>tc={2F674353-36E2-40E4-8291-D1E0C660F1F2}</author>
  </authors>
  <commentList>
    <comment ref="G4" authorId="0" shapeId="0" xr:uid="{66C15770-31C0-49E9-8CDA-391B1F8DA490}">
      <text>
        <t>[Threaded comment]
Your version of Excel allows you to read this threaded comment; however, any edits to it will get removed if the file is opened in a newer version of Excel. Learn more: https://go.microsoft.com/fwlink/?linkid=870924
Comment:
    "No verão de 1534" - Bueno (2006, p. 90)
"em 12 de março de 1534 (poucos dias após a Guerra de Iguape)" - Bueno (2006, pp. 92-93)</t>
      </text>
    </comment>
    <comment ref="C5" authorId="1" shapeId="0" xr:uid="{2F674353-36E2-40E4-8291-D1E0C660F1F2}">
      <text>
        <t>[Threaded comment]
Your version of Excel allows you to read this threaded comment; however, any edits to it will get removed if the file is opened in a newer version of Excel. Learn more: https://go.microsoft.com/fwlink/?linkid=870924
Comment:
    AV2007: Povoado
B06: Vila</t>
      </text>
    </comment>
  </commentList>
</comments>
</file>

<file path=xl/sharedStrings.xml><?xml version="1.0" encoding="utf-8"?>
<sst xmlns="http://schemas.openxmlformats.org/spreadsheetml/2006/main" count="1371" uniqueCount="495">
  <si>
    <t>NAME_ASCII</t>
  </si>
  <si>
    <t>Bahia</t>
  </si>
  <si>
    <t>Ceara</t>
  </si>
  <si>
    <t>Espirito Santo</t>
  </si>
  <si>
    <t>Ilheus</t>
  </si>
  <si>
    <t>Itamaraca</t>
  </si>
  <si>
    <t>Maranhao 1</t>
  </si>
  <si>
    <t>Maranhao 2</t>
  </si>
  <si>
    <t>Non-distributed land</t>
  </si>
  <si>
    <t>Pernambuco</t>
  </si>
  <si>
    <t>Piaui</t>
  </si>
  <si>
    <t>Placebo 1</t>
  </si>
  <si>
    <t>Placebo 10</t>
  </si>
  <si>
    <t>Placebo 11</t>
  </si>
  <si>
    <t>Placebo 2</t>
  </si>
  <si>
    <t>Placebo 3</t>
  </si>
  <si>
    <t>Placebo 4</t>
  </si>
  <si>
    <t>Placebo 5</t>
  </si>
  <si>
    <t>Placebo 6</t>
  </si>
  <si>
    <t>Placebo 7</t>
  </si>
  <si>
    <t>Placebo 8</t>
  </si>
  <si>
    <t>Placebo 9</t>
  </si>
  <si>
    <t>Porto Seguro</t>
  </si>
  <si>
    <t>Rio Grande do Norte 1</t>
  </si>
  <si>
    <t>Rio Grande do Norte 2</t>
  </si>
  <si>
    <t>Santana</t>
  </si>
  <si>
    <t>Santo Amaro</t>
  </si>
  <si>
    <t>Sao Tome</t>
  </si>
  <si>
    <t>Sao Vicente 1</t>
  </si>
  <si>
    <t>Sao Vicente 2</t>
  </si>
  <si>
    <t>CODE</t>
  </si>
  <si>
    <t>6</t>
  </si>
  <si>
    <t>4</t>
  </si>
  <si>
    <t>9</t>
  </si>
  <si>
    <t>7</t>
  </si>
  <si>
    <t>12A</t>
  </si>
  <si>
    <t>1A</t>
  </si>
  <si>
    <t>2A</t>
  </si>
  <si>
    <t>NULL</t>
  </si>
  <si>
    <t>5</t>
  </si>
  <si>
    <t>3</t>
  </si>
  <si>
    <t>0A</t>
  </si>
  <si>
    <t>0J</t>
  </si>
  <si>
    <t>0K</t>
  </si>
  <si>
    <t>0B</t>
  </si>
  <si>
    <t>0C</t>
  </si>
  <si>
    <t>0D</t>
  </si>
  <si>
    <t>0E</t>
  </si>
  <si>
    <t>0F</t>
  </si>
  <si>
    <t>0G</t>
  </si>
  <si>
    <t>0H</t>
  </si>
  <si>
    <t>0I</t>
  </si>
  <si>
    <t>8</t>
  </si>
  <si>
    <t>1B</t>
  </si>
  <si>
    <t>2B</t>
  </si>
  <si>
    <t>12C</t>
  </si>
  <si>
    <t>12B</t>
  </si>
  <si>
    <t>10</t>
  </si>
  <si>
    <t>11A</t>
  </si>
  <si>
    <t>11B</t>
  </si>
  <si>
    <t>ABBREV</t>
  </si>
  <si>
    <t>BA</t>
  </si>
  <si>
    <t>CE</t>
  </si>
  <si>
    <t>ES</t>
  </si>
  <si>
    <t>IL</t>
  </si>
  <si>
    <t>IT</t>
  </si>
  <si>
    <t>MA1</t>
  </si>
  <si>
    <t>MA2</t>
  </si>
  <si>
    <t>PE</t>
  </si>
  <si>
    <t>PI</t>
  </si>
  <si>
    <t>PC1</t>
  </si>
  <si>
    <t>PC10</t>
  </si>
  <si>
    <t>PC11</t>
  </si>
  <si>
    <t>PC2</t>
  </si>
  <si>
    <t>PC3</t>
  </si>
  <si>
    <t>PC4</t>
  </si>
  <si>
    <t>PC5</t>
  </si>
  <si>
    <t>PC6</t>
  </si>
  <si>
    <t>PC7</t>
  </si>
  <si>
    <t>PC8</t>
  </si>
  <si>
    <t>PC9</t>
  </si>
  <si>
    <t>PS</t>
  </si>
  <si>
    <t>RN1</t>
  </si>
  <si>
    <t>RN2</t>
  </si>
  <si>
    <t>ST</t>
  </si>
  <si>
    <t>SA</t>
  </si>
  <si>
    <t>SV1</t>
  </si>
  <si>
    <t>SV2</t>
  </si>
  <si>
    <t>DONATARIO</t>
  </si>
  <si>
    <t>Francisco Pereira Coutinho</t>
  </si>
  <si>
    <t>Antonio Cardoso de Barros</t>
  </si>
  <si>
    <t>Vasco Fernandes Coutinho</t>
  </si>
  <si>
    <t>Jorge de Figueiredo Correia</t>
  </si>
  <si>
    <t>Pero Lopes de Sousa</t>
  </si>
  <si>
    <t>Aires de Cunha</t>
  </si>
  <si>
    <t>Joao de Barros</t>
  </si>
  <si>
    <t>Duarte Coelho [Pereira]</t>
  </si>
  <si>
    <t>Fernando Alvares de Andrade</t>
  </si>
  <si>
    <t>Pedro do Campo Tourinho</t>
  </si>
  <si>
    <t>Aires da Cunha</t>
  </si>
  <si>
    <t>Pero de Gois [da Silveira]</t>
  </si>
  <si>
    <t>Martim Afonso de Sousa</t>
  </si>
  <si>
    <t>LIMITE</t>
  </si>
  <si>
    <t>Rio de Sao Francisco</t>
  </si>
  <si>
    <t>Camocim</t>
  </si>
  <si>
    <t>Rio Mucuri</t>
  </si>
  <si>
    <t>Sul da Baia de TS</t>
  </si>
  <si>
    <t>Baia da Traicao</t>
  </si>
  <si>
    <t>Rio Turiacu</t>
  </si>
  <si>
    <t>Ponto intermediario</t>
  </si>
  <si>
    <t>Sul da I. de Itamaraca</t>
  </si>
  <si>
    <t>Ilha de Santana (oeste)</t>
  </si>
  <si>
    <t>Rio Pardo</t>
  </si>
  <si>
    <t>Mucuripe</t>
  </si>
  <si>
    <t>Barra sul de Paranagua</t>
  </si>
  <si>
    <t>Rio Juquiriquere</t>
  </si>
  <si>
    <t>Rio Itapemirim</t>
  </si>
  <si>
    <t>Rio Macae</t>
  </si>
  <si>
    <t>Barra de Bertioga</t>
  </si>
  <si>
    <t>CATEGORY</t>
  </si>
  <si>
    <t>Actual</t>
  </si>
  <si>
    <t>Placebo</t>
  </si>
  <si>
    <t>Year Donatario Death</t>
  </si>
  <si>
    <t>Circumstances Donatario Death</t>
  </si>
  <si>
    <t>Eaten by natives</t>
  </si>
  <si>
    <t>Carta de Doacao</t>
  </si>
  <si>
    <t>Foral</t>
  </si>
  <si>
    <t>Outros Documentos</t>
  </si>
  <si>
    <t>05/04/1534</t>
  </si>
  <si>
    <t>26/08/1534</t>
  </si>
  <si>
    <t>Date of Grant (AV)</t>
  </si>
  <si>
    <t>Year Transfer</t>
  </si>
  <si>
    <t>Year Crown</t>
  </si>
  <si>
    <t>Year Settlement</t>
  </si>
  <si>
    <t>Population c. 1536, Portuguese (AV)</t>
  </si>
  <si>
    <t>Population c. 1546, Portuguese (AV)</t>
  </si>
  <si>
    <t>Population c. 1546, Africans (AV)</t>
  </si>
  <si>
    <t>Povoados 1530 - 1549 (AV)</t>
  </si>
  <si>
    <t>Vilas 1530 - 1549 (AV)</t>
  </si>
  <si>
    <t>19/11/1535</t>
  </si>
  <si>
    <t>20/11/1535</t>
  </si>
  <si>
    <t>13/09/1535</t>
  </si>
  <si>
    <t>01/06/1534</t>
  </si>
  <si>
    <t>07/10/1534</t>
  </si>
  <si>
    <t>25/09/1534</t>
  </si>
  <si>
    <t>01/04/1535</t>
  </si>
  <si>
    <t>21/01/1535</t>
  </si>
  <si>
    <t>06/10/1534</t>
  </si>
  <si>
    <t>28/09/1532</t>
  </si>
  <si>
    <t>18/06/1535</t>
  </si>
  <si>
    <t>Shipwreck</t>
  </si>
  <si>
    <t>Parcial</t>
  </si>
  <si>
    <t>11/03/1535</t>
  </si>
  <si>
    <t>08/03/1535</t>
  </si>
  <si>
    <t>10/03/1534</t>
  </si>
  <si>
    <t>24/09/1534</t>
  </si>
  <si>
    <t>27/05/1534</t>
  </si>
  <si>
    <t>23/09/1534</t>
  </si>
  <si>
    <t>28/01/1536</t>
  </si>
  <si>
    <t>29/02/1536</t>
  </si>
  <si>
    <t>20/01/1535</t>
  </si>
  <si>
    <t>26/07/1534</t>
  </si>
  <si>
    <t>01/09/1534</t>
  </si>
  <si>
    <t>Date of Grant</t>
  </si>
  <si>
    <t>Pará (2nd part)</t>
  </si>
  <si>
    <t>Maranhão</t>
  </si>
  <si>
    <t>Ceará</t>
  </si>
  <si>
    <t>Ilhéus</t>
  </si>
  <si>
    <t>Espírito Santo</t>
  </si>
  <si>
    <t>São Tomé</t>
  </si>
  <si>
    <t>Santana (2nd part)</t>
  </si>
  <si>
    <t>Pêro Lopes de Sousa</t>
  </si>
  <si>
    <t>Duarte Coelho</t>
  </si>
  <si>
    <t>Lots</t>
  </si>
  <si>
    <t>Dimensions (in leagues)</t>
  </si>
  <si>
    <t>Grantee</t>
  </si>
  <si>
    <t>João de Barros and Aires da Cunha</t>
  </si>
  <si>
    <t>?</t>
  </si>
  <si>
    <t>Río Grande (1st part)</t>
  </si>
  <si>
    <t>Itamaracá (3rd part)</t>
  </si>
  <si>
    <t>Rio de Janeiro (2nd part)</t>
  </si>
  <si>
    <t>Santo Amaro (1st part)</t>
  </si>
  <si>
    <t>São Vicente (1st part)</t>
  </si>
  <si>
    <t>Fernão Álvares de Andrade</t>
  </si>
  <si>
    <t>Antonio Cardóso de Barros</t>
  </si>
  <si>
    <t>Jorge Figueiredo Correia</t>
  </si>
  <si>
    <t>Pêro do Campo Tourinho</t>
  </si>
  <si>
    <t>Pêro de Góis</t>
  </si>
  <si>
    <t>Capitanía</t>
  </si>
  <si>
    <t>c. 1546</t>
  </si>
  <si>
    <t>c. 1536</t>
  </si>
  <si>
    <t>Portuguese</t>
  </si>
  <si>
    <t>Africans</t>
  </si>
  <si>
    <t>Río Grande-Maranhão</t>
  </si>
  <si>
    <t>São Vicente/Santo Amaro</t>
  </si>
  <si>
    <t>TOTAL</t>
  </si>
  <si>
    <t>Captaincy</t>
  </si>
  <si>
    <t>First Grantees</t>
  </si>
  <si>
    <t>Date of Transfer</t>
  </si>
  <si>
    <t>Succession</t>
  </si>
  <si>
    <t>Pará</t>
  </si>
  <si>
    <t>Itamaracá</t>
  </si>
  <si>
    <t>Rio de Janeiro</t>
  </si>
  <si>
    <t>São Vicente</t>
  </si>
  <si>
    <t>João de Barros</t>
  </si>
  <si>
    <t>Fernão Alvares de Andrade</t>
  </si>
  <si>
    <t>Duarte Coelho Pereira</t>
  </si>
  <si>
    <t>Francisco Pereira Coutinho (died in 1548?)</t>
  </si>
  <si>
    <t>Pêro de Campo Tourinho</t>
  </si>
  <si>
    <t>1549 ?</t>
  </si>
  <si>
    <t>c. 1554</t>
  </si>
  <si>
    <t>c. 1541</t>
  </si>
  <si>
    <t>1564 or 1571?</t>
  </si>
  <si>
    <t>Jerônimo de Barros, his son, inherited; the captaincy was then sold to the crown in 1580 for two life pensions (600,000 reals) and a hereditary pension (30,000 reals)</t>
  </si>
  <si>
    <t>The grantee returned his captaincy in return for the post of provedor-mór of finances in Brazil.</t>
  </si>
  <si>
    <t>His children were minors when he died in a shipwreck in 1539; his widow, Isabel de Gamboa, a lady of the court, inherited. Upon the death of his two sons, his younger sister, Jerônima, took possession. Lopo de Sousa obtained the captaincy in 1578.</t>
  </si>
  <si>
    <t>Upon his death, responsibility for his captaincy was ensured (temporarily) by his widow and his brother-in-law, Jerónimo de Albuquerque. His oldest son, Duarte de Albuquerque Coelho, administered the captaincy from 1560 to 1572, in the capacity of second grantee. His younger brother, Jorge de Albuquerque Coelho, inherited 11 years later.</t>
  </si>
  <si>
    <t>Manuel de Pereira Coutinho (his son), inherited upon the death of the grantee. The crown immediately took back the captaincy, compensating the family with a hereditary pension of 400,000 reals. By a new charter of donation dated 10 November 1556, João III split the captaincy of Bahia and created the captaincy of Itaparica, entrusted to Antônio de Ataíde. The second governor general granted a sesmaria to Álvaro da Costa by a letter of 16 January 1557; it would be transformed into the captaincy of Paraguaçu by a royal letter dated 20 November 1565.</t>
  </si>
  <si>
    <t>The grantee returned his captaincy to the crown, perhaps with compensation.</t>
  </si>
  <si>
    <t>Jorge de Figueiredo Correia obtained authorization in 1551 to cede the grant to his younger son, Jerônimo de Figueiredo, who would himself obtain authorization in 1560 to sell it to Lucas Giraldi, a rich Florentine merchant banker residing in Lisbon, for 4,825 cruzados (letter of royal confirmation dated 1561).</t>
  </si>
  <si>
    <t>Fernão do Campo Tourinho, son of the grantee, inherited despite renouncing the captaincy, after a plot that he helped instigate. Around 1558, with no direct heir, he designated his only sister, Leonor do Campo Tourinho, to inherit in his will. In 1560, Leonor sold the captaincy to the Duke of Aveiro for 600,000 reals, after obtaining authorization through royal dispensation.</t>
  </si>
  <si>
    <t>He originally renounced the captaincy of his own accord, by writing to the governor general. But his nephew, Francisco de Aguiar Coutinho, named in his will, later succeeded him.</t>
  </si>
  <si>
    <t>His son, Gil de Góis, inherited, then sold the captaincy to the crown in 1619 in return for a life pension (200,000 reals) and a hereditary pension (100,000 reals).</t>
  </si>
  <si>
    <t>The territory was ceded to the crown by the grantee, Martim Afonso. There are no details regarding eventual compensation for the grantee.</t>
  </si>
  <si>
    <t>As his children were minors when he died in a shipwreck in 1539, his widow, Isabel de Gamboa (a lady of the court), inherited. When his two sons died, his younger sister Jerônima inherited. A cousin, Lopo de Sousa, acquired de captaincy in 1578.</t>
  </si>
  <si>
    <t>Upon the death of Martim Afonso (1571), he was succeeded as captain by his son, Pêro Lopes de Sousa, who died in Alcacer-Quibir. The third grantee was Lopo de Sousa in 1578 (also grantee of the captaincies of Itamaracá, Santana, and Santo Amaro).</t>
  </si>
  <si>
    <t>In 1578, the donatary captain was Lopo de Sousa.</t>
  </si>
  <si>
    <t>Piauí</t>
  </si>
  <si>
    <t>n</t>
  </si>
  <si>
    <t>DONATÁRIO</t>
  </si>
  <si>
    <t>CARTA DE DOAÇÃO</t>
  </si>
  <si>
    <t>FORAL</t>
  </si>
  <si>
    <t>OUTROS DOCUMENTOS</t>
  </si>
  <si>
    <t>LÉGUAS</t>
  </si>
  <si>
    <t>Fernando Álvares de Andrade</t>
  </si>
  <si>
    <t>António Cardoso de Barros</t>
  </si>
  <si>
    <t>Pero de Góis [da Silveira]</t>
  </si>
  <si>
    <t>50+25</t>
  </si>
  <si>
    <t>50+30</t>
  </si>
  <si>
    <t>FONTE</t>
  </si>
  <si>
    <t>AUTOR</t>
  </si>
  <si>
    <t>DATA</t>
  </si>
  <si>
    <t>MÓDULO</t>
  </si>
  <si>
    <t>Esmeraldo de Situ Orbis</t>
  </si>
  <si>
    <t>Regimento de Munique</t>
  </si>
  <si>
    <t>Regimento de Évora</t>
  </si>
  <si>
    <t>Reportório dos Tempos</t>
  </si>
  <si>
    <t>Suma de Geografia</t>
  </si>
  <si>
    <t>Tratado da Esfera</t>
  </si>
  <si>
    <t>Arte de Navegar</t>
  </si>
  <si>
    <t>Livro de Marinharia</t>
  </si>
  <si>
    <t>Breve Compendio de la Sphera</t>
  </si>
  <si>
    <t>De Regulis Instrumentis</t>
  </si>
  <si>
    <t>Duarte Pacheco Pereira</t>
  </si>
  <si>
    <t>Valentim Fernandes</t>
  </si>
  <si>
    <t>Martin de Enciso</t>
  </si>
  <si>
    <t>Francisco Faleiro</t>
  </si>
  <si>
    <t>Pedro Nunes</t>
  </si>
  <si>
    <t>Pedro de Medina</t>
  </si>
  <si>
    <t>João de Castro</t>
  </si>
  <si>
    <t>Bernardo Fernandes</t>
  </si>
  <si>
    <t>João de Lisboa</t>
  </si>
  <si>
    <t>André Pires</t>
  </si>
  <si>
    <t>Martin Cortés de Albacar</t>
  </si>
  <si>
    <t>ca. 1505</t>
  </si>
  <si>
    <t>ca. 1509</t>
  </si>
  <si>
    <t>ca. 1517</t>
  </si>
  <si>
    <t>ca. 1548</t>
  </si>
  <si>
    <t>ca. 1550</t>
  </si>
  <si>
    <t>X</t>
  </si>
  <si>
    <t>SIGLA</t>
  </si>
  <si>
    <t>LIMITE COM A CAPITANIA AO NORTE NA CARTA DE DOAÇÃO</t>
  </si>
  <si>
    <t>LOCAL ATUAL / INTERPRETAÇÃO</t>
  </si>
  <si>
    <t>Rio da Santa Cruz</t>
  </si>
  <si>
    <t>Rio de São Francisco</t>
  </si>
  <si>
    <t>Ponta sul da baía de Todos os Santos</t>
  </si>
  <si>
    <t>Fim da anterior +50 léguas</t>
  </si>
  <si>
    <t>Baixos dos Pargos</t>
  </si>
  <si>
    <t>Canal ao sul da Ilha Itamaracá</t>
  </si>
  <si>
    <t>Sul da baía de Todos os Santos</t>
  </si>
  <si>
    <t>CAPITANIA</t>
  </si>
  <si>
    <t>Doação</t>
  </si>
  <si>
    <t>Testada</t>
  </si>
  <si>
    <t>Largura</t>
  </si>
  <si>
    <t>Diferença</t>
  </si>
  <si>
    <t>*</t>
  </si>
  <si>
    <t>Fim das terras distribuídas</t>
  </si>
  <si>
    <t>13 léguas ao norte de Cabo Frio</t>
  </si>
  <si>
    <t>Rio Curuopacé / Curparê</t>
  </si>
  <si>
    <t>Rio de São Vicente, barra do norte</t>
  </si>
  <si>
    <t>12 léguas ao sul da Ilha de Cananéia</t>
  </si>
  <si>
    <t>Terra de Santa Ana a 28° 1/3</t>
  </si>
  <si>
    <t>Rio Macaé</t>
  </si>
  <si>
    <t>Rio Juquiriquerê</t>
  </si>
  <si>
    <t>Barra da Bertioga</t>
  </si>
  <si>
    <t>Barra sul de Paranaguá</t>
  </si>
  <si>
    <t>28° 1/3</t>
  </si>
  <si>
    <t>São Vicente 1</t>
  </si>
  <si>
    <t>São Vicente 2</t>
  </si>
  <si>
    <t>LIMITE A OESTE</t>
  </si>
  <si>
    <t>Ponto mais ao sul</t>
  </si>
  <si>
    <t>Abra de Diogo Leite</t>
  </si>
  <si>
    <t>ponto médio</t>
  </si>
  <si>
    <t>Cabo de Todos os Santos a leste do rio Maranhão</t>
  </si>
  <si>
    <t>Rio da Cruz</t>
  </si>
  <si>
    <t>Angra dos Negros</t>
  </si>
  <si>
    <t>Baia de Traição</t>
  </si>
  <si>
    <t>Rio Turiaçú</t>
  </si>
  <si>
    <t>Ilha de Santana (ponta a oeste)</t>
  </si>
  <si>
    <t>Maranhão 1</t>
  </si>
  <si>
    <t>Maranhão 2</t>
  </si>
  <si>
    <t>LIMITE (nome atual)</t>
  </si>
  <si>
    <t>λ</t>
  </si>
  <si>
    <t>ϕ</t>
  </si>
  <si>
    <t>Limite sul</t>
  </si>
  <si>
    <t>Linha de Tordesilhas</t>
  </si>
  <si>
    <t>Ponto intermediário</t>
  </si>
  <si>
    <t>Baia da Traição</t>
  </si>
  <si>
    <t>Sul da I. de Itamaracá</t>
  </si>
  <si>
    <t>28° e 1/3</t>
  </si>
  <si>
    <t>Terras não distribuídas (coroa)</t>
  </si>
  <si>
    <t>Área total =</t>
  </si>
  <si>
    <t>ÁREAS</t>
  </si>
  <si>
    <t>Esquema tradicional</t>
  </si>
  <si>
    <t>Esquema proposto</t>
  </si>
  <si>
    <t>DIFERENÇA EM %</t>
  </si>
  <si>
    <t>Capitania Name (Cintra, 2013)</t>
  </si>
  <si>
    <t>Capitanía Code (Cintra, 2013)</t>
  </si>
  <si>
    <t>Capitanía Abbreviation (Cintra, 2013)</t>
  </si>
  <si>
    <t>Donatario Name (Cintra, 2013)</t>
  </si>
  <si>
    <t>Donatario Code (Cintra, 2013)</t>
  </si>
  <si>
    <t>Capitanía Start Point (Northwest or Northeast Corner) Longitude West</t>
  </si>
  <si>
    <t>Capitanía Start Point (Northwest or Northeast Corner) Latitude South</t>
  </si>
  <si>
    <t>Donatario's Carta de Doação (Cintra, 2013)</t>
  </si>
  <si>
    <t>Donatario's Carta Foral (Cintra, 2013)</t>
  </si>
  <si>
    <t>Donatario's Other Documents (Cintra, 2013)</t>
  </si>
  <si>
    <t>Capitanía Leagues, Tested (Cintra, 2013)</t>
  </si>
  <si>
    <t>Capitanía Leagues, Difference (Cintra, 2013)</t>
  </si>
  <si>
    <t>Capitanía Leagues, Width (Cintra, 2013)</t>
  </si>
  <si>
    <t>Capitanía Name</t>
  </si>
  <si>
    <t>Río Grande</t>
  </si>
  <si>
    <t>Capitanía-Donatario Leagues (Cintra, 2013)</t>
  </si>
  <si>
    <t>Capitanía Prefix (Cintra, 2013)</t>
  </si>
  <si>
    <t>MA</t>
  </si>
  <si>
    <t>RN</t>
  </si>
  <si>
    <t>SV</t>
  </si>
  <si>
    <t>Total Capitanía Leagues  in Carta de Doação (Cintra, 2013)</t>
  </si>
  <si>
    <t>Total Donatario Leagues in Carta de Doação (Cintra, 2013)</t>
  </si>
  <si>
    <t>Transfer 1 Year</t>
  </si>
  <si>
    <t>Transfer 1 Type</t>
  </si>
  <si>
    <t>Transfer 1 Successor</t>
  </si>
  <si>
    <t>Inheritance</t>
  </si>
  <si>
    <t>Jerônimo de Barros</t>
  </si>
  <si>
    <t>Son</t>
  </si>
  <si>
    <t>Transfer 2 Year</t>
  </si>
  <si>
    <t>Transfer 2 Type</t>
  </si>
  <si>
    <t>Sale</t>
  </si>
  <si>
    <t>Transfer 2 Successor</t>
  </si>
  <si>
    <t>Crown</t>
  </si>
  <si>
    <t>None</t>
  </si>
  <si>
    <t>Returned</t>
  </si>
  <si>
    <t>Transfer 1 Price</t>
  </si>
  <si>
    <t>Transfer 2 Price</t>
  </si>
  <si>
    <t>"two life pensions (600,000 reals) and a hereditary pension (30,000 reals)"</t>
  </si>
  <si>
    <t>"post of provedor-mór of finances in Brazil"</t>
  </si>
  <si>
    <t>Isabel de Gamboa</t>
  </si>
  <si>
    <t>Wife/Widow</t>
  </si>
  <si>
    <t>Jerônima</t>
  </si>
  <si>
    <t>Lopo de Sousa</t>
  </si>
  <si>
    <t>Jerónimo de Albuquerque</t>
  </si>
  <si>
    <t>Brother-in-law</t>
  </si>
  <si>
    <t>Duarte de Albuquerque Coelho</t>
  </si>
  <si>
    <t>Sister</t>
  </si>
  <si>
    <t>1572?</t>
  </si>
  <si>
    <t>Jorge de Albuquerque Coelho</t>
  </si>
  <si>
    <t>Transfer 3 Year</t>
  </si>
  <si>
    <t>Transfer 3 Type</t>
  </si>
  <si>
    <t>Transfer 3 Price</t>
  </si>
  <si>
    <t>Transfer 3 Successor</t>
  </si>
  <si>
    <t>Manuel de Pereira Coutinho</t>
  </si>
  <si>
    <t>1548?</t>
  </si>
  <si>
    <t>"hereditary pension of 400,000 reals"</t>
  </si>
  <si>
    <t>Ceded</t>
  </si>
  <si>
    <t>Jerônimo de Figueiredo</t>
  </si>
  <si>
    <t>Lucas Giraldi</t>
  </si>
  <si>
    <t>"4,825 cruzados"</t>
  </si>
  <si>
    <t>Fernão do Campo Tourinho</t>
  </si>
  <si>
    <t>Leonor do Campo Tourinho</t>
  </si>
  <si>
    <t>Duke of Aveiro</t>
  </si>
  <si>
    <t>"600,000 reals"</t>
  </si>
  <si>
    <t>Transfer 1 Successor Relation to Grantee</t>
  </si>
  <si>
    <t>Transfer 2 Successor Relation to Grantee</t>
  </si>
  <si>
    <t>Transfer 3 Successor Relation to Grantee</t>
  </si>
  <si>
    <t>Renounced?</t>
  </si>
  <si>
    <t>Francisco de Aguiar Coutinho</t>
  </si>
  <si>
    <t>Daughter</t>
  </si>
  <si>
    <t>Gil de Góis</t>
  </si>
  <si>
    <t>"life pension (200,000 reals) and a hereditary pension (100,000 reals)"</t>
  </si>
  <si>
    <t>Cousin</t>
  </si>
  <si>
    <t>Cousin?</t>
  </si>
  <si>
    <t>Son or brother?</t>
  </si>
  <si>
    <t>Date</t>
  </si>
  <si>
    <t>Contracting Party</t>
  </si>
  <si>
    <t>Purpose</t>
  </si>
  <si>
    <t>19/03/1544</t>
  </si>
  <si>
    <t>27/06/1544</t>
  </si>
  <si>
    <t>1545 ?</t>
  </si>
  <si>
    <t>27/03/1547</t>
  </si>
  <si>
    <t>Mem de Sá and Francisco Bethamcor de Sá</t>
  </si>
  <si>
    <t>Fernão Álvares</t>
  </si>
  <si>
    <t>Grant of 12 leagues of land, emphyteutic lease concerning two "waters" between the Río das Contas and Camamu needed for the construction of mills and the provisioning of any vilas that might be built on these lands.</t>
  </si>
  <si>
    <t>Grant of one league of land, emphyteutic lease concerning two "waters" of the Río de Santa Ana for the mill and the provisioning of any vilas that might be built on these lands.</t>
  </si>
  <si>
    <t>Grant of ? League(s?) of land, emphyteutic lease concerning "waters" of the Río Fundão for construction of the mill and the provisioning of any vilas that might be built on these lands.</t>
  </si>
  <si>
    <t>Grant of two leagues of land, emphyteutic lease concerning two "waters" of the Río Taípe, for the mill and the provisioning of any vilas that might be built on these lands.</t>
  </si>
  <si>
    <t>Captaincies</t>
  </si>
  <si>
    <t>Mills under Construction or in Use in 1545</t>
  </si>
  <si>
    <t>-</t>
  </si>
  <si>
    <t>Povoados</t>
  </si>
  <si>
    <t>Vilas</t>
  </si>
  <si>
    <t>Nazaré</t>
  </si>
  <si>
    <t>Olinda da Nova Lusitânia</t>
  </si>
  <si>
    <t>Igarassu</t>
  </si>
  <si>
    <t>Sítio dos Marcos</t>
  </si>
  <si>
    <t>Povoado do Pereira</t>
  </si>
  <si>
    <t>Vila da Conceição</t>
  </si>
  <si>
    <t>Olinda</t>
  </si>
  <si>
    <t>Vila Cosmos</t>
  </si>
  <si>
    <t>Vila Velha</t>
  </si>
  <si>
    <t>São Jorge dos Ilhéus</t>
  </si>
  <si>
    <t>Santa Cruz</t>
  </si>
  <si>
    <t>Comagi</t>
  </si>
  <si>
    <t>Vila da Rainha</t>
  </si>
  <si>
    <t>Santos</t>
  </si>
  <si>
    <t>Piratininga</t>
  </si>
  <si>
    <t>Santo André</t>
  </si>
  <si>
    <t>Santa Ana</t>
  </si>
  <si>
    <t>Cananéia</t>
  </si>
  <si>
    <t>Year</t>
  </si>
  <si>
    <t>Royal Captaincies</t>
  </si>
  <si>
    <t>Donatary Captaincies</t>
  </si>
  <si>
    <t>In Brazil</t>
  </si>
  <si>
    <t>On Paper</t>
  </si>
  <si>
    <t>Name</t>
  </si>
  <si>
    <t>Donatario Birth Year</t>
  </si>
  <si>
    <t>Donatario Birth Place</t>
  </si>
  <si>
    <t>Vila Viçosa, Alentejo, Portugal</t>
  </si>
  <si>
    <t>Donatario Wife</t>
  </si>
  <si>
    <t>Ana Pimentel</t>
  </si>
  <si>
    <t>31/01/1531</t>
  </si>
  <si>
    <t>Donatario First Arrival in Brazil (Place)</t>
  </si>
  <si>
    <t>Donatario First Arrival in Brasil (Date)</t>
  </si>
  <si>
    <t>Capitanía Capital</t>
  </si>
  <si>
    <t>Capitanía Capital Vila Date</t>
  </si>
  <si>
    <t>Capitanía Capital First European Settlement (Date)</t>
  </si>
  <si>
    <t>Event Description</t>
  </si>
  <si>
    <t>ID</t>
  </si>
  <si>
    <t>Vila</t>
  </si>
  <si>
    <t>Foundation</t>
  </si>
  <si>
    <t>Type</t>
  </si>
  <si>
    <t>Event Date</t>
  </si>
  <si>
    <t>Capitanía (Cintra, 2013)</t>
  </si>
  <si>
    <t>Santo André da Borda do Campo</t>
  </si>
  <si>
    <t>Povoado</t>
  </si>
  <si>
    <t>22/01/1532</t>
  </si>
  <si>
    <t>Pontal da Boa Vista, Pernambuco</t>
  </si>
  <si>
    <t>OCUPAÇÃO</t>
  </si>
  <si>
    <t>tesoureiro-geral do reino</t>
  </si>
  <si>
    <t>secretário do Tesouro Real</t>
  </si>
  <si>
    <t>provedor-geral da Fazenda</t>
  </si>
  <si>
    <t>feitor da Casa da Índia</t>
  </si>
  <si>
    <t>Destruction</t>
  </si>
  <si>
    <t>Event Count</t>
  </si>
  <si>
    <t>01/03/1534</t>
  </si>
  <si>
    <t>First European Arrival</t>
  </si>
  <si>
    <t>Event Type</t>
  </si>
  <si>
    <t>22/01/1502</t>
  </si>
  <si>
    <t>Américo Vespúcio and Gonçalo Coelho first europeans to set foot in what will become São Vicente.</t>
  </si>
  <si>
    <t>Guerra de Iguape: Ruy Garcia Mosquera and "o Bacharel de Cananéia" sack São Vicente a day after their victory in Iguape.</t>
  </si>
  <si>
    <r>
      <t xml:space="preserve">Martim Afonso de Sousa arrives and founds the </t>
    </r>
    <r>
      <rPr>
        <i/>
        <sz val="11"/>
        <rFont val="Calibri"/>
        <family val="2"/>
      </rPr>
      <t>vila</t>
    </r>
    <r>
      <rPr>
        <sz val="11"/>
        <rFont val="Calibri"/>
        <family val="2"/>
      </rPr>
      <t xml:space="preserve"> of São Vicente and the </t>
    </r>
    <r>
      <rPr>
        <i/>
        <sz val="11"/>
        <rFont val="Calibri"/>
        <family val="2"/>
      </rPr>
      <t>povoado</t>
    </r>
    <r>
      <rPr>
        <sz val="11"/>
        <rFont val="Calibri"/>
        <family val="2"/>
      </rPr>
      <t xml:space="preserve"> of Piratininga.</t>
    </r>
  </si>
  <si>
    <t>militar, amigo do rei</t>
  </si>
  <si>
    <t>militar, de confianza de Martim Afonso</t>
  </si>
  <si>
    <t>fidalgo, militar, comandante da frota guarda-costas</t>
  </si>
  <si>
    <t>Transfer 1 Date</t>
  </si>
  <si>
    <t>06/03/1534</t>
  </si>
  <si>
    <t>Transfer 1 Successor Relation to Previous Controller</t>
  </si>
  <si>
    <t>Wife</t>
  </si>
  <si>
    <t>Delegated</t>
  </si>
  <si>
    <t>1536?</t>
  </si>
  <si>
    <t>23/03/1535</t>
  </si>
  <si>
    <t>militar, irmão de Martim Afonso</t>
  </si>
  <si>
    <t>militar, vizinho de Ataíde</t>
  </si>
  <si>
    <t>Unknown exactly. Possible shipwreck near Madagascar, or capture and torture in Sri Lanka</t>
  </si>
  <si>
    <t>DEATH YEAR</t>
  </si>
  <si>
    <t>DEATH CIRCUMSTANCES</t>
  </si>
  <si>
    <t>BIRTH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</si>
</sst>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sz val="9"/>
      <color indexed="81"/>
      <name val="Tahoma"/>
      <family val="2"/>
    </font>
    <font>
      <b/>
      <sz val="11"/>
      <name val="Calibri"/>
      <family val="2"/>
    </font>
    <font>
      <sz val="11"/>
      <name val="Calibri"/>
      <family val="2"/>
    </font>
    <font>
      <i/>
      <sz val="11"/>
      <name val="Calibri"/>
      <family val="2"/>
    </font>
    <font>
      <sz val="9"/>
      <color indexed="81"/>
      <name val="Tahoma"/>
      <charset val="1"/>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3">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0" borderId="0" xfId="0" applyFill="1"/>
    <xf numFmtId="0" fontId="2" fillId="0" borderId="0" xfId="0" applyFont="1"/>
    <xf numFmtId="0" fontId="3" fillId="0" borderId="0" xfId="0" applyFont="1"/>
    <xf numFmtId="0" fontId="3" fillId="0" borderId="0" xfId="0" applyFont="1" applyAlignment="1">
      <alignment vertical="center" wrapText="1"/>
    </xf>
    <xf numFmtId="0" fontId="0" fillId="0" borderId="0" xfId="0" applyAlignment="1">
      <alignment vertical="center" wrapText="1"/>
    </xf>
    <xf numFmtId="0" fontId="4" fillId="0" borderId="0" xfId="0" applyFon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3" fillId="0" borderId="0" xfId="0" applyFont="1" applyAlignment="1"/>
    <xf numFmtId="0" fontId="3" fillId="0" borderId="0" xfId="0" applyFont="1" applyFill="1" applyBorder="1" applyAlignment="1">
      <alignment horizontal="center"/>
    </xf>
    <xf numFmtId="12" fontId="2" fillId="0" borderId="0" xfId="0" applyNumberFormat="1" applyFont="1" applyAlignment="1">
      <alignment wrapText="1"/>
    </xf>
    <xf numFmtId="0" fontId="2" fillId="0" borderId="0" xfId="0" applyFont="1" applyAlignment="1">
      <alignment horizontal="center" wrapText="1"/>
    </xf>
    <xf numFmtId="0" fontId="2" fillId="0" borderId="0" xfId="0" applyFont="1" applyAlignment="1">
      <alignment wrapText="1"/>
    </xf>
    <xf numFmtId="0" fontId="0"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wrapText="1"/>
    </xf>
    <xf numFmtId="0" fontId="3" fillId="0" borderId="0" xfId="0" applyFont="1" applyFill="1" applyBorder="1" applyAlignment="1">
      <alignment horizontal="center" wrapText="1"/>
    </xf>
    <xf numFmtId="0" fontId="4" fillId="0" borderId="0" xfId="0" applyFont="1" applyFill="1" applyBorder="1" applyAlignment="1">
      <alignment horizontal="center" wrapText="1"/>
    </xf>
    <xf numFmtId="0" fontId="3" fillId="0" borderId="0" xfId="0" applyFont="1" applyAlignment="1">
      <alignment horizont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2" fontId="0" fillId="0" borderId="0" xfId="0" applyNumberFormat="1" applyAlignment="1">
      <alignment horizontal="center"/>
    </xf>
    <xf numFmtId="0" fontId="2" fillId="0" borderId="0" xfId="0" applyFont="1" applyAlignment="1">
      <alignment horizontal="center" vertical="center" wrapText="1"/>
    </xf>
    <xf numFmtId="9" fontId="0" fillId="0" borderId="0" xfId="0" applyNumberFormat="1" applyAlignment="1">
      <alignment horizontal="center"/>
    </xf>
    <xf numFmtId="0" fontId="0" fillId="0" borderId="0" xfId="0" applyFont="1" applyAlignment="1">
      <alignment vertical="center" wrapText="1"/>
    </xf>
    <xf numFmtId="0" fontId="3" fillId="0" borderId="0" xfId="0" quotePrefix="1" applyFont="1"/>
    <xf numFmtId="0" fontId="3" fillId="0" borderId="0" xfId="0" applyFont="1" applyAlignment="1">
      <alignment horizontal="left" vertical="center" wrapText="1"/>
    </xf>
    <xf numFmtId="0" fontId="0" fillId="0" borderId="0" xfId="0" applyAlignment="1">
      <alignment wrapText="1"/>
    </xf>
    <xf numFmtId="0" fontId="2"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center" vertical="center"/>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icolas Alejandro Lillo Bustos" id="{07A28C6C-F421-478C-B09D-B9DEA59FE5CE}" userId="Nicolas Alejandro Lillo Bustos"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4" dT="2021-02-08T20:18:39.01" personId="{07A28C6C-F421-478C-B09D-B9DEA59FE5CE}" id="{7E1CDBD7-B664-4476-BBC4-C90F47B77915}">
    <text>"His heir, Jerônimo de Barros, would finally sell his captaincy of Pará back to the crown in 1580." Augeron &amp; Vidal (2007, p. 44)</text>
  </threadedComment>
  <threadedComment ref="N10" dT="2021-02-08T20:27:47.41" personId="{07A28C6C-F421-478C-B09D-B9DEA59FE5CE}" id="{E9A20973-6400-4411-9764-38205422DD94}">
    <text>"1549 was thus the year in which the king not only began to withdraw a number of initial prerogatives from the donatary captains, notably by restricting their jurisdictional powers; it was also the year that saw the crown acquire the captaincy of Bahia" - Augeron and Vidal (2007, p. 45)</text>
  </threadedComment>
  <threadedComment ref="N11" dT="2021-02-08T20:22:33.68" personId="{07A28C6C-F421-478C-B09D-B9DEA59FE5CE}" id="{7E3B3B6C-CFCF-4880-A890-7210F4C4BEE9}">
    <text>"a process that would culminate in 1753, under the reforming minister Pombal, when the last captaincies of Cúma, Paraíba do Sul, Caeté, Ilha do Príncipe, Ilha Grand de Joane, Itamaracá, Itaparica, and Ilhéus were 'united and incorporated intimately' into the crown" - Augeron and Vidal (2007, p. 45)</text>
  </threadedComment>
  <threadedComment ref="N14" dT="2021-02-08T20:42:11.73" personId="{07A28C6C-F421-478C-B09D-B9DEA59FE5CE}" id="{CDEB15FA-EE7B-4E6E-9EBA-5827C5D3D718}">
    <text>"As for Pêro de Góis (São Tomé), he would never succeed in pacifying his captaincy on a long-term basis, anymore than would his son and heir, Gil de Góis, who, tired and discouraged, finally sold out to the crown in 1619." Augeron and Vidal (2007, p. 47)</text>
  </threadedComment>
  <threadedComment ref="N17" dT="2021-02-08T20:22:12.04" personId="{07A28C6C-F421-478C-B09D-B9DEA59FE5CE}" id="{DEDE28B0-E8F3-4B25-AB84-825034CC4277}">
    <text>"a process that would culminate in 1753, under the reforming minister Pombal, when the last captaincies of Cúma, Paraíba do Sul, Caeté, Ilha do Príncipe, Ilha Grand de Joane, Itamaracá, Itaparica, and Ilhéus were 'united and incorporated intimately' into the crown" - Augeron and Vidal (2007, p. 45)</text>
  </threadedComment>
</ThreadedComments>
</file>

<file path=xl/threadedComments/threadedComment2.xml><?xml version="1.0" encoding="utf-8"?>
<ThreadedComments xmlns="http://schemas.microsoft.com/office/spreadsheetml/2018/threadedcomments" xmlns:x="http://schemas.openxmlformats.org/spreadsheetml/2006/main">
  <threadedComment ref="Q3" dT="2021-02-09T19:51:22.87" personId="{07A28C6C-F421-478C-B09D-B9DEA59FE5CE}" id="{1373E950-B575-4314-8769-779E27227B7C}">
    <text>Source: Cintra (2013, Table 8)</text>
  </threadedComment>
  <threadedComment ref="Q4" dT="2021-02-09T19:51:36.24" personId="{07A28C6C-F421-478C-B09D-B9DEA59FE5CE}" id="{8F5B7500-C7DE-44FB-A09A-919F96457CBB}">
    <text>Source: Cintra (2013, Table 8)</text>
  </threadedComment>
  <threadedComment ref="Q5" dT="2021-02-09T19:51:39.79" personId="{07A28C6C-F421-478C-B09D-B9DEA59FE5CE}" id="{9EBEE6C9-2CA0-4BD9-8BCA-9F2C7E3327C2}">
    <text>Source: Cintra (2013, Table 8)</text>
  </threadedComment>
  <threadedComment ref="Q6" dT="2021-02-09T19:51:43.11" personId="{07A28C6C-F421-478C-B09D-B9DEA59FE5CE}" id="{5B774629-14C2-4D8A-937D-3106B989902E}">
    <text>Source: Cintra (2013, Table 8)</text>
  </threadedComment>
  <threadedComment ref="Q7" dT="2021-02-09T19:52:06.95" personId="{07A28C6C-F421-478C-B09D-B9DEA59FE5CE}" id="{1212CF21-8D05-4869-90CE-DE56EA44FF79}">
    <text>Source: Cintra (2013, Table 8)</text>
  </threadedComment>
  <threadedComment ref="Q8" dT="2021-02-09T19:52:10.36" personId="{07A28C6C-F421-478C-B09D-B9DEA59FE5CE}" id="{588F11AD-6651-4DBE-9E74-6DC4493721B0}">
    <text>Source: Cintra (2013, Table 8)</text>
  </threadedComment>
  <threadedComment ref="Q9" dT="2021-02-09T19:52:40.89" personId="{07A28C6C-F421-478C-B09D-B9DEA59FE5CE}" id="{C4C4329E-7F9F-4D15-AAE4-756C64247AE4}">
    <text>Source: Cintra (2013, Table 4)</text>
  </threadedComment>
  <threadedComment ref="U9" dT="2021-02-09T19:48:34.64" personId="{07A28C6C-F421-478C-B09D-B9DEA59FE5CE}" id="{7894101F-D05C-4834-8BDA-80B8410EC5A6}">
    <text>Source: Bueno (2006, p. 36)</text>
  </threadedComment>
  <threadedComment ref="V9" dT="2021-02-09T19:48:43.88" personId="{07A28C6C-F421-478C-B09D-B9DEA59FE5CE}" id="{76BAA2FD-C235-4FAF-89A7-3A52B9541B8E}">
    <text>Source: Bueno (2006, p. 36)</text>
  </threadedComment>
  <threadedComment ref="AB9" dT="2021-02-10T20:32:00.21" personId="{07A28C6C-F421-478C-B09D-B9DEA59FE5CE}" id="{3A5870CF-ADDE-4F0D-858B-CE056DCC3DA8}">
    <text>Bueno (2006, p. 97)</text>
  </threadedComment>
  <threadedComment ref="AD9" dT="2021-02-10T20:31:51.59" personId="{07A28C6C-F421-478C-B09D-B9DEA59FE5CE}" id="{9A6D0BFC-8344-4381-A3C7-510A81D880D3}">
    <text>Bueno (2006, p. 97)</text>
  </threadedComment>
  <threadedComment ref="Q10" dT="2021-02-09T19:52:49.90" personId="{07A28C6C-F421-478C-B09D-B9DEA59FE5CE}" id="{2425DC45-A9AB-4C88-B0CE-353210BD7D35}">
    <text>Source: Cintra (2013, Table 4)</text>
  </threadedComment>
  <threadedComment ref="Q11" dT="2021-02-09T19:52:56.56" personId="{07A28C6C-F421-478C-B09D-B9DEA59FE5CE}" id="{AE7CA80F-DB41-49F9-80A7-F393D6912905}">
    <text>Source: Cintra (2013, Table 4)</text>
  </threadedComment>
  <threadedComment ref="Q12" dT="2021-02-09T19:52:59.35" personId="{07A28C6C-F421-478C-B09D-B9DEA59FE5CE}" id="{64AFB4B8-14DB-4AE7-97E5-FEEC940F0D5E}">
    <text>Source: Cintra (2013, Table 4)</text>
  </threadedComment>
  <threadedComment ref="Q13" dT="2021-02-09T19:53:04.26" personId="{07A28C6C-F421-478C-B09D-B9DEA59FE5CE}" id="{9F717CC8-C87C-4A36-B0F0-342B5339F2F3}">
    <text>Source: Cintra (2013, Table 4)</text>
  </threadedComment>
  <threadedComment ref="Q14" dT="2021-02-09T19:53:08.07" personId="{07A28C6C-F421-478C-B09D-B9DEA59FE5CE}" id="{4BD1F7E1-2471-4AC6-8ABB-8EEA595B220D}">
    <text>Source: Cintra (2013, Table 4)</text>
  </threadedComment>
  <threadedComment ref="W14" dT="2021-02-11T15:09:40.42" personId="{07A28C6C-F421-478C-B09D-B9DEA59FE5CE}" id="{0EF4B5F7-F729-4F41-8E14-F16BBB83AA45}">
    <text>Bueno (2006, pp. 112-113)</text>
  </threadedComment>
  <threadedComment ref="X14" dT="2021-02-11T15:09:48.16" personId="{07A28C6C-F421-478C-B09D-B9DEA59FE5CE}" id="{89512FA8-F18E-4AED-A673-729394A0115A}">
    <text>Bueno (2006, pp. 112-113)</text>
  </threadedComment>
  <threadedComment ref="Y14" dT="2021-02-11T15:09:51.31" personId="{07A28C6C-F421-478C-B09D-B9DEA59FE5CE}" id="{1C590B13-3538-4186-B6BE-32A39E8D880B}">
    <text>Bueno (2006, pp. 112-113)</text>
  </threadedComment>
  <threadedComment ref="Q15" dT="2021-02-09T19:53:22.24" personId="{07A28C6C-F421-478C-B09D-B9DEA59FE5CE}" id="{C69A1568-4AD8-4976-A2EC-58B93312EE9C}">
    <text>Source: Cintra (2013, Table 6)</text>
  </threadedComment>
  <threadedComment ref="U15" dT="2021-02-09T19:48:34.64" personId="{07A28C6C-F421-478C-B09D-B9DEA59FE5CE}" id="{0DFF0C54-800E-4D27-8616-D1C8C3600EAA}">
    <text>Went with Martim Afonso's expedition.
Source: Bueno (2006, p. 36)</text>
  </threadedComment>
  <threadedComment ref="W15" dT="2021-02-10T21:00:07.21" personId="{07A28C6C-F421-478C-B09D-B9DEA59FE5CE}" id="{BDFBB33B-F1E6-4B59-A082-4026934FCA6E}">
    <text>Campos, RJ</text>
  </threadedComment>
  <threadedComment ref="X15" dT="2021-02-11T19:30:16.58" personId="{07A28C6C-F421-478C-B09D-B9DEA59FE5CE}" id="{087D80D6-BA1A-479A-8531-35EFA1C868E2}">
    <text>"No inverno de 1536, ele chegou à vasta planície através da qual os rios Paraíba do Sul e Itapemirim deságuam no Atlântico, [...]" (Bueno 2006, p. 104)</text>
  </threadedComment>
  <threadedComment ref="Q16" dT="2021-02-09T19:53:30.34" personId="{07A28C6C-F421-478C-B09D-B9DEA59FE5CE}" id="{2047DDBA-28DA-45DF-BE63-2E8B3B516FA8}">
    <text>Source: Cintra (2013, Table 6)</text>
  </threadedComment>
  <threadedComment ref="R16" dT="2021-02-09T19:34:10.90" personId="{07A28C6C-F421-478C-B09D-B9DEA59FE5CE}" id="{91D25C22-DEB6-4C65-9923-449B4CBE5A86}">
    <text>Source: Bueno (2006, p. 25)</text>
  </threadedComment>
  <threadedComment ref="S16" dT="2021-02-09T19:37:34.16" personId="{07A28C6C-F421-478C-B09D-B9DEA59FE5CE}" id="{C943B0F4-AA6B-40C3-9CB2-986A9BA79FBA}">
    <text>Source: Bueno (2006, p. 26)</text>
  </threadedComment>
  <threadedComment ref="T16" dT="2021-02-09T19:40:36.17" personId="{07A28C6C-F421-478C-B09D-B9DEA59FE5CE}" id="{C71A068A-05F3-4B5D-BB2D-E1D621A31927}">
    <text>Source: Bueno (2006, p. 27)</text>
  </threadedComment>
  <threadedComment ref="U16" dT="2021-02-09T19:48:34.64" personId="{07A28C6C-F421-478C-B09D-B9DEA59FE5CE}" id="{8FC4866C-7FF5-4205-AA88-BCE66F286992}">
    <text>Source: Bueno (2006, p. 36)</text>
  </threadedComment>
  <threadedComment ref="V16" dT="2021-02-09T19:48:43.88" personId="{07A28C6C-F421-478C-B09D-B9DEA59FE5CE}" id="{5CB97D1A-3EF4-43D1-A932-6AC509183BA2}">
    <text>Source: Bueno (2006, p. 36)</text>
  </threadedComment>
  <threadedComment ref="Z16" dT="2021-02-10T20:18:58.86" personId="{07A28C6C-F421-478C-B09D-B9DEA59FE5CE}" id="{1F268F6D-C876-4021-AA60-150DE4A5C8DB}">
    <text>Bueno (2006, p. 93)</text>
  </threadedComment>
  <threadedComment ref="AA16" dT="2021-02-10T20:19:10.03" personId="{07A28C6C-F421-478C-B09D-B9DEA59FE5CE}" id="{9FA44B47-150C-4CEA-8C85-D34470482D11}">
    <text>Bueno (2006, p. 93)</text>
  </threadedComment>
  <threadedComment ref="AB16" dT="2021-02-10T20:19:14.10" personId="{07A28C6C-F421-478C-B09D-B9DEA59FE5CE}" id="{B705FEC6-1B7C-4F7D-BC80-11CA63752437}">
    <text>Bueno (2006, p. 93)</text>
  </threadedComment>
  <threadedComment ref="AD16" dT="2021-02-10T20:19:21.08" personId="{07A28C6C-F421-478C-B09D-B9DEA59FE5CE}" id="{926A4D47-7B88-48ED-A862-003C54946B8D}">
    <text>Bueno (2006, p. 93)</text>
  </threadedComment>
  <threadedComment ref="Q17" dT="2021-02-09T19:53:33.15" personId="{07A28C6C-F421-478C-B09D-B9DEA59FE5CE}" id="{6128671E-B39F-4348-A949-AF0E2AF79FDB}">
    <text>Source: Cintra (2013, Table 6)</text>
  </threadedComment>
  <threadedComment ref="U17" dT="2021-02-09T19:48:34.64" personId="{07A28C6C-F421-478C-B09D-B9DEA59FE5CE}" id="{C0281A98-D331-4224-BDBA-16F5C0921A3E}">
    <text>Source: Bueno (2006, p. 36)</text>
  </threadedComment>
  <threadedComment ref="V17" dT="2021-02-09T19:48:43.88" personId="{07A28C6C-F421-478C-B09D-B9DEA59FE5CE}" id="{BF98910F-C57C-413E-807B-909117380B5A}">
    <text>Source: Bueno (2006, p. 36)</text>
  </threadedComment>
  <threadedComment ref="AB17" dT="2021-02-10T20:32:00.21" personId="{07A28C6C-F421-478C-B09D-B9DEA59FE5CE}" id="{651AB22D-D9F8-4F3F-8E21-E251520DDDD8}">
    <text>Bueno (2006, p. 97)</text>
  </threadedComment>
  <threadedComment ref="AD17" dT="2021-02-10T20:31:51.59" personId="{07A28C6C-F421-478C-B09D-B9DEA59FE5CE}" id="{728E775F-EBDB-4CB6-A0AB-8BA26DC87E21}">
    <text>Bueno (2006, p. 97)</text>
  </threadedComment>
  <threadedComment ref="Q18" dT="2021-02-09T19:53:36.79" personId="{07A28C6C-F421-478C-B09D-B9DEA59FE5CE}" id="{AD9E0BBA-7FA6-49A9-8FFD-2DCCC1A96C32}">
    <text>Source: Cintra (2013, Table 6)</text>
  </threadedComment>
  <threadedComment ref="R18" dT="2021-02-09T19:34:16.92" personId="{07A28C6C-F421-478C-B09D-B9DEA59FE5CE}" id="{97924D9A-2A8E-4651-BAB1-E7019BCD54E8}">
    <text>Source: Bueno (2006, p. 25)</text>
  </threadedComment>
  <threadedComment ref="S18" dT="2021-02-09T19:37:34.16" personId="{07A28C6C-F421-478C-B09D-B9DEA59FE5CE}" id="{D4323DEB-D0B0-4D24-B13F-931B155EC0E4}">
    <text>Source: Bueno (2006, p. 26)</text>
  </threadedComment>
  <threadedComment ref="T18" dT="2021-02-09T19:40:36.17" personId="{07A28C6C-F421-478C-B09D-B9DEA59FE5CE}" id="{98766C6B-3C2B-4F07-B1E9-805EEF7BA8C3}">
    <text>Source: Bueno (2006, p. 27)</text>
  </threadedComment>
  <threadedComment ref="U18" dT="2021-02-09T19:48:34.64" personId="{07A28C6C-F421-478C-B09D-B9DEA59FE5CE}" id="{D40EB720-4211-4622-9522-C65CF0987FF9}">
    <text>Source: Bueno (2006, p. 36)</text>
  </threadedComment>
  <threadedComment ref="V18" dT="2021-02-09T19:48:43.88" personId="{07A28C6C-F421-478C-B09D-B9DEA59FE5CE}" id="{7F5A947B-F678-43DE-9AEB-F05F1543E077}">
    <text>Source: Bueno (2006, p. 36)</text>
  </threadedComment>
  <threadedComment ref="Y18" dT="2021-02-09T21:25:08.50" personId="{07A28C6C-F421-478C-B09D-B9DEA59FE5CE}" id="{C466E407-820C-4B84-AFC8-8785F46D74AD}">
    <text>"O PORTO DOS ESCRAVOS
A presença de europeus era tão antiga em São Vicente que o cronista espanhol Gonzalo Fernandes de Oviedo (1478-1557) afirmou, em 1535, que alguns deles viviam ali desde 1503: seriam sobreviventes de um naufrágio ocorrido na ilha dos Porcos (hoje ilha Anchieta), que fica em frente a Ubatuba, uns 120 quilômetros ao norte de São Vicente. Depois de alguns meses na ilha dos Porcos, esses homens, de acordo com Oviedo, se transferiram para São Vicente. Ali, fundaram o vilarejo e deram início ao tráfico de escravos em larga escala." (Bueno, 2006, p. 55)</text>
  </threadedComment>
  <threadedComment ref="Z18" dT="2021-02-10T20:18:58.86" personId="{07A28C6C-F421-478C-B09D-B9DEA59FE5CE}" id="{03819A4D-D855-44E7-BF46-E7C8B813F042}">
    <text>Bueno (2006, p. 93)</text>
  </threadedComment>
  <threadedComment ref="AA18" dT="2021-02-10T20:19:10.03" personId="{07A28C6C-F421-478C-B09D-B9DEA59FE5CE}" id="{DE2EB755-EB1D-453F-A001-FE92BAAEF427}">
    <text>Bueno (2006, p. 93)</text>
  </threadedComment>
  <threadedComment ref="AB18" dT="2021-02-10T20:19:14.10" personId="{07A28C6C-F421-478C-B09D-B9DEA59FE5CE}" id="{35658939-C3FC-46B2-BF39-D1D3923BEA27}">
    <text>Bueno (2006, p. 93)</text>
  </threadedComment>
  <threadedComment ref="AD18" dT="2021-02-10T20:19:21.08" personId="{07A28C6C-F421-478C-B09D-B9DEA59FE5CE}" id="{484D5B7F-2B5D-4338-BC79-E95662410855}">
    <text>Bueno (2006, p. 93)</text>
  </threadedComment>
  <threadedComment ref="Q19" dT="2021-02-09T19:53:39.34" personId="{07A28C6C-F421-478C-B09D-B9DEA59FE5CE}" id="{B458EC5B-47ED-457D-AD78-2D2D08EA3134}">
    <text>Source: Cintra (2013, Table 6)</text>
  </threadedComment>
  <threadedComment ref="U19" dT="2021-02-09T19:48:34.64" personId="{07A28C6C-F421-478C-B09D-B9DEA59FE5CE}" id="{24AF4121-ACF9-49A6-B5D3-A1B74878B35B}">
    <text>Source: Bueno (2006, p. 36)</text>
  </threadedComment>
  <threadedComment ref="V19" dT="2021-02-09T19:48:43.88" personId="{07A28C6C-F421-478C-B09D-B9DEA59FE5CE}" id="{9DED767C-8EB3-4BCF-8372-589E9603BDDC}">
    <text>Source: Bueno (2006, p. 36)</text>
  </threadedComment>
  <threadedComment ref="AB19" dT="2021-02-10T20:32:00.21" personId="{07A28C6C-F421-478C-B09D-B9DEA59FE5CE}" id="{BCF61F64-BB9E-4114-9881-B5BAF230F0E2}">
    <text>Bueno (2006, p. 97)</text>
  </threadedComment>
  <threadedComment ref="AD19" dT="2021-02-10T20:31:51.59" personId="{07A28C6C-F421-478C-B09D-B9DEA59FE5CE}" id="{089A3FA6-7C6D-4645-A0A1-3713C7054924}">
    <text>Bueno (2006, p. 97)</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1-02-10T17:03:20.15" personId="{07A28C6C-F421-478C-B09D-B9DEA59FE5CE}" id="{66C15770-31C0-49E9-8CDA-391B1F8DA490}">
    <text>"No verão de 1534" - Bueno (2006, p. 90)
"em 12 de março de 1534 (poucos dias após a Guerra de Iguape)" - Bueno (2006, pp. 92-93)</text>
  </threadedComment>
  <threadedComment ref="C5" dT="2021-02-10T19:27:56.85" personId="{07A28C6C-F421-478C-B09D-B9DEA59FE5CE}" id="{2F674353-36E2-40E4-8291-D1E0C660F1F2}">
    <text>AV2007: Povoado
B06: Vila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
  <sheetViews>
    <sheetView workbookViewId="0">
      <selection activeCell="J25" sqref="J25"/>
    </sheetView>
  </sheetViews>
  <sheetFormatPr defaultColWidth="9.140625" defaultRowHeight="15"/>
  <cols>
    <col min="1" max="1" width="20.5703125" bestFit="1" customWidth="1"/>
    <col min="4" max="4" width="27.5703125" bestFit="1" customWidth="1"/>
    <col min="5" max="5" width="21.5703125" bestFit="1" customWidth="1"/>
    <col min="6" max="6" width="10.28515625" bestFit="1" customWidth="1"/>
    <col min="10" max="10" width="10.7109375" bestFit="1" customWidth="1"/>
    <col min="11" max="11" width="18.7109375" bestFit="1" customWidth="1"/>
    <col min="12" max="12" width="17.42578125" bestFit="1" customWidth="1"/>
  </cols>
  <sheetData>
    <row r="1" spans="1:20">
      <c r="A1" t="s">
        <v>0</v>
      </c>
      <c r="B1" t="s">
        <v>30</v>
      </c>
      <c r="C1" t="s">
        <v>60</v>
      </c>
      <c r="D1" t="s">
        <v>88</v>
      </c>
      <c r="E1" t="s">
        <v>102</v>
      </c>
      <c r="F1" t="s">
        <v>119</v>
      </c>
      <c r="G1" t="s">
        <v>122</v>
      </c>
      <c r="H1" t="s">
        <v>123</v>
      </c>
      <c r="I1" t="s">
        <v>125</v>
      </c>
      <c r="J1" t="s">
        <v>126</v>
      </c>
      <c r="K1" t="s">
        <v>127</v>
      </c>
      <c r="L1" t="s">
        <v>130</v>
      </c>
      <c r="M1" t="s">
        <v>131</v>
      </c>
      <c r="N1" t="s">
        <v>132</v>
      </c>
      <c r="O1" t="s">
        <v>133</v>
      </c>
      <c r="P1" t="s">
        <v>134</v>
      </c>
      <c r="Q1" t="s">
        <v>135</v>
      </c>
      <c r="R1" t="s">
        <v>136</v>
      </c>
      <c r="S1" t="s">
        <v>137</v>
      </c>
      <c r="T1" t="s">
        <v>138</v>
      </c>
    </row>
    <row r="2" spans="1:20">
      <c r="A2" t="s">
        <v>8</v>
      </c>
      <c r="B2" t="s">
        <v>38</v>
      </c>
      <c r="C2" t="s">
        <v>38</v>
      </c>
      <c r="D2" t="s">
        <v>38</v>
      </c>
      <c r="E2" t="s">
        <v>38</v>
      </c>
      <c r="F2" t="s">
        <v>120</v>
      </c>
    </row>
    <row r="3" spans="1:20">
      <c r="A3" t="s">
        <v>6</v>
      </c>
      <c r="B3" t="s">
        <v>36</v>
      </c>
      <c r="C3" t="s">
        <v>66</v>
      </c>
      <c r="D3" t="s">
        <v>94</v>
      </c>
      <c r="E3" t="s">
        <v>108</v>
      </c>
      <c r="F3" t="s">
        <v>120</v>
      </c>
      <c r="G3">
        <v>1536</v>
      </c>
      <c r="H3" t="s">
        <v>150</v>
      </c>
      <c r="I3" t="s">
        <v>151</v>
      </c>
      <c r="J3" t="s">
        <v>152</v>
      </c>
      <c r="K3" t="s">
        <v>149</v>
      </c>
      <c r="N3">
        <v>1580</v>
      </c>
      <c r="O3">
        <v>1598</v>
      </c>
    </row>
    <row r="4" spans="1:20">
      <c r="A4" t="s">
        <v>7</v>
      </c>
      <c r="B4" t="s">
        <v>37</v>
      </c>
      <c r="C4" t="s">
        <v>67</v>
      </c>
      <c r="D4" t="s">
        <v>95</v>
      </c>
      <c r="E4" t="s">
        <v>109</v>
      </c>
      <c r="F4" t="s">
        <v>120</v>
      </c>
      <c r="I4" t="s">
        <v>153</v>
      </c>
      <c r="J4" t="s">
        <v>152</v>
      </c>
      <c r="K4" t="s">
        <v>149</v>
      </c>
      <c r="N4">
        <v>1580</v>
      </c>
      <c r="O4">
        <v>1598</v>
      </c>
    </row>
    <row r="5" spans="1:20">
      <c r="A5" t="s">
        <v>23</v>
      </c>
      <c r="B5" t="s">
        <v>53</v>
      </c>
      <c r="C5" t="s">
        <v>82</v>
      </c>
      <c r="D5" t="s">
        <v>99</v>
      </c>
      <c r="E5" t="s">
        <v>113</v>
      </c>
      <c r="F5" t="s">
        <v>120</v>
      </c>
      <c r="G5">
        <v>1536</v>
      </c>
      <c r="H5" t="s">
        <v>150</v>
      </c>
      <c r="I5" t="s">
        <v>151</v>
      </c>
      <c r="J5" t="s">
        <v>152</v>
      </c>
      <c r="K5" t="s">
        <v>149</v>
      </c>
      <c r="L5" t="s">
        <v>153</v>
      </c>
      <c r="N5">
        <v>1580</v>
      </c>
      <c r="O5">
        <v>1598</v>
      </c>
      <c r="P5" s="3">
        <v>375</v>
      </c>
    </row>
    <row r="6" spans="1:20">
      <c r="A6" t="s">
        <v>24</v>
      </c>
      <c r="B6" t="s">
        <v>54</v>
      </c>
      <c r="C6" t="s">
        <v>83</v>
      </c>
      <c r="D6" t="s">
        <v>95</v>
      </c>
      <c r="E6" t="s">
        <v>109</v>
      </c>
      <c r="F6" t="s">
        <v>120</v>
      </c>
      <c r="I6" t="s">
        <v>153</v>
      </c>
      <c r="J6" t="s">
        <v>152</v>
      </c>
      <c r="K6" t="s">
        <v>149</v>
      </c>
      <c r="L6" t="s">
        <v>153</v>
      </c>
      <c r="N6">
        <v>1580</v>
      </c>
      <c r="O6">
        <v>1598</v>
      </c>
      <c r="P6" s="3">
        <v>375</v>
      </c>
    </row>
    <row r="7" spans="1:20">
      <c r="A7" t="s">
        <v>10</v>
      </c>
      <c r="B7" t="s">
        <v>40</v>
      </c>
      <c r="C7" t="s">
        <v>69</v>
      </c>
      <c r="D7" t="s">
        <v>97</v>
      </c>
      <c r="E7" t="s">
        <v>111</v>
      </c>
      <c r="F7" t="s">
        <v>120</v>
      </c>
      <c r="K7" t="s">
        <v>149</v>
      </c>
      <c r="N7">
        <v>1549</v>
      </c>
      <c r="O7">
        <v>1621</v>
      </c>
      <c r="P7" s="3">
        <v>750</v>
      </c>
      <c r="S7">
        <v>1</v>
      </c>
    </row>
    <row r="8" spans="1:20">
      <c r="A8" t="s">
        <v>2</v>
      </c>
      <c r="B8" t="s">
        <v>32</v>
      </c>
      <c r="C8" t="s">
        <v>62</v>
      </c>
      <c r="D8" t="s">
        <v>90</v>
      </c>
      <c r="E8" t="s">
        <v>104</v>
      </c>
      <c r="F8" t="s">
        <v>120</v>
      </c>
      <c r="I8" t="s">
        <v>139</v>
      </c>
      <c r="J8" t="s">
        <v>140</v>
      </c>
      <c r="K8" t="s">
        <v>141</v>
      </c>
      <c r="L8" t="s">
        <v>139</v>
      </c>
      <c r="M8">
        <v>1549</v>
      </c>
      <c r="N8">
        <v>1549</v>
      </c>
      <c r="O8">
        <v>1604</v>
      </c>
    </row>
    <row r="9" spans="1:20">
      <c r="A9" t="s">
        <v>9</v>
      </c>
      <c r="B9" t="s">
        <v>39</v>
      </c>
      <c r="C9" t="s">
        <v>68</v>
      </c>
      <c r="D9" t="s">
        <v>96</v>
      </c>
      <c r="E9" t="s">
        <v>110</v>
      </c>
      <c r="F9" t="s">
        <v>120</v>
      </c>
      <c r="I9" t="s">
        <v>154</v>
      </c>
      <c r="J9" t="s">
        <v>155</v>
      </c>
      <c r="K9" t="s">
        <v>144</v>
      </c>
      <c r="L9" t="s">
        <v>154</v>
      </c>
      <c r="M9">
        <v>1554</v>
      </c>
      <c r="N9">
        <v>1821</v>
      </c>
      <c r="O9">
        <v>1537</v>
      </c>
      <c r="P9">
        <v>200</v>
      </c>
      <c r="Q9">
        <v>3025</v>
      </c>
      <c r="R9">
        <v>500</v>
      </c>
      <c r="S9">
        <v>3</v>
      </c>
      <c r="T9">
        <v>2</v>
      </c>
    </row>
    <row r="10" spans="1:20">
      <c r="A10" t="s">
        <v>1</v>
      </c>
      <c r="B10" t="s">
        <v>31</v>
      </c>
      <c r="C10" t="s">
        <v>61</v>
      </c>
      <c r="D10" t="s">
        <v>89</v>
      </c>
      <c r="E10" t="s">
        <v>103</v>
      </c>
      <c r="F10" t="s">
        <v>120</v>
      </c>
      <c r="G10">
        <v>1548</v>
      </c>
      <c r="H10" t="s">
        <v>124</v>
      </c>
      <c r="I10" t="s">
        <v>128</v>
      </c>
      <c r="J10" t="s">
        <v>129</v>
      </c>
      <c r="K10" t="s">
        <v>129</v>
      </c>
      <c r="L10" t="s">
        <v>128</v>
      </c>
      <c r="M10">
        <v>1548</v>
      </c>
      <c r="N10">
        <v>1549</v>
      </c>
      <c r="O10">
        <v>1548</v>
      </c>
      <c r="P10">
        <v>200</v>
      </c>
      <c r="Q10">
        <v>1100</v>
      </c>
      <c r="R10">
        <v>260</v>
      </c>
      <c r="S10">
        <v>1</v>
      </c>
      <c r="T10">
        <v>1</v>
      </c>
    </row>
    <row r="11" spans="1:20">
      <c r="A11" t="s">
        <v>4</v>
      </c>
      <c r="B11" t="s">
        <v>34</v>
      </c>
      <c r="C11" t="s">
        <v>64</v>
      </c>
      <c r="D11" t="s">
        <v>92</v>
      </c>
      <c r="E11" t="s">
        <v>106</v>
      </c>
      <c r="F11" t="s">
        <v>120</v>
      </c>
      <c r="J11" t="s">
        <v>145</v>
      </c>
      <c r="L11" t="s">
        <v>161</v>
      </c>
      <c r="M11">
        <v>1551</v>
      </c>
      <c r="N11" s="2">
        <v>1753</v>
      </c>
      <c r="O11" s="2">
        <v>1536</v>
      </c>
      <c r="P11">
        <v>250</v>
      </c>
      <c r="Q11">
        <v>330</v>
      </c>
      <c r="R11">
        <v>80</v>
      </c>
      <c r="T11">
        <v>1</v>
      </c>
    </row>
    <row r="12" spans="1:20">
      <c r="A12" t="s">
        <v>22</v>
      </c>
      <c r="B12" t="s">
        <v>52</v>
      </c>
      <c r="C12" t="s">
        <v>81</v>
      </c>
      <c r="D12" t="s">
        <v>98</v>
      </c>
      <c r="E12" t="s">
        <v>112</v>
      </c>
      <c r="F12" t="s">
        <v>120</v>
      </c>
      <c r="I12" t="s">
        <v>156</v>
      </c>
      <c r="J12" t="s">
        <v>157</v>
      </c>
      <c r="K12" t="s">
        <v>143</v>
      </c>
      <c r="L12" t="s">
        <v>156</v>
      </c>
      <c r="M12">
        <v>1554</v>
      </c>
      <c r="N12">
        <v>1761</v>
      </c>
      <c r="O12">
        <v>1535</v>
      </c>
      <c r="P12">
        <v>400</v>
      </c>
      <c r="T12">
        <v>4</v>
      </c>
    </row>
    <row r="13" spans="1:20">
      <c r="A13" t="s">
        <v>3</v>
      </c>
      <c r="B13" t="s">
        <v>33</v>
      </c>
      <c r="C13" t="s">
        <v>63</v>
      </c>
      <c r="D13" t="s">
        <v>91</v>
      </c>
      <c r="E13" t="s">
        <v>105</v>
      </c>
      <c r="F13" t="s">
        <v>120</v>
      </c>
      <c r="I13" t="s">
        <v>142</v>
      </c>
      <c r="J13" t="s">
        <v>143</v>
      </c>
      <c r="K13" t="s">
        <v>144</v>
      </c>
      <c r="L13" t="s">
        <v>142</v>
      </c>
      <c r="M13">
        <v>1560</v>
      </c>
      <c r="N13">
        <v>1715</v>
      </c>
      <c r="O13">
        <v>1535</v>
      </c>
      <c r="P13">
        <v>60</v>
      </c>
      <c r="Q13">
        <v>1650</v>
      </c>
      <c r="R13">
        <v>300</v>
      </c>
      <c r="S13">
        <v>1</v>
      </c>
      <c r="T13">
        <v>1</v>
      </c>
    </row>
    <row r="14" spans="1:20">
      <c r="A14" t="s">
        <v>27</v>
      </c>
      <c r="B14" t="s">
        <v>57</v>
      </c>
      <c r="C14" t="s">
        <v>84</v>
      </c>
      <c r="D14" t="s">
        <v>100</v>
      </c>
      <c r="E14" t="s">
        <v>116</v>
      </c>
      <c r="F14" t="s">
        <v>120</v>
      </c>
      <c r="I14" t="s">
        <v>158</v>
      </c>
      <c r="J14" t="s">
        <v>159</v>
      </c>
      <c r="K14" t="s">
        <v>154</v>
      </c>
      <c r="L14" t="s">
        <v>158</v>
      </c>
      <c r="N14">
        <v>1619</v>
      </c>
      <c r="O14">
        <v>1540</v>
      </c>
      <c r="P14">
        <v>40</v>
      </c>
      <c r="T14">
        <v>1</v>
      </c>
    </row>
    <row r="15" spans="1:20">
      <c r="A15" t="s">
        <v>28</v>
      </c>
      <c r="B15" t="s">
        <v>58</v>
      </c>
      <c r="C15" t="s">
        <v>86</v>
      </c>
      <c r="D15" t="s">
        <v>101</v>
      </c>
      <c r="E15" t="s">
        <v>117</v>
      </c>
      <c r="F15" t="s">
        <v>120</v>
      </c>
      <c r="I15" t="s">
        <v>160</v>
      </c>
      <c r="J15" s="1" t="s">
        <v>147</v>
      </c>
      <c r="K15" t="s">
        <v>148</v>
      </c>
      <c r="L15" t="s">
        <v>147</v>
      </c>
      <c r="N15">
        <v>1567</v>
      </c>
      <c r="O15">
        <v>1565</v>
      </c>
      <c r="P15" s="4">
        <v>100</v>
      </c>
      <c r="Q15" s="4">
        <v>825</v>
      </c>
      <c r="R15" s="4">
        <v>125</v>
      </c>
      <c r="S15" s="5">
        <v>2</v>
      </c>
      <c r="T15" s="5">
        <v>3</v>
      </c>
    </row>
    <row r="16" spans="1:20">
      <c r="A16" t="s">
        <v>29</v>
      </c>
      <c r="B16" t="s">
        <v>59</v>
      </c>
      <c r="C16" t="s">
        <v>87</v>
      </c>
      <c r="D16" t="s">
        <v>101</v>
      </c>
      <c r="E16" t="s">
        <v>118</v>
      </c>
      <c r="F16" t="s">
        <v>120</v>
      </c>
      <c r="I16" t="s">
        <v>160</v>
      </c>
      <c r="J16" s="1" t="s">
        <v>147</v>
      </c>
      <c r="K16" t="s">
        <v>148</v>
      </c>
      <c r="L16" t="s">
        <v>147</v>
      </c>
      <c r="N16">
        <v>1709</v>
      </c>
      <c r="O16">
        <v>1536</v>
      </c>
      <c r="P16" s="4">
        <v>100</v>
      </c>
      <c r="Q16" s="4">
        <v>825</v>
      </c>
      <c r="R16" s="4">
        <v>125</v>
      </c>
    </row>
    <row r="17" spans="1:20">
      <c r="A17" t="s">
        <v>5</v>
      </c>
      <c r="B17" t="s">
        <v>35</v>
      </c>
      <c r="C17" t="s">
        <v>65</v>
      </c>
      <c r="D17" t="s">
        <v>93</v>
      </c>
      <c r="E17" t="s">
        <v>107</v>
      </c>
      <c r="F17" t="s">
        <v>120</v>
      </c>
      <c r="I17" t="s">
        <v>146</v>
      </c>
      <c r="J17" s="1" t="s">
        <v>147</v>
      </c>
      <c r="K17" t="s">
        <v>148</v>
      </c>
      <c r="L17" t="s">
        <v>162</v>
      </c>
      <c r="M17">
        <v>1539</v>
      </c>
      <c r="N17" s="2">
        <v>1753</v>
      </c>
      <c r="O17" s="2">
        <v>1585</v>
      </c>
      <c r="T17">
        <v>1</v>
      </c>
    </row>
    <row r="18" spans="1:20">
      <c r="A18" t="s">
        <v>26</v>
      </c>
      <c r="B18" t="s">
        <v>56</v>
      </c>
      <c r="C18" t="s">
        <v>85</v>
      </c>
      <c r="D18" t="s">
        <v>93</v>
      </c>
      <c r="E18" t="s">
        <v>115</v>
      </c>
      <c r="F18" t="s">
        <v>120</v>
      </c>
      <c r="I18" t="s">
        <v>146</v>
      </c>
      <c r="J18" s="1" t="s">
        <v>147</v>
      </c>
      <c r="K18" t="s">
        <v>148</v>
      </c>
      <c r="L18" t="s">
        <v>162</v>
      </c>
      <c r="N18">
        <v>1709</v>
      </c>
      <c r="O18">
        <v>1536</v>
      </c>
      <c r="P18" s="4">
        <v>200</v>
      </c>
      <c r="Q18" s="4">
        <v>1650</v>
      </c>
      <c r="R18" s="4">
        <v>250</v>
      </c>
    </row>
    <row r="19" spans="1:20">
      <c r="A19" t="s">
        <v>25</v>
      </c>
      <c r="B19" t="s">
        <v>55</v>
      </c>
      <c r="C19" t="s">
        <v>84</v>
      </c>
      <c r="D19" t="s">
        <v>93</v>
      </c>
      <c r="E19" t="s">
        <v>114</v>
      </c>
      <c r="F19" t="s">
        <v>120</v>
      </c>
      <c r="I19" t="s">
        <v>146</v>
      </c>
      <c r="J19" s="1" t="s">
        <v>147</v>
      </c>
      <c r="K19" t="s">
        <v>148</v>
      </c>
      <c r="L19" t="s">
        <v>162</v>
      </c>
      <c r="N19">
        <v>1709</v>
      </c>
      <c r="O19">
        <v>1549</v>
      </c>
      <c r="S19">
        <v>1</v>
      </c>
    </row>
    <row r="20" spans="1:20">
      <c r="A20" t="s">
        <v>11</v>
      </c>
      <c r="B20" t="s">
        <v>41</v>
      </c>
      <c r="C20" t="s">
        <v>70</v>
      </c>
      <c r="D20" t="s">
        <v>38</v>
      </c>
      <c r="E20" t="s">
        <v>38</v>
      </c>
      <c r="F20" t="s">
        <v>121</v>
      </c>
    </row>
    <row r="21" spans="1:20">
      <c r="A21" t="s">
        <v>14</v>
      </c>
      <c r="B21" t="s">
        <v>44</v>
      </c>
      <c r="C21" t="s">
        <v>73</v>
      </c>
      <c r="D21" t="s">
        <v>38</v>
      </c>
      <c r="E21" t="s">
        <v>38</v>
      </c>
      <c r="F21" t="s">
        <v>121</v>
      </c>
    </row>
    <row r="22" spans="1:20">
      <c r="A22" t="s">
        <v>15</v>
      </c>
      <c r="B22" t="s">
        <v>45</v>
      </c>
      <c r="C22" t="s">
        <v>74</v>
      </c>
      <c r="D22" t="s">
        <v>38</v>
      </c>
      <c r="E22" t="s">
        <v>38</v>
      </c>
      <c r="F22" t="s">
        <v>121</v>
      </c>
    </row>
    <row r="23" spans="1:20">
      <c r="A23" t="s">
        <v>16</v>
      </c>
      <c r="B23" t="s">
        <v>46</v>
      </c>
      <c r="C23" t="s">
        <v>75</v>
      </c>
      <c r="D23" t="s">
        <v>38</v>
      </c>
      <c r="E23" t="s">
        <v>38</v>
      </c>
      <c r="F23" t="s">
        <v>121</v>
      </c>
    </row>
    <row r="24" spans="1:20">
      <c r="A24" t="s">
        <v>17</v>
      </c>
      <c r="B24" t="s">
        <v>47</v>
      </c>
      <c r="C24" t="s">
        <v>76</v>
      </c>
      <c r="D24" t="s">
        <v>38</v>
      </c>
      <c r="E24" t="s">
        <v>38</v>
      </c>
      <c r="F24" t="s">
        <v>121</v>
      </c>
    </row>
    <row r="25" spans="1:20">
      <c r="A25" t="s">
        <v>18</v>
      </c>
      <c r="B25" t="s">
        <v>48</v>
      </c>
      <c r="C25" t="s">
        <v>77</v>
      </c>
      <c r="D25" t="s">
        <v>38</v>
      </c>
      <c r="E25" t="s">
        <v>38</v>
      </c>
      <c r="F25" t="s">
        <v>121</v>
      </c>
    </row>
    <row r="26" spans="1:20">
      <c r="A26" t="s">
        <v>19</v>
      </c>
      <c r="B26" t="s">
        <v>49</v>
      </c>
      <c r="C26" t="s">
        <v>78</v>
      </c>
      <c r="D26" t="s">
        <v>38</v>
      </c>
      <c r="E26" t="s">
        <v>38</v>
      </c>
      <c r="F26" t="s">
        <v>121</v>
      </c>
    </row>
    <row r="27" spans="1:20">
      <c r="A27" t="s">
        <v>20</v>
      </c>
      <c r="B27" t="s">
        <v>50</v>
      </c>
      <c r="C27" t="s">
        <v>79</v>
      </c>
      <c r="D27" t="s">
        <v>38</v>
      </c>
      <c r="E27" t="s">
        <v>38</v>
      </c>
      <c r="F27" t="s">
        <v>121</v>
      </c>
    </row>
    <row r="28" spans="1:20">
      <c r="A28" t="s">
        <v>21</v>
      </c>
      <c r="B28" t="s">
        <v>51</v>
      </c>
      <c r="C28" t="s">
        <v>80</v>
      </c>
      <c r="D28" t="s">
        <v>38</v>
      </c>
      <c r="E28" t="s">
        <v>38</v>
      </c>
      <c r="F28" t="s">
        <v>121</v>
      </c>
    </row>
    <row r="29" spans="1:20">
      <c r="A29" t="s">
        <v>12</v>
      </c>
      <c r="B29" t="s">
        <v>42</v>
      </c>
      <c r="C29" t="s">
        <v>71</v>
      </c>
      <c r="D29" t="s">
        <v>38</v>
      </c>
      <c r="E29" t="s">
        <v>38</v>
      </c>
      <c r="F29" t="s">
        <v>121</v>
      </c>
    </row>
    <row r="30" spans="1:20">
      <c r="A30" t="s">
        <v>13</v>
      </c>
      <c r="B30" t="s">
        <v>43</v>
      </c>
      <c r="C30" t="s">
        <v>72</v>
      </c>
      <c r="D30" t="s">
        <v>38</v>
      </c>
      <c r="E30" t="s">
        <v>38</v>
      </c>
      <c r="F30" t="s">
        <v>121</v>
      </c>
    </row>
  </sheetData>
  <sortState xmlns:xlrd2="http://schemas.microsoft.com/office/spreadsheetml/2017/richdata2" ref="A2:T30">
    <sortCondition ref="F7:F30"/>
    <sortCondition ref="B7:B30"/>
  </sortState>
  <pageMargins left="0.7" right="0.7" top="0.75" bottom="0.75" header="0.3" footer="0.3"/>
  <pageSetup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CF95B-01FA-4A96-8A36-FB2F48CD4666}">
  <dimension ref="A1:E19"/>
  <sheetViews>
    <sheetView workbookViewId="0">
      <selection activeCell="C20" sqref="C20"/>
    </sheetView>
  </sheetViews>
  <sheetFormatPr defaultRowHeight="15"/>
  <cols>
    <col min="1" max="1" width="13.140625" bestFit="1" customWidth="1"/>
    <col min="2" max="2" width="23.140625" bestFit="1" customWidth="1"/>
    <col min="4" max="4" width="19" bestFit="1" customWidth="1"/>
  </cols>
  <sheetData>
    <row r="1" spans="1:5" s="6" customFormat="1">
      <c r="A1" s="6" t="s">
        <v>196</v>
      </c>
      <c r="B1" s="6" t="s">
        <v>417</v>
      </c>
      <c r="C1" s="6" t="s">
        <v>401</v>
      </c>
      <c r="D1" s="6" t="s">
        <v>418</v>
      </c>
      <c r="E1" s="6" t="s">
        <v>401</v>
      </c>
    </row>
    <row r="2" spans="1:5">
      <c r="A2" s="7" t="s">
        <v>165</v>
      </c>
      <c r="B2" s="7" t="s">
        <v>419</v>
      </c>
      <c r="C2">
        <v>1536</v>
      </c>
    </row>
    <row r="3" spans="1:5">
      <c r="A3" s="7" t="s">
        <v>201</v>
      </c>
      <c r="D3" s="7" t="s">
        <v>424</v>
      </c>
      <c r="E3">
        <v>1542</v>
      </c>
    </row>
    <row r="4" spans="1:5">
      <c r="A4" s="7" t="s">
        <v>9</v>
      </c>
      <c r="B4" s="7" t="s">
        <v>420</v>
      </c>
      <c r="C4">
        <v>1535</v>
      </c>
      <c r="D4" s="7" t="s">
        <v>425</v>
      </c>
      <c r="E4">
        <v>1537</v>
      </c>
    </row>
    <row r="5" spans="1:5">
      <c r="B5" s="7" t="s">
        <v>421</v>
      </c>
      <c r="C5">
        <v>1535</v>
      </c>
      <c r="D5" s="7" t="s">
        <v>426</v>
      </c>
      <c r="E5">
        <v>1536</v>
      </c>
    </row>
    <row r="6" spans="1:5">
      <c r="B6" s="7" t="s">
        <v>422</v>
      </c>
      <c r="C6">
        <v>1535</v>
      </c>
    </row>
    <row r="7" spans="1:5">
      <c r="A7" s="7" t="s">
        <v>1</v>
      </c>
      <c r="B7" s="7" t="s">
        <v>423</v>
      </c>
      <c r="C7">
        <v>1536</v>
      </c>
      <c r="D7" s="7" t="s">
        <v>427</v>
      </c>
      <c r="E7">
        <v>1536</v>
      </c>
    </row>
    <row r="8" spans="1:5">
      <c r="A8" s="7" t="s">
        <v>167</v>
      </c>
      <c r="D8" s="7" t="s">
        <v>428</v>
      </c>
      <c r="E8">
        <v>1536</v>
      </c>
    </row>
    <row r="9" spans="1:5">
      <c r="A9" s="7" t="s">
        <v>22</v>
      </c>
      <c r="D9" s="7" t="s">
        <v>22</v>
      </c>
      <c r="E9">
        <v>1535</v>
      </c>
    </row>
    <row r="10" spans="1:5">
      <c r="D10" s="7" t="s">
        <v>429</v>
      </c>
      <c r="E10">
        <v>1536</v>
      </c>
    </row>
    <row r="11" spans="1:5">
      <c r="D11" s="7" t="s">
        <v>430</v>
      </c>
      <c r="E11">
        <v>1536</v>
      </c>
    </row>
    <row r="12" spans="1:5">
      <c r="D12" s="7" t="s">
        <v>26</v>
      </c>
      <c r="E12">
        <v>1536</v>
      </c>
    </row>
    <row r="13" spans="1:5">
      <c r="A13" s="7" t="s">
        <v>168</v>
      </c>
      <c r="B13" s="7" t="s">
        <v>168</v>
      </c>
      <c r="C13">
        <v>1535</v>
      </c>
      <c r="D13" s="7" t="s">
        <v>427</v>
      </c>
      <c r="E13">
        <v>1535</v>
      </c>
    </row>
    <row r="14" spans="1:5">
      <c r="A14" s="7" t="s">
        <v>169</v>
      </c>
      <c r="D14" s="7" t="s">
        <v>431</v>
      </c>
      <c r="E14">
        <v>1540</v>
      </c>
    </row>
    <row r="15" spans="1:5">
      <c r="A15" s="7" t="s">
        <v>203</v>
      </c>
      <c r="D15" s="7" t="s">
        <v>203</v>
      </c>
      <c r="E15">
        <v>1532</v>
      </c>
    </row>
    <row r="16" spans="1:5">
      <c r="B16" s="7" t="s">
        <v>432</v>
      </c>
      <c r="C16">
        <v>1536</v>
      </c>
      <c r="D16" s="7" t="s">
        <v>432</v>
      </c>
      <c r="E16">
        <v>1546</v>
      </c>
    </row>
    <row r="17" spans="1:5">
      <c r="B17" s="7" t="s">
        <v>433</v>
      </c>
      <c r="C17">
        <v>1532</v>
      </c>
    </row>
    <row r="18" spans="1:5">
      <c r="D18" s="7" t="s">
        <v>434</v>
      </c>
      <c r="E18">
        <v>1534</v>
      </c>
    </row>
    <row r="19" spans="1:5">
      <c r="A19" s="7" t="s">
        <v>435</v>
      </c>
      <c r="B19" s="7" t="s">
        <v>436</v>
      </c>
      <c r="C19">
        <v>1531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CA744-B1BC-4C71-8E44-263320C95F5D}">
  <dimension ref="A1:E7"/>
  <sheetViews>
    <sheetView workbookViewId="0">
      <selection activeCell="A9" sqref="A9"/>
    </sheetView>
  </sheetViews>
  <sheetFormatPr defaultRowHeight="15"/>
  <cols>
    <col min="2" max="2" width="19.85546875" bestFit="1" customWidth="1"/>
    <col min="3" max="3" width="16.5703125" bestFit="1" customWidth="1"/>
    <col min="4" max="4" width="19.85546875" bestFit="1" customWidth="1"/>
    <col min="5" max="5" width="16.5703125" bestFit="1" customWidth="1"/>
  </cols>
  <sheetData>
    <row r="1" spans="1:5">
      <c r="A1" s="39" t="s">
        <v>437</v>
      </c>
      <c r="B1" s="40" t="s">
        <v>441</v>
      </c>
      <c r="C1" s="40"/>
      <c r="D1" s="40" t="s">
        <v>440</v>
      </c>
      <c r="E1" s="40"/>
    </row>
    <row r="2" spans="1:5">
      <c r="A2" s="39"/>
      <c r="B2" s="6" t="s">
        <v>439</v>
      </c>
      <c r="C2" s="6" t="s">
        <v>438</v>
      </c>
      <c r="D2" s="6" t="s">
        <v>439</v>
      </c>
      <c r="E2" s="6" t="s">
        <v>438</v>
      </c>
    </row>
    <row r="3" spans="1:5">
      <c r="A3" s="12">
        <v>1550</v>
      </c>
      <c r="B3" s="12">
        <v>9</v>
      </c>
      <c r="C3" s="12">
        <v>1</v>
      </c>
      <c r="D3" s="12">
        <v>7</v>
      </c>
      <c r="E3" s="12">
        <v>1</v>
      </c>
    </row>
    <row r="4" spans="1:5">
      <c r="A4" s="12">
        <v>1600</v>
      </c>
      <c r="B4" s="12">
        <v>10</v>
      </c>
      <c r="C4" s="12">
        <v>4</v>
      </c>
      <c r="D4" s="12">
        <v>8</v>
      </c>
      <c r="E4" s="12">
        <v>4</v>
      </c>
    </row>
    <row r="5" spans="1:5">
      <c r="A5" s="12">
        <v>1650</v>
      </c>
      <c r="B5" s="12">
        <v>13</v>
      </c>
      <c r="C5" s="12">
        <v>8</v>
      </c>
      <c r="D5" s="12">
        <v>11</v>
      </c>
      <c r="E5" s="12">
        <v>6</v>
      </c>
    </row>
    <row r="6" spans="1:5">
      <c r="A6" s="12">
        <v>1700</v>
      </c>
      <c r="B6" s="12">
        <v>13</v>
      </c>
      <c r="C6" s="12">
        <v>9</v>
      </c>
      <c r="D6" s="12">
        <v>12</v>
      </c>
      <c r="E6" s="12">
        <v>9</v>
      </c>
    </row>
    <row r="7" spans="1:5">
      <c r="A7" s="12">
        <v>1750</v>
      </c>
      <c r="B7" s="12">
        <v>10</v>
      </c>
      <c r="C7" s="12">
        <v>14</v>
      </c>
      <c r="D7" s="12">
        <v>10</v>
      </c>
      <c r="E7" s="12">
        <v>14</v>
      </c>
    </row>
  </sheetData>
  <mergeCells count="3">
    <mergeCell ref="A1:A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12A4B-D8D2-486F-BB08-D7D61DBE546E}">
  <dimension ref="A1:D15"/>
  <sheetViews>
    <sheetView topLeftCell="A10" workbookViewId="0">
      <selection activeCell="D14" sqref="D14"/>
    </sheetView>
  </sheetViews>
  <sheetFormatPr defaultRowHeight="15"/>
  <cols>
    <col min="1" max="1" width="13.5703125" bestFit="1" customWidth="1"/>
    <col min="2" max="2" width="29" customWidth="1"/>
    <col min="3" max="3" width="15.28515625" bestFit="1" customWidth="1"/>
    <col min="4" max="4" width="59.42578125" customWidth="1"/>
  </cols>
  <sheetData>
    <row r="1" spans="1:4" s="6" customFormat="1">
      <c r="A1" s="6" t="s">
        <v>196</v>
      </c>
      <c r="B1" s="6" t="s">
        <v>197</v>
      </c>
      <c r="C1" s="6" t="s">
        <v>198</v>
      </c>
      <c r="D1" s="6" t="s">
        <v>199</v>
      </c>
    </row>
    <row r="2" spans="1:4" ht="45">
      <c r="A2" s="9" t="s">
        <v>200</v>
      </c>
      <c r="B2" s="8" t="s">
        <v>204</v>
      </c>
      <c r="C2" s="8" t="s">
        <v>177</v>
      </c>
      <c r="D2" s="8" t="s">
        <v>213</v>
      </c>
    </row>
    <row r="3" spans="1:4" ht="30">
      <c r="A3" s="9" t="s">
        <v>165</v>
      </c>
      <c r="B3" s="8" t="s">
        <v>205</v>
      </c>
      <c r="C3" s="8" t="s">
        <v>177</v>
      </c>
      <c r="D3" s="8" t="s">
        <v>218</v>
      </c>
    </row>
    <row r="4" spans="1:4" ht="30">
      <c r="A4" s="9" t="s">
        <v>166</v>
      </c>
      <c r="B4" s="8" t="s">
        <v>90</v>
      </c>
      <c r="C4" s="8" t="s">
        <v>209</v>
      </c>
      <c r="D4" s="8" t="s">
        <v>214</v>
      </c>
    </row>
    <row r="5" spans="1:4" ht="60">
      <c r="A5" s="9" t="s">
        <v>201</v>
      </c>
      <c r="B5" s="8" t="s">
        <v>171</v>
      </c>
      <c r="C5" s="9">
        <v>1539</v>
      </c>
      <c r="D5" s="8" t="s">
        <v>215</v>
      </c>
    </row>
    <row r="6" spans="1:4" ht="90">
      <c r="A6" s="9" t="s">
        <v>9</v>
      </c>
      <c r="B6" s="8" t="s">
        <v>206</v>
      </c>
      <c r="C6" s="9">
        <v>1554</v>
      </c>
      <c r="D6" s="8" t="s">
        <v>216</v>
      </c>
    </row>
    <row r="7" spans="1:4" ht="135">
      <c r="A7" s="9" t="s">
        <v>1</v>
      </c>
      <c r="B7" s="8" t="s">
        <v>207</v>
      </c>
      <c r="C7" s="9">
        <v>1548</v>
      </c>
      <c r="D7" s="8" t="s">
        <v>217</v>
      </c>
    </row>
    <row r="8" spans="1:4" ht="75">
      <c r="A8" s="9" t="s">
        <v>167</v>
      </c>
      <c r="B8" s="8" t="s">
        <v>92</v>
      </c>
      <c r="C8" s="9">
        <v>1551</v>
      </c>
      <c r="D8" s="8" t="s">
        <v>219</v>
      </c>
    </row>
    <row r="9" spans="1:4" ht="90">
      <c r="A9" s="9" t="s">
        <v>22</v>
      </c>
      <c r="B9" s="8" t="s">
        <v>208</v>
      </c>
      <c r="C9" s="8" t="s">
        <v>210</v>
      </c>
      <c r="D9" s="8" t="s">
        <v>220</v>
      </c>
    </row>
    <row r="10" spans="1:4" ht="45">
      <c r="A10" s="9" t="s">
        <v>168</v>
      </c>
      <c r="B10" s="8" t="s">
        <v>91</v>
      </c>
      <c r="C10" s="8">
        <v>1560</v>
      </c>
      <c r="D10" s="8" t="s">
        <v>221</v>
      </c>
    </row>
    <row r="11" spans="1:4" ht="45">
      <c r="A11" s="9" t="s">
        <v>169</v>
      </c>
      <c r="B11" s="8" t="s">
        <v>187</v>
      </c>
      <c r="C11" s="8" t="s">
        <v>177</v>
      </c>
      <c r="D11" s="8" t="s">
        <v>222</v>
      </c>
    </row>
    <row r="12" spans="1:4" ht="45">
      <c r="A12" s="9" t="s">
        <v>202</v>
      </c>
      <c r="B12" s="8" t="s">
        <v>101</v>
      </c>
      <c r="C12" s="8">
        <v>1567</v>
      </c>
      <c r="D12" s="8" t="s">
        <v>223</v>
      </c>
    </row>
    <row r="13" spans="1:4" ht="75">
      <c r="A13" s="9" t="s">
        <v>26</v>
      </c>
      <c r="B13" s="8" t="s">
        <v>171</v>
      </c>
      <c r="C13" s="8" t="s">
        <v>211</v>
      </c>
      <c r="D13" s="8" t="s">
        <v>224</v>
      </c>
    </row>
    <row r="14" spans="1:4" ht="75">
      <c r="A14" s="9" t="s">
        <v>203</v>
      </c>
      <c r="B14" s="8" t="s">
        <v>101</v>
      </c>
      <c r="C14" s="8" t="s">
        <v>212</v>
      </c>
      <c r="D14" s="8" t="s">
        <v>225</v>
      </c>
    </row>
    <row r="15" spans="1:4">
      <c r="A15" s="9" t="s">
        <v>25</v>
      </c>
      <c r="B15" s="8" t="s">
        <v>171</v>
      </c>
      <c r="C15" s="8" t="s">
        <v>177</v>
      </c>
      <c r="D15" s="8" t="s">
        <v>226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21F2-4754-4130-89AF-A774B8C24A5C}">
  <dimension ref="A1:Q19"/>
  <sheetViews>
    <sheetView workbookViewId="0">
      <selection sqref="A1:Q19"/>
    </sheetView>
  </sheetViews>
  <sheetFormatPr defaultRowHeight="15"/>
  <cols>
    <col min="1" max="1" width="27.7109375" bestFit="1" customWidth="1"/>
    <col min="2" max="2" width="15.140625" customWidth="1"/>
    <col min="3" max="3" width="13" customWidth="1"/>
    <col min="4" max="4" width="15.140625" customWidth="1"/>
    <col min="5" max="5" width="27.7109375" bestFit="1" customWidth="1"/>
    <col min="6" max="6" width="15.140625" customWidth="1"/>
    <col min="7" max="8" width="16.85546875" customWidth="1"/>
    <col min="9" max="9" width="12.7109375" customWidth="1"/>
    <col min="10" max="10" width="12.5703125" customWidth="1"/>
    <col min="11" max="11" width="13" customWidth="1"/>
    <col min="12" max="12" width="12.7109375" bestFit="1" customWidth="1"/>
    <col min="13" max="13" width="12.7109375" customWidth="1"/>
    <col min="14" max="16" width="12.7109375" bestFit="1" customWidth="1"/>
    <col min="17" max="17" width="12.7109375" customWidth="1"/>
  </cols>
  <sheetData>
    <row r="1" spans="1:17" s="18" customFormat="1" ht="90">
      <c r="A1" s="20" t="s">
        <v>326</v>
      </c>
      <c r="B1" s="20" t="s">
        <v>342</v>
      </c>
      <c r="C1" s="20" t="s">
        <v>328</v>
      </c>
      <c r="D1" s="20" t="s">
        <v>327</v>
      </c>
      <c r="E1" s="20" t="s">
        <v>329</v>
      </c>
      <c r="F1" s="20" t="s">
        <v>330</v>
      </c>
      <c r="G1" s="20" t="s">
        <v>331</v>
      </c>
      <c r="H1" s="20" t="s">
        <v>332</v>
      </c>
      <c r="I1" s="20" t="s">
        <v>333</v>
      </c>
      <c r="J1" s="20" t="s">
        <v>334</v>
      </c>
      <c r="K1" s="20" t="s">
        <v>335</v>
      </c>
      <c r="L1" s="20" t="s">
        <v>347</v>
      </c>
      <c r="M1" s="20" t="s">
        <v>346</v>
      </c>
      <c r="N1" s="20" t="s">
        <v>341</v>
      </c>
      <c r="O1" s="20" t="s">
        <v>336</v>
      </c>
      <c r="P1" s="20" t="s">
        <v>337</v>
      </c>
      <c r="Q1" s="20" t="s">
        <v>338</v>
      </c>
    </row>
    <row r="2" spans="1:17" s="6" customFormat="1">
      <c r="A2" s="11" t="s">
        <v>320</v>
      </c>
      <c r="B2" s="11"/>
      <c r="G2" s="32">
        <v>48.7</v>
      </c>
      <c r="I2" s="13"/>
      <c r="J2" s="11"/>
    </row>
    <row r="3" spans="1:17">
      <c r="A3" t="s">
        <v>309</v>
      </c>
      <c r="B3" s="12" t="s">
        <v>343</v>
      </c>
      <c r="C3" s="12" t="s">
        <v>66</v>
      </c>
      <c r="D3" s="11" t="s">
        <v>36</v>
      </c>
      <c r="E3" s="7" t="s">
        <v>99</v>
      </c>
      <c r="F3" s="12">
        <v>1</v>
      </c>
      <c r="G3" s="32">
        <v>45.25</v>
      </c>
      <c r="H3" s="32">
        <v>1.64</v>
      </c>
      <c r="I3" s="30" t="str">
        <f>VLOOKUP($F3,'C2013T1'!$A$2:$F$13,3,FALSE)</f>
        <v>Parcial</v>
      </c>
      <c r="J3" s="11" t="str">
        <f>VLOOKUP($F3,'C2013T1'!$A$2:$F$13,4,FALSE)</f>
        <v>11/03/1535</v>
      </c>
      <c r="K3" s="11" t="str">
        <f>VLOOKUP($F3,'C2013T1'!$A$2:$F$13,5,FALSE)</f>
        <v>18/06/1535</v>
      </c>
      <c r="L3" s="14">
        <f>SUMIF($F$3:$F$19,$F3,$N$3:$N$19)</f>
        <v>75</v>
      </c>
      <c r="M3" s="14">
        <f>SUMIF($B$3:$B$19,$B3,$N$3:$N$19)</f>
        <v>50</v>
      </c>
      <c r="N3">
        <v>25</v>
      </c>
      <c r="O3">
        <v>21.65</v>
      </c>
      <c r="P3">
        <f>O3-N3</f>
        <v>-3.3500000000000014</v>
      </c>
      <c r="Q3">
        <v>15</v>
      </c>
    </row>
    <row r="4" spans="1:17">
      <c r="A4" t="s">
        <v>310</v>
      </c>
      <c r="B4" s="12" t="s">
        <v>343</v>
      </c>
      <c r="C4" s="12" t="s">
        <v>67</v>
      </c>
      <c r="D4" s="11" t="s">
        <v>37</v>
      </c>
      <c r="E4" s="7" t="s">
        <v>204</v>
      </c>
      <c r="F4" s="12">
        <v>2</v>
      </c>
      <c r="G4" s="32">
        <v>44.36</v>
      </c>
      <c r="H4" s="32">
        <v>2.33</v>
      </c>
      <c r="I4" s="11" t="str">
        <f>VLOOKUP($F4,'C2013T1'!$A$2:$F$13,3,FALSE)</f>
        <v>08/03/1535</v>
      </c>
      <c r="J4" s="11" t="str">
        <f>VLOOKUP(F4,'C2013T1'!$A$2:$F$13,4,FALSE)</f>
        <v>11/03/1535</v>
      </c>
      <c r="K4" s="11" t="str">
        <f>VLOOKUP($F4,'C2013T1'!$A$2:$F$13,5,FALSE)</f>
        <v>18/06/1535</v>
      </c>
      <c r="L4" s="14">
        <f t="shared" ref="L4:L19" si="0">SUMIF($F$3:$F$19,$F4,$N$3:$N$19)</f>
        <v>75</v>
      </c>
      <c r="M4" s="14">
        <f t="shared" ref="M4:M19" si="1">SUMIF($B$3:$B$19,$B4,$N$3:$N$19)</f>
        <v>50</v>
      </c>
      <c r="N4">
        <v>25</v>
      </c>
      <c r="O4">
        <v>21.65</v>
      </c>
      <c r="P4">
        <f>O4-N4</f>
        <v>-3.3500000000000014</v>
      </c>
      <c r="Q4">
        <v>15</v>
      </c>
    </row>
    <row r="5" spans="1:17">
      <c r="A5" t="s">
        <v>227</v>
      </c>
      <c r="B5" s="12" t="s">
        <v>69</v>
      </c>
      <c r="C5" s="12" t="s">
        <v>69</v>
      </c>
      <c r="D5" s="12">
        <v>3</v>
      </c>
      <c r="E5" s="7" t="s">
        <v>234</v>
      </c>
      <c r="F5" s="12">
        <v>3</v>
      </c>
      <c r="G5" s="32">
        <v>43.75</v>
      </c>
      <c r="H5" s="32">
        <v>2.36</v>
      </c>
      <c r="I5" s="11"/>
      <c r="J5" s="11"/>
      <c r="K5" s="11" t="str">
        <f>VLOOKUP($F5,'C2013T1'!$A$2:$F$13,5,FALSE)</f>
        <v>18/06/1535</v>
      </c>
      <c r="L5" s="14">
        <f t="shared" si="0"/>
        <v>35</v>
      </c>
      <c r="M5" s="14">
        <f t="shared" si="1"/>
        <v>35</v>
      </c>
      <c r="N5">
        <v>35</v>
      </c>
      <c r="O5">
        <v>45.4</v>
      </c>
      <c r="P5">
        <v>10.4</v>
      </c>
      <c r="Q5">
        <v>43.6</v>
      </c>
    </row>
    <row r="6" spans="1:17">
      <c r="A6" t="s">
        <v>166</v>
      </c>
      <c r="B6" s="12" t="s">
        <v>62</v>
      </c>
      <c r="C6" s="12" t="s">
        <v>62</v>
      </c>
      <c r="D6" s="12">
        <v>4</v>
      </c>
      <c r="E6" s="7" t="s">
        <v>235</v>
      </c>
      <c r="F6" s="12">
        <v>4</v>
      </c>
      <c r="G6" s="32">
        <v>40.85</v>
      </c>
      <c r="H6" s="32">
        <v>2.87</v>
      </c>
      <c r="I6" s="11" t="str">
        <f>VLOOKUP($F6,'C2013T1'!$A$2:$F$13,3,FALSE)</f>
        <v>19/11/1535</v>
      </c>
      <c r="J6" s="11" t="str">
        <f>VLOOKUP(F6,'C2013T1'!$A$2:$F$13,4,FALSE)</f>
        <v>20/11/1535</v>
      </c>
      <c r="K6" s="11" t="str">
        <f>VLOOKUP($F6,'C2013T1'!$A$2:$F$13,5,FALSE)</f>
        <v>13/09/1535</v>
      </c>
      <c r="L6" s="14">
        <f t="shared" si="0"/>
        <v>40</v>
      </c>
      <c r="M6" s="14">
        <f t="shared" si="1"/>
        <v>40</v>
      </c>
      <c r="N6">
        <v>40</v>
      </c>
      <c r="O6">
        <v>40.799999999999997</v>
      </c>
      <c r="P6">
        <v>0.8</v>
      </c>
      <c r="Q6">
        <v>37.6</v>
      </c>
    </row>
    <row r="7" spans="1:17">
      <c r="A7" t="s">
        <v>23</v>
      </c>
      <c r="B7" s="12" t="s">
        <v>344</v>
      </c>
      <c r="C7" s="12" t="s">
        <v>82</v>
      </c>
      <c r="D7" s="11" t="s">
        <v>53</v>
      </c>
      <c r="E7" s="7" t="s">
        <v>99</v>
      </c>
      <c r="F7" s="12">
        <v>1</v>
      </c>
      <c r="G7" s="32">
        <v>38.46</v>
      </c>
      <c r="H7" s="32">
        <v>3.72</v>
      </c>
      <c r="I7" s="30" t="str">
        <f>VLOOKUP($F7,'C2013T1'!$A$2:$F$13,3,FALSE)</f>
        <v>Parcial</v>
      </c>
      <c r="J7" s="11" t="str">
        <f>VLOOKUP(F7,'C2013T1'!$A$2:$F$13,4,FALSE)</f>
        <v>11/03/1535</v>
      </c>
      <c r="K7" s="11" t="str">
        <f>VLOOKUP($F7,'C2013T1'!$A$2:$F$13,5,FALSE)</f>
        <v>18/06/1535</v>
      </c>
      <c r="L7" s="14">
        <f t="shared" si="0"/>
        <v>75</v>
      </c>
      <c r="M7" s="14">
        <f t="shared" si="1"/>
        <v>100</v>
      </c>
      <c r="N7">
        <v>50</v>
      </c>
      <c r="O7">
        <f>87.3/2</f>
        <v>43.65</v>
      </c>
      <c r="P7">
        <f>O7-N7</f>
        <v>-6.3500000000000014</v>
      </c>
      <c r="Q7">
        <f>54.2/2</f>
        <v>27.1</v>
      </c>
    </row>
    <row r="8" spans="1:17">
      <c r="A8" t="s">
        <v>24</v>
      </c>
      <c r="B8" s="12" t="s">
        <v>344</v>
      </c>
      <c r="C8" s="12" t="s">
        <v>83</v>
      </c>
      <c r="D8" s="11" t="s">
        <v>54</v>
      </c>
      <c r="E8" s="7" t="s">
        <v>204</v>
      </c>
      <c r="F8" s="12">
        <v>2</v>
      </c>
      <c r="G8" s="32">
        <v>36.659999999999997</v>
      </c>
      <c r="H8" s="32">
        <v>5.08</v>
      </c>
      <c r="I8" s="11" t="str">
        <f>VLOOKUP($F8,'C2013T1'!$A$2:$F$13,3,FALSE)</f>
        <v>08/03/1535</v>
      </c>
      <c r="J8" s="11" t="str">
        <f>VLOOKUP(F8,'C2013T1'!$A$2:$F$13,4,FALSE)</f>
        <v>11/03/1535</v>
      </c>
      <c r="K8" s="11" t="str">
        <f>VLOOKUP($F8,'C2013T1'!$A$2:$F$13,5,FALSE)</f>
        <v>18/06/1535</v>
      </c>
      <c r="L8" s="14">
        <f t="shared" si="0"/>
        <v>75</v>
      </c>
      <c r="M8" s="14">
        <f t="shared" si="1"/>
        <v>100</v>
      </c>
      <c r="N8">
        <v>50</v>
      </c>
      <c r="O8">
        <f>87.3/2</f>
        <v>43.65</v>
      </c>
      <c r="P8">
        <f>O8-N8</f>
        <v>-6.3500000000000014</v>
      </c>
      <c r="Q8">
        <f>54.2/2</f>
        <v>27.1</v>
      </c>
    </row>
    <row r="9" spans="1:17">
      <c r="A9" s="7" t="s">
        <v>201</v>
      </c>
      <c r="B9" s="12" t="s">
        <v>65</v>
      </c>
      <c r="C9" s="12" t="s">
        <v>65</v>
      </c>
      <c r="D9" s="11" t="s">
        <v>35</v>
      </c>
      <c r="E9" s="7" t="s">
        <v>93</v>
      </c>
      <c r="F9" s="12">
        <v>12</v>
      </c>
      <c r="G9" s="32">
        <v>34.93</v>
      </c>
      <c r="H9" s="32">
        <v>6.68</v>
      </c>
      <c r="I9" s="11" t="str">
        <f>VLOOKUP($F9,'C2013T1'!$A$2:$F$13,3,FALSE)</f>
        <v>21/01/1535</v>
      </c>
      <c r="J9" s="11" t="str">
        <f>VLOOKUP(F9,'C2013T1'!$A$2:$F$13,4,FALSE)</f>
        <v>06/10/1534</v>
      </c>
      <c r="K9" s="11" t="str">
        <f>VLOOKUP($F9,'C2013T1'!$A$2:$F$13,5,FALSE)</f>
        <v>28/09/1532</v>
      </c>
      <c r="L9" s="14">
        <f t="shared" si="0"/>
        <v>80</v>
      </c>
      <c r="M9" s="14">
        <f t="shared" si="1"/>
        <v>30</v>
      </c>
      <c r="N9">
        <v>30</v>
      </c>
      <c r="O9">
        <v>19.100000000000001</v>
      </c>
      <c r="P9">
        <v>-10.9</v>
      </c>
      <c r="Q9">
        <v>18.8</v>
      </c>
    </row>
    <row r="10" spans="1:17">
      <c r="A10" s="7" t="s">
        <v>9</v>
      </c>
      <c r="B10" s="12" t="s">
        <v>68</v>
      </c>
      <c r="C10" s="12" t="s">
        <v>68</v>
      </c>
      <c r="D10" s="12">
        <v>5</v>
      </c>
      <c r="E10" s="7" t="s">
        <v>96</v>
      </c>
      <c r="F10" s="12">
        <v>5</v>
      </c>
      <c r="G10" s="32">
        <v>34.85</v>
      </c>
      <c r="H10" s="32">
        <v>7.81</v>
      </c>
      <c r="I10" s="11" t="str">
        <f>VLOOKUP($F10,'C2013T1'!$A$2:$F$13,3,FALSE)</f>
        <v>10/03/1534</v>
      </c>
      <c r="J10" s="11" t="str">
        <f>VLOOKUP(F10,'C2013T1'!$A$2:$F$13,4,FALSE)</f>
        <v>24/09/1534</v>
      </c>
      <c r="K10" s="11" t="str">
        <f>VLOOKUP($F10,'C2013T1'!$A$2:$F$13,5,FALSE)</f>
        <v>25/09/1534</v>
      </c>
      <c r="L10" s="14">
        <f t="shared" si="0"/>
        <v>60</v>
      </c>
      <c r="M10" s="14">
        <f t="shared" si="1"/>
        <v>60</v>
      </c>
      <c r="N10">
        <v>60</v>
      </c>
      <c r="O10">
        <v>51.7</v>
      </c>
      <c r="P10">
        <v>-8.3000000000000007</v>
      </c>
      <c r="Q10">
        <v>44.9</v>
      </c>
    </row>
    <row r="11" spans="1:17">
      <c r="A11" s="7" t="s">
        <v>1</v>
      </c>
      <c r="B11" s="12" t="s">
        <v>61</v>
      </c>
      <c r="C11" s="12" t="s">
        <v>61</v>
      </c>
      <c r="D11" s="12">
        <v>6</v>
      </c>
      <c r="E11" s="7" t="s">
        <v>89</v>
      </c>
      <c r="F11" s="12">
        <v>6</v>
      </c>
      <c r="G11" s="32">
        <v>36.4</v>
      </c>
      <c r="H11" s="32">
        <v>10.5</v>
      </c>
      <c r="I11" s="11" t="str">
        <f>VLOOKUP($F11,'C2013T1'!$A$2:$F$13,3,FALSE)</f>
        <v>05/04/1534</v>
      </c>
      <c r="J11" s="11" t="str">
        <f>VLOOKUP(F11,'C2013T1'!$A$2:$F$13,4,FALSE)</f>
        <v>26/08/1534</v>
      </c>
      <c r="K11" s="11" t="str">
        <f>VLOOKUP($F11,'C2013T1'!$A$2:$F$13,5,FALSE)</f>
        <v>26/08/1534</v>
      </c>
      <c r="L11" s="14">
        <f t="shared" si="0"/>
        <v>50</v>
      </c>
      <c r="M11" s="14">
        <f t="shared" si="1"/>
        <v>50</v>
      </c>
      <c r="N11">
        <v>50</v>
      </c>
      <c r="O11">
        <v>60.8</v>
      </c>
      <c r="P11">
        <v>10.8</v>
      </c>
      <c r="Q11">
        <v>43.9</v>
      </c>
    </row>
    <row r="12" spans="1:17">
      <c r="A12" s="7" t="s">
        <v>167</v>
      </c>
      <c r="B12" s="12" t="s">
        <v>64</v>
      </c>
      <c r="C12" s="12" t="s">
        <v>64</v>
      </c>
      <c r="D12" s="12">
        <v>7</v>
      </c>
      <c r="E12" s="7" t="s">
        <v>92</v>
      </c>
      <c r="F12" s="12">
        <v>7</v>
      </c>
      <c r="G12" s="32">
        <v>38.81</v>
      </c>
      <c r="H12" s="32">
        <v>13.14</v>
      </c>
      <c r="I12" s="11"/>
      <c r="J12" s="11" t="str">
        <f>VLOOKUP(F12,'C2013T1'!$A$2:$F$13,4,FALSE)</f>
        <v>01/04/1535</v>
      </c>
      <c r="K12" s="11"/>
      <c r="L12" s="14">
        <f t="shared" si="0"/>
        <v>50</v>
      </c>
      <c r="M12" s="14">
        <f t="shared" si="1"/>
        <v>50</v>
      </c>
      <c r="N12">
        <v>50</v>
      </c>
      <c r="O12">
        <v>39.299999999999997</v>
      </c>
      <c r="P12">
        <v>-10.7</v>
      </c>
      <c r="Q12">
        <v>37</v>
      </c>
    </row>
    <row r="13" spans="1:17">
      <c r="A13" s="7" t="s">
        <v>22</v>
      </c>
      <c r="B13" s="12" t="s">
        <v>81</v>
      </c>
      <c r="C13" s="12" t="s">
        <v>81</v>
      </c>
      <c r="D13" s="12">
        <v>8</v>
      </c>
      <c r="E13" s="7" t="s">
        <v>98</v>
      </c>
      <c r="F13" s="12">
        <v>8</v>
      </c>
      <c r="G13" s="32">
        <v>38.950000000000003</v>
      </c>
      <c r="H13" s="32">
        <v>15.65</v>
      </c>
      <c r="I13" s="11" t="str">
        <f>VLOOKUP($F13,'C2013T1'!$A$2:$F$13,3,FALSE)</f>
        <v>27/05/1534</v>
      </c>
      <c r="J13" s="11" t="str">
        <f>VLOOKUP(F13,'C2013T1'!$A$2:$F$13,4,FALSE)</f>
        <v>23/09/1534</v>
      </c>
      <c r="K13" s="11" t="str">
        <f>VLOOKUP($F13,'C2013T1'!$A$2:$F$13,5,FALSE)</f>
        <v>07/10/1534</v>
      </c>
      <c r="L13" s="14">
        <f t="shared" si="0"/>
        <v>50</v>
      </c>
      <c r="M13" s="14">
        <f t="shared" si="1"/>
        <v>50</v>
      </c>
      <c r="N13">
        <v>50</v>
      </c>
      <c r="O13">
        <v>49.8</v>
      </c>
      <c r="P13">
        <v>-0.2</v>
      </c>
      <c r="Q13">
        <v>45.5</v>
      </c>
    </row>
    <row r="14" spans="1:17">
      <c r="A14" s="7" t="s">
        <v>168</v>
      </c>
      <c r="B14" s="12" t="s">
        <v>63</v>
      </c>
      <c r="C14" s="12" t="s">
        <v>63</v>
      </c>
      <c r="D14" s="12">
        <v>9</v>
      </c>
      <c r="E14" s="7" t="s">
        <v>91</v>
      </c>
      <c r="F14" s="12">
        <v>9</v>
      </c>
      <c r="G14" s="32">
        <v>39.56</v>
      </c>
      <c r="H14" s="32">
        <v>18.09</v>
      </c>
      <c r="I14" s="11" t="str">
        <f>VLOOKUP($F14,'C2013T1'!$A$2:$F$13,3,FALSE)</f>
        <v>01/06/1534</v>
      </c>
      <c r="J14" s="11" t="str">
        <f>VLOOKUP(F14,'C2013T1'!$A$2:$F$13,4,FALSE)</f>
        <v>07/10/1534</v>
      </c>
      <c r="K14" s="11" t="str">
        <f>VLOOKUP($F14,'C2013T1'!$A$2:$F$13,5,FALSE)</f>
        <v>25/09/1534</v>
      </c>
      <c r="L14" s="14">
        <f t="shared" si="0"/>
        <v>50</v>
      </c>
      <c r="M14" s="14">
        <f t="shared" si="1"/>
        <v>50</v>
      </c>
      <c r="N14">
        <v>50</v>
      </c>
      <c r="O14">
        <v>55.4</v>
      </c>
      <c r="P14">
        <v>5.4</v>
      </c>
      <c r="Q14">
        <v>48.5</v>
      </c>
    </row>
    <row r="15" spans="1:17">
      <c r="A15" s="7" t="s">
        <v>169</v>
      </c>
      <c r="B15" s="12" t="s">
        <v>84</v>
      </c>
      <c r="C15" s="12" t="s">
        <v>84</v>
      </c>
      <c r="D15" s="12">
        <v>10</v>
      </c>
      <c r="E15" s="7" t="s">
        <v>236</v>
      </c>
      <c r="F15" s="12">
        <v>10</v>
      </c>
      <c r="G15" s="32">
        <v>40.81</v>
      </c>
      <c r="H15" s="32">
        <v>21</v>
      </c>
      <c r="I15" s="11" t="str">
        <f>VLOOKUP($F15,'C2013T1'!$A$2:$F$13,3,FALSE)</f>
        <v>28/01/1536</v>
      </c>
      <c r="J15" s="11" t="str">
        <f>VLOOKUP(F15,'C2013T1'!$A$2:$F$13,4,FALSE)</f>
        <v>29/02/1536</v>
      </c>
      <c r="K15" s="11" t="str">
        <f>VLOOKUP($F15,'C2013T1'!$A$2:$F$13,5,FALSE)</f>
        <v>10/03/1534</v>
      </c>
      <c r="L15" s="14">
        <f t="shared" si="0"/>
        <v>30</v>
      </c>
      <c r="M15" s="14">
        <f t="shared" si="1"/>
        <v>70</v>
      </c>
      <c r="N15">
        <v>30</v>
      </c>
      <c r="O15">
        <v>31.9</v>
      </c>
      <c r="P15">
        <v>1.9</v>
      </c>
      <c r="Q15">
        <v>23</v>
      </c>
    </row>
    <row r="16" spans="1:17">
      <c r="A16" t="s">
        <v>297</v>
      </c>
      <c r="B16" s="19" t="s">
        <v>345</v>
      </c>
      <c r="C16" s="12" t="s">
        <v>86</v>
      </c>
      <c r="D16" s="11" t="s">
        <v>58</v>
      </c>
      <c r="E16" s="7" t="s">
        <v>101</v>
      </c>
      <c r="F16" s="12">
        <v>11</v>
      </c>
      <c r="G16" s="32">
        <v>41.78</v>
      </c>
      <c r="H16" s="32">
        <v>22.38</v>
      </c>
      <c r="I16" s="11" t="str">
        <f>VLOOKUP($F16,'C2013T1'!$A$2:$F$13,3,FALSE)</f>
        <v>20/01/1535</v>
      </c>
      <c r="J16" s="11" t="str">
        <f>VLOOKUP(F16,'C2013T1'!$A$2:$F$13,4,FALSE)</f>
        <v>06/10/1534</v>
      </c>
      <c r="K16" s="11" t="str">
        <f>VLOOKUP($F16,'C2013T1'!$A$2:$F$13,5,FALSE)</f>
        <v>28/09/1532</v>
      </c>
      <c r="L16" s="14">
        <f t="shared" si="0"/>
        <v>100</v>
      </c>
      <c r="M16" s="14">
        <f t="shared" si="1"/>
        <v>100</v>
      </c>
      <c r="N16">
        <v>55</v>
      </c>
      <c r="O16">
        <v>64.5</v>
      </c>
      <c r="P16">
        <v>9.5</v>
      </c>
      <c r="Q16">
        <v>22.2</v>
      </c>
    </row>
    <row r="17" spans="1:17">
      <c r="A17" t="s">
        <v>26</v>
      </c>
      <c r="B17" s="19" t="s">
        <v>85</v>
      </c>
      <c r="C17" s="12" t="s">
        <v>85</v>
      </c>
      <c r="D17" s="11" t="s">
        <v>56</v>
      </c>
      <c r="E17" s="7" t="s">
        <v>93</v>
      </c>
      <c r="F17" s="12">
        <v>12</v>
      </c>
      <c r="G17" s="32">
        <v>45.3</v>
      </c>
      <c r="H17" s="32">
        <v>23.71</v>
      </c>
      <c r="I17" s="11" t="str">
        <f>VLOOKUP($F17,'C2013T1'!$A$2:$F$13,3,FALSE)</f>
        <v>21/01/1535</v>
      </c>
      <c r="J17" s="11" t="str">
        <f>VLOOKUP(F17,'C2013T1'!$A$2:$F$13,4,FALSE)</f>
        <v>06/10/1534</v>
      </c>
      <c r="K17" s="11" t="str">
        <f>VLOOKUP($F17,'C2013T1'!$A$2:$F$13,5,FALSE)</f>
        <v>28/09/1532</v>
      </c>
      <c r="L17" s="14">
        <f t="shared" si="0"/>
        <v>80</v>
      </c>
      <c r="M17" s="14">
        <f t="shared" si="1"/>
        <v>10</v>
      </c>
      <c r="N17">
        <v>10</v>
      </c>
      <c r="O17">
        <v>14.1</v>
      </c>
      <c r="P17">
        <v>4.0999999999999996</v>
      </c>
      <c r="Q17">
        <v>2.5</v>
      </c>
    </row>
    <row r="18" spans="1:17">
      <c r="A18" t="s">
        <v>298</v>
      </c>
      <c r="B18" s="19" t="s">
        <v>345</v>
      </c>
      <c r="C18" s="12" t="s">
        <v>87</v>
      </c>
      <c r="D18" s="11" t="s">
        <v>59</v>
      </c>
      <c r="E18" s="7" t="s">
        <v>101</v>
      </c>
      <c r="F18" s="12">
        <v>11</v>
      </c>
      <c r="G18" s="32">
        <v>46.13</v>
      </c>
      <c r="H18" s="32">
        <v>23.86</v>
      </c>
      <c r="I18" s="11" t="str">
        <f>VLOOKUP($F18,'C2013T1'!$A$2:$F$13,3,FALSE)</f>
        <v>20/01/1535</v>
      </c>
      <c r="J18" s="11" t="str">
        <f>VLOOKUP(F18,'C2013T1'!$A$2:$F$13,4,FALSE)</f>
        <v>06/10/1534</v>
      </c>
      <c r="K18" s="11" t="str">
        <f>VLOOKUP($F18,'C2013T1'!$A$2:$F$13,5,FALSE)</f>
        <v>28/09/1532</v>
      </c>
      <c r="L18" s="14">
        <f t="shared" si="0"/>
        <v>100</v>
      </c>
      <c r="M18" s="14">
        <f t="shared" si="1"/>
        <v>100</v>
      </c>
      <c r="N18">
        <v>45</v>
      </c>
      <c r="O18">
        <v>43.8</v>
      </c>
      <c r="P18">
        <v>-1.2</v>
      </c>
      <c r="Q18">
        <v>28.2</v>
      </c>
    </row>
    <row r="19" spans="1:17">
      <c r="A19" t="s">
        <v>25</v>
      </c>
      <c r="B19" s="19" t="s">
        <v>84</v>
      </c>
      <c r="C19" s="12" t="s">
        <v>84</v>
      </c>
      <c r="D19" s="11" t="s">
        <v>55</v>
      </c>
      <c r="E19" s="7" t="s">
        <v>93</v>
      </c>
      <c r="F19" s="12">
        <v>12</v>
      </c>
      <c r="G19" s="32">
        <v>48.36</v>
      </c>
      <c r="H19" s="32">
        <v>25.55</v>
      </c>
      <c r="I19" s="11" t="str">
        <f>VLOOKUP($F19,'C2013T1'!$A$2:$F$13,3,FALSE)</f>
        <v>21/01/1535</v>
      </c>
      <c r="J19" s="11" t="str">
        <f>VLOOKUP(F19,'C2013T1'!$A$2:$F$13,4,FALSE)</f>
        <v>06/10/1534</v>
      </c>
      <c r="K19" s="11" t="str">
        <f>VLOOKUP($F19,'C2013T1'!$A$2:$F$13,5,FALSE)</f>
        <v>28/09/1532</v>
      </c>
      <c r="L19" s="14">
        <f t="shared" si="0"/>
        <v>80</v>
      </c>
      <c r="M19" s="14">
        <f t="shared" si="1"/>
        <v>70</v>
      </c>
      <c r="N19">
        <v>40</v>
      </c>
      <c r="O19">
        <v>45.9</v>
      </c>
      <c r="P19">
        <v>5.9</v>
      </c>
      <c r="Q19">
        <v>45.1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F407-C7EB-42C7-97C1-06B78A03798D}">
  <dimension ref="A1:F13"/>
  <sheetViews>
    <sheetView workbookViewId="0">
      <selection sqref="A1:B13"/>
    </sheetView>
  </sheetViews>
  <sheetFormatPr defaultRowHeight="15"/>
  <cols>
    <col min="1" max="1" width="3" bestFit="1" customWidth="1"/>
    <col min="2" max="2" width="27.7109375" bestFit="1" customWidth="1"/>
    <col min="3" max="3" width="18.140625" bestFit="1" customWidth="1"/>
    <col min="4" max="4" width="10.7109375" bestFit="1" customWidth="1"/>
    <col min="5" max="5" width="22.28515625" style="12" bestFit="1" customWidth="1"/>
    <col min="6" max="6" width="9.140625" style="12"/>
  </cols>
  <sheetData>
    <row r="1" spans="1:6" s="13" customFormat="1">
      <c r="A1" s="13" t="s">
        <v>228</v>
      </c>
      <c r="B1" s="13" t="s">
        <v>229</v>
      </c>
      <c r="C1" s="13" t="s">
        <v>230</v>
      </c>
      <c r="D1" s="13" t="s">
        <v>231</v>
      </c>
      <c r="E1" s="13" t="s">
        <v>232</v>
      </c>
      <c r="F1" s="13" t="s">
        <v>233</v>
      </c>
    </row>
    <row r="2" spans="1:6">
      <c r="A2">
        <v>1</v>
      </c>
      <c r="B2" t="s">
        <v>99</v>
      </c>
      <c r="C2" s="10" t="s">
        <v>151</v>
      </c>
      <c r="D2" s="7" t="s">
        <v>152</v>
      </c>
      <c r="E2" s="29" t="s">
        <v>149</v>
      </c>
      <c r="F2" s="15" t="s">
        <v>237</v>
      </c>
    </row>
    <row r="3" spans="1:6">
      <c r="A3">
        <v>2</v>
      </c>
      <c r="B3" t="s">
        <v>204</v>
      </c>
      <c r="C3" s="7" t="s">
        <v>153</v>
      </c>
      <c r="D3" s="7" t="s">
        <v>152</v>
      </c>
      <c r="E3" s="29" t="s">
        <v>149</v>
      </c>
      <c r="F3" s="15" t="s">
        <v>237</v>
      </c>
    </row>
    <row r="4" spans="1:6">
      <c r="A4">
        <v>3</v>
      </c>
      <c r="B4" t="s">
        <v>234</v>
      </c>
      <c r="E4" s="29" t="s">
        <v>149</v>
      </c>
      <c r="F4" s="12">
        <v>35</v>
      </c>
    </row>
    <row r="5" spans="1:6">
      <c r="A5">
        <v>4</v>
      </c>
      <c r="B5" t="s">
        <v>235</v>
      </c>
      <c r="C5" s="7" t="s">
        <v>139</v>
      </c>
      <c r="D5" s="7" t="s">
        <v>140</v>
      </c>
      <c r="E5" s="11" t="s">
        <v>141</v>
      </c>
      <c r="F5" s="12">
        <v>40</v>
      </c>
    </row>
    <row r="6" spans="1:6">
      <c r="A6">
        <v>5</v>
      </c>
      <c r="B6" t="s">
        <v>96</v>
      </c>
      <c r="C6" s="7" t="s">
        <v>154</v>
      </c>
      <c r="D6" s="7" t="s">
        <v>155</v>
      </c>
      <c r="E6" s="11" t="s">
        <v>144</v>
      </c>
      <c r="F6" s="12">
        <v>60</v>
      </c>
    </row>
    <row r="7" spans="1:6">
      <c r="A7">
        <v>6</v>
      </c>
      <c r="B7" s="7" t="s">
        <v>89</v>
      </c>
      <c r="C7" s="7" t="s">
        <v>128</v>
      </c>
      <c r="D7" s="7" t="s">
        <v>129</v>
      </c>
      <c r="E7" s="11" t="s">
        <v>129</v>
      </c>
      <c r="F7" s="12">
        <v>50</v>
      </c>
    </row>
    <row r="8" spans="1:6">
      <c r="A8">
        <v>7</v>
      </c>
      <c r="B8" s="7" t="s">
        <v>92</v>
      </c>
      <c r="D8" s="7" t="s">
        <v>145</v>
      </c>
      <c r="F8" s="12">
        <v>50</v>
      </c>
    </row>
    <row r="9" spans="1:6">
      <c r="A9">
        <v>8</v>
      </c>
      <c r="B9" s="7" t="s">
        <v>98</v>
      </c>
      <c r="C9" s="7" t="s">
        <v>156</v>
      </c>
      <c r="D9" s="7" t="s">
        <v>157</v>
      </c>
      <c r="E9" s="11" t="s">
        <v>143</v>
      </c>
      <c r="F9" s="12">
        <v>50</v>
      </c>
    </row>
    <row r="10" spans="1:6">
      <c r="A10">
        <v>9</v>
      </c>
      <c r="B10" s="7" t="s">
        <v>91</v>
      </c>
      <c r="C10" s="7" t="s">
        <v>142</v>
      </c>
      <c r="D10" s="7" t="s">
        <v>143</v>
      </c>
      <c r="E10" s="11" t="s">
        <v>144</v>
      </c>
      <c r="F10" s="12">
        <v>50</v>
      </c>
    </row>
    <row r="11" spans="1:6">
      <c r="A11">
        <v>10</v>
      </c>
      <c r="B11" s="7" t="s">
        <v>236</v>
      </c>
      <c r="C11" s="7" t="s">
        <v>158</v>
      </c>
      <c r="D11" s="7" t="s">
        <v>159</v>
      </c>
      <c r="E11" s="11" t="s">
        <v>154</v>
      </c>
      <c r="F11" s="12">
        <v>30</v>
      </c>
    </row>
    <row r="12" spans="1:6">
      <c r="A12">
        <v>11</v>
      </c>
      <c r="B12" s="7" t="s">
        <v>101</v>
      </c>
      <c r="C12" s="7" t="s">
        <v>160</v>
      </c>
      <c r="D12" s="7" t="s">
        <v>147</v>
      </c>
      <c r="E12" s="11" t="s">
        <v>148</v>
      </c>
      <c r="F12" s="12">
        <v>100</v>
      </c>
    </row>
    <row r="13" spans="1:6">
      <c r="A13">
        <v>12</v>
      </c>
      <c r="B13" s="7" t="s">
        <v>93</v>
      </c>
      <c r="C13" s="7" t="s">
        <v>146</v>
      </c>
      <c r="D13" s="7" t="s">
        <v>147</v>
      </c>
      <c r="E13" s="11" t="s">
        <v>148</v>
      </c>
      <c r="F13" s="11" t="s">
        <v>238</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342DA-B09F-414D-B04D-599BA2E9E9CB}">
  <dimension ref="A1:F16"/>
  <sheetViews>
    <sheetView workbookViewId="0">
      <selection activeCell="D11" sqref="D11"/>
    </sheetView>
  </sheetViews>
  <sheetFormatPr defaultRowHeight="15"/>
  <cols>
    <col min="1" max="1" width="28.7109375" bestFit="1" customWidth="1"/>
    <col min="2" max="2" width="23.140625" bestFit="1" customWidth="1"/>
    <col min="4" max="6" width="6.140625" customWidth="1"/>
  </cols>
  <sheetData>
    <row r="1" spans="1:6">
      <c r="A1" s="39" t="s">
        <v>239</v>
      </c>
      <c r="B1" s="39" t="s">
        <v>240</v>
      </c>
      <c r="C1" s="39" t="s">
        <v>241</v>
      </c>
      <c r="D1" s="40" t="s">
        <v>242</v>
      </c>
      <c r="E1" s="40"/>
      <c r="F1" s="40"/>
    </row>
    <row r="2" spans="1:6" ht="30" customHeight="1">
      <c r="A2" s="39"/>
      <c r="B2" s="39"/>
      <c r="C2" s="39"/>
      <c r="D2" s="16">
        <v>16.666666666666668</v>
      </c>
      <c r="E2" s="16">
        <v>17.5</v>
      </c>
      <c r="F2" s="6">
        <v>18</v>
      </c>
    </row>
    <row r="3" spans="1:6">
      <c r="A3" s="7" t="s">
        <v>243</v>
      </c>
      <c r="B3" s="7" t="s">
        <v>253</v>
      </c>
      <c r="C3" s="11" t="s">
        <v>264</v>
      </c>
      <c r="F3" s="7" t="s">
        <v>269</v>
      </c>
    </row>
    <row r="4" spans="1:6">
      <c r="A4" s="7" t="s">
        <v>244</v>
      </c>
      <c r="C4" s="11" t="s">
        <v>265</v>
      </c>
      <c r="E4" s="7" t="s">
        <v>269</v>
      </c>
    </row>
    <row r="5" spans="1:6">
      <c r="A5" s="7" t="s">
        <v>245</v>
      </c>
      <c r="C5" s="11" t="s">
        <v>266</v>
      </c>
      <c r="E5" s="7" t="s">
        <v>269</v>
      </c>
    </row>
    <row r="6" spans="1:6">
      <c r="A6" s="7" t="s">
        <v>246</v>
      </c>
      <c r="B6" s="7" t="s">
        <v>254</v>
      </c>
      <c r="C6" s="12">
        <v>1518</v>
      </c>
      <c r="D6" s="7" t="s">
        <v>269</v>
      </c>
      <c r="F6" s="7" t="s">
        <v>269</v>
      </c>
    </row>
    <row r="7" spans="1:6">
      <c r="A7" s="7" t="s">
        <v>247</v>
      </c>
      <c r="B7" s="7" t="s">
        <v>255</v>
      </c>
      <c r="C7" s="12">
        <v>1519</v>
      </c>
      <c r="D7" s="7" t="s">
        <v>269</v>
      </c>
      <c r="E7" s="7" t="s">
        <v>269</v>
      </c>
    </row>
    <row r="8" spans="1:6">
      <c r="A8" s="7" t="s">
        <v>248</v>
      </c>
      <c r="B8" s="7" t="s">
        <v>256</v>
      </c>
      <c r="C8" s="12">
        <v>1535</v>
      </c>
      <c r="D8" s="7" t="s">
        <v>269</v>
      </c>
      <c r="E8" s="7" t="s">
        <v>269</v>
      </c>
    </row>
    <row r="9" spans="1:6">
      <c r="A9" s="7" t="s">
        <v>248</v>
      </c>
      <c r="B9" s="7" t="s">
        <v>257</v>
      </c>
      <c r="C9" s="12">
        <v>1538</v>
      </c>
      <c r="E9" s="7" t="s">
        <v>269</v>
      </c>
    </row>
    <row r="10" spans="1:6">
      <c r="A10" s="7" t="s">
        <v>249</v>
      </c>
      <c r="B10" s="7" t="s">
        <v>258</v>
      </c>
      <c r="C10" s="12">
        <v>1545</v>
      </c>
      <c r="E10" s="7" t="s">
        <v>269</v>
      </c>
    </row>
    <row r="11" spans="1:6">
      <c r="A11" s="7" t="s">
        <v>248</v>
      </c>
      <c r="B11" s="7" t="s">
        <v>259</v>
      </c>
      <c r="C11" s="12">
        <v>1545</v>
      </c>
      <c r="E11" s="7" t="s">
        <v>269</v>
      </c>
    </row>
    <row r="12" spans="1:6">
      <c r="A12" s="7" t="s">
        <v>250</v>
      </c>
      <c r="B12" s="7" t="s">
        <v>260</v>
      </c>
      <c r="C12" s="11" t="s">
        <v>267</v>
      </c>
      <c r="D12" s="7" t="s">
        <v>269</v>
      </c>
      <c r="E12" s="7" t="s">
        <v>269</v>
      </c>
    </row>
    <row r="13" spans="1:6">
      <c r="A13" s="7" t="s">
        <v>250</v>
      </c>
      <c r="B13" s="7" t="s">
        <v>261</v>
      </c>
      <c r="C13" s="11" t="s">
        <v>268</v>
      </c>
      <c r="D13" s="7" t="s">
        <v>269</v>
      </c>
      <c r="E13" s="7" t="s">
        <v>269</v>
      </c>
    </row>
    <row r="14" spans="1:6">
      <c r="A14" s="7" t="s">
        <v>250</v>
      </c>
      <c r="B14" s="7" t="s">
        <v>262</v>
      </c>
      <c r="C14" s="11" t="s">
        <v>268</v>
      </c>
      <c r="D14" s="7" t="s">
        <v>269</v>
      </c>
      <c r="E14" s="7" t="s">
        <v>269</v>
      </c>
    </row>
    <row r="15" spans="1:6">
      <c r="A15" s="7" t="s">
        <v>251</v>
      </c>
      <c r="B15" s="7" t="s">
        <v>263</v>
      </c>
      <c r="C15" s="12">
        <v>1551</v>
      </c>
      <c r="D15" s="7" t="s">
        <v>269</v>
      </c>
      <c r="E15" s="7" t="s">
        <v>269</v>
      </c>
    </row>
    <row r="16" spans="1:6">
      <c r="A16" s="7" t="s">
        <v>252</v>
      </c>
      <c r="B16" s="7" t="s">
        <v>257</v>
      </c>
      <c r="C16" s="12">
        <v>1566</v>
      </c>
      <c r="D16" s="7" t="s">
        <v>269</v>
      </c>
      <c r="E16" s="7" t="s">
        <v>269</v>
      </c>
    </row>
  </sheetData>
  <mergeCells count="4">
    <mergeCell ref="D1:F1"/>
    <mergeCell ref="A1:A2"/>
    <mergeCell ref="B1:B2"/>
    <mergeCell ref="C1:C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EC9A0-3469-4DB3-AC49-8FC48C1B1929}">
  <dimension ref="A1:F7"/>
  <sheetViews>
    <sheetView workbookViewId="0">
      <selection activeCell="C2" sqref="C2:C7"/>
    </sheetView>
  </sheetViews>
  <sheetFormatPr defaultRowHeight="15"/>
  <cols>
    <col min="1" max="1" width="3" style="12" bestFit="1" customWidth="1"/>
    <col min="2" max="2" width="25.85546875" bestFit="1" customWidth="1"/>
    <col min="3" max="4" width="9.140625" style="12"/>
    <col min="5" max="5" width="33.5703125" bestFit="1" customWidth="1"/>
    <col min="6" max="6" width="28" bestFit="1" customWidth="1"/>
  </cols>
  <sheetData>
    <row r="1" spans="1:6" ht="30">
      <c r="A1" s="17" t="s">
        <v>228</v>
      </c>
      <c r="B1" s="17" t="s">
        <v>229</v>
      </c>
      <c r="C1" s="17" t="s">
        <v>270</v>
      </c>
      <c r="D1" s="17" t="s">
        <v>233</v>
      </c>
      <c r="E1" s="17" t="s">
        <v>271</v>
      </c>
      <c r="F1" s="17" t="s">
        <v>272</v>
      </c>
    </row>
    <row r="2" spans="1:6">
      <c r="A2" s="12">
        <v>5</v>
      </c>
      <c r="B2" s="7" t="s">
        <v>96</v>
      </c>
      <c r="C2" s="11" t="s">
        <v>68</v>
      </c>
      <c r="D2" s="12">
        <v>60</v>
      </c>
      <c r="E2" s="7" t="s">
        <v>273</v>
      </c>
      <c r="F2" s="7" t="s">
        <v>278</v>
      </c>
    </row>
    <row r="3" spans="1:6">
      <c r="A3" s="12">
        <v>6</v>
      </c>
      <c r="B3" s="7" t="s">
        <v>89</v>
      </c>
      <c r="C3" s="11" t="s">
        <v>61</v>
      </c>
      <c r="D3" s="12">
        <v>50</v>
      </c>
      <c r="E3" s="7" t="s">
        <v>274</v>
      </c>
      <c r="F3" s="7" t="s">
        <v>274</v>
      </c>
    </row>
    <row r="4" spans="1:6">
      <c r="A4" s="12">
        <v>7</v>
      </c>
      <c r="B4" s="7" t="s">
        <v>92</v>
      </c>
      <c r="C4" s="11" t="s">
        <v>64</v>
      </c>
      <c r="D4" s="12">
        <v>50</v>
      </c>
      <c r="E4" s="7" t="s">
        <v>275</v>
      </c>
      <c r="F4" s="7" t="s">
        <v>279</v>
      </c>
    </row>
    <row r="5" spans="1:6">
      <c r="A5" s="12">
        <v>8</v>
      </c>
      <c r="B5" s="7" t="s">
        <v>98</v>
      </c>
      <c r="C5" s="11" t="s">
        <v>81</v>
      </c>
      <c r="D5" s="12">
        <v>50</v>
      </c>
      <c r="E5" s="7" t="s">
        <v>276</v>
      </c>
      <c r="F5" s="7" t="s">
        <v>112</v>
      </c>
    </row>
    <row r="6" spans="1:6">
      <c r="A6" s="12">
        <v>9</v>
      </c>
      <c r="B6" s="7" t="s">
        <v>91</v>
      </c>
      <c r="C6" s="11" t="s">
        <v>63</v>
      </c>
      <c r="D6" s="12">
        <v>50</v>
      </c>
      <c r="E6" s="7" t="s">
        <v>276</v>
      </c>
      <c r="F6" s="7" t="s">
        <v>105</v>
      </c>
    </row>
    <row r="7" spans="1:6">
      <c r="A7" s="12">
        <v>10</v>
      </c>
      <c r="B7" s="7" t="s">
        <v>236</v>
      </c>
      <c r="C7" s="11" t="s">
        <v>84</v>
      </c>
      <c r="D7" s="12">
        <v>30</v>
      </c>
      <c r="E7" s="7" t="s">
        <v>277</v>
      </c>
      <c r="F7" s="7" t="s">
        <v>116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98327-9766-4FAC-BB34-7D224E013CA5}">
  <dimension ref="A1:G9"/>
  <sheetViews>
    <sheetView workbookViewId="0">
      <selection activeCell="D3" sqref="D3:G9"/>
    </sheetView>
  </sheetViews>
  <sheetFormatPr defaultRowHeight="15"/>
  <cols>
    <col min="1" max="1" width="5.7109375" customWidth="1"/>
    <col min="2" max="2" width="25.85546875" bestFit="1" customWidth="1"/>
    <col min="3" max="3" width="13.140625" bestFit="1" customWidth="1"/>
    <col min="4" max="7" width="10.28515625" customWidth="1"/>
  </cols>
  <sheetData>
    <row r="1" spans="1:7" s="6" customFormat="1">
      <c r="A1" s="39" t="s">
        <v>228</v>
      </c>
      <c r="B1" s="39" t="s">
        <v>229</v>
      </c>
      <c r="C1" s="39" t="s">
        <v>280</v>
      </c>
      <c r="D1" s="40" t="s">
        <v>233</v>
      </c>
      <c r="E1" s="40"/>
      <c r="F1" s="40"/>
      <c r="G1" s="40"/>
    </row>
    <row r="2" spans="1:7" s="6" customFormat="1">
      <c r="A2" s="39"/>
      <c r="B2" s="39"/>
      <c r="C2" s="39"/>
      <c r="D2" s="13" t="s">
        <v>281</v>
      </c>
      <c r="E2" s="13" t="s">
        <v>282</v>
      </c>
      <c r="F2" s="13" t="s">
        <v>284</v>
      </c>
      <c r="G2" s="13" t="s">
        <v>283</v>
      </c>
    </row>
    <row r="3" spans="1:7">
      <c r="A3" s="11" t="s">
        <v>35</v>
      </c>
      <c r="B3" s="7" t="s">
        <v>93</v>
      </c>
      <c r="C3" s="7" t="s">
        <v>201</v>
      </c>
      <c r="D3">
        <v>30</v>
      </c>
      <c r="E3">
        <v>19.100000000000001</v>
      </c>
      <c r="F3">
        <v>-10.9</v>
      </c>
      <c r="G3">
        <v>18.8</v>
      </c>
    </row>
    <row r="4" spans="1:7">
      <c r="A4" s="12">
        <v>5</v>
      </c>
      <c r="B4" s="7" t="s">
        <v>96</v>
      </c>
      <c r="C4" s="7" t="s">
        <v>9</v>
      </c>
      <c r="D4">
        <v>60</v>
      </c>
      <c r="E4">
        <v>51.7</v>
      </c>
      <c r="F4">
        <v>-8.3000000000000007</v>
      </c>
      <c r="G4">
        <v>44.9</v>
      </c>
    </row>
    <row r="5" spans="1:7">
      <c r="A5" s="12">
        <v>6</v>
      </c>
      <c r="B5" s="7" t="s">
        <v>89</v>
      </c>
      <c r="C5" s="7" t="s">
        <v>1</v>
      </c>
      <c r="D5">
        <v>50</v>
      </c>
      <c r="E5">
        <v>60.8</v>
      </c>
      <c r="F5">
        <v>10.8</v>
      </c>
      <c r="G5">
        <v>43.9</v>
      </c>
    </row>
    <row r="6" spans="1:7">
      <c r="A6" s="12">
        <v>7</v>
      </c>
      <c r="B6" s="7" t="s">
        <v>92</v>
      </c>
      <c r="C6" s="7" t="s">
        <v>167</v>
      </c>
      <c r="D6">
        <v>50</v>
      </c>
      <c r="E6">
        <v>39.299999999999997</v>
      </c>
      <c r="F6">
        <v>-10.7</v>
      </c>
      <c r="G6">
        <v>37</v>
      </c>
    </row>
    <row r="7" spans="1:7">
      <c r="A7" s="12">
        <v>8</v>
      </c>
      <c r="B7" s="7" t="s">
        <v>98</v>
      </c>
      <c r="C7" s="7" t="s">
        <v>22</v>
      </c>
      <c r="D7">
        <v>50</v>
      </c>
      <c r="E7">
        <v>49.8</v>
      </c>
      <c r="F7">
        <v>-0.2</v>
      </c>
      <c r="G7">
        <v>45.5</v>
      </c>
    </row>
    <row r="8" spans="1:7">
      <c r="A8" s="12">
        <v>9</v>
      </c>
      <c r="B8" s="7" t="s">
        <v>91</v>
      </c>
      <c r="C8" s="7" t="s">
        <v>168</v>
      </c>
      <c r="D8">
        <v>50</v>
      </c>
      <c r="E8">
        <v>55.4</v>
      </c>
      <c r="F8">
        <v>5.4</v>
      </c>
      <c r="G8">
        <v>48.5</v>
      </c>
    </row>
    <row r="9" spans="1:7">
      <c r="A9" s="12">
        <v>10</v>
      </c>
      <c r="B9" s="7" t="s">
        <v>236</v>
      </c>
      <c r="C9" s="7" t="s">
        <v>169</v>
      </c>
      <c r="D9">
        <v>30</v>
      </c>
      <c r="E9">
        <v>31.9</v>
      </c>
      <c r="F9">
        <v>1.9</v>
      </c>
      <c r="G9">
        <v>23</v>
      </c>
    </row>
  </sheetData>
  <mergeCells count="4">
    <mergeCell ref="D1:G1"/>
    <mergeCell ref="A1:A2"/>
    <mergeCell ref="B1:B2"/>
    <mergeCell ref="C1:C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BE8C3-1744-4AA9-A76D-E4F43779F4AA}">
  <dimension ref="A1:F7"/>
  <sheetViews>
    <sheetView workbookViewId="0">
      <selection activeCell="C2" sqref="C2:C6"/>
    </sheetView>
  </sheetViews>
  <sheetFormatPr defaultRowHeight="15"/>
  <cols>
    <col min="1" max="1" width="4.28515625" bestFit="1" customWidth="1"/>
    <col min="2" max="2" width="25.85546875" bestFit="1" customWidth="1"/>
    <col min="5" max="5" width="33.5703125" bestFit="1" customWidth="1"/>
    <col min="6" max="6" width="28" bestFit="1" customWidth="1"/>
  </cols>
  <sheetData>
    <row r="1" spans="1:6" ht="30">
      <c r="A1" s="17" t="s">
        <v>228</v>
      </c>
      <c r="B1" s="17" t="s">
        <v>229</v>
      </c>
      <c r="C1" s="17" t="s">
        <v>270</v>
      </c>
      <c r="D1" s="17" t="s">
        <v>233</v>
      </c>
      <c r="E1" s="17" t="s">
        <v>271</v>
      </c>
      <c r="F1" s="17" t="s">
        <v>272</v>
      </c>
    </row>
    <row r="2" spans="1:6">
      <c r="A2" s="12">
        <v>10</v>
      </c>
      <c r="B2" s="7" t="s">
        <v>236</v>
      </c>
      <c r="C2" s="11" t="s">
        <v>84</v>
      </c>
      <c r="D2" s="12">
        <v>30</v>
      </c>
      <c r="E2" s="11" t="s">
        <v>277</v>
      </c>
      <c r="F2" s="19" t="s">
        <v>116</v>
      </c>
    </row>
    <row r="3" spans="1:6">
      <c r="A3" s="11" t="s">
        <v>58</v>
      </c>
      <c r="B3" s="7" t="s">
        <v>101</v>
      </c>
      <c r="C3" s="11" t="s">
        <v>86</v>
      </c>
      <c r="D3" s="12">
        <v>55</v>
      </c>
      <c r="E3" s="19" t="s">
        <v>287</v>
      </c>
      <c r="F3" s="19" t="s">
        <v>292</v>
      </c>
    </row>
    <row r="4" spans="1:6">
      <c r="A4" s="11" t="s">
        <v>56</v>
      </c>
      <c r="B4" s="7" t="s">
        <v>93</v>
      </c>
      <c r="C4" s="11" t="s">
        <v>85</v>
      </c>
      <c r="D4" s="12">
        <v>10</v>
      </c>
      <c r="E4" s="19" t="s">
        <v>288</v>
      </c>
      <c r="F4" s="19" t="s">
        <v>293</v>
      </c>
    </row>
    <row r="5" spans="1:6">
      <c r="A5" s="11" t="s">
        <v>59</v>
      </c>
      <c r="B5" s="7" t="s">
        <v>101</v>
      </c>
      <c r="C5" s="11" t="s">
        <v>87</v>
      </c>
      <c r="D5" s="12">
        <v>45</v>
      </c>
      <c r="E5" s="19" t="s">
        <v>289</v>
      </c>
      <c r="F5" s="19" t="s">
        <v>294</v>
      </c>
    </row>
    <row r="6" spans="1:6">
      <c r="A6" s="11" t="s">
        <v>55</v>
      </c>
      <c r="B6" s="7" t="s">
        <v>93</v>
      </c>
      <c r="C6" s="11" t="s">
        <v>84</v>
      </c>
      <c r="D6" s="12">
        <v>40</v>
      </c>
      <c r="E6" s="19" t="s">
        <v>290</v>
      </c>
      <c r="F6" s="19" t="s">
        <v>295</v>
      </c>
    </row>
    <row r="7" spans="1:6">
      <c r="A7" s="11" t="s">
        <v>285</v>
      </c>
      <c r="B7" s="7" t="s">
        <v>286</v>
      </c>
      <c r="E7" s="11" t="s">
        <v>291</v>
      </c>
      <c r="F7" s="19" t="s">
        <v>296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ABEF-0ABC-42CF-8FCB-447A350FD938}">
  <dimension ref="A1:G7"/>
  <sheetViews>
    <sheetView workbookViewId="0">
      <selection activeCell="D3" sqref="D3:G7"/>
    </sheetView>
  </sheetViews>
  <sheetFormatPr defaultRowHeight="15"/>
  <cols>
    <col min="1" max="1" width="5.7109375" customWidth="1"/>
    <col min="2" max="2" width="25.85546875" bestFit="1" customWidth="1"/>
    <col min="3" max="3" width="13.140625" bestFit="1" customWidth="1"/>
    <col min="4" max="7" width="10.28515625" customWidth="1"/>
  </cols>
  <sheetData>
    <row r="1" spans="1:7">
      <c r="A1" s="39" t="s">
        <v>228</v>
      </c>
      <c r="B1" s="39" t="s">
        <v>229</v>
      </c>
      <c r="C1" s="39" t="s">
        <v>280</v>
      </c>
      <c r="D1" s="40" t="s">
        <v>233</v>
      </c>
      <c r="E1" s="40"/>
      <c r="F1" s="40"/>
      <c r="G1" s="40"/>
    </row>
    <row r="2" spans="1:7">
      <c r="A2" s="39"/>
      <c r="B2" s="39"/>
      <c r="C2" s="39"/>
      <c r="D2" s="13" t="s">
        <v>281</v>
      </c>
      <c r="E2" s="13" t="s">
        <v>282</v>
      </c>
      <c r="F2" s="13" t="s">
        <v>284</v>
      </c>
      <c r="G2" s="13" t="s">
        <v>283</v>
      </c>
    </row>
    <row r="3" spans="1:7">
      <c r="A3" s="12">
        <v>10</v>
      </c>
      <c r="B3" s="7" t="s">
        <v>236</v>
      </c>
      <c r="C3" s="11" t="s">
        <v>169</v>
      </c>
      <c r="D3">
        <v>30</v>
      </c>
      <c r="E3">
        <v>31.9</v>
      </c>
      <c r="F3">
        <v>1.9</v>
      </c>
      <c r="G3">
        <v>23</v>
      </c>
    </row>
    <row r="4" spans="1:7">
      <c r="A4" s="11" t="s">
        <v>58</v>
      </c>
      <c r="B4" s="7" t="s">
        <v>101</v>
      </c>
      <c r="C4" s="11" t="s">
        <v>297</v>
      </c>
      <c r="D4">
        <v>55</v>
      </c>
      <c r="E4">
        <v>64.5</v>
      </c>
      <c r="F4">
        <v>9.5</v>
      </c>
      <c r="G4">
        <v>22.2</v>
      </c>
    </row>
    <row r="5" spans="1:7">
      <c r="A5" s="11" t="s">
        <v>56</v>
      </c>
      <c r="B5" s="7" t="s">
        <v>93</v>
      </c>
      <c r="C5" s="11" t="s">
        <v>26</v>
      </c>
      <c r="D5">
        <v>10</v>
      </c>
      <c r="E5">
        <v>14.1</v>
      </c>
      <c r="F5">
        <v>4.0999999999999996</v>
      </c>
      <c r="G5">
        <v>2.5</v>
      </c>
    </row>
    <row r="6" spans="1:7">
      <c r="A6" s="11" t="s">
        <v>59</v>
      </c>
      <c r="B6" s="7" t="s">
        <v>101</v>
      </c>
      <c r="C6" s="11" t="s">
        <v>298</v>
      </c>
      <c r="D6">
        <v>45</v>
      </c>
      <c r="E6">
        <v>43.8</v>
      </c>
      <c r="F6">
        <v>-1.2</v>
      </c>
      <c r="G6">
        <v>28.2</v>
      </c>
    </row>
    <row r="7" spans="1:7">
      <c r="A7" s="11" t="s">
        <v>55</v>
      </c>
      <c r="B7" s="7" t="s">
        <v>93</v>
      </c>
      <c r="C7" s="11" t="s">
        <v>25</v>
      </c>
      <c r="D7">
        <v>40</v>
      </c>
      <c r="E7">
        <v>45.9</v>
      </c>
      <c r="F7">
        <v>5.9</v>
      </c>
      <c r="G7">
        <v>45.1</v>
      </c>
    </row>
  </sheetData>
  <mergeCells count="4">
    <mergeCell ref="A1:A2"/>
    <mergeCell ref="B1:B2"/>
    <mergeCell ref="C1:C2"/>
    <mergeCell ref="D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61B3-2F39-4249-AA3D-2B0AA10D28D3}">
  <dimension ref="A1:AF19"/>
  <sheetViews>
    <sheetView tabSelected="1" workbookViewId="0">
      <selection activeCell="A16" sqref="A16"/>
    </sheetView>
  </sheetViews>
  <sheetFormatPr defaultRowHeight="15"/>
  <cols>
    <col min="1" max="1" width="27.7109375" bestFit="1" customWidth="1"/>
    <col min="2" max="2" width="15.140625" customWidth="1"/>
    <col min="3" max="3" width="13" customWidth="1"/>
    <col min="4" max="4" width="15.140625" customWidth="1"/>
    <col min="5" max="5" width="27.7109375" bestFit="1" customWidth="1"/>
    <col min="6" max="6" width="15.140625" customWidth="1"/>
    <col min="7" max="8" width="16.85546875" customWidth="1"/>
    <col min="9" max="9" width="12.7109375" customWidth="1"/>
    <col min="10" max="10" width="12.5703125" customWidth="1"/>
    <col min="11" max="11" width="13" customWidth="1"/>
    <col min="12" max="12" width="12.7109375" bestFit="1" customWidth="1"/>
    <col min="13" max="13" width="12.7109375" customWidth="1"/>
    <col min="14" max="16" width="12.7109375" bestFit="1" customWidth="1"/>
    <col min="17" max="17" width="12.7109375" customWidth="1"/>
    <col min="18" max="18" width="9.7109375" bestFit="1" customWidth="1"/>
    <col min="19" max="19" width="28.28515625" bestFit="1" customWidth="1"/>
    <col min="20" max="20" width="14.7109375" bestFit="1" customWidth="1"/>
    <col min="21" max="21" width="10.7109375" bestFit="1" customWidth="1"/>
    <col min="22" max="22" width="18.140625" style="38" bestFit="1" customWidth="1"/>
    <col min="23" max="23" width="11.42578125" bestFit="1" customWidth="1"/>
    <col min="24" max="24" width="10.7109375" bestFit="1" customWidth="1"/>
    <col min="25" max="25" width="15.140625" customWidth="1"/>
    <col min="26" max="26" width="10.7109375" bestFit="1" customWidth="1"/>
    <col min="28" max="28" width="10.140625" bestFit="1" customWidth="1"/>
    <col min="29" max="29" width="11.140625" customWidth="1"/>
    <col min="30" max="31" width="19" bestFit="1" customWidth="1"/>
    <col min="32" max="32" width="19.140625" customWidth="1"/>
  </cols>
  <sheetData>
    <row r="1" spans="1:32" ht="90">
      <c r="A1" s="20" t="s">
        <v>326</v>
      </c>
      <c r="B1" s="20" t="s">
        <v>342</v>
      </c>
      <c r="C1" s="20" t="s">
        <v>328</v>
      </c>
      <c r="D1" s="20" t="s">
        <v>327</v>
      </c>
      <c r="E1" s="20" t="s">
        <v>329</v>
      </c>
      <c r="F1" s="20" t="s">
        <v>330</v>
      </c>
      <c r="G1" s="20" t="s">
        <v>331</v>
      </c>
      <c r="H1" s="20" t="s">
        <v>332</v>
      </c>
      <c r="I1" s="20" t="s">
        <v>333</v>
      </c>
      <c r="J1" s="20" t="s">
        <v>334</v>
      </c>
      <c r="K1" s="20" t="s">
        <v>335</v>
      </c>
      <c r="L1" s="20" t="s">
        <v>347</v>
      </c>
      <c r="M1" s="20" t="s">
        <v>346</v>
      </c>
      <c r="N1" s="20" t="s">
        <v>341</v>
      </c>
      <c r="O1" s="20" t="s">
        <v>336</v>
      </c>
      <c r="P1" s="20" t="s">
        <v>337</v>
      </c>
      <c r="Q1" s="20" t="s">
        <v>338</v>
      </c>
      <c r="R1" s="20" t="s">
        <v>443</v>
      </c>
      <c r="S1" s="20" t="s">
        <v>444</v>
      </c>
      <c r="T1" s="20" t="s">
        <v>446</v>
      </c>
      <c r="U1" s="20" t="s">
        <v>450</v>
      </c>
      <c r="V1" s="20" t="s">
        <v>449</v>
      </c>
      <c r="W1" s="20" t="s">
        <v>451</v>
      </c>
      <c r="X1" s="20" t="s">
        <v>452</v>
      </c>
      <c r="Y1" s="20" t="s">
        <v>453</v>
      </c>
      <c r="Z1" s="33" t="s">
        <v>482</v>
      </c>
      <c r="AA1" s="33" t="s">
        <v>348</v>
      </c>
      <c r="AB1" s="33" t="s">
        <v>349</v>
      </c>
      <c r="AC1" s="33" t="s">
        <v>361</v>
      </c>
      <c r="AD1" s="33" t="s">
        <v>350</v>
      </c>
      <c r="AE1" s="33" t="s">
        <v>390</v>
      </c>
      <c r="AF1" s="33" t="s">
        <v>484</v>
      </c>
    </row>
    <row r="2" spans="1:32">
      <c r="A2" s="11" t="s">
        <v>320</v>
      </c>
      <c r="B2" s="11"/>
      <c r="C2" s="6"/>
      <c r="D2" s="6"/>
      <c r="E2" s="6"/>
      <c r="F2" s="6"/>
      <c r="G2" s="32">
        <v>48.7</v>
      </c>
      <c r="H2" s="6"/>
      <c r="I2" s="13"/>
      <c r="J2" s="11"/>
      <c r="K2" s="6"/>
      <c r="L2" s="6"/>
      <c r="M2" s="6"/>
      <c r="N2" s="6"/>
      <c r="O2" s="6"/>
      <c r="P2" s="6"/>
      <c r="Q2" s="6"/>
    </row>
    <row r="3" spans="1:32">
      <c r="A3" t="s">
        <v>309</v>
      </c>
      <c r="B3" s="12" t="s">
        <v>343</v>
      </c>
      <c r="C3" s="12" t="s">
        <v>66</v>
      </c>
      <c r="D3" s="11" t="s">
        <v>36</v>
      </c>
      <c r="E3" s="7" t="s">
        <v>99</v>
      </c>
      <c r="F3" s="12">
        <v>1</v>
      </c>
      <c r="G3" s="32">
        <v>45.25</v>
      </c>
      <c r="H3" s="32">
        <v>1.64</v>
      </c>
      <c r="I3" s="30" t="str">
        <f>VLOOKUP($F3,'C2013T1'!$A$2:$F$13,3,FALSE)</f>
        <v>Parcial</v>
      </c>
      <c r="J3" s="11" t="str">
        <f>VLOOKUP($F3,'C2013T1'!$A$2:$F$13,4,FALSE)</f>
        <v>11/03/1535</v>
      </c>
      <c r="K3" s="11" t="str">
        <f>VLOOKUP($F3,'C2013T1'!$A$2:$F$13,5,FALSE)</f>
        <v>18/06/1535</v>
      </c>
      <c r="L3" s="14">
        <f>SUMIF($F$3:$F$19,$F3,$N$3:$N$19)</f>
        <v>75</v>
      </c>
      <c r="M3" s="14">
        <f>SUMIF($B$3:$B$19,$B3,$N$3:$N$19)</f>
        <v>50</v>
      </c>
      <c r="N3">
        <v>25</v>
      </c>
      <c r="O3">
        <v>21.65</v>
      </c>
      <c r="P3">
        <f>O3-N3</f>
        <v>-3.3500000000000014</v>
      </c>
      <c r="Q3">
        <v>15</v>
      </c>
    </row>
    <row r="4" spans="1:32">
      <c r="A4" t="s">
        <v>310</v>
      </c>
      <c r="B4" s="12" t="s">
        <v>343</v>
      </c>
      <c r="C4" s="12" t="s">
        <v>67</v>
      </c>
      <c r="D4" s="11" t="s">
        <v>37</v>
      </c>
      <c r="E4" s="7" t="s">
        <v>204</v>
      </c>
      <c r="F4" s="12">
        <v>2</v>
      </c>
      <c r="G4" s="32">
        <v>44.36</v>
      </c>
      <c r="H4" s="32">
        <v>2.33</v>
      </c>
      <c r="I4" s="11" t="str">
        <f>VLOOKUP($F4,'C2013T1'!$A$2:$F$13,3,FALSE)</f>
        <v>08/03/1535</v>
      </c>
      <c r="J4" s="11" t="str">
        <f>VLOOKUP(F4,'C2013T1'!$A$2:$F$13,4,FALSE)</f>
        <v>11/03/1535</v>
      </c>
      <c r="K4" s="11" t="str">
        <f>VLOOKUP($F4,'C2013T1'!$A$2:$F$13,5,FALSE)</f>
        <v>18/06/1535</v>
      </c>
      <c r="L4" s="14">
        <f t="shared" ref="L4:L19" si="0">SUMIF($F$3:$F$19,$F4,$N$3:$N$19)</f>
        <v>75</v>
      </c>
      <c r="M4" s="14">
        <f t="shared" ref="M4:M19" si="1">SUMIF($B$3:$B$19,$B4,$N$3:$N$19)</f>
        <v>50</v>
      </c>
      <c r="N4">
        <v>25</v>
      </c>
      <c r="O4">
        <v>21.65</v>
      </c>
      <c r="P4">
        <f>O4-N4</f>
        <v>-3.3500000000000014</v>
      </c>
      <c r="Q4">
        <v>15</v>
      </c>
    </row>
    <row r="5" spans="1:32">
      <c r="A5" t="s">
        <v>227</v>
      </c>
      <c r="B5" s="12" t="s">
        <v>69</v>
      </c>
      <c r="C5" s="12" t="s">
        <v>69</v>
      </c>
      <c r="D5" s="12">
        <v>3</v>
      </c>
      <c r="E5" s="7" t="s">
        <v>234</v>
      </c>
      <c r="F5" s="12">
        <v>3</v>
      </c>
      <c r="G5" s="32">
        <v>43.75</v>
      </c>
      <c r="H5" s="32">
        <v>2.36</v>
      </c>
      <c r="I5" s="11"/>
      <c r="J5" s="11"/>
      <c r="K5" s="11" t="str">
        <f>VLOOKUP($F5,'C2013T1'!$A$2:$F$13,5,FALSE)</f>
        <v>18/06/1535</v>
      </c>
      <c r="L5" s="14">
        <f t="shared" si="0"/>
        <v>35</v>
      </c>
      <c r="M5" s="14">
        <f t="shared" si="1"/>
        <v>35</v>
      </c>
      <c r="N5">
        <v>35</v>
      </c>
      <c r="O5">
        <v>45.4</v>
      </c>
      <c r="P5">
        <v>10.4</v>
      </c>
      <c r="Q5">
        <v>43.6</v>
      </c>
    </row>
    <row r="6" spans="1:32">
      <c r="A6" t="s">
        <v>166</v>
      </c>
      <c r="B6" s="12" t="s">
        <v>62</v>
      </c>
      <c r="C6" s="12" t="s">
        <v>62</v>
      </c>
      <c r="D6" s="12">
        <v>4</v>
      </c>
      <c r="E6" s="7" t="s">
        <v>235</v>
      </c>
      <c r="F6" s="12">
        <v>4</v>
      </c>
      <c r="G6" s="32">
        <v>40.85</v>
      </c>
      <c r="H6" s="32">
        <v>2.87</v>
      </c>
      <c r="I6" s="11" t="str">
        <f>VLOOKUP($F6,'C2013T1'!$A$2:$F$13,3,FALSE)</f>
        <v>19/11/1535</v>
      </c>
      <c r="J6" s="11" t="str">
        <f>VLOOKUP(F6,'C2013T1'!$A$2:$F$13,4,FALSE)</f>
        <v>20/11/1535</v>
      </c>
      <c r="K6" s="11" t="str">
        <f>VLOOKUP($F6,'C2013T1'!$A$2:$F$13,5,FALSE)</f>
        <v>13/09/1535</v>
      </c>
      <c r="L6" s="14">
        <f t="shared" si="0"/>
        <v>40</v>
      </c>
      <c r="M6" s="14">
        <f t="shared" si="1"/>
        <v>40</v>
      </c>
      <c r="N6">
        <v>40</v>
      </c>
      <c r="O6">
        <v>40.799999999999997</v>
      </c>
      <c r="P6">
        <v>0.8</v>
      </c>
      <c r="Q6">
        <v>37.6</v>
      </c>
    </row>
    <row r="7" spans="1:32">
      <c r="A7" t="s">
        <v>23</v>
      </c>
      <c r="B7" s="12" t="s">
        <v>344</v>
      </c>
      <c r="C7" s="12" t="s">
        <v>82</v>
      </c>
      <c r="D7" s="11" t="s">
        <v>53</v>
      </c>
      <c r="E7" s="7" t="s">
        <v>99</v>
      </c>
      <c r="F7" s="12">
        <v>1</v>
      </c>
      <c r="G7" s="32">
        <v>38.46</v>
      </c>
      <c r="H7" s="32">
        <v>3.72</v>
      </c>
      <c r="I7" s="30" t="str">
        <f>VLOOKUP($F7,'C2013T1'!$A$2:$F$13,3,FALSE)</f>
        <v>Parcial</v>
      </c>
      <c r="J7" s="11" t="str">
        <f>VLOOKUP(F7,'C2013T1'!$A$2:$F$13,4,FALSE)</f>
        <v>11/03/1535</v>
      </c>
      <c r="K7" s="11" t="str">
        <f>VLOOKUP($F7,'C2013T1'!$A$2:$F$13,5,FALSE)</f>
        <v>18/06/1535</v>
      </c>
      <c r="L7" s="14">
        <f t="shared" si="0"/>
        <v>75</v>
      </c>
      <c r="M7" s="14">
        <f t="shared" si="1"/>
        <v>100</v>
      </c>
      <c r="N7">
        <v>50</v>
      </c>
      <c r="O7">
        <f>87.3/2</f>
        <v>43.65</v>
      </c>
      <c r="P7">
        <f>O7-N7</f>
        <v>-6.3500000000000014</v>
      </c>
      <c r="Q7">
        <f>54.2/2</f>
        <v>27.1</v>
      </c>
    </row>
    <row r="8" spans="1:32">
      <c r="A8" t="s">
        <v>24</v>
      </c>
      <c r="B8" s="12" t="s">
        <v>344</v>
      </c>
      <c r="C8" s="12" t="s">
        <v>83</v>
      </c>
      <c r="D8" s="11" t="s">
        <v>54</v>
      </c>
      <c r="E8" s="7" t="s">
        <v>204</v>
      </c>
      <c r="F8" s="12">
        <v>2</v>
      </c>
      <c r="G8" s="32">
        <v>36.659999999999997</v>
      </c>
      <c r="H8" s="32">
        <v>5.08</v>
      </c>
      <c r="I8" s="11" t="str">
        <f>VLOOKUP($F8,'C2013T1'!$A$2:$F$13,3,FALSE)</f>
        <v>08/03/1535</v>
      </c>
      <c r="J8" s="11" t="str">
        <f>VLOOKUP(F8,'C2013T1'!$A$2:$F$13,4,FALSE)</f>
        <v>11/03/1535</v>
      </c>
      <c r="K8" s="11" t="str">
        <f>VLOOKUP($F8,'C2013T1'!$A$2:$F$13,5,FALSE)</f>
        <v>18/06/1535</v>
      </c>
      <c r="L8" s="14">
        <f t="shared" si="0"/>
        <v>75</v>
      </c>
      <c r="M8" s="14">
        <f t="shared" si="1"/>
        <v>100</v>
      </c>
      <c r="N8">
        <v>50</v>
      </c>
      <c r="O8">
        <f>87.3/2</f>
        <v>43.65</v>
      </c>
      <c r="P8">
        <f>O8-N8</f>
        <v>-6.3500000000000014</v>
      </c>
      <c r="Q8">
        <f>54.2/2</f>
        <v>27.1</v>
      </c>
    </row>
    <row r="9" spans="1:32" ht="30">
      <c r="A9" s="7" t="s">
        <v>201</v>
      </c>
      <c r="B9" s="12" t="s">
        <v>65</v>
      </c>
      <c r="C9" s="12" t="s">
        <v>65</v>
      </c>
      <c r="D9" s="11" t="s">
        <v>35</v>
      </c>
      <c r="E9" s="7" t="s">
        <v>93</v>
      </c>
      <c r="F9" s="12">
        <v>12</v>
      </c>
      <c r="G9" s="32">
        <v>34.93</v>
      </c>
      <c r="H9" s="32">
        <v>6.68</v>
      </c>
      <c r="I9" s="11" t="str">
        <f>VLOOKUP($F9,'C2013T1'!$A$2:$F$13,3,FALSE)</f>
        <v>21/01/1535</v>
      </c>
      <c r="J9" s="11" t="str">
        <f>VLOOKUP(F9,'C2013T1'!$A$2:$F$13,4,FALSE)</f>
        <v>06/10/1534</v>
      </c>
      <c r="K9" s="11" t="str">
        <f>VLOOKUP($F9,'C2013T1'!$A$2:$F$13,5,FALSE)</f>
        <v>28/09/1532</v>
      </c>
      <c r="L9" s="14">
        <f t="shared" si="0"/>
        <v>80</v>
      </c>
      <c r="M9" s="14">
        <f t="shared" si="1"/>
        <v>30</v>
      </c>
      <c r="N9">
        <v>30</v>
      </c>
      <c r="O9">
        <v>19.100000000000001</v>
      </c>
      <c r="P9">
        <v>-10.9</v>
      </c>
      <c r="Q9">
        <v>18.8</v>
      </c>
      <c r="U9" s="7" t="s">
        <v>448</v>
      </c>
      <c r="V9" s="21" t="s">
        <v>464</v>
      </c>
      <c r="Z9" s="7"/>
      <c r="AA9" s="7" t="s">
        <v>487</v>
      </c>
      <c r="AB9" s="7" t="s">
        <v>486</v>
      </c>
      <c r="AC9" s="7" t="s">
        <v>359</v>
      </c>
      <c r="AD9" s="7" t="s">
        <v>365</v>
      </c>
      <c r="AE9" s="7" t="s">
        <v>485</v>
      </c>
      <c r="AF9" s="7" t="s">
        <v>485</v>
      </c>
    </row>
    <row r="10" spans="1:32">
      <c r="A10" s="7" t="s">
        <v>9</v>
      </c>
      <c r="B10" s="12" t="s">
        <v>68</v>
      </c>
      <c r="C10" s="12" t="s">
        <v>68</v>
      </c>
      <c r="D10" s="12">
        <v>5</v>
      </c>
      <c r="E10" s="7" t="s">
        <v>96</v>
      </c>
      <c r="F10" s="12">
        <v>5</v>
      </c>
      <c r="G10" s="32">
        <v>34.85</v>
      </c>
      <c r="H10" s="32">
        <v>7.81</v>
      </c>
      <c r="I10" s="11" t="str">
        <f>VLOOKUP($F10,'C2013T1'!$A$2:$F$13,3,FALSE)</f>
        <v>10/03/1534</v>
      </c>
      <c r="J10" s="11" t="str">
        <f>VLOOKUP(F10,'C2013T1'!$A$2:$F$13,4,FALSE)</f>
        <v>24/09/1534</v>
      </c>
      <c r="K10" s="11" t="str">
        <f>VLOOKUP($F10,'C2013T1'!$A$2:$F$13,5,FALSE)</f>
        <v>25/09/1534</v>
      </c>
      <c r="L10" s="14">
        <f t="shared" si="0"/>
        <v>60</v>
      </c>
      <c r="M10" s="14">
        <f t="shared" si="1"/>
        <v>60</v>
      </c>
      <c r="N10">
        <v>60</v>
      </c>
      <c r="O10">
        <v>51.7</v>
      </c>
      <c r="P10">
        <v>-8.3000000000000007</v>
      </c>
      <c r="Q10">
        <v>44.9</v>
      </c>
    </row>
    <row r="11" spans="1:32">
      <c r="A11" s="7" t="s">
        <v>1</v>
      </c>
      <c r="B11" s="12" t="s">
        <v>61</v>
      </c>
      <c r="C11" s="12" t="s">
        <v>61</v>
      </c>
      <c r="D11" s="12">
        <v>6</v>
      </c>
      <c r="E11" s="7" t="s">
        <v>89</v>
      </c>
      <c r="F11" s="12">
        <v>6</v>
      </c>
      <c r="G11" s="32">
        <v>36.4</v>
      </c>
      <c r="H11" s="32">
        <v>10.5</v>
      </c>
      <c r="I11" s="11" t="str">
        <f>VLOOKUP($F11,'C2013T1'!$A$2:$F$13,3,FALSE)</f>
        <v>05/04/1534</v>
      </c>
      <c r="J11" s="11" t="str">
        <f>VLOOKUP(F11,'C2013T1'!$A$2:$F$13,4,FALSE)</f>
        <v>26/08/1534</v>
      </c>
      <c r="K11" s="11" t="str">
        <f>VLOOKUP($F11,'C2013T1'!$A$2:$F$13,5,FALSE)</f>
        <v>26/08/1534</v>
      </c>
      <c r="L11" s="14">
        <f t="shared" si="0"/>
        <v>50</v>
      </c>
      <c r="M11" s="14">
        <f t="shared" si="1"/>
        <v>50</v>
      </c>
      <c r="N11">
        <v>50</v>
      </c>
      <c r="O11">
        <v>60.8</v>
      </c>
      <c r="P11">
        <v>10.8</v>
      </c>
      <c r="Q11">
        <v>43.9</v>
      </c>
    </row>
    <row r="12" spans="1:32">
      <c r="A12" s="7" t="s">
        <v>167</v>
      </c>
      <c r="B12" s="12" t="s">
        <v>64</v>
      </c>
      <c r="C12" s="12" t="s">
        <v>64</v>
      </c>
      <c r="D12" s="12">
        <v>7</v>
      </c>
      <c r="E12" s="7" t="s">
        <v>92</v>
      </c>
      <c r="F12" s="12">
        <v>7</v>
      </c>
      <c r="G12" s="32">
        <v>38.81</v>
      </c>
      <c r="H12" s="32">
        <v>13.14</v>
      </c>
      <c r="I12" s="11"/>
      <c r="J12" s="11" t="str">
        <f>VLOOKUP(F12,'C2013T1'!$A$2:$F$13,4,FALSE)</f>
        <v>01/04/1535</v>
      </c>
      <c r="K12" s="11"/>
      <c r="L12" s="14">
        <f t="shared" si="0"/>
        <v>50</v>
      </c>
      <c r="M12" s="14">
        <f t="shared" si="1"/>
        <v>50</v>
      </c>
      <c r="N12">
        <v>50</v>
      </c>
      <c r="O12">
        <v>39.299999999999997</v>
      </c>
      <c r="P12">
        <v>-10.7</v>
      </c>
      <c r="Q12">
        <v>37</v>
      </c>
    </row>
    <row r="13" spans="1:32">
      <c r="A13" s="7" t="s">
        <v>22</v>
      </c>
      <c r="B13" s="12" t="s">
        <v>81</v>
      </c>
      <c r="C13" s="12" t="s">
        <v>81</v>
      </c>
      <c r="D13" s="12">
        <v>8</v>
      </c>
      <c r="E13" s="7" t="s">
        <v>98</v>
      </c>
      <c r="F13" s="12">
        <v>8</v>
      </c>
      <c r="G13" s="32">
        <v>38.950000000000003</v>
      </c>
      <c r="H13" s="32">
        <v>15.65</v>
      </c>
      <c r="I13" s="11" t="str">
        <f>VLOOKUP($F13,'C2013T1'!$A$2:$F$13,3,FALSE)</f>
        <v>27/05/1534</v>
      </c>
      <c r="J13" s="11" t="str">
        <f>VLOOKUP(F13,'C2013T1'!$A$2:$F$13,4,FALSE)</f>
        <v>23/09/1534</v>
      </c>
      <c r="K13" s="11" t="str">
        <f>VLOOKUP($F13,'C2013T1'!$A$2:$F$13,5,FALSE)</f>
        <v>07/10/1534</v>
      </c>
      <c r="L13" s="14">
        <f t="shared" si="0"/>
        <v>50</v>
      </c>
      <c r="M13" s="14">
        <f t="shared" si="1"/>
        <v>50</v>
      </c>
      <c r="N13">
        <v>50</v>
      </c>
      <c r="O13">
        <v>49.8</v>
      </c>
      <c r="P13">
        <v>-0.2</v>
      </c>
      <c r="Q13">
        <v>45.5</v>
      </c>
    </row>
    <row r="14" spans="1:32">
      <c r="A14" s="7" t="s">
        <v>168</v>
      </c>
      <c r="B14" s="12" t="s">
        <v>63</v>
      </c>
      <c r="C14" s="12" t="s">
        <v>63</v>
      </c>
      <c r="D14" s="12">
        <v>9</v>
      </c>
      <c r="E14" s="7" t="s">
        <v>91</v>
      </c>
      <c r="F14" s="12">
        <v>9</v>
      </c>
      <c r="G14" s="32">
        <v>39.56</v>
      </c>
      <c r="H14" s="32">
        <v>18.09</v>
      </c>
      <c r="I14" s="11" t="str">
        <f>VLOOKUP($F14,'C2013T1'!$A$2:$F$13,3,FALSE)</f>
        <v>01/06/1534</v>
      </c>
      <c r="J14" s="11" t="str">
        <f>VLOOKUP(F14,'C2013T1'!$A$2:$F$13,4,FALSE)</f>
        <v>07/10/1534</v>
      </c>
      <c r="K14" s="11" t="str">
        <f>VLOOKUP($F14,'C2013T1'!$A$2:$F$13,5,FALSE)</f>
        <v>25/09/1534</v>
      </c>
      <c r="L14" s="14">
        <f t="shared" si="0"/>
        <v>50</v>
      </c>
      <c r="M14" s="14">
        <f t="shared" si="1"/>
        <v>50</v>
      </c>
      <c r="N14">
        <v>50</v>
      </c>
      <c r="O14">
        <v>55.4</v>
      </c>
      <c r="P14">
        <v>5.4</v>
      </c>
      <c r="Q14">
        <v>48.5</v>
      </c>
      <c r="W14" t="s">
        <v>427</v>
      </c>
      <c r="X14" t="s">
        <v>488</v>
      </c>
      <c r="Y14" t="s">
        <v>488</v>
      </c>
    </row>
    <row r="15" spans="1:32">
      <c r="A15" s="7" t="s">
        <v>169</v>
      </c>
      <c r="B15" s="12" t="s">
        <v>84</v>
      </c>
      <c r="C15" s="12" t="s">
        <v>84</v>
      </c>
      <c r="D15" s="12">
        <v>10</v>
      </c>
      <c r="E15" s="7" t="s">
        <v>236</v>
      </c>
      <c r="F15" s="12">
        <v>10</v>
      </c>
      <c r="G15" s="32">
        <v>40.81</v>
      </c>
      <c r="H15" s="32">
        <v>21</v>
      </c>
      <c r="I15" s="11" t="str">
        <f>VLOOKUP($F15,'C2013T1'!$A$2:$F$13,3,FALSE)</f>
        <v>28/01/1536</v>
      </c>
      <c r="J15" s="11" t="str">
        <f>VLOOKUP(F15,'C2013T1'!$A$2:$F$13,4,FALSE)</f>
        <v>29/02/1536</v>
      </c>
      <c r="K15" s="11" t="str">
        <f>VLOOKUP($F15,'C2013T1'!$A$2:$F$13,5,FALSE)</f>
        <v>10/03/1534</v>
      </c>
      <c r="L15" s="14">
        <f t="shared" si="0"/>
        <v>30</v>
      </c>
      <c r="M15" s="14">
        <f t="shared" si="1"/>
        <v>70</v>
      </c>
      <c r="N15">
        <v>30</v>
      </c>
      <c r="O15">
        <v>31.9</v>
      </c>
      <c r="P15">
        <v>1.9</v>
      </c>
      <c r="Q15">
        <v>23</v>
      </c>
      <c r="R15" s="7"/>
      <c r="U15" s="7" t="s">
        <v>448</v>
      </c>
      <c r="W15" s="7" t="s">
        <v>431</v>
      </c>
      <c r="X15" s="7">
        <v>1536</v>
      </c>
    </row>
    <row r="16" spans="1:32" ht="30">
      <c r="A16" t="s">
        <v>297</v>
      </c>
      <c r="B16" s="19" t="s">
        <v>345</v>
      </c>
      <c r="C16" s="12" t="s">
        <v>86</v>
      </c>
      <c r="D16" s="11" t="s">
        <v>58</v>
      </c>
      <c r="E16" s="7" t="s">
        <v>101</v>
      </c>
      <c r="F16" s="12">
        <v>11</v>
      </c>
      <c r="G16" s="32">
        <v>41.78</v>
      </c>
      <c r="H16" s="32">
        <v>22.38</v>
      </c>
      <c r="I16" s="11" t="str">
        <f>VLOOKUP($F16,'C2013T1'!$A$2:$F$13,3,FALSE)</f>
        <v>20/01/1535</v>
      </c>
      <c r="J16" s="11" t="str">
        <f>VLOOKUP(F16,'C2013T1'!$A$2:$F$13,4,FALSE)</f>
        <v>06/10/1534</v>
      </c>
      <c r="K16" s="11" t="str">
        <f>VLOOKUP($F16,'C2013T1'!$A$2:$F$13,5,FALSE)</f>
        <v>28/09/1532</v>
      </c>
      <c r="L16" s="14">
        <f t="shared" si="0"/>
        <v>100</v>
      </c>
      <c r="M16" s="14">
        <f t="shared" si="1"/>
        <v>100</v>
      </c>
      <c r="N16">
        <v>55</v>
      </c>
      <c r="O16">
        <v>64.5</v>
      </c>
      <c r="P16">
        <v>9.5</v>
      </c>
      <c r="Q16">
        <v>22.2</v>
      </c>
      <c r="R16">
        <v>1500</v>
      </c>
      <c r="S16" s="7" t="s">
        <v>445</v>
      </c>
      <c r="T16" s="7" t="s">
        <v>447</v>
      </c>
      <c r="U16" s="7" t="s">
        <v>448</v>
      </c>
      <c r="V16" s="21" t="s">
        <v>464</v>
      </c>
      <c r="Z16" s="7" t="s">
        <v>483</v>
      </c>
      <c r="AA16">
        <v>1534</v>
      </c>
      <c r="AB16" s="7" t="s">
        <v>486</v>
      </c>
      <c r="AC16" s="7" t="s">
        <v>359</v>
      </c>
      <c r="AD16" s="7" t="s">
        <v>447</v>
      </c>
      <c r="AE16" s="7" t="s">
        <v>485</v>
      </c>
      <c r="AF16" s="7" t="s">
        <v>485</v>
      </c>
    </row>
    <row r="17" spans="1:32" ht="30">
      <c r="A17" t="s">
        <v>26</v>
      </c>
      <c r="B17" s="19" t="s">
        <v>85</v>
      </c>
      <c r="C17" s="12" t="s">
        <v>85</v>
      </c>
      <c r="D17" s="11" t="s">
        <v>56</v>
      </c>
      <c r="E17" s="7" t="s">
        <v>93</v>
      </c>
      <c r="F17" s="12">
        <v>12</v>
      </c>
      <c r="G17" s="32">
        <v>45.3</v>
      </c>
      <c r="H17" s="32">
        <v>23.71</v>
      </c>
      <c r="I17" s="11" t="str">
        <f>VLOOKUP($F17,'C2013T1'!$A$2:$F$13,3,FALSE)</f>
        <v>21/01/1535</v>
      </c>
      <c r="J17" s="11" t="str">
        <f>VLOOKUP(F17,'C2013T1'!$A$2:$F$13,4,FALSE)</f>
        <v>06/10/1534</v>
      </c>
      <c r="K17" s="11" t="str">
        <f>VLOOKUP($F17,'C2013T1'!$A$2:$F$13,5,FALSE)</f>
        <v>28/09/1532</v>
      </c>
      <c r="L17" s="14">
        <f t="shared" si="0"/>
        <v>80</v>
      </c>
      <c r="M17" s="14">
        <f t="shared" si="1"/>
        <v>10</v>
      </c>
      <c r="N17">
        <v>10</v>
      </c>
      <c r="O17">
        <v>14.1</v>
      </c>
      <c r="P17">
        <v>4.0999999999999996</v>
      </c>
      <c r="Q17">
        <v>2.5</v>
      </c>
      <c r="U17" s="7" t="s">
        <v>448</v>
      </c>
      <c r="V17" s="21" t="s">
        <v>464</v>
      </c>
      <c r="AA17" s="7" t="s">
        <v>487</v>
      </c>
      <c r="AB17" s="7" t="s">
        <v>486</v>
      </c>
      <c r="AC17" s="7" t="s">
        <v>359</v>
      </c>
      <c r="AD17" s="7" t="s">
        <v>365</v>
      </c>
      <c r="AE17" s="7" t="s">
        <v>485</v>
      </c>
      <c r="AF17" s="7" t="s">
        <v>485</v>
      </c>
    </row>
    <row r="18" spans="1:32" ht="30">
      <c r="A18" t="s">
        <v>298</v>
      </c>
      <c r="B18" s="19" t="s">
        <v>345</v>
      </c>
      <c r="C18" s="12" t="s">
        <v>87</v>
      </c>
      <c r="D18" s="11" t="s">
        <v>59</v>
      </c>
      <c r="E18" s="7" t="s">
        <v>101</v>
      </c>
      <c r="F18" s="12">
        <v>11</v>
      </c>
      <c r="G18" s="32">
        <v>46.13</v>
      </c>
      <c r="H18" s="32">
        <v>23.86</v>
      </c>
      <c r="I18" s="11" t="str">
        <f>VLOOKUP($F18,'C2013T1'!$A$2:$F$13,3,FALSE)</f>
        <v>20/01/1535</v>
      </c>
      <c r="J18" s="11" t="str">
        <f>VLOOKUP(F18,'C2013T1'!$A$2:$F$13,4,FALSE)</f>
        <v>06/10/1534</v>
      </c>
      <c r="K18" s="11" t="str">
        <f>VLOOKUP($F18,'C2013T1'!$A$2:$F$13,5,FALSE)</f>
        <v>28/09/1532</v>
      </c>
      <c r="L18" s="14">
        <f t="shared" si="0"/>
        <v>100</v>
      </c>
      <c r="M18" s="14">
        <f t="shared" si="1"/>
        <v>100</v>
      </c>
      <c r="N18">
        <v>45</v>
      </c>
      <c r="O18">
        <v>43.8</v>
      </c>
      <c r="P18">
        <v>-1.2</v>
      </c>
      <c r="Q18">
        <v>28.2</v>
      </c>
      <c r="R18">
        <v>1500</v>
      </c>
      <c r="S18" s="7" t="s">
        <v>445</v>
      </c>
      <c r="T18" s="7" t="s">
        <v>447</v>
      </c>
      <c r="U18" s="7" t="s">
        <v>448</v>
      </c>
      <c r="V18" s="21" t="s">
        <v>464</v>
      </c>
      <c r="W18" s="7" t="s">
        <v>203</v>
      </c>
      <c r="X18" s="7" t="s">
        <v>463</v>
      </c>
      <c r="Y18">
        <v>1503</v>
      </c>
      <c r="Z18" s="7" t="s">
        <v>483</v>
      </c>
      <c r="AA18">
        <v>1534</v>
      </c>
      <c r="AB18" s="7" t="s">
        <v>486</v>
      </c>
      <c r="AC18" s="7" t="s">
        <v>359</v>
      </c>
      <c r="AD18" s="7" t="s">
        <v>447</v>
      </c>
      <c r="AE18" s="7" t="s">
        <v>485</v>
      </c>
      <c r="AF18" s="7" t="s">
        <v>485</v>
      </c>
    </row>
    <row r="19" spans="1:32" ht="30">
      <c r="A19" t="s">
        <v>25</v>
      </c>
      <c r="B19" s="19" t="s">
        <v>84</v>
      </c>
      <c r="C19" s="12" t="s">
        <v>84</v>
      </c>
      <c r="D19" s="11" t="s">
        <v>55</v>
      </c>
      <c r="E19" s="7" t="s">
        <v>93</v>
      </c>
      <c r="F19" s="12">
        <v>12</v>
      </c>
      <c r="G19" s="32">
        <v>48.36</v>
      </c>
      <c r="H19" s="32">
        <v>25.55</v>
      </c>
      <c r="I19" s="11" t="str">
        <f>VLOOKUP($F19,'C2013T1'!$A$2:$F$13,3,FALSE)</f>
        <v>21/01/1535</v>
      </c>
      <c r="J19" s="11" t="str">
        <f>VLOOKUP(F19,'C2013T1'!$A$2:$F$13,4,FALSE)</f>
        <v>06/10/1534</v>
      </c>
      <c r="K19" s="11" t="str">
        <f>VLOOKUP($F19,'C2013T1'!$A$2:$F$13,5,FALSE)</f>
        <v>28/09/1532</v>
      </c>
      <c r="L19" s="14">
        <f t="shared" si="0"/>
        <v>80</v>
      </c>
      <c r="M19" s="14">
        <f t="shared" si="1"/>
        <v>70</v>
      </c>
      <c r="N19">
        <v>40</v>
      </c>
      <c r="O19">
        <v>45.9</v>
      </c>
      <c r="P19">
        <v>5.9</v>
      </c>
      <c r="Q19">
        <v>45.1</v>
      </c>
      <c r="U19" s="7" t="s">
        <v>448</v>
      </c>
      <c r="V19" s="21" t="s">
        <v>464</v>
      </c>
      <c r="AA19" s="7" t="s">
        <v>487</v>
      </c>
      <c r="AB19" s="7" t="s">
        <v>486</v>
      </c>
      <c r="AC19" s="7" t="s">
        <v>359</v>
      </c>
      <c r="AD19" s="7" t="s">
        <v>365</v>
      </c>
      <c r="AE19" s="7" t="s">
        <v>485</v>
      </c>
      <c r="AF19" s="7" t="s">
        <v>485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37A2E-0E7B-49BF-94E5-F49CF6620598}">
  <dimension ref="A1:F8"/>
  <sheetViews>
    <sheetView workbookViewId="0">
      <selection activeCell="C2" sqref="C2:C7"/>
    </sheetView>
  </sheetViews>
  <sheetFormatPr defaultRowHeight="15"/>
  <cols>
    <col min="1" max="1" width="3.7109375" customWidth="1"/>
    <col min="2" max="2" width="18.85546875" customWidth="1"/>
    <col min="5" max="5" width="26.28515625" customWidth="1"/>
    <col min="6" max="6" width="23.42578125" customWidth="1"/>
  </cols>
  <sheetData>
    <row r="1" spans="1:6" ht="30">
      <c r="A1" s="20" t="s">
        <v>228</v>
      </c>
      <c r="B1" s="20" t="s">
        <v>229</v>
      </c>
      <c r="C1" s="20" t="s">
        <v>270</v>
      </c>
      <c r="D1" s="20" t="s">
        <v>233</v>
      </c>
      <c r="E1" s="20" t="s">
        <v>299</v>
      </c>
      <c r="F1" s="20" t="s">
        <v>272</v>
      </c>
    </row>
    <row r="2" spans="1:6">
      <c r="A2" s="29" t="s">
        <v>36</v>
      </c>
      <c r="B2" s="8" t="s">
        <v>99</v>
      </c>
      <c r="C2" s="29" t="s">
        <v>66</v>
      </c>
      <c r="D2" s="41">
        <v>50</v>
      </c>
      <c r="E2" s="22" t="s">
        <v>301</v>
      </c>
      <c r="F2" s="26" t="s">
        <v>307</v>
      </c>
    </row>
    <row r="3" spans="1:6">
      <c r="A3" s="29" t="s">
        <v>37</v>
      </c>
      <c r="B3" s="8" t="s">
        <v>204</v>
      </c>
      <c r="C3" s="29" t="s">
        <v>67</v>
      </c>
      <c r="D3" s="41"/>
      <c r="E3" s="23" t="s">
        <v>302</v>
      </c>
      <c r="F3" s="27"/>
    </row>
    <row r="4" spans="1:6" ht="30">
      <c r="A4" s="28">
        <v>3</v>
      </c>
      <c r="B4" s="8" t="s">
        <v>234</v>
      </c>
      <c r="C4" s="29" t="s">
        <v>69</v>
      </c>
      <c r="D4" s="28">
        <v>35</v>
      </c>
      <c r="E4" s="24" t="s">
        <v>303</v>
      </c>
      <c r="F4" s="26" t="s">
        <v>308</v>
      </c>
    </row>
    <row r="5" spans="1:6" ht="30">
      <c r="A5" s="28">
        <v>4</v>
      </c>
      <c r="B5" s="8" t="s">
        <v>90</v>
      </c>
      <c r="C5" s="29" t="s">
        <v>62</v>
      </c>
      <c r="D5" s="28">
        <v>40</v>
      </c>
      <c r="E5" s="24" t="s">
        <v>304</v>
      </c>
      <c r="F5" s="26" t="s">
        <v>104</v>
      </c>
    </row>
    <row r="6" spans="1:6">
      <c r="A6" s="29" t="s">
        <v>53</v>
      </c>
      <c r="B6" s="8" t="s">
        <v>99</v>
      </c>
      <c r="C6" s="29" t="s">
        <v>82</v>
      </c>
      <c r="D6" s="41">
        <v>100</v>
      </c>
      <c r="E6" s="24" t="s">
        <v>305</v>
      </c>
      <c r="F6" s="26" t="s">
        <v>113</v>
      </c>
    </row>
    <row r="7" spans="1:6">
      <c r="A7" s="29" t="s">
        <v>54</v>
      </c>
      <c r="B7" s="8" t="s">
        <v>204</v>
      </c>
      <c r="C7" s="29" t="s">
        <v>83</v>
      </c>
      <c r="D7" s="41"/>
      <c r="E7" s="25" t="s">
        <v>302</v>
      </c>
      <c r="F7" s="27"/>
    </row>
    <row r="8" spans="1:6">
      <c r="A8" s="28"/>
      <c r="B8" s="21" t="s">
        <v>300</v>
      </c>
      <c r="E8" s="24" t="s">
        <v>306</v>
      </c>
      <c r="F8" s="26" t="s">
        <v>306</v>
      </c>
    </row>
  </sheetData>
  <mergeCells count="2">
    <mergeCell ref="D2:D3"/>
    <mergeCell ref="D6:D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73694-DCC8-4954-8246-77E957D8FD61}">
  <dimension ref="A1:G8"/>
  <sheetViews>
    <sheetView workbookViewId="0">
      <selection activeCell="D3" sqref="D3:G8"/>
    </sheetView>
  </sheetViews>
  <sheetFormatPr defaultRowHeight="15"/>
  <cols>
    <col min="1" max="1" width="5.7109375" customWidth="1"/>
    <col min="2" max="2" width="25.85546875" bestFit="1" customWidth="1"/>
    <col min="3" max="3" width="20.7109375" bestFit="1" customWidth="1"/>
    <col min="4" max="7" width="10.28515625" customWidth="1"/>
  </cols>
  <sheetData>
    <row r="1" spans="1:7">
      <c r="A1" s="39" t="s">
        <v>228</v>
      </c>
      <c r="B1" s="39" t="s">
        <v>229</v>
      </c>
      <c r="C1" s="39" t="s">
        <v>280</v>
      </c>
      <c r="D1" s="40" t="s">
        <v>233</v>
      </c>
      <c r="E1" s="40"/>
      <c r="F1" s="40"/>
      <c r="G1" s="40"/>
    </row>
    <row r="2" spans="1:7">
      <c r="A2" s="39"/>
      <c r="B2" s="39"/>
      <c r="C2" s="39"/>
      <c r="D2" s="13" t="s">
        <v>281</v>
      </c>
      <c r="E2" s="13" t="s">
        <v>282</v>
      </c>
      <c r="F2" s="13" t="s">
        <v>284</v>
      </c>
      <c r="G2" s="13" t="s">
        <v>283</v>
      </c>
    </row>
    <row r="3" spans="1:7">
      <c r="A3" s="29" t="s">
        <v>36</v>
      </c>
      <c r="B3" s="8" t="s">
        <v>99</v>
      </c>
      <c r="C3" s="31" t="s">
        <v>309</v>
      </c>
      <c r="D3" s="41">
        <v>50</v>
      </c>
      <c r="E3" s="41">
        <v>43.3</v>
      </c>
      <c r="F3" s="41">
        <v>-6.7</v>
      </c>
      <c r="G3" s="41">
        <v>30</v>
      </c>
    </row>
    <row r="4" spans="1:7">
      <c r="A4" s="29" t="s">
        <v>37</v>
      </c>
      <c r="B4" s="8" t="s">
        <v>204</v>
      </c>
      <c r="C4" s="31" t="s">
        <v>310</v>
      </c>
      <c r="D4" s="41"/>
      <c r="E4" s="41"/>
      <c r="F4" s="41"/>
      <c r="G4" s="41"/>
    </row>
    <row r="5" spans="1:7" ht="30">
      <c r="A5" s="28">
        <v>3</v>
      </c>
      <c r="B5" s="8" t="s">
        <v>234</v>
      </c>
      <c r="C5" s="31" t="s">
        <v>227</v>
      </c>
      <c r="D5" s="28">
        <v>35</v>
      </c>
      <c r="E5" s="28">
        <v>45.4</v>
      </c>
      <c r="F5" s="28">
        <v>10.4</v>
      </c>
      <c r="G5" s="28">
        <v>43.6</v>
      </c>
    </row>
    <row r="6" spans="1:7">
      <c r="A6" s="28">
        <v>4</v>
      </c>
      <c r="B6" s="8" t="s">
        <v>90</v>
      </c>
      <c r="C6" s="31" t="s">
        <v>166</v>
      </c>
      <c r="D6" s="28">
        <v>40</v>
      </c>
      <c r="E6" s="28">
        <v>40.799999999999997</v>
      </c>
      <c r="F6" s="28">
        <v>0.8</v>
      </c>
      <c r="G6" s="28">
        <v>37.6</v>
      </c>
    </row>
    <row r="7" spans="1:7">
      <c r="A7" s="29" t="s">
        <v>53</v>
      </c>
      <c r="B7" s="8" t="s">
        <v>99</v>
      </c>
      <c r="C7" s="31" t="s">
        <v>23</v>
      </c>
      <c r="D7" s="41">
        <v>100</v>
      </c>
      <c r="E7" s="41">
        <v>87.3</v>
      </c>
      <c r="F7" s="41">
        <v>-12.7</v>
      </c>
      <c r="G7" s="41">
        <v>54.2</v>
      </c>
    </row>
    <row r="8" spans="1:7">
      <c r="A8" s="29" t="s">
        <v>54</v>
      </c>
      <c r="B8" s="8" t="s">
        <v>204</v>
      </c>
      <c r="C8" s="31" t="s">
        <v>24</v>
      </c>
      <c r="D8" s="41"/>
      <c r="E8" s="41"/>
      <c r="F8" s="41"/>
      <c r="G8" s="41"/>
    </row>
  </sheetData>
  <mergeCells count="12">
    <mergeCell ref="A1:A2"/>
    <mergeCell ref="B1:B2"/>
    <mergeCell ref="C1:C2"/>
    <mergeCell ref="D1:G1"/>
    <mergeCell ref="D3:D4"/>
    <mergeCell ref="D7:D8"/>
    <mergeCell ref="E7:E8"/>
    <mergeCell ref="F7:F8"/>
    <mergeCell ref="G7:G8"/>
    <mergeCell ref="E3:E4"/>
    <mergeCell ref="F3:F4"/>
    <mergeCell ref="G3:G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D74E1-69A5-419D-93F1-12D290129154}">
  <dimension ref="A1:F20"/>
  <sheetViews>
    <sheetView workbookViewId="0">
      <selection activeCell="E20" sqref="E20"/>
    </sheetView>
  </sheetViews>
  <sheetFormatPr defaultRowHeight="15"/>
  <cols>
    <col min="3" max="3" width="27.7109375" bestFit="1" customWidth="1"/>
    <col min="4" max="4" width="21.7109375" bestFit="1" customWidth="1"/>
  </cols>
  <sheetData>
    <row r="1" spans="1:6" s="6" customFormat="1">
      <c r="A1" s="13" t="s">
        <v>228</v>
      </c>
      <c r="B1" s="13" t="s">
        <v>270</v>
      </c>
      <c r="C1" s="13" t="s">
        <v>229</v>
      </c>
      <c r="D1" s="13" t="s">
        <v>311</v>
      </c>
      <c r="E1" s="13" t="s">
        <v>312</v>
      </c>
      <c r="F1" s="13" t="s">
        <v>313</v>
      </c>
    </row>
    <row r="2" spans="1:6">
      <c r="A2" s="11" t="s">
        <v>36</v>
      </c>
      <c r="B2" s="11" t="s">
        <v>66</v>
      </c>
      <c r="C2" s="7" t="s">
        <v>99</v>
      </c>
      <c r="D2" s="11" t="s">
        <v>307</v>
      </c>
      <c r="E2" s="32">
        <v>45.25</v>
      </c>
      <c r="F2" s="32">
        <v>1.64</v>
      </c>
    </row>
    <row r="3" spans="1:6">
      <c r="A3" s="11" t="s">
        <v>37</v>
      </c>
      <c r="B3" s="11" t="s">
        <v>67</v>
      </c>
      <c r="C3" s="7" t="s">
        <v>204</v>
      </c>
      <c r="D3" s="30" t="s">
        <v>316</v>
      </c>
      <c r="E3" s="32">
        <v>44.36</v>
      </c>
      <c r="F3" s="32">
        <v>2.33</v>
      </c>
    </row>
    <row r="4" spans="1:6">
      <c r="A4" s="12">
        <v>3</v>
      </c>
      <c r="B4" s="11" t="s">
        <v>69</v>
      </c>
      <c r="C4" s="7" t="s">
        <v>234</v>
      </c>
      <c r="D4" s="11" t="s">
        <v>111</v>
      </c>
      <c r="E4" s="32">
        <v>43.75</v>
      </c>
      <c r="F4" s="32">
        <v>2.36</v>
      </c>
    </row>
    <row r="5" spans="1:6">
      <c r="A5" s="12">
        <v>4</v>
      </c>
      <c r="B5" s="11" t="s">
        <v>62</v>
      </c>
      <c r="C5" s="7" t="s">
        <v>235</v>
      </c>
      <c r="D5" s="11" t="s">
        <v>104</v>
      </c>
      <c r="E5" s="32">
        <v>40.85</v>
      </c>
      <c r="F5" s="32">
        <v>2.87</v>
      </c>
    </row>
    <row r="6" spans="1:6">
      <c r="A6" s="11" t="s">
        <v>53</v>
      </c>
      <c r="B6" s="11" t="s">
        <v>82</v>
      </c>
      <c r="C6" s="7" t="s">
        <v>99</v>
      </c>
      <c r="D6" s="11" t="s">
        <v>113</v>
      </c>
      <c r="E6" s="32">
        <v>38.46</v>
      </c>
      <c r="F6" s="32">
        <v>3.72</v>
      </c>
    </row>
    <row r="7" spans="1:6">
      <c r="A7" s="11" t="s">
        <v>54</v>
      </c>
      <c r="B7" s="11" t="s">
        <v>83</v>
      </c>
      <c r="C7" s="7" t="s">
        <v>204</v>
      </c>
      <c r="D7" s="30" t="s">
        <v>316</v>
      </c>
      <c r="E7" s="32">
        <v>36.659999999999997</v>
      </c>
      <c r="F7" s="32">
        <v>5.08</v>
      </c>
    </row>
    <row r="8" spans="1:6">
      <c r="A8" s="11" t="s">
        <v>35</v>
      </c>
      <c r="B8" s="11" t="s">
        <v>65</v>
      </c>
      <c r="C8" s="7" t="s">
        <v>93</v>
      </c>
      <c r="D8" s="11" t="s">
        <v>317</v>
      </c>
      <c r="E8" s="32">
        <v>34.93</v>
      </c>
      <c r="F8" s="32">
        <v>6.68</v>
      </c>
    </row>
    <row r="9" spans="1:6">
      <c r="A9" s="12">
        <v>5</v>
      </c>
      <c r="B9" s="11" t="s">
        <v>68</v>
      </c>
      <c r="C9" s="7" t="s">
        <v>96</v>
      </c>
      <c r="D9" s="11" t="s">
        <v>318</v>
      </c>
      <c r="E9" s="32">
        <v>34.85</v>
      </c>
      <c r="F9" s="32">
        <v>7.81</v>
      </c>
    </row>
    <row r="10" spans="1:6">
      <c r="A10" s="12">
        <v>6</v>
      </c>
      <c r="B10" s="11" t="s">
        <v>61</v>
      </c>
      <c r="C10" s="7" t="s">
        <v>89</v>
      </c>
      <c r="D10" s="11" t="s">
        <v>274</v>
      </c>
      <c r="E10" s="32">
        <v>36.4</v>
      </c>
      <c r="F10" s="32">
        <v>10.5</v>
      </c>
    </row>
    <row r="11" spans="1:6">
      <c r="A11" s="12">
        <v>7</v>
      </c>
      <c r="B11" s="11" t="s">
        <v>64</v>
      </c>
      <c r="C11" s="7" t="s">
        <v>92</v>
      </c>
      <c r="D11" s="11" t="s">
        <v>106</v>
      </c>
      <c r="E11" s="32">
        <v>38.81</v>
      </c>
      <c r="F11" s="32">
        <v>13.14</v>
      </c>
    </row>
    <row r="12" spans="1:6">
      <c r="A12" s="12">
        <v>8</v>
      </c>
      <c r="B12" s="11" t="s">
        <v>81</v>
      </c>
      <c r="C12" s="7" t="s">
        <v>98</v>
      </c>
      <c r="D12" s="11" t="s">
        <v>112</v>
      </c>
      <c r="E12" s="32">
        <v>38.950000000000003</v>
      </c>
      <c r="F12" s="32">
        <v>15.65</v>
      </c>
    </row>
    <row r="13" spans="1:6">
      <c r="A13" s="12">
        <v>9</v>
      </c>
      <c r="B13" s="11" t="s">
        <v>63</v>
      </c>
      <c r="C13" s="7" t="s">
        <v>91</v>
      </c>
      <c r="D13" s="11" t="s">
        <v>105</v>
      </c>
      <c r="E13" s="32">
        <v>39.56</v>
      </c>
      <c r="F13" s="32">
        <v>18.09</v>
      </c>
    </row>
    <row r="14" spans="1:6">
      <c r="A14" s="12">
        <v>10</v>
      </c>
      <c r="B14" s="11" t="s">
        <v>84</v>
      </c>
      <c r="C14" s="7" t="s">
        <v>236</v>
      </c>
      <c r="D14" s="11" t="s">
        <v>116</v>
      </c>
      <c r="E14" s="32">
        <v>40.81</v>
      </c>
      <c r="F14" s="32">
        <v>21</v>
      </c>
    </row>
    <row r="15" spans="1:6">
      <c r="A15" s="11" t="s">
        <v>58</v>
      </c>
      <c r="B15" s="11" t="s">
        <v>86</v>
      </c>
      <c r="C15" s="7" t="s">
        <v>101</v>
      </c>
      <c r="D15" s="11" t="s">
        <v>292</v>
      </c>
      <c r="E15" s="32">
        <v>41.78</v>
      </c>
      <c r="F15" s="32">
        <v>22.38</v>
      </c>
    </row>
    <row r="16" spans="1:6">
      <c r="A16" s="11" t="s">
        <v>56</v>
      </c>
      <c r="B16" s="11" t="s">
        <v>85</v>
      </c>
      <c r="C16" s="7" t="s">
        <v>93</v>
      </c>
      <c r="D16" s="11" t="s">
        <v>293</v>
      </c>
      <c r="E16" s="32">
        <v>45.3</v>
      </c>
      <c r="F16" s="32">
        <v>23.71</v>
      </c>
    </row>
    <row r="17" spans="1:6">
      <c r="A17" s="11" t="s">
        <v>59</v>
      </c>
      <c r="B17" s="11" t="s">
        <v>87</v>
      </c>
      <c r="C17" s="7" t="s">
        <v>101</v>
      </c>
      <c r="D17" s="11" t="s">
        <v>294</v>
      </c>
      <c r="E17" s="32">
        <v>46.13</v>
      </c>
      <c r="F17" s="32">
        <v>23.86</v>
      </c>
    </row>
    <row r="18" spans="1:6">
      <c r="A18" s="11" t="s">
        <v>55</v>
      </c>
      <c r="B18" s="11" t="s">
        <v>84</v>
      </c>
      <c r="C18" s="7" t="s">
        <v>93</v>
      </c>
      <c r="D18" s="11" t="s">
        <v>295</v>
      </c>
      <c r="E18" s="32">
        <v>48.36</v>
      </c>
      <c r="F18" s="32">
        <v>25.55</v>
      </c>
    </row>
    <row r="19" spans="1:6">
      <c r="A19" s="12"/>
      <c r="B19" s="12"/>
      <c r="C19" s="7" t="s">
        <v>314</v>
      </c>
      <c r="D19" s="11" t="s">
        <v>319</v>
      </c>
      <c r="E19" s="32">
        <v>48.7</v>
      </c>
      <c r="F19" s="32">
        <v>28.33</v>
      </c>
    </row>
    <row r="20" spans="1:6">
      <c r="A20" s="12"/>
      <c r="B20" s="12"/>
      <c r="C20" s="7" t="s">
        <v>315</v>
      </c>
      <c r="D20" s="12"/>
      <c r="E20" s="32">
        <v>48.7</v>
      </c>
      <c r="F20" s="3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D2E82-263D-4B46-B4D7-E969EF779634}">
  <dimension ref="A1:E16"/>
  <sheetViews>
    <sheetView workbookViewId="0">
      <selection activeCell="B3" sqref="B3"/>
    </sheetView>
  </sheetViews>
  <sheetFormatPr defaultRowHeight="15"/>
  <cols>
    <col min="1" max="1" width="6" customWidth="1"/>
    <col min="2" max="2" width="27.7109375" bestFit="1" customWidth="1"/>
    <col min="3" max="4" width="12" customWidth="1"/>
    <col min="5" max="5" width="13.85546875" customWidth="1"/>
  </cols>
  <sheetData>
    <row r="1" spans="1:5">
      <c r="A1" s="40" t="s">
        <v>228</v>
      </c>
      <c r="B1" s="40" t="s">
        <v>229</v>
      </c>
      <c r="C1" s="39" t="s">
        <v>322</v>
      </c>
      <c r="D1" s="39"/>
      <c r="E1" s="42" t="s">
        <v>325</v>
      </c>
    </row>
    <row r="2" spans="1:5" ht="30">
      <c r="A2" s="40"/>
      <c r="B2" s="40"/>
      <c r="C2" s="20" t="s">
        <v>323</v>
      </c>
      <c r="D2" s="20" t="s">
        <v>324</v>
      </c>
      <c r="E2" s="42"/>
    </row>
    <row r="3" spans="1:5">
      <c r="A3" s="11" t="s">
        <v>285</v>
      </c>
      <c r="B3" s="11" t="s">
        <v>320</v>
      </c>
      <c r="C3" s="12">
        <v>25</v>
      </c>
      <c r="D3" s="12">
        <v>241</v>
      </c>
      <c r="E3" s="34">
        <v>-0.9</v>
      </c>
    </row>
    <row r="4" spans="1:5">
      <c r="A4" s="12">
        <v>1</v>
      </c>
      <c r="B4" t="s">
        <v>99</v>
      </c>
      <c r="C4" s="12">
        <v>289</v>
      </c>
      <c r="D4" s="12">
        <v>98</v>
      </c>
      <c r="E4" s="34">
        <v>1.95</v>
      </c>
    </row>
    <row r="5" spans="1:5">
      <c r="A5" s="12">
        <v>2</v>
      </c>
      <c r="B5" t="s">
        <v>204</v>
      </c>
      <c r="C5" s="12">
        <v>289</v>
      </c>
      <c r="D5" s="12">
        <v>77</v>
      </c>
      <c r="E5" s="34">
        <v>2.75</v>
      </c>
    </row>
    <row r="6" spans="1:5">
      <c r="A6" s="12">
        <v>3</v>
      </c>
      <c r="B6" t="s">
        <v>234</v>
      </c>
      <c r="C6" s="12">
        <v>67</v>
      </c>
      <c r="D6" s="12">
        <v>127</v>
      </c>
      <c r="E6" s="34">
        <v>-0.48</v>
      </c>
    </row>
    <row r="7" spans="1:5">
      <c r="A7" s="12">
        <v>4</v>
      </c>
      <c r="B7" t="s">
        <v>235</v>
      </c>
      <c r="C7" s="12">
        <v>27</v>
      </c>
      <c r="D7" s="12">
        <v>97</v>
      </c>
      <c r="E7" s="34">
        <v>-0.73</v>
      </c>
    </row>
    <row r="8" spans="1:5">
      <c r="A8" s="12">
        <v>5</v>
      </c>
      <c r="B8" t="s">
        <v>96</v>
      </c>
      <c r="C8" s="12">
        <v>533</v>
      </c>
      <c r="D8" s="12">
        <v>425</v>
      </c>
      <c r="E8" s="34">
        <v>0.25</v>
      </c>
    </row>
    <row r="9" spans="1:5">
      <c r="A9" s="12">
        <v>6</v>
      </c>
      <c r="B9" s="7" t="s">
        <v>89</v>
      </c>
      <c r="C9" s="12">
        <v>311</v>
      </c>
      <c r="D9" s="12">
        <v>358</v>
      </c>
      <c r="E9" s="34">
        <v>-0.13</v>
      </c>
    </row>
    <row r="10" spans="1:5">
      <c r="A10" s="12">
        <v>7</v>
      </c>
      <c r="B10" s="7" t="s">
        <v>92</v>
      </c>
      <c r="C10" s="12">
        <v>311</v>
      </c>
      <c r="D10" s="12">
        <v>258</v>
      </c>
      <c r="E10" s="34">
        <v>0.21</v>
      </c>
    </row>
    <row r="11" spans="1:5">
      <c r="A11" s="12">
        <v>8</v>
      </c>
      <c r="B11" s="7" t="s">
        <v>98</v>
      </c>
      <c r="C11" s="12">
        <v>289</v>
      </c>
      <c r="D11" s="12">
        <v>309</v>
      </c>
      <c r="E11" s="34">
        <v>-7.0000000000000007E-2</v>
      </c>
    </row>
    <row r="12" spans="1:5">
      <c r="A12" s="12">
        <v>9</v>
      </c>
      <c r="B12" s="7" t="s">
        <v>91</v>
      </c>
      <c r="C12" s="12">
        <v>244</v>
      </c>
      <c r="D12" s="12">
        <v>291</v>
      </c>
      <c r="E12" s="34">
        <v>-0.16</v>
      </c>
    </row>
    <row r="13" spans="1:5">
      <c r="A13" s="12">
        <v>10</v>
      </c>
      <c r="B13" s="7" t="s">
        <v>236</v>
      </c>
      <c r="C13" s="12">
        <v>89</v>
      </c>
      <c r="D13" s="12">
        <v>22</v>
      </c>
      <c r="E13" s="34">
        <v>3.04</v>
      </c>
    </row>
    <row r="14" spans="1:5">
      <c r="A14" s="12">
        <v>11</v>
      </c>
      <c r="B14" s="7" t="s">
        <v>101</v>
      </c>
      <c r="C14" s="12">
        <v>111</v>
      </c>
      <c r="D14" s="12">
        <v>172</v>
      </c>
      <c r="E14" s="34">
        <v>-0.35</v>
      </c>
    </row>
    <row r="15" spans="1:5">
      <c r="A15" s="12">
        <v>12</v>
      </c>
      <c r="B15" s="7" t="s">
        <v>93</v>
      </c>
      <c r="C15" s="12">
        <v>333</v>
      </c>
      <c r="D15" s="12">
        <v>228</v>
      </c>
      <c r="E15" s="34">
        <v>0.46</v>
      </c>
    </row>
    <row r="16" spans="1:5">
      <c r="B16" s="7" t="s">
        <v>321</v>
      </c>
      <c r="C16" s="12">
        <v>2918</v>
      </c>
      <c r="D16" s="12">
        <v>2703</v>
      </c>
      <c r="E16" s="34">
        <v>0.08</v>
      </c>
    </row>
  </sheetData>
  <mergeCells count="4">
    <mergeCell ref="C1:D1"/>
    <mergeCell ref="A1:A2"/>
    <mergeCell ref="B1:B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3951B-32FD-4B03-A3F8-9AE9061FEBB1}">
  <dimension ref="A1:H6"/>
  <sheetViews>
    <sheetView workbookViewId="0">
      <selection activeCell="F6" sqref="F6"/>
    </sheetView>
  </sheetViews>
  <sheetFormatPr defaultRowHeight="15"/>
  <cols>
    <col min="2" max="2" width="30" bestFit="1" customWidth="1"/>
    <col min="3" max="3" width="11.42578125" customWidth="1"/>
    <col min="4" max="4" width="21.7109375" bestFit="1" customWidth="1"/>
    <col min="5" max="5" width="21.7109375" customWidth="1"/>
    <col min="6" max="6" width="20.28515625" bestFit="1" customWidth="1"/>
    <col min="7" max="7" width="10.5703125" bestFit="1" customWidth="1"/>
    <col min="8" max="8" width="110.28515625" bestFit="1" customWidth="1"/>
  </cols>
  <sheetData>
    <row r="1" spans="1:8" s="6" customFormat="1">
      <c r="A1" s="6" t="s">
        <v>455</v>
      </c>
      <c r="B1" s="6" t="s">
        <v>442</v>
      </c>
      <c r="C1" s="6" t="s">
        <v>458</v>
      </c>
      <c r="D1" s="6" t="s">
        <v>460</v>
      </c>
      <c r="E1" s="6" t="s">
        <v>471</v>
      </c>
      <c r="F1" s="6" t="s">
        <v>474</v>
      </c>
      <c r="G1" s="6" t="s">
        <v>459</v>
      </c>
      <c r="H1" s="6" t="s">
        <v>454</v>
      </c>
    </row>
    <row r="2" spans="1:8" s="6" customFormat="1">
      <c r="A2">
        <v>1</v>
      </c>
      <c r="B2" s="7" t="s">
        <v>203</v>
      </c>
      <c r="C2" s="7" t="s">
        <v>456</v>
      </c>
      <c r="D2" s="7" t="s">
        <v>298</v>
      </c>
      <c r="E2" s="7">
        <v>0</v>
      </c>
      <c r="F2" s="7" t="s">
        <v>473</v>
      </c>
      <c r="G2" s="7" t="s">
        <v>475</v>
      </c>
      <c r="H2" s="7" t="s">
        <v>476</v>
      </c>
    </row>
    <row r="3" spans="1:8">
      <c r="A3">
        <v>1</v>
      </c>
      <c r="B3" s="7" t="s">
        <v>203</v>
      </c>
      <c r="C3" s="7" t="s">
        <v>456</v>
      </c>
      <c r="D3" s="7" t="s">
        <v>298</v>
      </c>
      <c r="E3" s="7">
        <v>1</v>
      </c>
      <c r="F3" s="7" t="s">
        <v>457</v>
      </c>
      <c r="G3" s="7" t="s">
        <v>463</v>
      </c>
      <c r="H3" s="7" t="s">
        <v>478</v>
      </c>
    </row>
    <row r="4" spans="1:8">
      <c r="A4">
        <v>1</v>
      </c>
      <c r="B4" s="7" t="s">
        <v>203</v>
      </c>
      <c r="C4" s="7" t="s">
        <v>456</v>
      </c>
      <c r="D4" s="7" t="s">
        <v>298</v>
      </c>
      <c r="E4" s="7">
        <v>2</v>
      </c>
      <c r="F4" s="7" t="s">
        <v>470</v>
      </c>
      <c r="G4" s="7" t="s">
        <v>472</v>
      </c>
      <c r="H4" s="7" t="s">
        <v>477</v>
      </c>
    </row>
    <row r="5" spans="1:8">
      <c r="A5">
        <v>2</v>
      </c>
      <c r="B5" s="7" t="s">
        <v>433</v>
      </c>
      <c r="C5" s="7" t="s">
        <v>462</v>
      </c>
      <c r="D5" s="7" t="s">
        <v>26</v>
      </c>
      <c r="E5" s="7">
        <v>1</v>
      </c>
      <c r="F5" s="7" t="s">
        <v>457</v>
      </c>
      <c r="G5" s="7" t="s">
        <v>463</v>
      </c>
      <c r="H5" s="7" t="s">
        <v>478</v>
      </c>
    </row>
    <row r="6" spans="1:8">
      <c r="A6">
        <v>3</v>
      </c>
      <c r="B6" s="7" t="s">
        <v>461</v>
      </c>
      <c r="D6" s="7" t="s">
        <v>298</v>
      </c>
      <c r="E6" s="7"/>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37AE-8038-4061-8E3A-C402EB10CA9D}">
  <dimension ref="A1:F13"/>
  <sheetViews>
    <sheetView workbookViewId="0">
      <selection activeCell="D1" sqref="D1"/>
    </sheetView>
  </sheetViews>
  <sheetFormatPr defaultRowHeight="15"/>
  <cols>
    <col min="1" max="1" width="3" bestFit="1" customWidth="1"/>
    <col min="2" max="2" width="27.7109375" bestFit="1" customWidth="1"/>
    <col min="3" max="3" width="47.140625" bestFit="1" customWidth="1"/>
    <col min="4" max="4" width="11.140625" bestFit="1" customWidth="1"/>
    <col min="5" max="5" width="11.85546875" bestFit="1" customWidth="1"/>
    <col min="6" max="6" width="82.28515625" bestFit="1" customWidth="1"/>
  </cols>
  <sheetData>
    <row r="1" spans="1:6">
      <c r="A1" s="13" t="s">
        <v>228</v>
      </c>
      <c r="B1" s="13" t="s">
        <v>229</v>
      </c>
      <c r="C1" s="6" t="s">
        <v>465</v>
      </c>
      <c r="D1" s="6" t="s">
        <v>494</v>
      </c>
      <c r="E1" s="6" t="s">
        <v>492</v>
      </c>
      <c r="F1" s="6" t="s">
        <v>493</v>
      </c>
    </row>
    <row r="2" spans="1:6">
      <c r="A2">
        <v>1</v>
      </c>
      <c r="B2" t="s">
        <v>99</v>
      </c>
    </row>
    <row r="3" spans="1:6">
      <c r="A3">
        <v>2</v>
      </c>
      <c r="B3" t="s">
        <v>204</v>
      </c>
      <c r="C3" s="7" t="s">
        <v>469</v>
      </c>
      <c r="D3" s="7"/>
    </row>
    <row r="4" spans="1:6">
      <c r="A4">
        <v>3</v>
      </c>
      <c r="B4" t="s">
        <v>234</v>
      </c>
      <c r="C4" s="7" t="s">
        <v>466</v>
      </c>
      <c r="D4" s="7"/>
    </row>
    <row r="5" spans="1:6">
      <c r="A5">
        <v>4</v>
      </c>
      <c r="B5" t="s">
        <v>235</v>
      </c>
      <c r="C5" s="7" t="s">
        <v>468</v>
      </c>
      <c r="D5" s="7"/>
    </row>
    <row r="6" spans="1:6">
      <c r="A6">
        <v>5</v>
      </c>
      <c r="B6" t="s">
        <v>96</v>
      </c>
      <c r="C6" s="7" t="s">
        <v>481</v>
      </c>
      <c r="D6" s="7"/>
    </row>
    <row r="7" spans="1:6">
      <c r="A7">
        <v>6</v>
      </c>
      <c r="B7" s="7" t="s">
        <v>89</v>
      </c>
    </row>
    <row r="8" spans="1:6">
      <c r="A8">
        <v>7</v>
      </c>
      <c r="B8" s="7" t="s">
        <v>92</v>
      </c>
      <c r="C8" s="7" t="s">
        <v>467</v>
      </c>
      <c r="D8" s="7"/>
    </row>
    <row r="9" spans="1:6">
      <c r="A9">
        <v>8</v>
      </c>
      <c r="B9" s="7" t="s">
        <v>98</v>
      </c>
    </row>
    <row r="10" spans="1:6">
      <c r="A10">
        <v>9</v>
      </c>
      <c r="B10" s="7" t="s">
        <v>91</v>
      </c>
      <c r="C10" s="7" t="s">
        <v>490</v>
      </c>
      <c r="D10" s="7"/>
    </row>
    <row r="11" spans="1:6">
      <c r="A11">
        <v>10</v>
      </c>
      <c r="B11" s="7" t="s">
        <v>236</v>
      </c>
      <c r="C11" s="7" t="s">
        <v>480</v>
      </c>
      <c r="D11" s="7"/>
    </row>
    <row r="12" spans="1:6">
      <c r="A12">
        <v>11</v>
      </c>
      <c r="B12" s="7" t="s">
        <v>101</v>
      </c>
      <c r="C12" s="7" t="s">
        <v>479</v>
      </c>
      <c r="D12" s="7"/>
    </row>
    <row r="13" spans="1:6">
      <c r="A13">
        <v>12</v>
      </c>
      <c r="B13" s="7" t="s">
        <v>93</v>
      </c>
      <c r="C13" s="7" t="s">
        <v>489</v>
      </c>
      <c r="D13" s="7"/>
      <c r="E13">
        <v>1541</v>
      </c>
      <c r="F13" s="7" t="s">
        <v>491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31E28-D554-411D-9957-ECD7BAB29C92}">
  <dimension ref="A1:V16"/>
  <sheetViews>
    <sheetView topLeftCell="H1" workbookViewId="0">
      <selection activeCell="Q11" sqref="Q11"/>
    </sheetView>
  </sheetViews>
  <sheetFormatPr defaultRowHeight="15"/>
  <cols>
    <col min="1" max="1" width="15.140625" bestFit="1" customWidth="1"/>
    <col min="2" max="2" width="23" bestFit="1" customWidth="1"/>
    <col min="3" max="3" width="22.7109375" bestFit="1" customWidth="1"/>
    <col min="4" max="4" width="31.7109375" bestFit="1" customWidth="1"/>
    <col min="5" max="5" width="10.7109375" bestFit="1" customWidth="1"/>
    <col min="7" max="7" width="39" bestFit="1" customWidth="1"/>
    <col min="8" max="8" width="12.7109375" bestFit="1" customWidth="1"/>
    <col min="9" max="9" width="11.140625" bestFit="1" customWidth="1"/>
    <col min="10" max="10" width="11.140625" customWidth="1"/>
    <col min="11" max="11" width="26.42578125" bestFit="1" customWidth="1"/>
    <col min="12" max="12" width="24.28515625" bestFit="1" customWidth="1"/>
    <col min="13" max="13" width="9.7109375" bestFit="1" customWidth="1"/>
    <col min="14" max="14" width="11.140625" bestFit="1" customWidth="1"/>
    <col min="15" max="15" width="9.7109375" customWidth="1"/>
    <col min="16" max="16" width="29.140625" bestFit="1" customWidth="1"/>
    <col min="17" max="17" width="19.28515625" bestFit="1" customWidth="1"/>
    <col min="18" max="18" width="9.7109375" bestFit="1" customWidth="1"/>
    <col min="19" max="19" width="11.140625" bestFit="1" customWidth="1"/>
    <col min="20" max="20" width="14.140625" bestFit="1" customWidth="1"/>
    <col min="21" max="21" width="27.85546875" bestFit="1" customWidth="1"/>
    <col min="22" max="22" width="19" bestFit="1" customWidth="1"/>
  </cols>
  <sheetData>
    <row r="1" spans="1:22" s="20" customFormat="1" ht="30">
      <c r="A1" s="20" t="s">
        <v>339</v>
      </c>
      <c r="B1" s="20" t="s">
        <v>173</v>
      </c>
      <c r="C1" s="20" t="s">
        <v>174</v>
      </c>
      <c r="D1" s="20" t="s">
        <v>175</v>
      </c>
      <c r="E1" s="20" t="s">
        <v>163</v>
      </c>
      <c r="H1" s="20" t="s">
        <v>348</v>
      </c>
      <c r="I1" s="20" t="s">
        <v>349</v>
      </c>
      <c r="J1" s="20" t="s">
        <v>361</v>
      </c>
      <c r="K1" s="20" t="s">
        <v>350</v>
      </c>
      <c r="L1" s="20" t="s">
        <v>390</v>
      </c>
      <c r="M1" s="20" t="s">
        <v>354</v>
      </c>
      <c r="N1" s="20" t="s">
        <v>355</v>
      </c>
      <c r="O1" s="20" t="s">
        <v>362</v>
      </c>
      <c r="P1" s="20" t="s">
        <v>357</v>
      </c>
      <c r="Q1" s="20" t="s">
        <v>391</v>
      </c>
      <c r="R1" s="20" t="s">
        <v>375</v>
      </c>
      <c r="S1" s="20" t="s">
        <v>376</v>
      </c>
      <c r="T1" s="20" t="s">
        <v>377</v>
      </c>
      <c r="U1" s="20" t="s">
        <v>378</v>
      </c>
      <c r="V1" s="20" t="s">
        <v>392</v>
      </c>
    </row>
    <row r="2" spans="1:22">
      <c r="A2" s="9" t="s">
        <v>200</v>
      </c>
      <c r="B2" t="s">
        <v>164</v>
      </c>
      <c r="C2">
        <v>50</v>
      </c>
      <c r="D2" t="s">
        <v>176</v>
      </c>
      <c r="E2" s="28" t="s">
        <v>177</v>
      </c>
      <c r="F2" t="s">
        <v>200</v>
      </c>
      <c r="G2" t="s">
        <v>204</v>
      </c>
      <c r="H2" t="s">
        <v>177</v>
      </c>
      <c r="I2" s="7" t="s">
        <v>351</v>
      </c>
      <c r="J2" s="7" t="s">
        <v>359</v>
      </c>
      <c r="K2" s="7" t="s">
        <v>352</v>
      </c>
      <c r="L2" s="7" t="s">
        <v>353</v>
      </c>
      <c r="M2">
        <v>1580</v>
      </c>
      <c r="N2" s="7" t="s">
        <v>356</v>
      </c>
      <c r="O2" s="36" t="s">
        <v>363</v>
      </c>
      <c r="P2" s="7" t="s">
        <v>358</v>
      </c>
      <c r="Q2" s="7" t="s">
        <v>359</v>
      </c>
    </row>
    <row r="3" spans="1:22">
      <c r="A3" s="9" t="s">
        <v>165</v>
      </c>
      <c r="B3" t="s">
        <v>165</v>
      </c>
      <c r="C3">
        <v>75</v>
      </c>
      <c r="D3" t="s">
        <v>183</v>
      </c>
      <c r="E3" s="28" t="s">
        <v>177</v>
      </c>
      <c r="F3" t="s">
        <v>165</v>
      </c>
      <c r="G3" t="s">
        <v>205</v>
      </c>
      <c r="H3" t="s">
        <v>177</v>
      </c>
      <c r="I3" s="7" t="s">
        <v>360</v>
      </c>
      <c r="J3" s="7" t="s">
        <v>177</v>
      </c>
      <c r="K3" s="7" t="s">
        <v>358</v>
      </c>
      <c r="L3" s="7" t="s">
        <v>359</v>
      </c>
    </row>
    <row r="4" spans="1:22">
      <c r="A4" s="9" t="s">
        <v>166</v>
      </c>
      <c r="B4" t="s">
        <v>166</v>
      </c>
      <c r="C4">
        <v>40</v>
      </c>
      <c r="D4" t="s">
        <v>184</v>
      </c>
      <c r="E4" s="28" t="s">
        <v>139</v>
      </c>
      <c r="F4" t="s">
        <v>166</v>
      </c>
      <c r="G4" t="s">
        <v>90</v>
      </c>
      <c r="H4" t="s">
        <v>209</v>
      </c>
      <c r="I4" s="7" t="s">
        <v>360</v>
      </c>
      <c r="J4" s="7" t="s">
        <v>364</v>
      </c>
      <c r="K4" s="7" t="s">
        <v>358</v>
      </c>
    </row>
    <row r="5" spans="1:22">
      <c r="A5" s="35" t="s">
        <v>340</v>
      </c>
      <c r="B5" t="s">
        <v>178</v>
      </c>
      <c r="C5">
        <v>100</v>
      </c>
      <c r="D5" t="s">
        <v>176</v>
      </c>
      <c r="E5" s="28" t="s">
        <v>153</v>
      </c>
    </row>
    <row r="6" spans="1:22">
      <c r="A6" s="9" t="s">
        <v>201</v>
      </c>
      <c r="B6" t="s">
        <v>179</v>
      </c>
      <c r="C6">
        <v>30</v>
      </c>
      <c r="D6" t="s">
        <v>171</v>
      </c>
      <c r="E6" s="28" t="s">
        <v>162</v>
      </c>
      <c r="F6" t="s">
        <v>201</v>
      </c>
      <c r="G6" t="s">
        <v>171</v>
      </c>
      <c r="H6">
        <v>1539</v>
      </c>
      <c r="I6" s="7" t="s">
        <v>351</v>
      </c>
      <c r="J6" s="7" t="s">
        <v>359</v>
      </c>
      <c r="K6" t="s">
        <v>365</v>
      </c>
      <c r="L6" s="7" t="s">
        <v>366</v>
      </c>
      <c r="M6" s="7" t="s">
        <v>177</v>
      </c>
      <c r="N6" s="7" t="s">
        <v>351</v>
      </c>
      <c r="O6" s="7" t="s">
        <v>359</v>
      </c>
      <c r="P6" s="7" t="s">
        <v>367</v>
      </c>
      <c r="Q6" s="7" t="s">
        <v>372</v>
      </c>
      <c r="R6" s="7">
        <v>1578</v>
      </c>
      <c r="S6" s="7" t="s">
        <v>351</v>
      </c>
      <c r="T6" s="7" t="s">
        <v>359</v>
      </c>
      <c r="U6" s="7" t="s">
        <v>368</v>
      </c>
      <c r="V6" s="7" t="s">
        <v>398</v>
      </c>
    </row>
    <row r="7" spans="1:22">
      <c r="A7" s="9" t="s">
        <v>9</v>
      </c>
      <c r="B7" t="s">
        <v>9</v>
      </c>
      <c r="C7">
        <v>60</v>
      </c>
      <c r="D7" t="s">
        <v>172</v>
      </c>
      <c r="E7" s="28" t="s">
        <v>154</v>
      </c>
      <c r="F7" t="s">
        <v>9</v>
      </c>
      <c r="G7" t="s">
        <v>206</v>
      </c>
      <c r="H7">
        <v>1554</v>
      </c>
      <c r="I7" s="7" t="s">
        <v>351</v>
      </c>
      <c r="J7" s="7" t="s">
        <v>359</v>
      </c>
      <c r="K7" s="7" t="s">
        <v>369</v>
      </c>
      <c r="L7" s="7" t="s">
        <v>370</v>
      </c>
      <c r="M7">
        <v>1560</v>
      </c>
      <c r="N7" s="7" t="s">
        <v>351</v>
      </c>
      <c r="O7" s="7" t="s">
        <v>359</v>
      </c>
      <c r="P7" s="7" t="s">
        <v>371</v>
      </c>
      <c r="Q7" s="7" t="s">
        <v>353</v>
      </c>
      <c r="R7" s="7" t="s">
        <v>373</v>
      </c>
      <c r="S7" s="7" t="s">
        <v>351</v>
      </c>
      <c r="T7" s="7" t="s">
        <v>359</v>
      </c>
      <c r="U7" t="s">
        <v>374</v>
      </c>
      <c r="V7" s="7" t="s">
        <v>353</v>
      </c>
    </row>
    <row r="8" spans="1:22">
      <c r="A8" s="9" t="s">
        <v>1</v>
      </c>
      <c r="B8" t="s">
        <v>1</v>
      </c>
      <c r="C8">
        <v>50</v>
      </c>
      <c r="D8" t="s">
        <v>89</v>
      </c>
      <c r="E8" s="28" t="s">
        <v>128</v>
      </c>
      <c r="F8" t="s">
        <v>1</v>
      </c>
      <c r="G8" t="s">
        <v>207</v>
      </c>
      <c r="H8">
        <v>1548</v>
      </c>
      <c r="I8" s="7" t="s">
        <v>351</v>
      </c>
      <c r="J8" s="7" t="s">
        <v>359</v>
      </c>
      <c r="K8" t="s">
        <v>379</v>
      </c>
      <c r="L8" s="7" t="s">
        <v>353</v>
      </c>
      <c r="M8" s="7" t="s">
        <v>380</v>
      </c>
      <c r="N8" s="7" t="s">
        <v>356</v>
      </c>
      <c r="O8" s="7" t="s">
        <v>381</v>
      </c>
      <c r="P8" s="7" t="s">
        <v>358</v>
      </c>
      <c r="Q8" s="7" t="s">
        <v>359</v>
      </c>
    </row>
    <row r="9" spans="1:22">
      <c r="A9" s="9" t="s">
        <v>167</v>
      </c>
      <c r="B9" t="s">
        <v>167</v>
      </c>
      <c r="C9">
        <v>50</v>
      </c>
      <c r="D9" t="s">
        <v>185</v>
      </c>
      <c r="E9" s="28" t="s">
        <v>161</v>
      </c>
      <c r="F9" t="s">
        <v>167</v>
      </c>
      <c r="G9" t="s">
        <v>92</v>
      </c>
      <c r="H9">
        <v>1551</v>
      </c>
      <c r="I9" s="7" t="s">
        <v>382</v>
      </c>
      <c r="J9" s="7" t="s">
        <v>359</v>
      </c>
      <c r="K9" t="s">
        <v>383</v>
      </c>
      <c r="L9" s="7" t="s">
        <v>353</v>
      </c>
      <c r="M9">
        <v>1560</v>
      </c>
      <c r="N9" s="7" t="s">
        <v>356</v>
      </c>
      <c r="O9" s="7" t="s">
        <v>385</v>
      </c>
      <c r="P9" t="s">
        <v>384</v>
      </c>
      <c r="Q9" s="7" t="s">
        <v>359</v>
      </c>
    </row>
    <row r="10" spans="1:22">
      <c r="A10" s="9" t="s">
        <v>22</v>
      </c>
      <c r="B10" t="s">
        <v>22</v>
      </c>
      <c r="C10">
        <v>50</v>
      </c>
      <c r="D10" t="s">
        <v>186</v>
      </c>
      <c r="E10" s="28" t="s">
        <v>156</v>
      </c>
      <c r="F10" t="s">
        <v>22</v>
      </c>
      <c r="G10" t="s">
        <v>208</v>
      </c>
      <c r="H10" t="s">
        <v>210</v>
      </c>
      <c r="I10" s="7" t="s">
        <v>351</v>
      </c>
      <c r="J10" s="7" t="s">
        <v>359</v>
      </c>
      <c r="K10" t="s">
        <v>386</v>
      </c>
      <c r="L10" s="7" t="s">
        <v>353</v>
      </c>
      <c r="M10">
        <v>1558</v>
      </c>
      <c r="N10" s="7" t="s">
        <v>351</v>
      </c>
      <c r="O10" s="7" t="s">
        <v>359</v>
      </c>
      <c r="P10" t="s">
        <v>387</v>
      </c>
      <c r="Q10" s="7" t="s">
        <v>395</v>
      </c>
      <c r="R10">
        <v>1560</v>
      </c>
      <c r="S10" s="7" t="s">
        <v>356</v>
      </c>
      <c r="T10" s="7" t="s">
        <v>389</v>
      </c>
      <c r="U10" t="s">
        <v>388</v>
      </c>
      <c r="V10" s="7" t="s">
        <v>359</v>
      </c>
    </row>
    <row r="11" spans="1:22">
      <c r="A11" s="9" t="s">
        <v>168</v>
      </c>
      <c r="B11" t="s">
        <v>168</v>
      </c>
      <c r="C11">
        <v>50</v>
      </c>
      <c r="D11" t="s">
        <v>91</v>
      </c>
      <c r="E11" s="28" t="s">
        <v>142</v>
      </c>
      <c r="F11" t="s">
        <v>168</v>
      </c>
      <c r="G11" t="s">
        <v>91</v>
      </c>
      <c r="H11">
        <v>1560</v>
      </c>
      <c r="I11" s="7" t="s">
        <v>393</v>
      </c>
      <c r="J11" s="7" t="s">
        <v>177</v>
      </c>
      <c r="K11" s="7" t="s">
        <v>177</v>
      </c>
      <c r="L11" s="7" t="s">
        <v>177</v>
      </c>
      <c r="M11" s="7" t="s">
        <v>177</v>
      </c>
      <c r="N11" s="7" t="s">
        <v>351</v>
      </c>
      <c r="O11" s="7" t="s">
        <v>359</v>
      </c>
      <c r="P11" t="s">
        <v>394</v>
      </c>
      <c r="Q11" s="7" t="s">
        <v>353</v>
      </c>
    </row>
    <row r="12" spans="1:22">
      <c r="A12" s="9" t="s">
        <v>169</v>
      </c>
      <c r="B12" t="s">
        <v>169</v>
      </c>
      <c r="C12">
        <v>30</v>
      </c>
      <c r="D12" t="s">
        <v>187</v>
      </c>
      <c r="E12" s="28" t="s">
        <v>158</v>
      </c>
      <c r="F12" t="s">
        <v>169</v>
      </c>
      <c r="G12" t="s">
        <v>187</v>
      </c>
      <c r="H12" t="s">
        <v>177</v>
      </c>
      <c r="I12" s="7" t="s">
        <v>351</v>
      </c>
      <c r="J12" s="7" t="s">
        <v>359</v>
      </c>
      <c r="K12" t="s">
        <v>396</v>
      </c>
      <c r="L12" s="7" t="s">
        <v>353</v>
      </c>
      <c r="M12" s="7">
        <v>1619</v>
      </c>
      <c r="N12" s="7" t="s">
        <v>356</v>
      </c>
      <c r="O12" s="7" t="s">
        <v>397</v>
      </c>
      <c r="P12" s="7" t="s">
        <v>358</v>
      </c>
      <c r="Q12" s="7" t="s">
        <v>359</v>
      </c>
    </row>
    <row r="13" spans="1:22">
      <c r="A13" s="9" t="s">
        <v>202</v>
      </c>
      <c r="B13" t="s">
        <v>180</v>
      </c>
      <c r="C13">
        <v>55</v>
      </c>
      <c r="D13" t="s">
        <v>101</v>
      </c>
      <c r="E13" s="28" t="s">
        <v>147</v>
      </c>
      <c r="F13" t="s">
        <v>202</v>
      </c>
      <c r="G13" t="s">
        <v>101</v>
      </c>
      <c r="H13">
        <v>1567</v>
      </c>
      <c r="I13" s="7" t="s">
        <v>382</v>
      </c>
      <c r="J13" s="7" t="s">
        <v>177</v>
      </c>
      <c r="K13" s="7" t="s">
        <v>358</v>
      </c>
      <c r="L13" s="7" t="s">
        <v>359</v>
      </c>
    </row>
    <row r="14" spans="1:22">
      <c r="A14" s="9" t="s">
        <v>26</v>
      </c>
      <c r="B14" t="s">
        <v>181</v>
      </c>
      <c r="C14">
        <v>10</v>
      </c>
      <c r="D14" t="s">
        <v>171</v>
      </c>
      <c r="E14" s="28" t="s">
        <v>162</v>
      </c>
      <c r="F14" t="s">
        <v>26</v>
      </c>
      <c r="G14" t="s">
        <v>171</v>
      </c>
      <c r="H14" t="s">
        <v>211</v>
      </c>
      <c r="I14" s="7" t="s">
        <v>351</v>
      </c>
      <c r="J14" s="7" t="s">
        <v>359</v>
      </c>
      <c r="K14" t="s">
        <v>365</v>
      </c>
      <c r="L14" s="7" t="s">
        <v>366</v>
      </c>
      <c r="M14" s="7" t="s">
        <v>177</v>
      </c>
      <c r="N14" s="7" t="s">
        <v>351</v>
      </c>
      <c r="O14" s="7" t="s">
        <v>359</v>
      </c>
      <c r="P14" s="7" t="s">
        <v>367</v>
      </c>
      <c r="Q14" s="7" t="s">
        <v>372</v>
      </c>
      <c r="R14" s="7">
        <v>1578</v>
      </c>
      <c r="S14" s="7" t="s">
        <v>351</v>
      </c>
      <c r="T14" s="7" t="s">
        <v>359</v>
      </c>
      <c r="U14" s="7" t="s">
        <v>368</v>
      </c>
      <c r="V14" s="7" t="s">
        <v>398</v>
      </c>
    </row>
    <row r="15" spans="1:22">
      <c r="A15" s="9" t="s">
        <v>203</v>
      </c>
      <c r="B15" t="s">
        <v>182</v>
      </c>
      <c r="C15">
        <v>45</v>
      </c>
      <c r="D15" t="s">
        <v>101</v>
      </c>
      <c r="E15" s="28" t="s">
        <v>147</v>
      </c>
      <c r="F15" t="s">
        <v>203</v>
      </c>
      <c r="G15" t="s">
        <v>101</v>
      </c>
      <c r="H15" t="s">
        <v>212</v>
      </c>
      <c r="I15" s="7" t="s">
        <v>351</v>
      </c>
      <c r="J15" s="7" t="s">
        <v>359</v>
      </c>
      <c r="K15" t="s">
        <v>171</v>
      </c>
      <c r="L15" s="7" t="s">
        <v>400</v>
      </c>
      <c r="M15">
        <v>1578</v>
      </c>
      <c r="N15" s="7" t="s">
        <v>351</v>
      </c>
      <c r="O15" s="7" t="s">
        <v>359</v>
      </c>
      <c r="P15" s="7" t="s">
        <v>368</v>
      </c>
      <c r="Q15" s="7" t="s">
        <v>399</v>
      </c>
    </row>
    <row r="16" spans="1:22">
      <c r="A16" s="9" t="s">
        <v>25</v>
      </c>
      <c r="B16" t="s">
        <v>170</v>
      </c>
      <c r="C16">
        <v>40</v>
      </c>
      <c r="D16" t="s">
        <v>171</v>
      </c>
      <c r="E16" s="28" t="s">
        <v>162</v>
      </c>
      <c r="F16" t="s">
        <v>25</v>
      </c>
      <c r="G16" t="s">
        <v>171</v>
      </c>
      <c r="H16" t="s">
        <v>177</v>
      </c>
      <c r="I16" s="7" t="s">
        <v>177</v>
      </c>
      <c r="J16" s="7" t="s">
        <v>177</v>
      </c>
      <c r="K16" s="7" t="s">
        <v>177</v>
      </c>
      <c r="L16" s="7" t="s">
        <v>177</v>
      </c>
      <c r="M16">
        <v>1578</v>
      </c>
      <c r="N16" s="7" t="s">
        <v>351</v>
      </c>
      <c r="O16" s="7" t="s">
        <v>359</v>
      </c>
      <c r="P16" s="7" t="s">
        <v>368</v>
      </c>
      <c r="Q16" s="7" t="s">
        <v>399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354F2-BDF0-45BF-8D5D-8BBFE2B467B8}">
  <dimension ref="A1:D16"/>
  <sheetViews>
    <sheetView workbookViewId="0">
      <selection sqref="A1:D16"/>
    </sheetView>
  </sheetViews>
  <sheetFormatPr defaultRowHeight="15"/>
  <cols>
    <col min="1" max="1" width="23" bestFit="1" customWidth="1"/>
    <col min="2" max="2" width="22.7109375" bestFit="1" customWidth="1"/>
    <col min="3" max="3" width="31.7109375" bestFit="1" customWidth="1"/>
    <col min="4" max="4" width="12.7109375" bestFit="1" customWidth="1"/>
  </cols>
  <sheetData>
    <row r="1" spans="1:4">
      <c r="A1" t="s">
        <v>173</v>
      </c>
      <c r="B1" t="s">
        <v>174</v>
      </c>
      <c r="C1" t="s">
        <v>175</v>
      </c>
      <c r="D1" t="s">
        <v>163</v>
      </c>
    </row>
    <row r="2" spans="1:4">
      <c r="A2" t="s">
        <v>164</v>
      </c>
      <c r="B2">
        <v>50</v>
      </c>
      <c r="C2" t="s">
        <v>176</v>
      </c>
      <c r="D2" t="s">
        <v>177</v>
      </c>
    </row>
    <row r="3" spans="1:4">
      <c r="A3" t="s">
        <v>165</v>
      </c>
      <c r="B3">
        <v>75</v>
      </c>
      <c r="C3" t="s">
        <v>183</v>
      </c>
      <c r="D3" t="s">
        <v>177</v>
      </c>
    </row>
    <row r="4" spans="1:4">
      <c r="A4" t="s">
        <v>166</v>
      </c>
      <c r="B4">
        <v>40</v>
      </c>
      <c r="C4" t="s">
        <v>184</v>
      </c>
      <c r="D4" t="s">
        <v>139</v>
      </c>
    </row>
    <row r="5" spans="1:4">
      <c r="A5" t="s">
        <v>178</v>
      </c>
      <c r="B5">
        <v>100</v>
      </c>
      <c r="C5" t="s">
        <v>176</v>
      </c>
      <c r="D5" t="s">
        <v>153</v>
      </c>
    </row>
    <row r="6" spans="1:4">
      <c r="A6" t="s">
        <v>179</v>
      </c>
      <c r="B6">
        <v>30</v>
      </c>
      <c r="C6" t="s">
        <v>171</v>
      </c>
      <c r="D6" t="s">
        <v>162</v>
      </c>
    </row>
    <row r="7" spans="1:4">
      <c r="A7" t="s">
        <v>9</v>
      </c>
      <c r="B7">
        <v>60</v>
      </c>
      <c r="C7" t="s">
        <v>172</v>
      </c>
      <c r="D7" t="s">
        <v>154</v>
      </c>
    </row>
    <row r="8" spans="1:4">
      <c r="A8" t="s">
        <v>1</v>
      </c>
      <c r="B8">
        <v>50</v>
      </c>
      <c r="C8" t="s">
        <v>89</v>
      </c>
      <c r="D8" t="s">
        <v>128</v>
      </c>
    </row>
    <row r="9" spans="1:4">
      <c r="A9" t="s">
        <v>167</v>
      </c>
      <c r="B9">
        <v>50</v>
      </c>
      <c r="C9" t="s">
        <v>185</v>
      </c>
      <c r="D9" t="s">
        <v>161</v>
      </c>
    </row>
    <row r="10" spans="1:4">
      <c r="A10" t="s">
        <v>22</v>
      </c>
      <c r="B10">
        <v>50</v>
      </c>
      <c r="C10" t="s">
        <v>186</v>
      </c>
      <c r="D10" t="s">
        <v>156</v>
      </c>
    </row>
    <row r="11" spans="1:4">
      <c r="A11" t="s">
        <v>168</v>
      </c>
      <c r="B11">
        <v>50</v>
      </c>
      <c r="C11" t="s">
        <v>91</v>
      </c>
      <c r="D11" t="s">
        <v>142</v>
      </c>
    </row>
    <row r="12" spans="1:4">
      <c r="A12" t="s">
        <v>169</v>
      </c>
      <c r="B12">
        <v>30</v>
      </c>
      <c r="C12" t="s">
        <v>187</v>
      </c>
      <c r="D12" t="s">
        <v>158</v>
      </c>
    </row>
    <row r="13" spans="1:4">
      <c r="A13" t="s">
        <v>180</v>
      </c>
      <c r="B13">
        <v>55</v>
      </c>
      <c r="C13" t="s">
        <v>101</v>
      </c>
      <c r="D13" t="s">
        <v>147</v>
      </c>
    </row>
    <row r="14" spans="1:4">
      <c r="A14" t="s">
        <v>181</v>
      </c>
      <c r="B14">
        <v>10</v>
      </c>
      <c r="C14" t="s">
        <v>171</v>
      </c>
      <c r="D14" t="s">
        <v>162</v>
      </c>
    </row>
    <row r="15" spans="1:4">
      <c r="A15" t="s">
        <v>182</v>
      </c>
      <c r="B15">
        <v>45</v>
      </c>
      <c r="C15" t="s">
        <v>101</v>
      </c>
      <c r="D15" t="s">
        <v>147</v>
      </c>
    </row>
    <row r="16" spans="1:4">
      <c r="A16" t="s">
        <v>170</v>
      </c>
      <c r="B16">
        <v>40</v>
      </c>
      <c r="C16" t="s">
        <v>171</v>
      </c>
      <c r="D16" t="s">
        <v>162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B039-A451-4AAA-8F11-D70B2FA2FC26}">
  <dimension ref="A1:D11"/>
  <sheetViews>
    <sheetView workbookViewId="0">
      <selection activeCell="A9" sqref="A9"/>
    </sheetView>
  </sheetViews>
  <sheetFormatPr defaultRowHeight="15"/>
  <cols>
    <col min="1" max="1" width="24" bestFit="1" customWidth="1"/>
    <col min="2" max="2" width="11.140625" bestFit="1" customWidth="1"/>
  </cols>
  <sheetData>
    <row r="1" spans="1:4">
      <c r="A1" t="s">
        <v>188</v>
      </c>
      <c r="B1" t="s">
        <v>190</v>
      </c>
      <c r="C1" t="s">
        <v>189</v>
      </c>
    </row>
    <row r="2" spans="1:4">
      <c r="B2" t="s">
        <v>191</v>
      </c>
      <c r="D2" t="s">
        <v>192</v>
      </c>
    </row>
    <row r="3" spans="1:4">
      <c r="A3" t="s">
        <v>193</v>
      </c>
      <c r="B3">
        <v>1500</v>
      </c>
    </row>
    <row r="4" spans="1:4">
      <c r="A4" t="s">
        <v>9</v>
      </c>
      <c r="B4">
        <v>200</v>
      </c>
      <c r="C4">
        <v>3025</v>
      </c>
      <c r="D4">
        <v>500</v>
      </c>
    </row>
    <row r="5" spans="1:4">
      <c r="A5" t="s">
        <v>1</v>
      </c>
      <c r="B5">
        <v>200</v>
      </c>
      <c r="C5">
        <v>1100</v>
      </c>
      <c r="D5">
        <v>260</v>
      </c>
    </row>
    <row r="6" spans="1:4">
      <c r="A6" t="s">
        <v>167</v>
      </c>
      <c r="B6">
        <v>250</v>
      </c>
      <c r="C6">
        <v>330</v>
      </c>
      <c r="D6">
        <v>80</v>
      </c>
    </row>
    <row r="7" spans="1:4">
      <c r="A7" t="s">
        <v>22</v>
      </c>
      <c r="B7">
        <v>400</v>
      </c>
    </row>
    <row r="8" spans="1:4">
      <c r="A8" t="s">
        <v>168</v>
      </c>
      <c r="B8">
        <v>60</v>
      </c>
      <c r="C8">
        <v>1650</v>
      </c>
      <c r="D8">
        <v>300</v>
      </c>
    </row>
    <row r="9" spans="1:4">
      <c r="A9" t="s">
        <v>169</v>
      </c>
      <c r="B9">
        <v>40</v>
      </c>
    </row>
    <row r="10" spans="1:4">
      <c r="A10" t="s">
        <v>194</v>
      </c>
      <c r="B10">
        <v>400</v>
      </c>
      <c r="C10">
        <v>3300</v>
      </c>
      <c r="D10">
        <v>500</v>
      </c>
    </row>
    <row r="11" spans="1:4">
      <c r="A11" t="s">
        <v>195</v>
      </c>
      <c r="B11">
        <v>3050</v>
      </c>
      <c r="C11">
        <v>9405</v>
      </c>
      <c r="D11">
        <v>1640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15E9-BF1B-4B77-8192-39C01EABE380}">
  <dimension ref="A1:C5"/>
  <sheetViews>
    <sheetView workbookViewId="0">
      <selection activeCell="C4" sqref="C4"/>
    </sheetView>
  </sheetViews>
  <sheetFormatPr defaultRowHeight="15"/>
  <cols>
    <col min="1" max="1" width="10.7109375" bestFit="1" customWidth="1"/>
    <col min="2" max="2" width="39.140625" bestFit="1" customWidth="1"/>
    <col min="3" max="3" width="79.7109375" bestFit="1" customWidth="1"/>
  </cols>
  <sheetData>
    <row r="1" spans="1:3" s="6" customFormat="1">
      <c r="A1" s="6" t="s">
        <v>401</v>
      </c>
      <c r="B1" s="6" t="s">
        <v>402</v>
      </c>
      <c r="C1" s="6" t="s">
        <v>403</v>
      </c>
    </row>
    <row r="2" spans="1:3" ht="45">
      <c r="A2" s="29" t="s">
        <v>404</v>
      </c>
      <c r="B2" s="29" t="s">
        <v>408</v>
      </c>
      <c r="C2" s="37" t="s">
        <v>410</v>
      </c>
    </row>
    <row r="3" spans="1:3" ht="45">
      <c r="A3" s="29" t="s">
        <v>405</v>
      </c>
      <c r="B3" s="29" t="s">
        <v>408</v>
      </c>
      <c r="C3" s="37" t="s">
        <v>411</v>
      </c>
    </row>
    <row r="4" spans="1:3" ht="45">
      <c r="A4" s="29" t="s">
        <v>406</v>
      </c>
      <c r="B4" s="29" t="s">
        <v>409</v>
      </c>
      <c r="C4" s="37" t="s">
        <v>412</v>
      </c>
    </row>
    <row r="5" spans="1:3" ht="30">
      <c r="A5" s="29" t="s">
        <v>407</v>
      </c>
      <c r="B5" s="29" t="s">
        <v>384</v>
      </c>
      <c r="C5" s="37" t="s">
        <v>413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F6D9-6C69-4D9A-B2B5-E5CC22D89650}">
  <dimension ref="A1:B11"/>
  <sheetViews>
    <sheetView workbookViewId="0"/>
  </sheetViews>
  <sheetFormatPr defaultRowHeight="15"/>
  <cols>
    <col min="1" max="1" width="13.140625" bestFit="1" customWidth="1"/>
    <col min="2" max="2" width="16.85546875" customWidth="1"/>
  </cols>
  <sheetData>
    <row r="1" spans="1:2" ht="45">
      <c r="A1" s="20" t="s">
        <v>414</v>
      </c>
      <c r="B1" s="20" t="s">
        <v>415</v>
      </c>
    </row>
    <row r="2" spans="1:2">
      <c r="A2" s="7" t="s">
        <v>201</v>
      </c>
      <c r="B2" s="12">
        <v>1</v>
      </c>
    </row>
    <row r="3" spans="1:2">
      <c r="A3" s="7" t="s">
        <v>9</v>
      </c>
      <c r="B3" s="12">
        <v>2</v>
      </c>
    </row>
    <row r="4" spans="1:2">
      <c r="A4" s="7" t="s">
        <v>1</v>
      </c>
      <c r="B4" s="12">
        <v>2</v>
      </c>
    </row>
    <row r="5" spans="1:2">
      <c r="A5" s="7" t="s">
        <v>167</v>
      </c>
      <c r="B5" s="11" t="s">
        <v>416</v>
      </c>
    </row>
    <row r="6" spans="1:2">
      <c r="A6" s="7" t="s">
        <v>22</v>
      </c>
      <c r="B6" s="11">
        <v>2</v>
      </c>
    </row>
    <row r="7" spans="1:2">
      <c r="A7" s="7" t="s">
        <v>168</v>
      </c>
      <c r="B7" s="11">
        <v>7</v>
      </c>
    </row>
    <row r="8" spans="1:2">
      <c r="A8" s="7" t="s">
        <v>169</v>
      </c>
      <c r="B8" s="11">
        <v>3</v>
      </c>
    </row>
    <row r="9" spans="1:2">
      <c r="A9" s="7" t="s">
        <v>26</v>
      </c>
      <c r="B9" s="11">
        <v>1</v>
      </c>
    </row>
    <row r="10" spans="1:2">
      <c r="A10" s="7" t="s">
        <v>203</v>
      </c>
      <c r="B10" s="11">
        <v>2</v>
      </c>
    </row>
    <row r="11" spans="1:2">
      <c r="A11" s="7" t="s">
        <v>195</v>
      </c>
      <c r="B11" s="11">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SuperConsolidado</vt:lpstr>
      <vt:lpstr>Vilas e Povoados</vt:lpstr>
      <vt:lpstr>Donatarios (Biografico)</vt:lpstr>
      <vt:lpstr>ConsolidadoAV07</vt:lpstr>
      <vt:lpstr>AV2007T1</vt:lpstr>
      <vt:lpstr>AV2007T2</vt:lpstr>
      <vt:lpstr>AV2007T3</vt:lpstr>
      <vt:lpstr>AV2007T4</vt:lpstr>
      <vt:lpstr>AV2007T6</vt:lpstr>
      <vt:lpstr>AV2007T7</vt:lpstr>
      <vt:lpstr>AV2007T8</vt:lpstr>
      <vt:lpstr>ConsolidadoC13</vt:lpstr>
      <vt:lpstr>C2013T1</vt:lpstr>
      <vt:lpstr>C2013T2</vt:lpstr>
      <vt:lpstr>C2013T3</vt:lpstr>
      <vt:lpstr>C2013T4</vt:lpstr>
      <vt:lpstr>C2013T5</vt:lpstr>
      <vt:lpstr>C2013T6</vt:lpstr>
      <vt:lpstr>C2013T7</vt:lpstr>
      <vt:lpstr>C2013T8</vt:lpstr>
      <vt:lpstr>C2013T9</vt:lpstr>
      <vt:lpstr>C2013T10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Alejandro Lillo Bustos</dc:creator>
  <cp:lastModifiedBy>Nicolas Lillo</cp:lastModifiedBy>
  <dcterms:created xsi:type="dcterms:W3CDTF">2019-08-06T18:34:28Z</dcterms:created>
  <dcterms:modified xsi:type="dcterms:W3CDTF">2021-02-12T19:25:05Z</dcterms:modified>
</cp:coreProperties>
</file>