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ajit_\Documents\Generation Aus-Data Analytics\Module Assessments\"/>
    </mc:Choice>
  </mc:AlternateContent>
  <xr:revisionPtr revIDLastSave="0" documentId="13_ncr:1_{388C935F-76CA-4926-B2EE-98F11745E4E7}" xr6:coauthVersionLast="47" xr6:coauthVersionMax="47" xr10:uidLastSave="{00000000-0000-0000-0000-000000000000}"/>
  <bookViews>
    <workbookView xWindow="-110" yWindow="-110" windowWidth="25820" windowHeight="13900" activeTab="4" xr2:uid="{00000000-000D-0000-FFFF-FFFF00000000}"/>
  </bookViews>
  <sheets>
    <sheet name="Employee Data" sheetId="1" r:id="rId1"/>
    <sheet name="Training Programme Data" sheetId="2" r:id="rId2"/>
    <sheet name="Summary" sheetId="3" r:id="rId3"/>
    <sheet name="Pivot Summary" sheetId="4" r:id="rId4"/>
    <sheet name="Dashboard" sheetId="6" r:id="rId5"/>
  </sheets>
  <definedNames>
    <definedName name="_xlnm._FilterDatabase" localSheetId="0" hidden="1">'Employee Data'!$A$1:$N$75</definedName>
    <definedName name="Slicer_Department">#N/A</definedName>
  </definedNames>
  <calcPr calcId="191029"/>
  <pivotCaches>
    <pivotCache cacheId="1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E3" i="3"/>
  <c r="E4" i="3"/>
  <c r="E5" i="3"/>
  <c r="E6" i="3"/>
  <c r="D2" i="3"/>
  <c r="D3" i="3"/>
  <c r="D4" i="3"/>
  <c r="D5" i="3"/>
  <c r="D6" i="3"/>
  <c r="C2" i="3"/>
  <c r="C3" i="3"/>
  <c r="C4" i="3"/>
  <c r="C5" i="3"/>
  <c r="C6"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J2" i="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61" i="1"/>
  <c r="L61" i="1" s="1"/>
  <c r="J62" i="1"/>
  <c r="L62" i="1" s="1"/>
  <c r="J63" i="1"/>
  <c r="L63" i="1" s="1"/>
  <c r="J64" i="1"/>
  <c r="L64" i="1" s="1"/>
  <c r="J65" i="1"/>
  <c r="L65" i="1" s="1"/>
  <c r="J66" i="1"/>
  <c r="L66" i="1" s="1"/>
  <c r="J67" i="1"/>
  <c r="L67" i="1" s="1"/>
  <c r="J68" i="1"/>
  <c r="L68" i="1" s="1"/>
  <c r="J69" i="1"/>
  <c r="L69" i="1" s="1"/>
  <c r="J70" i="1"/>
  <c r="L70" i="1" s="1"/>
  <c r="J71" i="1"/>
  <c r="L71" i="1" s="1"/>
  <c r="J72" i="1"/>
  <c r="L72" i="1" s="1"/>
  <c r="J73" i="1"/>
  <c r="L73" i="1" s="1"/>
  <c r="J74" i="1"/>
  <c r="L74" i="1" s="1"/>
  <c r="J75" i="1"/>
  <c r="L75" i="1" s="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alcChain>
</file>

<file path=xl/sharedStrings.xml><?xml version="1.0" encoding="utf-8"?>
<sst xmlns="http://schemas.openxmlformats.org/spreadsheetml/2006/main" count="454" uniqueCount="204">
  <si>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</si>
  <si>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</si>
  <si>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</si>
  <si>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</si>
  <si>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</si>
  <si>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</si>
  <si>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</si>
  <si>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</si>
  <si>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</si>
  <si>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</si>
  <si>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</si>
  <si>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</si>
  <si>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</si>
  <si>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</si>
  <si>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</si>
  <si>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</si>
  <si>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</si>
  <si>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</si>
  <si>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</si>
  <si>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</si>
  <si>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</si>
  <si>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</si>
  <si>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</si>
  <si>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</si>
  <si>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</si>
  <si>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</si>
  <si>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</si>
  <si>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</si>
  <si>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</si>
  <si>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</si>
  <si>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</si>
  <si>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</si>
  <si>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</si>
  <si>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</si>
  <si>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</si>
  <si>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</si>
  <si>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</si>
  <si>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</si>
  <si>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</si>
  <si>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</si>
  <si>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</si>
  <si>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</si>
  <si>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</si>
  <si>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</si>
  <si>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</si>
  <si>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</si>
  <si>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</si>
  <si>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</si>
  <si>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</si>
  <si>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</si>
  <si>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</si>
  <si>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</si>
  <si>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</si>
  <si>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</si>
  <si>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</si>
  <si>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</si>
  <si>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</si>
  <si>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</si>
  <si>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</si>
  <si>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</si>
  <si>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</si>
  <si>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</si>
  <si>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</si>
  <si>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</si>
  <si>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</si>
  <si>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</si>
  <si>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</si>
  <si>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</si>
  <si>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</si>
  <si>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</si>
  <si>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</si>
  <si>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</si>
  <si>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</si>
  <si>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</si>
  <si>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</si>
  <si>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</si>
  <si>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</si>
  <si>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</si>
  <si>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</si>
  <si>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</si>
  <si>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</si>
  <si>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</si>
  <si>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</si>
  <si>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</si>
  <si>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</si>
  <si>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</si>
  <si>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</si>
  <si>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</si>
  <si>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</si>
  <si>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</si>
  <si>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</si>
  <si>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</si>
  <si>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</si>
  <si>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</si>
  <si>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</si>
  <si>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</si>
  <si>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</si>
  <si>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</si>
  <si>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</si>
  <si>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</si>
  <si>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</si>
  <si>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</si>
  <si>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</si>
  <si>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</si>
  <si>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</si>
  <si>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</si>
  <si>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</si>
  <si>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</si>
  <si>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</si>
  <si>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</si>
  <si>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</si>
  <si>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</si>
  <si>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</si>
  <si>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</si>
  <si>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</si>
  <si>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</si>
  <si>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</si>
  <si>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</si>
  <si>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</si>
  <si>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</si>
  <si>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</si>
  <si>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</si>
  <si>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</si>
  <si>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</si>
  <si>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</si>
  <si>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</si>
  <si>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</si>
  <si>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</si>
  <si>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</si>
  <si>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</si>
  <si>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</si>
  <si>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</si>
  <si>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</si>
  <si>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</si>
  <si>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</si>
  <si>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</si>
  <si>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</si>
  <si>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</si>
  <si>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</si>
  <si>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</si>
  <si>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</si>
  <si>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</si>
  <si>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</si>
  <si>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</si>
  <si>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</si>
  <si>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</si>
  <si>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</si>
  <si>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</si>
  <si>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</si>
  <si>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</si>
  <si>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HR</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</si>
  <si>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</si>
  <si>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</si>
  <si>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</si>
  <si>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</si>
  <si>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</si>
  <si>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</si>
  <si>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</si>
  <si>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</si>
  <si>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</si>
  <si>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</si>
  <si>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</si>
  <si>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</si>
  <si>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</si>
  <si>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</si>
  <si>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</si>
  <si>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</si>
  <si>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</si>
  <si>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</si>
  <si>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</si>
  <si>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</si>
  <si>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</si>
  <si>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</si>
  <si>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</si>
  <si>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</si>
  <si>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</si>
  <si>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</si>
  <si>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</si>
  <si>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</si>
  <si>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</si>
  <si>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</si>
  <si>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Employee 50</t>
  </si>
  <si>
    <t>Employee 52</t>
  </si>
  <si>
    <t>Employee 61</t>
  </si>
  <si>
    <t>Employee 64</t>
  </si>
  <si>
    <t>Employee 67</t>
  </si>
  <si>
    <t>DEVELOPMENT</t>
  </si>
  <si>
    <t>FINANCE</t>
  </si>
  <si>
    <t>IT SUPPORT</t>
  </si>
  <si>
    <t>MARKETING</t>
  </si>
  <si>
    <t>Training Cost (£)</t>
  </si>
  <si>
    <t>Training Category</t>
  </si>
  <si>
    <t>Total Compensation (£)</t>
  </si>
  <si>
    <t>Performance Category</t>
  </si>
  <si>
    <t>Total Employees</t>
  </si>
  <si>
    <t>Average Salary (£)</t>
  </si>
  <si>
    <t>Average Performance Rating</t>
  </si>
  <si>
    <t>Row Labels</t>
  </si>
  <si>
    <t>Grand Total</t>
  </si>
  <si>
    <t>Average of Total Compensation (£)</t>
  </si>
  <si>
    <t>Count of Training Category</t>
  </si>
  <si>
    <t>GenTech HR Dashboard</t>
  </si>
  <si>
    <t>Average of Salary (£)</t>
  </si>
  <si>
    <t>Average of Years with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</si>
</sst>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1"/>
      <name val="Arial"/>
      <family val="2"/>
    </font>
    <font>
      <sz val="16"/>
      <color theme="1"/>
      <name val="Arial"/>
      <family val="2"/>
    </font>
  </fonts>
  <fills count="3">
    <fill>
      <patternFill patternType="none"/>
    </fill>
    <fill>
      <patternFill patternType="gray125"/>
    </fill>
    <fill>
      <patternFill patternType="solid">
        <fgColor theme="6"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0" xfId="0" applyFont="1" applyAlignment="1">
      <alignment horizontal="center" vertical="top"/>
    </xf>
    <xf numFmtId="0" fontId="1" fillId="0" borderId="1" xfId="0" applyFont="1" applyBorder="1" applyAlignment="1">
      <alignment horizontal="center" vertical="top"/>
    </xf>
    <xf numFmtId="0" fontId="0" fillId="0" borderId="0" xfId="0" applyNumberFormat="1"/>
    <xf numFmtId="0" fontId="2" fillId="0" borderId="0" xfId="0" applyFont="1"/>
    <xf numFmtId="2" fontId="0" fillId="0" borderId="0" xfId="0" applyNumberFormat="1"/>
    <xf numFmtId="0" fontId="0" fillId="0" borderId="0" xfId="0" pivotButton="1"/>
    <xf numFmtId="0" fontId="0" fillId="0" borderId="0" xfId="0" applyAlignment="1">
      <alignment horizontal="left"/>
    </xf>
    <xf numFmtId="0" fontId="3" fillId="2" borderId="0" xfId="0" applyFont="1" applyFill="1" applyAlignment="1">
      <alignment horizontal="center"/>
    </xf>
  </cellXfs>
  <cellStyles count="1">
    <cellStyle name="Normal" xfId="0" builtinId="0"/>
  </cellStyles>
  <dxfs count="6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- 10 - End of Module Assessment - Learner Dataset.xlsx]Pivot Summary!Average Total Compensation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Average</a:t>
            </a:r>
            <a:r>
              <a:rPr lang="en-US" baseline="0">
                <a:solidFill>
                  <a:schemeClr val="tx1"/>
                </a:solidFill>
              </a:rPr>
              <a:t> Salaries across Departments</a:t>
            </a:r>
            <a:endParaRPr lang="en-US">
              <a:solidFill>
                <a:schemeClr val="tx1"/>
              </a:solidFill>
            </a:endParaRP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Summary'!$A$2:$A$7</c:f>
              <c:strCache>
                <c:ptCount val="5"/>
                <c:pt idx="0">
                  <c:v>DEVELOPMENT</c:v>
                </c:pt>
                <c:pt idx="1">
                  <c:v>FINANCE</c:v>
                </c:pt>
                <c:pt idx="2">
                  <c:v>HR</c:v>
                </c:pt>
                <c:pt idx="3">
                  <c:v>IT SUPPORT</c:v>
                </c:pt>
                <c:pt idx="4">
                  <c:v>MARKETING</c:v>
                </c:pt>
              </c:strCache>
            </c:strRef>
          </c:cat>
          <c:val>
            <c:numRef>
              <c:f>'Pivot Summary'!$B$2:$B$7</c:f>
              <c:numCache>
                <c:formatCode>0.00</c:formatCode>
                <c:ptCount val="5"/>
                <c:pt idx="0">
                  <c:v>41542.105263157893</c:v>
                </c:pt>
                <c:pt idx="1">
                  <c:v>47433.333333333336</c:v>
                </c:pt>
                <c:pt idx="2">
                  <c:v>46433.333333333336</c:v>
                </c:pt>
                <c:pt idx="3">
                  <c:v>43900</c:v>
                </c:pt>
                <c:pt idx="4">
                  <c:v>48611.76470588235</c:v>
                </c:pt>
              </c:numCache>
            </c:numRef>
          </c:val>
          <c:extLst>
            <c:ext xmlns:c16="http://schemas.microsoft.com/office/drawing/2014/chart" uri="{C3380CC4-5D6E-409C-BE32-E72D297353CC}">
              <c16:uniqueId val="{00000001-2159-4E69-A8A8-119377256059}"/>
            </c:ext>
          </c:extLst>
        </c:ser>
        <c:dLbls>
          <c:dLblPos val="outEnd"/>
          <c:showLegendKey val="0"/>
          <c:showVal val="1"/>
          <c:showCatName val="0"/>
          <c:showSerName val="0"/>
          <c:showPercent val="0"/>
          <c:showBubbleSize val="0"/>
        </c:dLbls>
        <c:gapWidth val="182"/>
        <c:axId val="633321848"/>
        <c:axId val="633322200"/>
      </c:barChart>
      <c:catAx>
        <c:axId val="633321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AU">
                    <a:solidFill>
                      <a:schemeClr val="tx1"/>
                    </a:solidFill>
                  </a:rPr>
                  <a:t>Department</a:t>
                </a:r>
              </a:p>
            </c:rich>
          </c:tx>
          <c:overlay val="0"/>
          <c:spPr>
            <a:solidFill>
              <a:schemeClr val="accent1">
                <a:lumMod val="40000"/>
                <a:lumOff val="60000"/>
              </a:schemeClr>
            </a:solid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22200"/>
        <c:crosses val="autoZero"/>
        <c:auto val="1"/>
        <c:lblAlgn val="ctr"/>
        <c:lblOffset val="100"/>
        <c:noMultiLvlLbl val="0"/>
      </c:catAx>
      <c:valAx>
        <c:axId val="633322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AU">
                    <a:solidFill>
                      <a:schemeClr val="tx1"/>
                    </a:solidFill>
                  </a:rPr>
                  <a:t>Salary</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21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- 10 - End of Module Assessment - Learner Dataset.xlsx]Pivot Summary!Training Category Count</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Count</a:t>
            </a:r>
            <a:r>
              <a:rPr lang="en-US" baseline="0">
                <a:solidFill>
                  <a:schemeClr val="tx1"/>
                </a:solidFill>
              </a:rPr>
              <a:t> of Employess by Training Category</a:t>
            </a:r>
            <a:endParaRPr lang="en-US">
              <a:solidFill>
                <a:schemeClr val="tx1"/>
              </a:solidFill>
            </a:endParaRP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Summary'!$J$1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Summary'!$I$2:$I$7</c:f>
              <c:strCache>
                <c:ptCount val="5"/>
                <c:pt idx="0">
                  <c:v>Leadership</c:v>
                </c:pt>
                <c:pt idx="1">
                  <c:v>Project Management</c:v>
                </c:pt>
                <c:pt idx="2">
                  <c:v>Teamwork</c:v>
                </c:pt>
                <c:pt idx="3">
                  <c:v>Technical</c:v>
                </c:pt>
                <c:pt idx="4">
                  <c:v>Technical Tools</c:v>
                </c:pt>
              </c:strCache>
            </c:strRef>
          </c:cat>
          <c:val>
            <c:numRef>
              <c:f>'Pivot Summary'!$J$2:$J$7</c:f>
              <c:numCache>
                <c:formatCode>0.00</c:formatCode>
                <c:ptCount val="5"/>
                <c:pt idx="0">
                  <c:v>17</c:v>
                </c:pt>
                <c:pt idx="1">
                  <c:v>18</c:v>
                </c:pt>
                <c:pt idx="2">
                  <c:v>2</c:v>
                </c:pt>
                <c:pt idx="3">
                  <c:v>17</c:v>
                </c:pt>
                <c:pt idx="4">
                  <c:v>20</c:v>
                </c:pt>
              </c:numCache>
            </c:numRef>
          </c:val>
          <c:extLst>
            <c:ext xmlns:c16="http://schemas.microsoft.com/office/drawing/2014/chart" uri="{C3380CC4-5D6E-409C-BE32-E72D297353CC}">
              <c16:uniqueId val="{00000001-6487-4E0C-8E84-EAF64908A9F1}"/>
            </c:ext>
          </c:extLst>
        </c:ser>
        <c:dLbls>
          <c:dLblPos val="outEnd"/>
          <c:showLegendKey val="0"/>
          <c:showVal val="1"/>
          <c:showCatName val="0"/>
          <c:showSerName val="0"/>
          <c:showPercent val="0"/>
          <c:showBubbleSize val="0"/>
        </c:dLbls>
        <c:gapWidth val="219"/>
        <c:overlap val="-27"/>
        <c:axId val="800387160"/>
        <c:axId val="800389624"/>
      </c:barChart>
      <c:catAx>
        <c:axId val="80038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AU">
                    <a:solidFill>
                      <a:schemeClr val="tx1"/>
                    </a:solidFill>
                  </a:rPr>
                  <a:t>Training Category</a:t>
                </a:r>
              </a:p>
            </c:rich>
          </c:tx>
          <c:layout>
            <c:manualLayout>
              <c:xMode val="edge"/>
              <c:yMode val="edge"/>
              <c:x val="0.34357262627352153"/>
              <c:y val="0.88844473735937191"/>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89624"/>
        <c:crosses val="autoZero"/>
        <c:auto val="1"/>
        <c:lblAlgn val="ctr"/>
        <c:lblOffset val="100"/>
        <c:noMultiLvlLbl val="0"/>
      </c:catAx>
      <c:valAx>
        <c:axId val="800389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Count</a:t>
                </a:r>
                <a:r>
                  <a:rPr lang="en-US" baseline="0">
                    <a:solidFill>
                      <a:schemeClr val="tx1"/>
                    </a:solidFill>
                  </a:rPr>
                  <a:t> of Employees</a:t>
                </a:r>
                <a:endParaRPr lang="en-US">
                  <a:solidFill>
                    <a:schemeClr val="tx1"/>
                  </a:solidFill>
                </a:endParaRPr>
              </a:p>
            </c:rich>
          </c:tx>
          <c:layout>
            <c:manualLayout>
              <c:xMode val="edge"/>
              <c:yMode val="edge"/>
              <c:x val="1.684717208182912E-2"/>
              <c:y val="0.31397689826216657"/>
            </c:manualLayout>
          </c:layout>
          <c:overlay val="0"/>
          <c:spPr>
            <a:solidFill>
              <a:schemeClr val="accent2">
                <a:lumMod val="60000"/>
                <a:lumOff val="40000"/>
              </a:schemeClr>
            </a:solid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87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- 10 - End of Module Assessment - Learner Dataset.xlsx]Pivot Summary!Role based average salary </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based on Roles</a:t>
            </a:r>
            <a:endParaRPr lang="en-US"/>
          </a:p>
        </c:rich>
      </c:tx>
      <c:overlay val="0"/>
      <c:spPr>
        <a:solidFill>
          <a:schemeClr val="accent3">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Summary'!$B$11</c:f>
              <c:strCache>
                <c:ptCount val="1"/>
                <c:pt idx="0">
                  <c:v>Total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Summary'!$A$12:$A$22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Summary'!$B$12:$B$22</c:f>
              <c:numCache>
                <c:formatCode>0.00</c:formatCode>
                <c:ptCount val="10"/>
                <c:pt idx="0">
                  <c:v>45000</c:v>
                </c:pt>
                <c:pt idx="1">
                  <c:v>51111.111111111109</c:v>
                </c:pt>
                <c:pt idx="2">
                  <c:v>56666.666666666664</c:v>
                </c:pt>
                <c:pt idx="3">
                  <c:v>40000</c:v>
                </c:pt>
                <c:pt idx="4">
                  <c:v>40833.333333333336</c:v>
                </c:pt>
                <c:pt idx="5">
                  <c:v>44000</c:v>
                </c:pt>
                <c:pt idx="6">
                  <c:v>51666.666666666664</c:v>
                </c:pt>
                <c:pt idx="7">
                  <c:v>41500</c:v>
                </c:pt>
                <c:pt idx="8">
                  <c:v>40000</c:v>
                </c:pt>
                <c:pt idx="9">
                  <c:v>42857.142857142855</c:v>
                </c:pt>
              </c:numCache>
            </c:numRef>
          </c:val>
          <c:extLst>
            <c:ext xmlns:c16="http://schemas.microsoft.com/office/drawing/2014/chart" uri="{C3380CC4-5D6E-409C-BE32-E72D297353CC}">
              <c16:uniqueId val="{00000000-8577-4BDC-B783-A8A8EBA44F92}"/>
            </c:ext>
          </c:extLst>
        </c:ser>
        <c:dLbls>
          <c:dLblPos val="ctr"/>
          <c:showLegendKey val="0"/>
          <c:showVal val="1"/>
          <c:showCatName val="0"/>
          <c:showSerName val="0"/>
          <c:showPercent val="0"/>
          <c:showBubbleSize val="0"/>
        </c:dLbls>
        <c:gapWidth val="150"/>
        <c:overlap val="100"/>
        <c:axId val="805675368"/>
        <c:axId val="805676072"/>
      </c:barChart>
      <c:catAx>
        <c:axId val="80567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AU">
                    <a:solidFill>
                      <a:schemeClr val="tx1"/>
                    </a:solidFill>
                  </a:rPr>
                  <a:t>Roles</a:t>
                </a:r>
              </a:p>
            </c:rich>
          </c:tx>
          <c:overlay val="0"/>
          <c:spPr>
            <a:solidFill>
              <a:schemeClr val="accent3">
                <a:lumMod val="40000"/>
                <a:lumOff val="6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76072"/>
        <c:crosses val="autoZero"/>
        <c:auto val="1"/>
        <c:lblAlgn val="ctr"/>
        <c:lblOffset val="100"/>
        <c:noMultiLvlLbl val="0"/>
      </c:catAx>
      <c:valAx>
        <c:axId val="805676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AU">
                    <a:solidFill>
                      <a:schemeClr val="tx1"/>
                    </a:solidFill>
                  </a:rPr>
                  <a:t>Salary</a:t>
                </a:r>
              </a:p>
            </c:rich>
          </c:tx>
          <c:layout>
            <c:manualLayout>
              <c:xMode val="edge"/>
              <c:yMode val="edge"/>
              <c:x val="1.6666666666666666E-2"/>
              <c:y val="0.30518336249635464"/>
            </c:manualLayout>
          </c:layout>
          <c:overlay val="0"/>
          <c:spPr>
            <a:solidFill>
              <a:schemeClr val="accent3">
                <a:lumMod val="40000"/>
                <a:lumOff val="60000"/>
              </a:schemeClr>
            </a:solid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7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- 10 - End of Module Assessment - Learner Dataset.xlsx]Pivot Summary!PivotTable5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Years based on Roles</a:t>
            </a:r>
          </a:p>
        </c:rich>
      </c:tx>
      <c:overlay val="0"/>
      <c:spPr>
        <a:solidFill>
          <a:schemeClr val="bg2">
            <a:lumMod val="9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Summary'!$J$11</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Summary'!$I$12:$I$22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Summary'!$J$12:$J$22</c:f>
              <c:numCache>
                <c:formatCode>0.00</c:formatCode>
                <c:ptCount val="10"/>
                <c:pt idx="0">
                  <c:v>4.7777777777777777</c:v>
                </c:pt>
                <c:pt idx="1">
                  <c:v>4.2222222222222223</c:v>
                </c:pt>
                <c:pt idx="2">
                  <c:v>3</c:v>
                </c:pt>
                <c:pt idx="3">
                  <c:v>3.625</c:v>
                </c:pt>
                <c:pt idx="4">
                  <c:v>4.833333333333333</c:v>
                </c:pt>
                <c:pt idx="5">
                  <c:v>5</c:v>
                </c:pt>
                <c:pt idx="6">
                  <c:v>4.4444444444444446</c:v>
                </c:pt>
                <c:pt idx="7">
                  <c:v>3.3</c:v>
                </c:pt>
                <c:pt idx="8">
                  <c:v>4.625</c:v>
                </c:pt>
                <c:pt idx="9">
                  <c:v>5.4285714285714288</c:v>
                </c:pt>
              </c:numCache>
            </c:numRef>
          </c:val>
          <c:extLst>
            <c:ext xmlns:c16="http://schemas.microsoft.com/office/drawing/2014/chart" uri="{C3380CC4-5D6E-409C-BE32-E72D297353CC}">
              <c16:uniqueId val="{00000000-E118-4A0C-95FB-514D2E4296F3}"/>
            </c:ext>
          </c:extLst>
        </c:ser>
        <c:dLbls>
          <c:dLblPos val="ctr"/>
          <c:showLegendKey val="0"/>
          <c:showVal val="1"/>
          <c:showCatName val="0"/>
          <c:showSerName val="0"/>
          <c:showPercent val="0"/>
          <c:showBubbleSize val="0"/>
        </c:dLbls>
        <c:gapWidth val="150"/>
        <c:overlap val="100"/>
        <c:axId val="805673608"/>
        <c:axId val="805674312"/>
      </c:barChart>
      <c:catAx>
        <c:axId val="805673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Roles</a:t>
                </a:r>
              </a:p>
            </c:rich>
          </c:tx>
          <c:overlay val="0"/>
          <c:spPr>
            <a:solidFill>
              <a:schemeClr val="bg2">
                <a:lumMod val="9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74312"/>
        <c:crosses val="autoZero"/>
        <c:auto val="1"/>
        <c:lblAlgn val="ctr"/>
        <c:lblOffset val="100"/>
        <c:noMultiLvlLbl val="0"/>
      </c:catAx>
      <c:valAx>
        <c:axId val="805674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aseline="0"/>
                  <a:t>Years</a:t>
                </a:r>
                <a:endParaRPr lang="en-AU"/>
              </a:p>
            </c:rich>
          </c:tx>
          <c:overlay val="0"/>
          <c:spPr>
            <a:solidFill>
              <a:schemeClr val="bg2">
                <a:lumMod val="9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7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279400</xdr:colOff>
      <xdr:row>3</xdr:row>
      <xdr:rowOff>0</xdr:rowOff>
    </xdr:from>
    <xdr:to>
      <xdr:col>14</xdr:col>
      <xdr:colOff>355600</xdr:colOff>
      <xdr:row>25</xdr:row>
      <xdr:rowOff>63500</xdr:rowOff>
    </xdr:to>
    <xdr:graphicFrame macro="">
      <xdr:nvGraphicFramePr>
        <xdr:cNvPr id="2" name="Chart 1">
          <a:extLst>
            <a:ext uri="{FF2B5EF4-FFF2-40B4-BE49-F238E27FC236}">
              <a16:creationId xmlns:a16="http://schemas.microsoft.com/office/drawing/2014/main" id="{8B5A1D14-D335-4EB3-8212-25A393350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406400</xdr:colOff>
      <xdr:row>3</xdr:row>
      <xdr:rowOff>0</xdr:rowOff>
    </xdr:from>
    <xdr:to>
      <xdr:col>23</xdr:col>
      <xdr:colOff>82550</xdr:colOff>
      <xdr:row>25</xdr:row>
      <xdr:rowOff>44450</xdr:rowOff>
    </xdr:to>
    <xdr:graphicFrame macro="">
      <xdr:nvGraphicFramePr>
        <xdr:cNvPr id="3" name="Chart 2">
          <a:extLst>
            <a:ext uri="{FF2B5EF4-FFF2-40B4-BE49-F238E27FC236}">
              <a16:creationId xmlns:a16="http://schemas.microsoft.com/office/drawing/2014/main" id="{09329DA1-DF8C-45EB-BEA3-B823ADAC3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12700</xdr:rowOff>
    </xdr:from>
    <xdr:to>
      <xdr:col>2</xdr:col>
      <xdr:colOff>234950</xdr:colOff>
      <xdr:row>16</xdr:row>
      <xdr:rowOff>142875</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8003A261-E926-A29A-44A0-6267A44A644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635000"/>
              <a:ext cx="145415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26</xdr:row>
      <xdr:rowOff>0</xdr:rowOff>
    </xdr:from>
    <xdr:to>
      <xdr:col>12</xdr:col>
      <xdr:colOff>552450</xdr:colOff>
      <xdr:row>46</xdr:row>
      <xdr:rowOff>165100</xdr:rowOff>
    </xdr:to>
    <xdr:graphicFrame macro="">
      <xdr:nvGraphicFramePr>
        <xdr:cNvPr id="5" name="Chart 4">
          <a:extLst>
            <a:ext uri="{FF2B5EF4-FFF2-40B4-BE49-F238E27FC236}">
              <a16:creationId xmlns:a16="http://schemas.microsoft.com/office/drawing/2014/main" id="{066345CB-FDDC-495F-B8DB-24E63DB8F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44450</xdr:colOff>
      <xdr:row>25</xdr:row>
      <xdr:rowOff>177800</xdr:rowOff>
    </xdr:from>
    <xdr:to>
      <xdr:col>21</xdr:col>
      <xdr:colOff>527050</xdr:colOff>
      <xdr:row>46</xdr:row>
      <xdr:rowOff>171450</xdr:rowOff>
    </xdr:to>
    <xdr:graphicFrame macro="">
      <xdr:nvGraphicFramePr>
        <xdr:cNvPr id="6" name="Chart 5">
          <a:extLst>
            <a:ext uri="{FF2B5EF4-FFF2-40B4-BE49-F238E27FC236}">
              <a16:creationId xmlns:a16="http://schemas.microsoft.com/office/drawing/2014/main" id="{BA33F78A-0323-44F2-9C47-08477F8B0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_" refreshedDate="45763.675678935186" createdVersion="8" refreshedVersion="8" minRefreshableVersion="3" recordCount="74" xr:uid="{1FFA3C5C-5DB7-4B8B-9DC5-F4E2498158A2}">
  <cacheSource type="worksheet">
    <worksheetSource name="Table1"/>
  </cacheSource>
  <cacheFields count="12">
    <cacheField name="Employee ID" numFmtId="0">
      <sharedItems/>
    </cacheField>
    <cacheField name="Name" numFmtId="0">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0">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acheField>
    <cacheField name="Performance Category" numFmtId="0">
      <sharedItems/>
    </cacheField>
    <cacheField name="Last Training Completed" numFmtId="0">
      <sharedItems/>
    </cacheField>
    <cacheField name="Training Cost (£)" numFmtId="0">
      <sharedItems containsSemiMixedTypes="0" containsString="0" containsNumber="1" containsInteger="1" minValue="500" maxValue="1000"/>
    </cacheField>
    <cacheField name="Training Category" numFmtId="0">
      <sharedItems count="5">
        <s v="Technical"/>
        <s v="Leadership"/>
        <s v="Technical Tools"/>
        <s v="Teamwork"/>
        <s v="Project Management"/>
      </sharedItems>
    </cacheField>
    <cacheField name="Total Compensation (£)" numFmtId="0">
      <sharedItems containsSemiMixedTypes="0" containsString="0" containsNumber="1" containsInteger="1" minValue="25500" maxValue="66000"/>
    </cacheField>
  </cacheFields>
  <extLst>
    <ext xmlns:x14="http://schemas.microsoft.com/office/spreadsheetml/2009/9/main" uri="{725AE2AE-9491-48be-B2B4-4EB974FC3084}">
      <x14:pivotCacheDefinition pivotCacheId="57320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E001"/>
    <s v="Employee 1"/>
    <x v="0"/>
    <x v="0"/>
    <n v="30000"/>
    <n v="3"/>
    <n v="3"/>
    <s v="Satisfactory"/>
    <s v="Data Analysis"/>
    <n v="500"/>
    <x v="0"/>
    <n v="30500"/>
  </r>
  <r>
    <s v="E002"/>
    <s v="Employee 2"/>
    <x v="1"/>
    <x v="1"/>
    <n v="45000"/>
    <n v="5"/>
    <n v="4"/>
    <s v="High Performer"/>
    <s v="Leadership Essentials"/>
    <n v="1000"/>
    <x v="1"/>
    <n v="46000"/>
  </r>
  <r>
    <s v="E003"/>
    <s v="Employee 3"/>
    <x v="0"/>
    <x v="2"/>
    <n v="45000"/>
    <n v="9"/>
    <n v="2"/>
    <s v="Needs Improvement"/>
    <s v="Advanced Excel"/>
    <n v="600"/>
    <x v="2"/>
    <n v="45600"/>
  </r>
  <r>
    <s v="E004"/>
    <s v="Employee 4"/>
    <x v="0"/>
    <x v="3"/>
    <n v="50000"/>
    <n v="2"/>
    <n v="3"/>
    <s v="Satisfactory"/>
    <s v="Data Analysis"/>
    <n v="500"/>
    <x v="0"/>
    <n v="50500"/>
  </r>
  <r>
    <s v="E005"/>
    <s v="Employee 5"/>
    <x v="2"/>
    <x v="4"/>
    <n v="35000"/>
    <n v="8"/>
    <n v="4"/>
    <s v="High Performer"/>
    <s v="Advanced Excel"/>
    <n v="600"/>
    <x v="2"/>
    <n v="35600"/>
  </r>
  <r>
    <s v="E007"/>
    <s v="Employee 7"/>
    <x v="0"/>
    <x v="5"/>
    <n v="25000"/>
    <n v="5"/>
    <n v="1"/>
    <s v="Needs Improvement"/>
    <s v="Leadership Essentials"/>
    <n v="1000"/>
    <x v="1"/>
    <n v="26000"/>
  </r>
  <r>
    <s v="E008"/>
    <s v="Employee 8"/>
    <x v="3"/>
    <x v="0"/>
    <n v="50000"/>
    <n v="7"/>
    <n v="5"/>
    <s v="High Performer"/>
    <s v="Data Analysis"/>
    <n v="500"/>
    <x v="0"/>
    <n v="50500"/>
  </r>
  <r>
    <s v="E009"/>
    <s v="Employee 9"/>
    <x v="4"/>
    <x v="6"/>
    <n v="40000"/>
    <n v="8"/>
    <n v="3"/>
    <s v="Satisfactory"/>
    <s v="Team Building"/>
    <n v="700"/>
    <x v="3"/>
    <n v="40700"/>
  </r>
  <r>
    <s v="E010"/>
    <s v="Employee 10"/>
    <x v="1"/>
    <x v="5"/>
    <n v="25000"/>
    <n v="1"/>
    <n v="2"/>
    <s v="Needs Improvement"/>
    <s v="Agile Project Management"/>
    <n v="800"/>
    <x v="4"/>
    <n v="25800"/>
  </r>
  <r>
    <s v="E011"/>
    <s v="Employee 11"/>
    <x v="2"/>
    <x v="1"/>
    <n v="55000"/>
    <n v="6"/>
    <n v="3"/>
    <s v="Satisfactory"/>
    <s v="Advanced Excel"/>
    <n v="600"/>
    <x v="2"/>
    <n v="55600"/>
  </r>
  <r>
    <s v="E012"/>
    <s v="Employee 12"/>
    <x v="1"/>
    <x v="5"/>
    <n v="65000"/>
    <n v="1"/>
    <n v="5"/>
    <s v="High Performer"/>
    <s v="Agile Project Management"/>
    <n v="800"/>
    <x v="4"/>
    <n v="65800"/>
  </r>
  <r>
    <s v="E013"/>
    <s v="Employee 13"/>
    <x v="4"/>
    <x v="7"/>
    <n v="40000"/>
    <n v="2"/>
    <n v="3"/>
    <s v="Satisfactory"/>
    <s v="Data Analysis"/>
    <n v="500"/>
    <x v="0"/>
    <n v="40500"/>
  </r>
  <r>
    <s v="E014"/>
    <s v="Employee 14"/>
    <x v="4"/>
    <x v="0"/>
    <n v="40000"/>
    <n v="1"/>
    <n v="2"/>
    <s v="Needs Improvement"/>
    <s v="Advanced Excel"/>
    <n v="600"/>
    <x v="2"/>
    <n v="40600"/>
  </r>
  <r>
    <s v="E015"/>
    <s v="Employee 15"/>
    <x v="4"/>
    <x v="1"/>
    <n v="50000"/>
    <n v="5"/>
    <n v="2"/>
    <s v="Needs Improvement"/>
    <s v="Leadership Essentials"/>
    <n v="1000"/>
    <x v="1"/>
    <n v="51000"/>
  </r>
  <r>
    <s v="E016"/>
    <s v="Employee 15"/>
    <x v="1"/>
    <x v="5"/>
    <n v="35000"/>
    <n v="9"/>
    <n v="2"/>
    <s v="Needs Improvement"/>
    <s v="Agile Project Management"/>
    <n v="800"/>
    <x v="4"/>
    <n v="35800"/>
  </r>
  <r>
    <s v="E017"/>
    <s v="Employee 17"/>
    <x v="4"/>
    <x v="6"/>
    <n v="50000"/>
    <n v="6"/>
    <n v="1"/>
    <s v="Needs Improvement"/>
    <s v="Data Analysis"/>
    <n v="500"/>
    <x v="0"/>
    <n v="50500"/>
  </r>
  <r>
    <s v="E018"/>
    <s v="Employee 18"/>
    <x v="1"/>
    <x v="3"/>
    <n v="55000"/>
    <n v="1"/>
    <n v="1"/>
    <s v="Needs Improvement"/>
    <s v="Team Building"/>
    <n v="700"/>
    <x v="3"/>
    <n v="55700"/>
  </r>
  <r>
    <s v="E019"/>
    <s v="Employee 19"/>
    <x v="4"/>
    <x v="8"/>
    <n v="35000"/>
    <n v="1"/>
    <n v="1"/>
    <s v="Needs Improvement"/>
    <s v="Advanced Excel"/>
    <n v="600"/>
    <x v="2"/>
    <n v="35600"/>
  </r>
  <r>
    <s v="E020"/>
    <s v="Employee 20"/>
    <x v="3"/>
    <x v="1"/>
    <n v="55000"/>
    <n v="2"/>
    <n v="1"/>
    <s v="Needs Improvement"/>
    <s v="Agile Project Management"/>
    <n v="800"/>
    <x v="4"/>
    <n v="55800"/>
  </r>
  <r>
    <s v="E021"/>
    <s v="Employee 21"/>
    <x v="4"/>
    <x v="9"/>
    <n v="35000"/>
    <n v="9"/>
    <n v="2"/>
    <s v="Needs Improvement"/>
    <s v="Agile Project Management"/>
    <n v="800"/>
    <x v="4"/>
    <n v="35800"/>
  </r>
  <r>
    <s v="E022"/>
    <s v="Employee 22"/>
    <x v="1"/>
    <x v="4"/>
    <n v="30000"/>
    <n v="3"/>
    <n v="3"/>
    <s v="Satisfactory"/>
    <s v="Leadership Essentials"/>
    <n v="1000"/>
    <x v="1"/>
    <n v="31000"/>
  </r>
  <r>
    <s v="E023"/>
    <s v="Employee 23"/>
    <x v="0"/>
    <x v="5"/>
    <n v="40000"/>
    <n v="1"/>
    <n v="1"/>
    <s v="Needs Improvement"/>
    <s v="Leadership Essentials"/>
    <n v="1000"/>
    <x v="1"/>
    <n v="41000"/>
  </r>
  <r>
    <s v="E024"/>
    <s v="Employee 24"/>
    <x v="4"/>
    <x v="9"/>
    <n v="60000"/>
    <n v="5"/>
    <n v="2"/>
    <s v="Needs Improvement"/>
    <s v="Data Analysis"/>
    <n v="500"/>
    <x v="0"/>
    <n v="60500"/>
  </r>
  <r>
    <s v="E025"/>
    <s v="Employee 25"/>
    <x v="0"/>
    <x v="3"/>
    <n v="65000"/>
    <n v="7"/>
    <n v="4"/>
    <s v="High Performer"/>
    <s v="Agile Project Management"/>
    <n v="800"/>
    <x v="4"/>
    <n v="65800"/>
  </r>
  <r>
    <s v="E026"/>
    <s v="Employee 26"/>
    <x v="3"/>
    <x v="6"/>
    <n v="55000"/>
    <n v="6"/>
    <n v="3"/>
    <s v="Satisfactory"/>
    <s v="Data Analysis"/>
    <n v="500"/>
    <x v="0"/>
    <n v="55500"/>
  </r>
  <r>
    <s v="E027"/>
    <s v="Employee 27"/>
    <x v="2"/>
    <x v="0"/>
    <n v="25000"/>
    <n v="1"/>
    <n v="3"/>
    <s v="Satisfactory"/>
    <s v="Data Analysis"/>
    <n v="500"/>
    <x v="0"/>
    <n v="25500"/>
  </r>
  <r>
    <s v="E028"/>
    <s v="Employee 28"/>
    <x v="3"/>
    <x v="1"/>
    <n v="35000"/>
    <n v="5"/>
    <n v="1"/>
    <s v="Needs Improvement"/>
    <s v="Advanced Excel"/>
    <n v="600"/>
    <x v="2"/>
    <n v="35600"/>
  </r>
  <r>
    <s v="E029"/>
    <s v="Employee 29"/>
    <x v="4"/>
    <x v="7"/>
    <n v="65000"/>
    <n v="5"/>
    <n v="1"/>
    <s v="Needs Improvement"/>
    <s v="Data Analysis"/>
    <n v="500"/>
    <x v="0"/>
    <n v="65500"/>
  </r>
  <r>
    <s v="E030"/>
    <s v="Employee 30"/>
    <x v="0"/>
    <x v="8"/>
    <n v="25000"/>
    <n v="6"/>
    <n v="1"/>
    <s v="Needs Improvement"/>
    <s v="Advanced Excel"/>
    <n v="600"/>
    <x v="2"/>
    <n v="25600"/>
  </r>
  <r>
    <s v="E031"/>
    <s v="Employee 31"/>
    <x v="0"/>
    <x v="8"/>
    <n v="65000"/>
    <n v="3"/>
    <n v="1"/>
    <s v="Needs Improvement"/>
    <s v="Leadership Essentials"/>
    <n v="1000"/>
    <x v="1"/>
    <n v="66000"/>
  </r>
  <r>
    <s v="E032"/>
    <s v="Employee 32"/>
    <x v="1"/>
    <x v="5"/>
    <n v="60000"/>
    <n v="5"/>
    <n v="2"/>
    <s v="Needs Improvement"/>
    <s v="Data Analysis"/>
    <n v="500"/>
    <x v="0"/>
    <n v="60500"/>
  </r>
  <r>
    <s v="E033"/>
    <s v="Employee 33"/>
    <x v="0"/>
    <x v="0"/>
    <n v="25000"/>
    <n v="7"/>
    <n v="1"/>
    <s v="Needs Improvement"/>
    <s v="Leadership Essentials"/>
    <n v="1000"/>
    <x v="1"/>
    <n v="26000"/>
  </r>
  <r>
    <s v="E034"/>
    <s v="Employee 34"/>
    <x v="1"/>
    <x v="8"/>
    <n v="50000"/>
    <n v="5"/>
    <n v="1"/>
    <s v="Needs Improvement"/>
    <s v="Leadership Essentials"/>
    <n v="1000"/>
    <x v="1"/>
    <n v="51000"/>
  </r>
  <r>
    <s v="E035"/>
    <s v="Employee 35"/>
    <x v="2"/>
    <x v="9"/>
    <n v="45000"/>
    <n v="5"/>
    <n v="1"/>
    <s v="Needs Improvement"/>
    <s v="Agile Project Management"/>
    <n v="800"/>
    <x v="4"/>
    <n v="45800"/>
  </r>
  <r>
    <s v="E036"/>
    <s v="Employee 36"/>
    <x v="4"/>
    <x v="2"/>
    <n v="50000"/>
    <n v="5"/>
    <n v="3"/>
    <s v="Satisfactory"/>
    <s v="Advanced Excel"/>
    <n v="600"/>
    <x v="2"/>
    <n v="50600"/>
  </r>
  <r>
    <s v="E037"/>
    <s v="Employee 37"/>
    <x v="1"/>
    <x v="1"/>
    <n v="45000"/>
    <n v="3"/>
    <n v="2"/>
    <s v="Needs Improvement"/>
    <s v="Agile Project Management"/>
    <n v="800"/>
    <x v="4"/>
    <n v="45800"/>
  </r>
  <r>
    <s v="E038"/>
    <s v="Employee 38"/>
    <x v="2"/>
    <x v="3"/>
    <n v="50000"/>
    <n v="1"/>
    <n v="2"/>
    <s v="Needs Improvement"/>
    <s v="Advanced Excel"/>
    <n v="600"/>
    <x v="2"/>
    <n v="50600"/>
  </r>
  <r>
    <s v="E039"/>
    <s v="Employee 39"/>
    <x v="0"/>
    <x v="2"/>
    <n v="45000"/>
    <n v="5"/>
    <n v="3"/>
    <s v="Satisfactory"/>
    <s v="Advanced Excel"/>
    <n v="600"/>
    <x v="2"/>
    <n v="45600"/>
  </r>
  <r>
    <s v="E040"/>
    <s v="Employee 40"/>
    <x v="0"/>
    <x v="8"/>
    <n v="45000"/>
    <n v="9"/>
    <n v="3"/>
    <s v="Satisfactory"/>
    <s v="Leadership Essentials"/>
    <n v="1000"/>
    <x v="1"/>
    <n v="46000"/>
  </r>
  <r>
    <s v="E041"/>
    <s v="Employee 41"/>
    <x v="2"/>
    <x v="0"/>
    <n v="40000"/>
    <n v="1"/>
    <n v="2"/>
    <s v="Needs Improvement"/>
    <s v="Advanced Excel"/>
    <n v="600"/>
    <x v="2"/>
    <n v="40600"/>
  </r>
  <r>
    <s v="E042"/>
    <s v="Employee 42"/>
    <x v="0"/>
    <x v="2"/>
    <n v="35000"/>
    <n v="3"/>
    <n v="4"/>
    <s v="High Performer"/>
    <s v="Data Analysis"/>
    <n v="500"/>
    <x v="0"/>
    <n v="35500"/>
  </r>
  <r>
    <s v="E043"/>
    <s v="Employee 43"/>
    <x v="2"/>
    <x v="2"/>
    <n v="35000"/>
    <n v="4"/>
    <n v="3"/>
    <s v="Satisfactory"/>
    <s v="Leadership Essentials"/>
    <n v="1000"/>
    <x v="1"/>
    <n v="36000"/>
  </r>
  <r>
    <s v="E044"/>
    <s v="Employee 44"/>
    <x v="1"/>
    <x v="2"/>
    <n v="40000"/>
    <n v="1"/>
    <n v="1"/>
    <s v="Needs Improvement"/>
    <s v="Data Analysis"/>
    <n v="500"/>
    <x v="0"/>
    <n v="40500"/>
  </r>
  <r>
    <s v="E045"/>
    <s v="Employee 45"/>
    <x v="1"/>
    <x v="1"/>
    <n v="65000"/>
    <n v="1"/>
    <n v="4"/>
    <s v="High Performer"/>
    <s v="Agile Project Management"/>
    <n v="800"/>
    <x v="4"/>
    <n v="65800"/>
  </r>
  <r>
    <s v="E046"/>
    <s v="Employee 46"/>
    <x v="2"/>
    <x v="3"/>
    <n v="30000"/>
    <n v="8"/>
    <n v="5"/>
    <s v="High Performer"/>
    <s v="Leadership Essentials"/>
    <n v="1000"/>
    <x v="1"/>
    <n v="31000"/>
  </r>
  <r>
    <s v="E047"/>
    <s v="Employee 47"/>
    <x v="1"/>
    <x v="7"/>
    <n v="65000"/>
    <n v="2"/>
    <n v="1"/>
    <s v="Needs Improvement"/>
    <s v="Agile Project Management"/>
    <n v="800"/>
    <x v="4"/>
    <n v="65800"/>
  </r>
  <r>
    <s v="E048"/>
    <s v="Employee 48"/>
    <x v="1"/>
    <x v="2"/>
    <n v="25000"/>
    <n v="8"/>
    <n v="2"/>
    <s v="Needs Improvement"/>
    <s v="Leadership Essentials"/>
    <n v="1000"/>
    <x v="1"/>
    <n v="26000"/>
  </r>
  <r>
    <s v="E049"/>
    <s v="Employee 49"/>
    <x v="1"/>
    <x v="4"/>
    <n v="25000"/>
    <n v="7"/>
    <n v="4"/>
    <s v="High Performer"/>
    <s v="Leadership Essentials"/>
    <n v="1000"/>
    <x v="1"/>
    <n v="26000"/>
  </r>
  <r>
    <s v="E050"/>
    <s v="Employee 50"/>
    <x v="3"/>
    <x v="2"/>
    <n v="45000"/>
    <n v="2"/>
    <n v="2"/>
    <s v="Needs Improvement"/>
    <s v="Advanced Excel"/>
    <n v="600"/>
    <x v="2"/>
    <n v="45600"/>
  </r>
  <r>
    <s v="E051"/>
    <s v="Employee 51"/>
    <x v="4"/>
    <x v="4"/>
    <n v="50000"/>
    <n v="6"/>
    <n v="1"/>
    <s v="Needs Improvement"/>
    <s v="Advanced Excel"/>
    <n v="600"/>
    <x v="2"/>
    <n v="50600"/>
  </r>
  <r>
    <s v="E052"/>
    <s v="Employee 52"/>
    <x v="0"/>
    <x v="1"/>
    <n v="50000"/>
    <n v="6"/>
    <n v="2"/>
    <s v="Needs Improvement"/>
    <s v="Agile Project Management"/>
    <n v="800"/>
    <x v="4"/>
    <n v="50800"/>
  </r>
  <r>
    <s v="E053"/>
    <s v="Employee 53"/>
    <x v="3"/>
    <x v="8"/>
    <n v="35000"/>
    <n v="3"/>
    <n v="2"/>
    <s v="Needs Improvement"/>
    <s v="Advanced Excel"/>
    <n v="600"/>
    <x v="2"/>
    <n v="35600"/>
  </r>
  <r>
    <s v="E054"/>
    <s v="Employee 54"/>
    <x v="1"/>
    <x v="5"/>
    <n v="55000"/>
    <n v="2"/>
    <n v="3"/>
    <s v="Satisfactory"/>
    <s v="Leadership Essentials"/>
    <n v="1000"/>
    <x v="1"/>
    <n v="56000"/>
  </r>
  <r>
    <s v="E055"/>
    <s v="Employee 55"/>
    <x v="2"/>
    <x v="6"/>
    <n v="65000"/>
    <n v="1"/>
    <n v="3"/>
    <s v="Satisfactory"/>
    <s v="Advanced Excel"/>
    <n v="600"/>
    <x v="2"/>
    <n v="65600"/>
  </r>
  <r>
    <s v="E056"/>
    <s v="Employee 56"/>
    <x v="1"/>
    <x v="8"/>
    <n v="60000"/>
    <n v="6"/>
    <n v="2"/>
    <s v="Needs Improvement"/>
    <s v="Data Analysis"/>
    <n v="500"/>
    <x v="0"/>
    <n v="60500"/>
  </r>
  <r>
    <s v="E057"/>
    <s v="Employee 57"/>
    <x v="4"/>
    <x v="8"/>
    <n v="50000"/>
    <n v="5"/>
    <n v="3"/>
    <s v="Satisfactory"/>
    <s v="Advanced Excel"/>
    <n v="600"/>
    <x v="2"/>
    <n v="50600"/>
  </r>
  <r>
    <s v="E058"/>
    <s v="Employee 58"/>
    <x v="1"/>
    <x v="3"/>
    <n v="60000"/>
    <n v="9"/>
    <n v="4"/>
    <s v="High Performer"/>
    <s v="Data Analysis"/>
    <n v="500"/>
    <x v="0"/>
    <n v="60500"/>
  </r>
  <r>
    <s v="E059"/>
    <s v="Employee 59"/>
    <x v="2"/>
    <x v="5"/>
    <n v="45000"/>
    <n v="1"/>
    <n v="1"/>
    <s v="Needs Improvement"/>
    <s v="Advanced Excel"/>
    <n v="600"/>
    <x v="2"/>
    <n v="45600"/>
  </r>
  <r>
    <s v="E060"/>
    <s v="Employee 60"/>
    <x v="4"/>
    <x v="0"/>
    <n v="60000"/>
    <n v="7"/>
    <n v="2"/>
    <s v="Needs Improvement"/>
    <s v="Data Analysis"/>
    <n v="500"/>
    <x v="0"/>
    <n v="60500"/>
  </r>
  <r>
    <s v="E061"/>
    <s v="Employee 61"/>
    <x v="1"/>
    <x v="8"/>
    <n v="40000"/>
    <n v="5"/>
    <n v="4"/>
    <s v="High Performer"/>
    <s v="Agile Project Management"/>
    <n v="800"/>
    <x v="4"/>
    <n v="40800"/>
  </r>
  <r>
    <s v="E062"/>
    <s v="Employee 62"/>
    <x v="4"/>
    <x v="3"/>
    <n v="60000"/>
    <n v="5"/>
    <n v="4"/>
    <s v="High Performer"/>
    <s v="Agile Project Management"/>
    <n v="800"/>
    <x v="4"/>
    <n v="60800"/>
  </r>
  <r>
    <s v="E063"/>
    <s v="Employee 63"/>
    <x v="0"/>
    <x v="9"/>
    <n v="30000"/>
    <n v="2"/>
    <n v="3"/>
    <s v="Satisfactory"/>
    <s v="Leadership Essentials"/>
    <n v="1000"/>
    <x v="1"/>
    <n v="31000"/>
  </r>
  <r>
    <s v="E064"/>
    <s v="Employee 64"/>
    <x v="0"/>
    <x v="3"/>
    <n v="45000"/>
    <n v="3"/>
    <n v="3"/>
    <s v="Satisfactory"/>
    <s v="Advanced Excel"/>
    <n v="600"/>
    <x v="2"/>
    <n v="45600"/>
  </r>
  <r>
    <s v="E065"/>
    <s v="Employee 65"/>
    <x v="1"/>
    <x v="1"/>
    <n v="65000"/>
    <n v="7"/>
    <n v="1"/>
    <s v="Needs Improvement"/>
    <s v="Data Analysis"/>
    <n v="500"/>
    <x v="0"/>
    <n v="65500"/>
  </r>
  <r>
    <s v="E066"/>
    <s v="Employee 66"/>
    <x v="4"/>
    <x v="5"/>
    <n v="40000"/>
    <n v="6"/>
    <n v="3"/>
    <s v="Satisfactory"/>
    <s v="Leadership Essentials"/>
    <n v="1000"/>
    <x v="1"/>
    <n v="41000"/>
  </r>
  <r>
    <s v="E067"/>
    <s v="Employee 67"/>
    <x v="2"/>
    <x v="0"/>
    <n v="50000"/>
    <n v="2"/>
    <n v="3"/>
    <s v="Satisfactory"/>
    <s v="Leadership Essentials"/>
    <n v="1000"/>
    <x v="1"/>
    <n v="51000"/>
  </r>
  <r>
    <s v="E068"/>
    <s v="Employee 68"/>
    <x v="1"/>
    <x v="6"/>
    <n v="25000"/>
    <n v="6"/>
    <n v="2"/>
    <s v="Needs Improvement"/>
    <s v="Data Analysis"/>
    <n v="500"/>
    <x v="0"/>
    <n v="25500"/>
  </r>
  <r>
    <s v="E069"/>
    <s v="Employee 69"/>
    <x v="0"/>
    <x v="4"/>
    <n v="65000"/>
    <n v="2"/>
    <n v="2"/>
    <s v="Needs Improvement"/>
    <s v="Agile Project Management"/>
    <n v="800"/>
    <x v="4"/>
    <n v="65800"/>
  </r>
  <r>
    <s v="E070"/>
    <s v="Employee 70"/>
    <x v="0"/>
    <x v="5"/>
    <n v="25000"/>
    <n v="2"/>
    <n v="2"/>
    <s v="Needs Improvement"/>
    <s v="Agile Project Management"/>
    <n v="800"/>
    <x v="4"/>
    <n v="25800"/>
  </r>
  <r>
    <s v="E071"/>
    <s v="Employee 71"/>
    <x v="1"/>
    <x v="3"/>
    <n v="45000"/>
    <n v="2"/>
    <n v="1"/>
    <s v="Needs Improvement"/>
    <s v="Agile Project Management"/>
    <n v="800"/>
    <x v="4"/>
    <n v="45800"/>
  </r>
  <r>
    <s v="E072"/>
    <s v="Employee 72"/>
    <x v="4"/>
    <x v="4"/>
    <n v="40000"/>
    <n v="3"/>
    <n v="2"/>
    <s v="Needs Improvement"/>
    <s v="Agile Project Management"/>
    <n v="800"/>
    <x v="4"/>
    <n v="40800"/>
  </r>
  <r>
    <s v="E073"/>
    <s v="Employee 73"/>
    <x v="0"/>
    <x v="6"/>
    <n v="35000"/>
    <n v="2"/>
    <n v="2"/>
    <s v="Needs Improvement"/>
    <s v="Advanced Excel"/>
    <n v="600"/>
    <x v="2"/>
    <n v="35600"/>
  </r>
  <r>
    <s v="E074"/>
    <s v="Employee 74"/>
    <x v="4"/>
    <x v="9"/>
    <n v="50000"/>
    <n v="4"/>
    <n v="2"/>
    <s v="Needs Improvement"/>
    <s v="Agile Project Management"/>
    <n v="800"/>
    <x v="4"/>
    <n v="50800"/>
  </r>
  <r>
    <s v="E075"/>
    <s v="Employee 75"/>
    <x v="0"/>
    <x v="6"/>
    <n v="30000"/>
    <n v="9"/>
    <n v="1"/>
    <s v="Needs Improvement"/>
    <s v="Advanced Excel"/>
    <n v="600"/>
    <x v="2"/>
    <n v="30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D96A42-7870-4486-B2F0-914BF80E32FE}" name="PivotTable5"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I11:J22"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showAll="0"/>
    <pivotField dataField="1"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Years with Company" fld="5" subtotal="average" baseField="3" baseItem="0"/>
  </dataFields>
  <formats count="1">
    <format dxfId="27">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B21B1-B868-4A39-8E5A-906042154B07}" name="Role based average salary "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11:B22"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dataField="1"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Salary (£)" fld="4" subtotal="average" baseField="3" baseItem="0"/>
  </dataFields>
  <formats count="1">
    <format dxfId="34">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58B065-E4EE-4890-B161-E4858D0F83AD}" name="Training Category Count"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I1:J7" firstHeaderRow="1" firstDataRow="1" firstDataCol="1"/>
  <pivotFields count="12">
    <pivotField showAll="0"/>
    <pivotField showAll="0"/>
    <pivotField showAll="0">
      <items count="6">
        <item x="0"/>
        <item x="1"/>
        <item x="3"/>
        <item x="2"/>
        <item x="4"/>
        <item t="default"/>
      </items>
    </pivotField>
    <pivotField showAll="0"/>
    <pivotField showAll="0"/>
    <pivotField showAll="0"/>
    <pivotField showAll="0"/>
    <pivotField showAll="0"/>
    <pivotField showAll="0"/>
    <pivotField showAll="0"/>
    <pivotField axis="axisRow" dataField="1" showAll="0">
      <items count="6">
        <item x="1"/>
        <item x="4"/>
        <item x="3"/>
        <item x="0"/>
        <item x="2"/>
        <item t="default"/>
      </items>
    </pivotField>
    <pivotField showAll="0"/>
  </pivotFields>
  <rowFields count="1">
    <field x="10"/>
  </rowFields>
  <rowItems count="6">
    <i>
      <x/>
    </i>
    <i>
      <x v="1"/>
    </i>
    <i>
      <x v="2"/>
    </i>
    <i>
      <x v="3"/>
    </i>
    <i>
      <x v="4"/>
    </i>
    <i t="grand">
      <x/>
    </i>
  </rowItems>
  <colItems count="1">
    <i/>
  </colItems>
  <dataFields count="1">
    <dataField name="Count of Training Category" fld="10" subtotal="count" baseField="0" baseItem="0"/>
  </dataFields>
  <formats count="1">
    <format dxfId="5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9DC6DB-D3D4-4A65-B6AA-5871EB1CE41A}" name="Average Total Compensation"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B7" firstHeaderRow="1" firstDataRow="1" firstDataCol="1"/>
  <pivotFields count="12">
    <pivotField showAll="0"/>
    <pivotField showAll="0"/>
    <pivotField axis="axisRow" showAll="0">
      <items count="6">
        <item x="0"/>
        <item x="1"/>
        <item x="3"/>
        <item x="2"/>
        <item x="4"/>
        <item t="default"/>
      </items>
    </pivotField>
    <pivotField showAll="0"/>
    <pivotField showAll="0"/>
    <pivotField showAll="0"/>
    <pivotField showAll="0"/>
    <pivotField showAll="0"/>
    <pivotField showAll="0"/>
    <pivotField showAll="0"/>
    <pivotField showAll="0"/>
    <pivotField dataField="1" showAll="0"/>
  </pivotFields>
  <rowFields count="1">
    <field x="2"/>
  </rowFields>
  <rowItems count="6">
    <i>
      <x/>
    </i>
    <i>
      <x v="1"/>
    </i>
    <i>
      <x v="2"/>
    </i>
    <i>
      <x v="3"/>
    </i>
    <i>
      <x v="4"/>
    </i>
    <i t="grand">
      <x/>
    </i>
  </rowItems>
  <colItems count="1">
    <i/>
  </colItems>
  <dataFields count="1">
    <dataField name="Average of Total Compensation (£)" fld="11" subtotal="average" baseField="2" baseItem="0" numFmtId="2"/>
  </dataFields>
  <formats count="1">
    <format dxfId="5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EFA1C79-B564-4691-AAA9-96F4BDC5D8EC}" sourceName="Department">
  <pivotTables>
    <pivotTable tabId="4" name="Average Total Compensation"/>
    <pivotTable tabId="4" name="Training Category Count"/>
    <pivotTable tabId="4" name="Role based average salary "/>
    <pivotTable tabId="4" name="PivotTable5"/>
  </pivotTables>
  <data>
    <tabular pivotCacheId="57320903">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19EC49F-A3CC-4C63-93B5-B8FC2D3CEE18}"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EE4FCE-4DB8-46B0-9687-89AA864EAEE2}" name="Table1" displayName="Table1" ref="A1:L75" totalsRowShown="0" headerRowDxfId="65" headerRowBorderDxfId="66" tableBorderDxfId="67">
  <autoFilter ref="A1:L75" xr:uid="{C9EE4FCE-4DB8-46B0-9687-89AA864EAEE2}"/>
  <tableColumns count="12">
    <tableColumn id="1" xr3:uid="{17A8AF6B-60F9-43FD-95C0-28B339FEA0A3}" name="Employee ID"/>
    <tableColumn id="2" xr3:uid="{E7220B5F-897F-409D-BF09-AC6054F2CEE5}" name="Name"/>
    <tableColumn id="3" xr3:uid="{A18D1952-8849-4EB9-B013-CC8981983E91}" name="Department"/>
    <tableColumn id="4" xr3:uid="{96D93C9D-D336-4FD0-B280-D800E1BE426D}" name="Role"/>
    <tableColumn id="5" xr3:uid="{62BD27A1-8DDE-400D-ABD7-0C47E82252AE}" name="Salary (£)"/>
    <tableColumn id="6" xr3:uid="{2F6242A4-AF31-4AD9-807B-94F064BFFCF1}" name="Years with Company"/>
    <tableColumn id="7" xr3:uid="{8CA60A0B-27C2-4631-AC41-BD0C8E389A8A}" name="Performance Rating"/>
    <tableColumn id="14" xr3:uid="{D0B89285-49BE-41C3-8626-50543BA427E6}" name="Performance Category" dataDxfId="60">
      <calculatedColumnFormula>IF(G2&gt;=4,"High Performer",IF(G2=3,"Satisfactory","Needs Improvement"))</calculatedColumnFormula>
    </tableColumn>
    <tableColumn id="8" xr3:uid="{B0B3C5E2-7DAE-4AE7-BF31-8F7550834539}" name="Last Training Completed"/>
    <tableColumn id="12" xr3:uid="{1068C046-DFA2-41C5-8CCD-441F28C007EC}" name="Training Cost (£)" dataDxfId="61">
      <calculatedColumnFormula>VLOOKUP(Table1[[#This Row],[Last Training Completed]],Table2[[Course Name]:[Cost (£)]],3,FALSE)</calculatedColumnFormula>
    </tableColumn>
    <tableColumn id="10" xr3:uid="{82E42CBD-96F2-4556-8A15-FF4924ADD1B8}" name="Training Category" dataDxfId="56">
      <calculatedColumnFormula>VLOOKUP(I2,'Training Programme Data'!$B$2:$D$6,2,FALSE)</calculatedColumnFormula>
    </tableColumn>
    <tableColumn id="13" xr3:uid="{44BD221B-EC3D-4AC1-9C30-EDED4FE74ADA}" name="Total Compensation (£)" dataDxfId="55">
      <calculatedColumnFormula>Table1[[#This Row],[Training Cost (£)]]+Table1[[#This Row],[Salary (£)]]</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2339D9-EB87-4A6A-982D-9D630891C771}" name="Table2" displayName="Table2" ref="A1:E6" totalsRowShown="0" headerRowDxfId="62" headerRowBorderDxfId="63" tableBorderDxfId="64">
  <autoFilter ref="A1:E6" xr:uid="{D52339D9-EB87-4A6A-982D-9D630891C771}"/>
  <tableColumns count="5">
    <tableColumn id="1" xr3:uid="{90ACA99B-F211-4EC5-8E40-C7A99AC7B0F8}" name="Course ID"/>
    <tableColumn id="2" xr3:uid="{41D14620-B311-41B8-9829-D5E85A0A61AC}" name="Course Name"/>
    <tableColumn id="3" xr3:uid="{9BA1AADF-DFB1-40FA-9153-54F13531528C}" name="Course Category"/>
    <tableColumn id="4" xr3:uid="{36B6B671-EF26-4BAB-BB0C-6A17B07E75AC}" name="Cost (£)"/>
    <tableColumn id="5" xr3:uid="{EA68B156-16C4-48DF-BB33-BFAFA3C263AA}" name="Duration (Days)"/>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61E467-5AC4-4108-A1AA-4395281FE6F2}" name="Table4" displayName="Table4" ref="B1:E6" totalsRowShown="0">
  <autoFilter ref="B1:E6" xr:uid="{3061E467-5AC4-4108-A1AA-4395281FE6F2}"/>
  <tableColumns count="4">
    <tableColumn id="1" xr3:uid="{2291C856-BC41-4E47-A6C3-AA9C50ACC379}" name="Department"/>
    <tableColumn id="2" xr3:uid="{54DFA6B9-9DD5-4EA9-8046-073E62B9F75E}" name="Total Employees" dataDxfId="59">
      <calculatedColumnFormula>COUNTIF(Table1[Department],Table4[[#This Row],[Department]])</calculatedColumnFormula>
    </tableColumn>
    <tableColumn id="3" xr3:uid="{25603789-81AC-4AD6-8416-C389FEB0015C}" name="Average Salary (£)" dataDxfId="58">
      <calculatedColumnFormula>ROUND(AVERAGEIF(Table1[Department],Table4[[#This Row],[Department]],Table1[Salary (£)]),0)</calculatedColumnFormula>
    </tableColumn>
    <tableColumn id="4" xr3:uid="{BCE24C0F-D204-486D-99D9-BB991F62D277}" name="Average Performance Rating" dataDxfId="57">
      <calculatedColumnFormula>ROUND(AVERAGE(Table1[Department],Table4[[#This Row],[Department]],Table1[Performance Rating]),0)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5"/>
  <sheetViews>
    <sheetView topLeftCell="A2" workbookViewId="0">
      <selection sqref="A1:L75"/>
    </sheetView>
  </sheetViews>
  <sheetFormatPr defaultRowHeight="14.5" x14ac:dyDescent="0.35"/>
  <cols>
    <col min="1" max="1" width="13.26953125" customWidth="1"/>
    <col min="2" max="2" width="17.90625" customWidth="1"/>
    <col min="3" max="3" width="19.54296875" customWidth="1"/>
    <col min="4" max="4" width="21.1796875" customWidth="1"/>
    <col min="5" max="5" width="15.7265625" customWidth="1"/>
    <col min="6" max="6" width="13.7265625" customWidth="1"/>
    <col min="7" max="8" width="14" customWidth="1"/>
    <col min="9" max="9" width="24.54296875" customWidth="1"/>
    <col min="10" max="10" width="17.6328125" customWidth="1"/>
    <col min="11" max="11" width="23.1796875" customWidth="1"/>
    <col min="12" max="12" width="21.81640625" customWidth="1"/>
    <col min="13" max="13" width="22.6328125" customWidth="1"/>
    <col min="14" max="14" width="16.36328125" bestFit="1" customWidth="1"/>
    <col min="15" max="15" width="16.36328125" customWidth="1"/>
    <col min="16" max="16" width="20.08984375" bestFit="1" customWidth="1"/>
  </cols>
  <sheetData>
    <row r="1" spans="1:16" x14ac:dyDescent="0.35">
      <c r="A1" s="2" t="s">
        <v>0</v>
      </c>
      <c r="B1" s="2" t="s">
        <v>1</v>
      </c>
      <c r="C1" s="2" t="s">
        <v>2</v>
      </c>
      <c r="D1" s="2" t="s">
        <v>3</v>
      </c>
      <c r="E1" s="2" t="s">
        <v>4</v>
      </c>
      <c r="F1" s="2" t="s">
        <v>5</v>
      </c>
      <c r="G1" s="2" t="s">
        <v>6</v>
      </c>
      <c r="H1" s="4" t="s">
        <v>193</v>
      </c>
      <c r="I1" s="2" t="s">
        <v>7</v>
      </c>
      <c r="J1" s="2" t="s">
        <v>190</v>
      </c>
      <c r="K1" s="2" t="s">
        <v>191</v>
      </c>
      <c r="L1" s="2" t="s">
        <v>192</v>
      </c>
      <c r="M1" s="1"/>
      <c r="N1" s="1"/>
      <c r="O1" s="1"/>
      <c r="P1" s="1"/>
    </row>
    <row r="2" spans="1:16" x14ac:dyDescent="0.35">
      <c r="A2" t="s">
        <v>8</v>
      </c>
      <c r="B2" t="s">
        <v>82</v>
      </c>
      <c r="C2" t="s">
        <v>186</v>
      </c>
      <c r="D2" t="s">
        <v>151</v>
      </c>
      <c r="E2">
        <v>30000</v>
      </c>
      <c r="F2">
        <v>3</v>
      </c>
      <c r="G2">
        <v>3</v>
      </c>
      <c r="H2" t="str">
        <f t="shared" ref="H2:H33" si="0">IF(G2&gt;=4,"High Performer",IF(G2=3,"Satisfactory","Needs Improvement"))</f>
        <v>Satisfactory</v>
      </c>
      <c r="I2" t="s">
        <v>161</v>
      </c>
      <c r="J2">
        <f>VLOOKUP(Table1[[#This Row],[Last Training Completed]],Table2[[Course Name]:[Cost (£)]],3,FALSE)</f>
        <v>500</v>
      </c>
      <c r="K2" t="str">
        <f>VLOOKUP(I2,'Training Programme Data'!$B$2:$D$6,2,FALSE)</f>
        <v>Technical</v>
      </c>
      <c r="L2" s="3">
        <f>Table1[[#This Row],[Training Cost (£)]]+Table1[[#This Row],[Salary (£)]]</f>
        <v>30500</v>
      </c>
    </row>
    <row r="3" spans="1:16" x14ac:dyDescent="0.35">
      <c r="A3" t="s">
        <v>9</v>
      </c>
      <c r="B3" t="s">
        <v>83</v>
      </c>
      <c r="C3" t="s">
        <v>187</v>
      </c>
      <c r="D3" t="s">
        <v>152</v>
      </c>
      <c r="E3">
        <v>45000</v>
      </c>
      <c r="F3">
        <v>5</v>
      </c>
      <c r="G3">
        <v>4</v>
      </c>
      <c r="H3" t="str">
        <f t="shared" si="0"/>
        <v>High Performer</v>
      </c>
      <c r="I3" t="s">
        <v>163</v>
      </c>
      <c r="J3">
        <f>VLOOKUP(Table1[[#This Row],[Last Training Completed]],Table2[[Course Name]:[Cost (£)]],3,FALSE)</f>
        <v>1000</v>
      </c>
      <c r="K3" t="str">
        <f>VLOOKUP(I3,'Training Programme Data'!$B$2:$D$6,2,FALSE)</f>
        <v>Leadership</v>
      </c>
      <c r="L3" s="3">
        <f>Table1[[#This Row],[Training Cost (£)]]+Table1[[#This Row],[Salary (£)]]</f>
        <v>46000</v>
      </c>
    </row>
    <row r="4" spans="1:16" x14ac:dyDescent="0.35">
      <c r="A4" t="s">
        <v>10</v>
      </c>
      <c r="B4" t="s">
        <v>84</v>
      </c>
      <c r="C4" t="s">
        <v>186</v>
      </c>
      <c r="D4" t="s">
        <v>153</v>
      </c>
      <c r="E4">
        <v>45000</v>
      </c>
      <c r="F4">
        <v>9</v>
      </c>
      <c r="G4">
        <v>2</v>
      </c>
      <c r="H4" t="str">
        <f t="shared" si="0"/>
        <v>Needs Improvement</v>
      </c>
      <c r="I4" t="s">
        <v>162</v>
      </c>
      <c r="J4">
        <f>VLOOKUP(Table1[[#This Row],[Last Training Completed]],Table2[[Course Name]:[Cost (£)]],3,FALSE)</f>
        <v>600</v>
      </c>
      <c r="K4" t="str">
        <f>VLOOKUP(I4,'Training Programme Data'!$B$2:$D$6,2,FALSE)</f>
        <v>Technical Tools</v>
      </c>
      <c r="L4" s="3">
        <f>Table1[[#This Row],[Training Cost (£)]]+Table1[[#This Row],[Salary (£)]]</f>
        <v>45600</v>
      </c>
    </row>
    <row r="5" spans="1:16" x14ac:dyDescent="0.35">
      <c r="A5" t="s">
        <v>11</v>
      </c>
      <c r="B5" t="s">
        <v>85</v>
      </c>
      <c r="C5" t="s">
        <v>186</v>
      </c>
      <c r="D5" t="s">
        <v>154</v>
      </c>
      <c r="E5">
        <v>50000</v>
      </c>
      <c r="F5">
        <v>2</v>
      </c>
      <c r="G5">
        <v>3</v>
      </c>
      <c r="H5" t="str">
        <f t="shared" si="0"/>
        <v>Satisfactory</v>
      </c>
      <c r="I5" t="s">
        <v>161</v>
      </c>
      <c r="J5">
        <f>VLOOKUP(Table1[[#This Row],[Last Training Completed]],Table2[[Course Name]:[Cost (£)]],3,FALSE)</f>
        <v>500</v>
      </c>
      <c r="K5" t="str">
        <f>VLOOKUP(I5,'Training Programme Data'!$B$2:$D$6,2,FALSE)</f>
        <v>Technical</v>
      </c>
      <c r="L5" s="3">
        <f>Table1[[#This Row],[Training Cost (£)]]+Table1[[#This Row],[Salary (£)]]</f>
        <v>50500</v>
      </c>
    </row>
    <row r="6" spans="1:16" x14ac:dyDescent="0.35">
      <c r="A6" t="s">
        <v>12</v>
      </c>
      <c r="B6" t="s">
        <v>86</v>
      </c>
      <c r="C6" t="s">
        <v>188</v>
      </c>
      <c r="D6" t="s">
        <v>155</v>
      </c>
      <c r="E6">
        <v>35000</v>
      </c>
      <c r="F6">
        <v>8</v>
      </c>
      <c r="G6">
        <v>4</v>
      </c>
      <c r="H6" t="str">
        <f t="shared" si="0"/>
        <v>High Performer</v>
      </c>
      <c r="I6" t="s">
        <v>162</v>
      </c>
      <c r="J6">
        <f>VLOOKUP(Table1[[#This Row],[Last Training Completed]],Table2[[Course Name]:[Cost (£)]],3,FALSE)</f>
        <v>600</v>
      </c>
      <c r="K6" t="str">
        <f>VLOOKUP(I6,'Training Programme Data'!$B$2:$D$6,2,FALSE)</f>
        <v>Technical Tools</v>
      </c>
      <c r="L6" s="3">
        <f>Table1[[#This Row],[Training Cost (£)]]+Table1[[#This Row],[Salary (£)]]</f>
        <v>35600</v>
      </c>
    </row>
    <row r="7" spans="1:16" x14ac:dyDescent="0.35">
      <c r="A7" t="s">
        <v>13</v>
      </c>
      <c r="B7" t="s">
        <v>87</v>
      </c>
      <c r="C7" t="s">
        <v>186</v>
      </c>
      <c r="D7" t="s">
        <v>156</v>
      </c>
      <c r="E7">
        <v>25000</v>
      </c>
      <c r="F7">
        <v>5</v>
      </c>
      <c r="G7">
        <v>1</v>
      </c>
      <c r="H7" t="str">
        <f t="shared" si="0"/>
        <v>Needs Improvement</v>
      </c>
      <c r="I7" t="s">
        <v>163</v>
      </c>
      <c r="J7">
        <f>VLOOKUP(Table1[[#This Row],[Last Training Completed]],Table2[[Course Name]:[Cost (£)]],3,FALSE)</f>
        <v>1000</v>
      </c>
      <c r="K7" t="str">
        <f>VLOOKUP(I7,'Training Programme Data'!$B$2:$D$6,2,FALSE)</f>
        <v>Leadership</v>
      </c>
      <c r="L7" s="3">
        <f>Table1[[#This Row],[Training Cost (£)]]+Table1[[#This Row],[Salary (£)]]</f>
        <v>26000</v>
      </c>
    </row>
    <row r="8" spans="1:16" x14ac:dyDescent="0.35">
      <c r="A8" t="s">
        <v>14</v>
      </c>
      <c r="B8" t="s">
        <v>88</v>
      </c>
      <c r="C8" t="s">
        <v>150</v>
      </c>
      <c r="D8" t="s">
        <v>151</v>
      </c>
      <c r="E8">
        <v>50000</v>
      </c>
      <c r="F8">
        <v>7</v>
      </c>
      <c r="G8">
        <v>5</v>
      </c>
      <c r="H8" t="str">
        <f t="shared" si="0"/>
        <v>High Performer</v>
      </c>
      <c r="I8" t="s">
        <v>161</v>
      </c>
      <c r="J8">
        <f>VLOOKUP(Table1[[#This Row],[Last Training Completed]],Table2[[Course Name]:[Cost (£)]],3,FALSE)</f>
        <v>500</v>
      </c>
      <c r="K8" t="str">
        <f>VLOOKUP(I8,'Training Programme Data'!$B$2:$D$6,2,FALSE)</f>
        <v>Technical</v>
      </c>
      <c r="L8" s="3">
        <f>Table1[[#This Row],[Training Cost (£)]]+Table1[[#This Row],[Salary (£)]]</f>
        <v>50500</v>
      </c>
    </row>
    <row r="9" spans="1:16" x14ac:dyDescent="0.35">
      <c r="A9" t="s">
        <v>15</v>
      </c>
      <c r="B9" t="s">
        <v>89</v>
      </c>
      <c r="C9" t="s">
        <v>189</v>
      </c>
      <c r="D9" t="s">
        <v>157</v>
      </c>
      <c r="E9">
        <v>40000</v>
      </c>
      <c r="F9">
        <v>8</v>
      </c>
      <c r="G9">
        <v>3</v>
      </c>
      <c r="H9" t="str">
        <f t="shared" si="0"/>
        <v>Satisfactory</v>
      </c>
      <c r="I9" t="s">
        <v>175</v>
      </c>
      <c r="J9">
        <f>VLOOKUP(Table1[[#This Row],[Last Training Completed]],Table2[[Course Name]:[Cost (£)]],3,FALSE)</f>
        <v>700</v>
      </c>
      <c r="K9" t="str">
        <f>VLOOKUP(I9,'Training Programme Data'!$B$2:$D$6,2,FALSE)</f>
        <v>Teamwork</v>
      </c>
      <c r="L9" s="3">
        <f>Table1[[#This Row],[Training Cost (£)]]+Table1[[#This Row],[Salary (£)]]</f>
        <v>40700</v>
      </c>
    </row>
    <row r="10" spans="1:16" x14ac:dyDescent="0.35">
      <c r="A10" t="s">
        <v>16</v>
      </c>
      <c r="B10" t="s">
        <v>90</v>
      </c>
      <c r="C10" t="s">
        <v>187</v>
      </c>
      <c r="D10" t="s">
        <v>156</v>
      </c>
      <c r="E10">
        <v>25000</v>
      </c>
      <c r="F10">
        <v>1</v>
      </c>
      <c r="G10">
        <v>2</v>
      </c>
      <c r="H10" t="str">
        <f t="shared" si="0"/>
        <v>Needs Improvement</v>
      </c>
      <c r="I10" t="s">
        <v>164</v>
      </c>
      <c r="J10">
        <f>VLOOKUP(Table1[[#This Row],[Last Training Completed]],Table2[[Course Name]:[Cost (£)]],3,FALSE)</f>
        <v>800</v>
      </c>
      <c r="K10" t="str">
        <f>VLOOKUP(I10,'Training Programme Data'!$B$2:$D$6,2,FALSE)</f>
        <v>Project Management</v>
      </c>
      <c r="L10" s="3">
        <f>Table1[[#This Row],[Training Cost (£)]]+Table1[[#This Row],[Salary (£)]]</f>
        <v>25800</v>
      </c>
    </row>
    <row r="11" spans="1:16" x14ac:dyDescent="0.35">
      <c r="A11" t="s">
        <v>17</v>
      </c>
      <c r="B11" t="s">
        <v>91</v>
      </c>
      <c r="C11" t="s">
        <v>188</v>
      </c>
      <c r="D11" t="s">
        <v>152</v>
      </c>
      <c r="E11">
        <v>55000</v>
      </c>
      <c r="F11">
        <v>6</v>
      </c>
      <c r="G11">
        <v>3</v>
      </c>
      <c r="H11" t="str">
        <f t="shared" si="0"/>
        <v>Satisfactory</v>
      </c>
      <c r="I11" t="s">
        <v>162</v>
      </c>
      <c r="J11">
        <f>VLOOKUP(Table1[[#This Row],[Last Training Completed]],Table2[[Course Name]:[Cost (£)]],3,FALSE)</f>
        <v>600</v>
      </c>
      <c r="K11" t="str">
        <f>VLOOKUP(I11,'Training Programme Data'!$B$2:$D$6,2,FALSE)</f>
        <v>Technical Tools</v>
      </c>
      <c r="L11" s="3">
        <f>Table1[[#This Row],[Training Cost (£)]]+Table1[[#This Row],[Salary (£)]]</f>
        <v>55600</v>
      </c>
    </row>
    <row r="12" spans="1:16" x14ac:dyDescent="0.35">
      <c r="A12" t="s">
        <v>18</v>
      </c>
      <c r="B12" t="s">
        <v>92</v>
      </c>
      <c r="C12" t="s">
        <v>187</v>
      </c>
      <c r="D12" t="s">
        <v>156</v>
      </c>
      <c r="E12">
        <v>65000</v>
      </c>
      <c r="F12">
        <v>1</v>
      </c>
      <c r="G12">
        <v>5</v>
      </c>
      <c r="H12" t="str">
        <f t="shared" si="0"/>
        <v>High Performer</v>
      </c>
      <c r="I12" t="s">
        <v>164</v>
      </c>
      <c r="J12">
        <f>VLOOKUP(Table1[[#This Row],[Last Training Completed]],Table2[[Course Name]:[Cost (£)]],3,FALSE)</f>
        <v>800</v>
      </c>
      <c r="K12" t="str">
        <f>VLOOKUP(I12,'Training Programme Data'!$B$2:$D$6,2,FALSE)</f>
        <v>Project Management</v>
      </c>
      <c r="L12" s="3">
        <f>Table1[[#This Row],[Training Cost (£)]]+Table1[[#This Row],[Salary (£)]]</f>
        <v>65800</v>
      </c>
    </row>
    <row r="13" spans="1:16" x14ac:dyDescent="0.35">
      <c r="A13" t="s">
        <v>19</v>
      </c>
      <c r="B13" t="s">
        <v>93</v>
      </c>
      <c r="C13" t="s">
        <v>189</v>
      </c>
      <c r="D13" t="s">
        <v>158</v>
      </c>
      <c r="E13">
        <v>40000</v>
      </c>
      <c r="F13">
        <v>2</v>
      </c>
      <c r="G13">
        <v>3</v>
      </c>
      <c r="H13" t="str">
        <f t="shared" si="0"/>
        <v>Satisfactory</v>
      </c>
      <c r="I13" t="s">
        <v>161</v>
      </c>
      <c r="J13">
        <f>VLOOKUP(Table1[[#This Row],[Last Training Completed]],Table2[[Course Name]:[Cost (£)]],3,FALSE)</f>
        <v>500</v>
      </c>
      <c r="K13" t="str">
        <f>VLOOKUP(I13,'Training Programme Data'!$B$2:$D$6,2,FALSE)</f>
        <v>Technical</v>
      </c>
      <c r="L13" s="3">
        <f>Table1[[#This Row],[Training Cost (£)]]+Table1[[#This Row],[Salary (£)]]</f>
        <v>40500</v>
      </c>
    </row>
    <row r="14" spans="1:16" x14ac:dyDescent="0.35">
      <c r="A14" t="s">
        <v>20</v>
      </c>
      <c r="B14" t="s">
        <v>94</v>
      </c>
      <c r="C14" t="s">
        <v>189</v>
      </c>
      <c r="D14" t="s">
        <v>151</v>
      </c>
      <c r="E14">
        <v>40000</v>
      </c>
      <c r="F14">
        <v>1</v>
      </c>
      <c r="G14">
        <v>2</v>
      </c>
      <c r="H14" t="str">
        <f t="shared" si="0"/>
        <v>Needs Improvement</v>
      </c>
      <c r="I14" t="s">
        <v>162</v>
      </c>
      <c r="J14">
        <f>VLOOKUP(Table1[[#This Row],[Last Training Completed]],Table2[[Course Name]:[Cost (£)]],3,FALSE)</f>
        <v>600</v>
      </c>
      <c r="K14" t="str">
        <f>VLOOKUP(I14,'Training Programme Data'!$B$2:$D$6,2,FALSE)</f>
        <v>Technical Tools</v>
      </c>
      <c r="L14" s="3">
        <f>Table1[[#This Row],[Training Cost (£)]]+Table1[[#This Row],[Salary (£)]]</f>
        <v>40600</v>
      </c>
    </row>
    <row r="15" spans="1:16" x14ac:dyDescent="0.35">
      <c r="A15" t="s">
        <v>21</v>
      </c>
      <c r="B15" t="s">
        <v>95</v>
      </c>
      <c r="C15" t="s">
        <v>189</v>
      </c>
      <c r="D15" t="s">
        <v>152</v>
      </c>
      <c r="E15">
        <v>50000</v>
      </c>
      <c r="F15">
        <v>5</v>
      </c>
      <c r="G15">
        <v>2</v>
      </c>
      <c r="H15" t="str">
        <f t="shared" si="0"/>
        <v>Needs Improvement</v>
      </c>
      <c r="I15" t="s">
        <v>163</v>
      </c>
      <c r="J15">
        <f>VLOOKUP(Table1[[#This Row],[Last Training Completed]],Table2[[Course Name]:[Cost (£)]],3,FALSE)</f>
        <v>1000</v>
      </c>
      <c r="K15" t="str">
        <f>VLOOKUP(I15,'Training Programme Data'!$B$2:$D$6,2,FALSE)</f>
        <v>Leadership</v>
      </c>
      <c r="L15" s="3">
        <f>Table1[[#This Row],[Training Cost (£)]]+Table1[[#This Row],[Salary (£)]]</f>
        <v>51000</v>
      </c>
    </row>
    <row r="16" spans="1:16" x14ac:dyDescent="0.35">
      <c r="A16" t="s">
        <v>22</v>
      </c>
      <c r="B16" t="s">
        <v>95</v>
      </c>
      <c r="C16" t="s">
        <v>187</v>
      </c>
      <c r="D16" t="s">
        <v>156</v>
      </c>
      <c r="E16">
        <v>35000</v>
      </c>
      <c r="F16">
        <v>9</v>
      </c>
      <c r="G16">
        <v>2</v>
      </c>
      <c r="H16" t="str">
        <f t="shared" si="0"/>
        <v>Needs Improvement</v>
      </c>
      <c r="I16" t="s">
        <v>164</v>
      </c>
      <c r="J16">
        <f>VLOOKUP(Table1[[#This Row],[Last Training Completed]],Table2[[Course Name]:[Cost (£)]],3,FALSE)</f>
        <v>800</v>
      </c>
      <c r="K16" t="str">
        <f>VLOOKUP(I16,'Training Programme Data'!$B$2:$D$6,2,FALSE)</f>
        <v>Project Management</v>
      </c>
      <c r="L16" s="3">
        <f>Table1[[#This Row],[Training Cost (£)]]+Table1[[#This Row],[Salary (£)]]</f>
        <v>35800</v>
      </c>
    </row>
    <row r="17" spans="1:13" x14ac:dyDescent="0.35">
      <c r="A17" t="s">
        <v>23</v>
      </c>
      <c r="B17" t="s">
        <v>96</v>
      </c>
      <c r="C17" t="s">
        <v>189</v>
      </c>
      <c r="D17" t="s">
        <v>157</v>
      </c>
      <c r="E17">
        <v>50000</v>
      </c>
      <c r="F17">
        <v>6</v>
      </c>
      <c r="G17">
        <v>1</v>
      </c>
      <c r="H17" t="str">
        <f t="shared" si="0"/>
        <v>Needs Improvement</v>
      </c>
      <c r="I17" t="s">
        <v>161</v>
      </c>
      <c r="J17">
        <f>VLOOKUP(Table1[[#This Row],[Last Training Completed]],Table2[[Course Name]:[Cost (£)]],3,FALSE)</f>
        <v>500</v>
      </c>
      <c r="K17" t="str">
        <f>VLOOKUP(I17,'Training Programme Data'!$B$2:$D$6,2,FALSE)</f>
        <v>Technical</v>
      </c>
      <c r="L17" s="3">
        <f>Table1[[#This Row],[Training Cost (£)]]+Table1[[#This Row],[Salary (£)]]</f>
        <v>50500</v>
      </c>
    </row>
    <row r="18" spans="1:13" x14ac:dyDescent="0.35">
      <c r="A18" t="s">
        <v>24</v>
      </c>
      <c r="B18" t="s">
        <v>97</v>
      </c>
      <c r="C18" t="s">
        <v>187</v>
      </c>
      <c r="D18" t="s">
        <v>154</v>
      </c>
      <c r="E18">
        <v>55000</v>
      </c>
      <c r="F18">
        <v>1</v>
      </c>
      <c r="G18">
        <v>1</v>
      </c>
      <c r="H18" t="str">
        <f t="shared" si="0"/>
        <v>Needs Improvement</v>
      </c>
      <c r="I18" t="s">
        <v>175</v>
      </c>
      <c r="J18">
        <f>VLOOKUP(Table1[[#This Row],[Last Training Completed]],Table2[[Course Name]:[Cost (£)]],3,FALSE)</f>
        <v>700</v>
      </c>
      <c r="K18" t="str">
        <f>VLOOKUP(I18,'Training Programme Data'!$B$2:$D$6,2,FALSE)</f>
        <v>Teamwork</v>
      </c>
      <c r="L18" s="3">
        <f>Table1[[#This Row],[Training Cost (£)]]+Table1[[#This Row],[Salary (£)]]</f>
        <v>55700</v>
      </c>
    </row>
    <row r="19" spans="1:13" x14ac:dyDescent="0.35">
      <c r="A19" t="s">
        <v>25</v>
      </c>
      <c r="B19" t="s">
        <v>98</v>
      </c>
      <c r="C19" t="s">
        <v>189</v>
      </c>
      <c r="D19" t="s">
        <v>159</v>
      </c>
      <c r="E19">
        <v>35000</v>
      </c>
      <c r="F19">
        <v>1</v>
      </c>
      <c r="G19">
        <v>1</v>
      </c>
      <c r="H19" t="str">
        <f t="shared" si="0"/>
        <v>Needs Improvement</v>
      </c>
      <c r="I19" t="s">
        <v>162</v>
      </c>
      <c r="J19">
        <f>VLOOKUP(Table1[[#This Row],[Last Training Completed]],Table2[[Course Name]:[Cost (£)]],3,FALSE)</f>
        <v>600</v>
      </c>
      <c r="K19" t="str">
        <f>VLOOKUP(I19,'Training Programme Data'!$B$2:$D$6,2,FALSE)</f>
        <v>Technical Tools</v>
      </c>
      <c r="L19" s="3">
        <f>Table1[[#This Row],[Training Cost (£)]]+Table1[[#This Row],[Salary (£)]]</f>
        <v>35600</v>
      </c>
    </row>
    <row r="20" spans="1:13" x14ac:dyDescent="0.35">
      <c r="A20" t="s">
        <v>26</v>
      </c>
      <c r="B20" t="s">
        <v>99</v>
      </c>
      <c r="C20" t="s">
        <v>150</v>
      </c>
      <c r="D20" t="s">
        <v>152</v>
      </c>
      <c r="E20">
        <v>55000</v>
      </c>
      <c r="F20">
        <v>2</v>
      </c>
      <c r="G20">
        <v>1</v>
      </c>
      <c r="H20" t="str">
        <f t="shared" si="0"/>
        <v>Needs Improvement</v>
      </c>
      <c r="I20" t="s">
        <v>164</v>
      </c>
      <c r="J20">
        <f>VLOOKUP(Table1[[#This Row],[Last Training Completed]],Table2[[Course Name]:[Cost (£)]],3,FALSE)</f>
        <v>800</v>
      </c>
      <c r="K20" t="str">
        <f>VLOOKUP(I20,'Training Programme Data'!$B$2:$D$6,2,FALSE)</f>
        <v>Project Management</v>
      </c>
      <c r="L20" s="3">
        <f>Table1[[#This Row],[Training Cost (£)]]+Table1[[#This Row],[Salary (£)]]</f>
        <v>55800</v>
      </c>
    </row>
    <row r="21" spans="1:13" x14ac:dyDescent="0.35">
      <c r="A21" t="s">
        <v>27</v>
      </c>
      <c r="B21" t="s">
        <v>100</v>
      </c>
      <c r="C21" t="s">
        <v>189</v>
      </c>
      <c r="D21" t="s">
        <v>160</v>
      </c>
      <c r="E21">
        <v>35000</v>
      </c>
      <c r="F21">
        <v>9</v>
      </c>
      <c r="G21">
        <v>2</v>
      </c>
      <c r="H21" t="str">
        <f t="shared" si="0"/>
        <v>Needs Improvement</v>
      </c>
      <c r="I21" t="s">
        <v>164</v>
      </c>
      <c r="J21">
        <f>VLOOKUP(Table1[[#This Row],[Last Training Completed]],Table2[[Course Name]:[Cost (£)]],3,FALSE)</f>
        <v>800</v>
      </c>
      <c r="K21" t="str">
        <f>VLOOKUP(I21,'Training Programme Data'!$B$2:$D$6,2,FALSE)</f>
        <v>Project Management</v>
      </c>
      <c r="L21" s="3">
        <f>Table1[[#This Row],[Training Cost (£)]]+Table1[[#This Row],[Salary (£)]]</f>
        <v>35800</v>
      </c>
      <c r="M21">
        <v>0</v>
      </c>
    </row>
    <row r="22" spans="1:13" x14ac:dyDescent="0.35">
      <c r="A22" t="s">
        <v>28</v>
      </c>
      <c r="B22" t="s">
        <v>101</v>
      </c>
      <c r="C22" t="s">
        <v>187</v>
      </c>
      <c r="D22" t="s">
        <v>155</v>
      </c>
      <c r="E22">
        <v>30000</v>
      </c>
      <c r="F22">
        <v>3</v>
      </c>
      <c r="G22">
        <v>3</v>
      </c>
      <c r="H22" t="str">
        <f t="shared" si="0"/>
        <v>Satisfactory</v>
      </c>
      <c r="I22" t="s">
        <v>163</v>
      </c>
      <c r="J22">
        <f>VLOOKUP(Table1[[#This Row],[Last Training Completed]],Table2[[Course Name]:[Cost (£)]],3,FALSE)</f>
        <v>1000</v>
      </c>
      <c r="K22" t="str">
        <f>VLOOKUP(I22,'Training Programme Data'!$B$2:$D$6,2,FALSE)</f>
        <v>Leadership</v>
      </c>
      <c r="L22" s="3">
        <f>Table1[[#This Row],[Training Cost (£)]]+Table1[[#This Row],[Salary (£)]]</f>
        <v>31000</v>
      </c>
    </row>
    <row r="23" spans="1:13" x14ac:dyDescent="0.35">
      <c r="A23" t="s">
        <v>29</v>
      </c>
      <c r="B23" t="s">
        <v>102</v>
      </c>
      <c r="C23" t="s">
        <v>186</v>
      </c>
      <c r="D23" t="s">
        <v>156</v>
      </c>
      <c r="E23">
        <v>40000</v>
      </c>
      <c r="F23">
        <v>1</v>
      </c>
      <c r="G23">
        <v>1</v>
      </c>
      <c r="H23" t="str">
        <f t="shared" si="0"/>
        <v>Needs Improvement</v>
      </c>
      <c r="I23" t="s">
        <v>163</v>
      </c>
      <c r="J23">
        <f>VLOOKUP(Table1[[#This Row],[Last Training Completed]],Table2[[Course Name]:[Cost (£)]],3,FALSE)</f>
        <v>1000</v>
      </c>
      <c r="K23" t="str">
        <f>VLOOKUP(I23,'Training Programme Data'!$B$2:$D$6,2,FALSE)</f>
        <v>Leadership</v>
      </c>
      <c r="L23" s="3">
        <f>Table1[[#This Row],[Training Cost (£)]]+Table1[[#This Row],[Salary (£)]]</f>
        <v>41000</v>
      </c>
    </row>
    <row r="24" spans="1:13" x14ac:dyDescent="0.35">
      <c r="A24" t="s">
        <v>30</v>
      </c>
      <c r="B24" t="s">
        <v>103</v>
      </c>
      <c r="C24" t="s">
        <v>189</v>
      </c>
      <c r="D24" t="s">
        <v>160</v>
      </c>
      <c r="E24">
        <v>60000</v>
      </c>
      <c r="F24">
        <v>5</v>
      </c>
      <c r="G24">
        <v>2</v>
      </c>
      <c r="H24" t="str">
        <f t="shared" si="0"/>
        <v>Needs Improvement</v>
      </c>
      <c r="I24" t="s">
        <v>161</v>
      </c>
      <c r="J24">
        <f>VLOOKUP(Table1[[#This Row],[Last Training Completed]],Table2[[Course Name]:[Cost (£)]],3,FALSE)</f>
        <v>500</v>
      </c>
      <c r="K24" t="str">
        <f>VLOOKUP(I24,'Training Programme Data'!$B$2:$D$6,2,FALSE)</f>
        <v>Technical</v>
      </c>
      <c r="L24" s="3">
        <f>Table1[[#This Row],[Training Cost (£)]]+Table1[[#This Row],[Salary (£)]]</f>
        <v>60500</v>
      </c>
    </row>
    <row r="25" spans="1:13" x14ac:dyDescent="0.35">
      <c r="A25" t="s">
        <v>31</v>
      </c>
      <c r="B25" t="s">
        <v>104</v>
      </c>
      <c r="C25" t="s">
        <v>186</v>
      </c>
      <c r="D25" t="s">
        <v>154</v>
      </c>
      <c r="E25">
        <v>65000</v>
      </c>
      <c r="F25">
        <v>7</v>
      </c>
      <c r="G25">
        <v>4</v>
      </c>
      <c r="H25" t="str">
        <f t="shared" si="0"/>
        <v>High Performer</v>
      </c>
      <c r="I25" t="s">
        <v>164</v>
      </c>
      <c r="J25">
        <f>VLOOKUP(Table1[[#This Row],[Last Training Completed]],Table2[[Course Name]:[Cost (£)]],3,FALSE)</f>
        <v>800</v>
      </c>
      <c r="K25" t="str">
        <f>VLOOKUP(I25,'Training Programme Data'!$B$2:$D$6,2,FALSE)</f>
        <v>Project Management</v>
      </c>
      <c r="L25" s="3">
        <f>Table1[[#This Row],[Training Cost (£)]]+Table1[[#This Row],[Salary (£)]]</f>
        <v>65800</v>
      </c>
    </row>
    <row r="26" spans="1:13" x14ac:dyDescent="0.35">
      <c r="A26" t="s">
        <v>32</v>
      </c>
      <c r="B26" t="s">
        <v>105</v>
      </c>
      <c r="C26" t="s">
        <v>150</v>
      </c>
      <c r="D26" t="s">
        <v>157</v>
      </c>
      <c r="E26">
        <v>55000</v>
      </c>
      <c r="F26">
        <v>6</v>
      </c>
      <c r="G26">
        <v>3</v>
      </c>
      <c r="H26" t="str">
        <f t="shared" si="0"/>
        <v>Satisfactory</v>
      </c>
      <c r="I26" t="s">
        <v>161</v>
      </c>
      <c r="J26">
        <f>VLOOKUP(Table1[[#This Row],[Last Training Completed]],Table2[[Course Name]:[Cost (£)]],3,FALSE)</f>
        <v>500</v>
      </c>
      <c r="K26" t="str">
        <f>VLOOKUP(I26,'Training Programme Data'!$B$2:$D$6,2,FALSE)</f>
        <v>Technical</v>
      </c>
      <c r="L26" s="3">
        <f>Table1[[#This Row],[Training Cost (£)]]+Table1[[#This Row],[Salary (£)]]</f>
        <v>55500</v>
      </c>
    </row>
    <row r="27" spans="1:13" x14ac:dyDescent="0.35">
      <c r="A27" t="s">
        <v>33</v>
      </c>
      <c r="B27" t="s">
        <v>106</v>
      </c>
      <c r="C27" t="s">
        <v>188</v>
      </c>
      <c r="D27" t="s">
        <v>151</v>
      </c>
      <c r="E27">
        <v>25000</v>
      </c>
      <c r="F27">
        <v>1</v>
      </c>
      <c r="G27">
        <v>3</v>
      </c>
      <c r="H27" t="str">
        <f t="shared" si="0"/>
        <v>Satisfactory</v>
      </c>
      <c r="I27" t="s">
        <v>161</v>
      </c>
      <c r="J27">
        <f>VLOOKUP(Table1[[#This Row],[Last Training Completed]],Table2[[Course Name]:[Cost (£)]],3,FALSE)</f>
        <v>500</v>
      </c>
      <c r="K27" t="str">
        <f>VLOOKUP(I27,'Training Programme Data'!$B$2:$D$6,2,FALSE)</f>
        <v>Technical</v>
      </c>
      <c r="L27" s="3">
        <f>Table1[[#This Row],[Training Cost (£)]]+Table1[[#This Row],[Salary (£)]]</f>
        <v>25500</v>
      </c>
    </row>
    <row r="28" spans="1:13" x14ac:dyDescent="0.35">
      <c r="A28" t="s">
        <v>34</v>
      </c>
      <c r="B28" t="s">
        <v>107</v>
      </c>
      <c r="C28" t="s">
        <v>150</v>
      </c>
      <c r="D28" t="s">
        <v>152</v>
      </c>
      <c r="E28">
        <v>35000</v>
      </c>
      <c r="F28">
        <v>5</v>
      </c>
      <c r="G28">
        <v>1</v>
      </c>
      <c r="H28" t="str">
        <f t="shared" si="0"/>
        <v>Needs Improvement</v>
      </c>
      <c r="I28" t="s">
        <v>162</v>
      </c>
      <c r="J28">
        <f>VLOOKUP(Table1[[#This Row],[Last Training Completed]],Table2[[Course Name]:[Cost (£)]],3,FALSE)</f>
        <v>600</v>
      </c>
      <c r="K28" t="str">
        <f>VLOOKUP(I28,'Training Programme Data'!$B$2:$D$6,2,FALSE)</f>
        <v>Technical Tools</v>
      </c>
      <c r="L28" s="3">
        <f>Table1[[#This Row],[Training Cost (£)]]+Table1[[#This Row],[Salary (£)]]</f>
        <v>35600</v>
      </c>
    </row>
    <row r="29" spans="1:13" x14ac:dyDescent="0.35">
      <c r="A29" t="s">
        <v>35</v>
      </c>
      <c r="B29" t="s">
        <v>108</v>
      </c>
      <c r="C29" t="s">
        <v>189</v>
      </c>
      <c r="D29" t="s">
        <v>158</v>
      </c>
      <c r="E29">
        <v>65000</v>
      </c>
      <c r="F29">
        <v>5</v>
      </c>
      <c r="G29">
        <v>1</v>
      </c>
      <c r="H29" t="str">
        <f t="shared" si="0"/>
        <v>Needs Improvement</v>
      </c>
      <c r="I29" t="s">
        <v>161</v>
      </c>
      <c r="J29">
        <f>VLOOKUP(Table1[[#This Row],[Last Training Completed]],Table2[[Course Name]:[Cost (£)]],3,FALSE)</f>
        <v>500</v>
      </c>
      <c r="K29" t="str">
        <f>VLOOKUP(I29,'Training Programme Data'!$B$2:$D$6,2,FALSE)</f>
        <v>Technical</v>
      </c>
      <c r="L29" s="3">
        <f>Table1[[#This Row],[Training Cost (£)]]+Table1[[#This Row],[Salary (£)]]</f>
        <v>65500</v>
      </c>
    </row>
    <row r="30" spans="1:13" x14ac:dyDescent="0.35">
      <c r="A30" t="s">
        <v>36</v>
      </c>
      <c r="B30" t="s">
        <v>109</v>
      </c>
      <c r="C30" t="s">
        <v>186</v>
      </c>
      <c r="D30" t="s">
        <v>159</v>
      </c>
      <c r="E30">
        <v>25000</v>
      </c>
      <c r="F30">
        <v>6</v>
      </c>
      <c r="G30">
        <v>1</v>
      </c>
      <c r="H30" t="str">
        <f t="shared" si="0"/>
        <v>Needs Improvement</v>
      </c>
      <c r="I30" t="s">
        <v>162</v>
      </c>
      <c r="J30">
        <f>VLOOKUP(Table1[[#This Row],[Last Training Completed]],Table2[[Course Name]:[Cost (£)]],3,FALSE)</f>
        <v>600</v>
      </c>
      <c r="K30" t="str">
        <f>VLOOKUP(I30,'Training Programme Data'!$B$2:$D$6,2,FALSE)</f>
        <v>Technical Tools</v>
      </c>
      <c r="L30" s="3">
        <f>Table1[[#This Row],[Training Cost (£)]]+Table1[[#This Row],[Salary (£)]]</f>
        <v>25600</v>
      </c>
    </row>
    <row r="31" spans="1:13" x14ac:dyDescent="0.35">
      <c r="A31" t="s">
        <v>37</v>
      </c>
      <c r="B31" t="s">
        <v>110</v>
      </c>
      <c r="C31" t="s">
        <v>186</v>
      </c>
      <c r="D31" t="s">
        <v>159</v>
      </c>
      <c r="E31">
        <v>65000</v>
      </c>
      <c r="F31">
        <v>3</v>
      </c>
      <c r="G31">
        <v>1</v>
      </c>
      <c r="H31" t="str">
        <f t="shared" si="0"/>
        <v>Needs Improvement</v>
      </c>
      <c r="I31" t="s">
        <v>163</v>
      </c>
      <c r="J31">
        <f>VLOOKUP(Table1[[#This Row],[Last Training Completed]],Table2[[Course Name]:[Cost (£)]],3,FALSE)</f>
        <v>1000</v>
      </c>
      <c r="K31" t="str">
        <f>VLOOKUP(I31,'Training Programme Data'!$B$2:$D$6,2,FALSE)</f>
        <v>Leadership</v>
      </c>
      <c r="L31" s="3">
        <f>Table1[[#This Row],[Training Cost (£)]]+Table1[[#This Row],[Salary (£)]]</f>
        <v>66000</v>
      </c>
    </row>
    <row r="32" spans="1:13" x14ac:dyDescent="0.35">
      <c r="A32" t="s">
        <v>38</v>
      </c>
      <c r="B32" t="s">
        <v>111</v>
      </c>
      <c r="C32" t="s">
        <v>187</v>
      </c>
      <c r="D32" t="s">
        <v>156</v>
      </c>
      <c r="E32">
        <v>60000</v>
      </c>
      <c r="F32">
        <v>5</v>
      </c>
      <c r="G32">
        <v>2</v>
      </c>
      <c r="H32" t="str">
        <f t="shared" si="0"/>
        <v>Needs Improvement</v>
      </c>
      <c r="I32" t="s">
        <v>161</v>
      </c>
      <c r="J32">
        <f>VLOOKUP(Table1[[#This Row],[Last Training Completed]],Table2[[Course Name]:[Cost (£)]],3,FALSE)</f>
        <v>500</v>
      </c>
      <c r="K32" t="str">
        <f>VLOOKUP(I32,'Training Programme Data'!$B$2:$D$6,2,FALSE)</f>
        <v>Technical</v>
      </c>
      <c r="L32" s="3">
        <f>Table1[[#This Row],[Training Cost (£)]]+Table1[[#This Row],[Salary (£)]]</f>
        <v>60500</v>
      </c>
    </row>
    <row r="33" spans="1:12" x14ac:dyDescent="0.35">
      <c r="A33" t="s">
        <v>39</v>
      </c>
      <c r="B33" t="s">
        <v>112</v>
      </c>
      <c r="C33" t="s">
        <v>186</v>
      </c>
      <c r="D33" t="s">
        <v>151</v>
      </c>
      <c r="E33">
        <v>25000</v>
      </c>
      <c r="F33">
        <v>7</v>
      </c>
      <c r="G33">
        <v>1</v>
      </c>
      <c r="H33" t="str">
        <f t="shared" si="0"/>
        <v>Needs Improvement</v>
      </c>
      <c r="I33" t="s">
        <v>163</v>
      </c>
      <c r="J33">
        <f>VLOOKUP(Table1[[#This Row],[Last Training Completed]],Table2[[Course Name]:[Cost (£)]],3,FALSE)</f>
        <v>1000</v>
      </c>
      <c r="K33" t="str">
        <f>VLOOKUP(I33,'Training Programme Data'!$B$2:$D$6,2,FALSE)</f>
        <v>Leadership</v>
      </c>
      <c r="L33" s="3">
        <f>Table1[[#This Row],[Training Cost (£)]]+Table1[[#This Row],[Salary (£)]]</f>
        <v>26000</v>
      </c>
    </row>
    <row r="34" spans="1:12" x14ac:dyDescent="0.35">
      <c r="A34" t="s">
        <v>40</v>
      </c>
      <c r="B34" t="s">
        <v>113</v>
      </c>
      <c r="C34" t="s">
        <v>187</v>
      </c>
      <c r="D34" t="s">
        <v>159</v>
      </c>
      <c r="E34">
        <v>50000</v>
      </c>
      <c r="F34">
        <v>5</v>
      </c>
      <c r="G34">
        <v>1</v>
      </c>
      <c r="H34" t="str">
        <f t="shared" ref="H34:H65" si="1">IF(G34&gt;=4,"High Performer",IF(G34=3,"Satisfactory","Needs Improvement"))</f>
        <v>Needs Improvement</v>
      </c>
      <c r="I34" t="s">
        <v>163</v>
      </c>
      <c r="J34">
        <f>VLOOKUP(Table1[[#This Row],[Last Training Completed]],Table2[[Course Name]:[Cost (£)]],3,FALSE)</f>
        <v>1000</v>
      </c>
      <c r="K34" t="str">
        <f>VLOOKUP(I34,'Training Programme Data'!$B$2:$D$6,2,FALSE)</f>
        <v>Leadership</v>
      </c>
      <c r="L34" s="3">
        <f>Table1[[#This Row],[Training Cost (£)]]+Table1[[#This Row],[Salary (£)]]</f>
        <v>51000</v>
      </c>
    </row>
    <row r="35" spans="1:12" x14ac:dyDescent="0.35">
      <c r="A35" t="s">
        <v>41</v>
      </c>
      <c r="B35" t="s">
        <v>114</v>
      </c>
      <c r="C35" t="s">
        <v>188</v>
      </c>
      <c r="D35" t="s">
        <v>160</v>
      </c>
      <c r="E35">
        <v>45000</v>
      </c>
      <c r="F35">
        <v>5</v>
      </c>
      <c r="G35">
        <v>1</v>
      </c>
      <c r="H35" t="str">
        <f t="shared" si="1"/>
        <v>Needs Improvement</v>
      </c>
      <c r="I35" t="s">
        <v>164</v>
      </c>
      <c r="J35">
        <f>VLOOKUP(Table1[[#This Row],[Last Training Completed]],Table2[[Course Name]:[Cost (£)]],3,FALSE)</f>
        <v>800</v>
      </c>
      <c r="K35" t="str">
        <f>VLOOKUP(I35,'Training Programme Data'!$B$2:$D$6,2,FALSE)</f>
        <v>Project Management</v>
      </c>
      <c r="L35" s="3">
        <f>Table1[[#This Row],[Training Cost (£)]]+Table1[[#This Row],[Salary (£)]]</f>
        <v>45800</v>
      </c>
    </row>
    <row r="36" spans="1:12" x14ac:dyDescent="0.35">
      <c r="A36" t="s">
        <v>42</v>
      </c>
      <c r="B36" t="s">
        <v>115</v>
      </c>
      <c r="C36" t="s">
        <v>189</v>
      </c>
      <c r="D36" t="s">
        <v>153</v>
      </c>
      <c r="E36">
        <v>50000</v>
      </c>
      <c r="F36">
        <v>5</v>
      </c>
      <c r="G36">
        <v>3</v>
      </c>
      <c r="H36" t="str">
        <f t="shared" si="1"/>
        <v>Satisfactory</v>
      </c>
      <c r="I36" t="s">
        <v>162</v>
      </c>
      <c r="J36">
        <f>VLOOKUP(Table1[[#This Row],[Last Training Completed]],Table2[[Course Name]:[Cost (£)]],3,FALSE)</f>
        <v>600</v>
      </c>
      <c r="K36" t="str">
        <f>VLOOKUP(I36,'Training Programme Data'!$B$2:$D$6,2,FALSE)</f>
        <v>Technical Tools</v>
      </c>
      <c r="L36" s="3">
        <f>Table1[[#This Row],[Training Cost (£)]]+Table1[[#This Row],[Salary (£)]]</f>
        <v>50600</v>
      </c>
    </row>
    <row r="37" spans="1:12" x14ac:dyDescent="0.35">
      <c r="A37" t="s">
        <v>43</v>
      </c>
      <c r="B37" t="s">
        <v>116</v>
      </c>
      <c r="C37" t="s">
        <v>187</v>
      </c>
      <c r="D37" t="s">
        <v>152</v>
      </c>
      <c r="E37">
        <v>45000</v>
      </c>
      <c r="F37">
        <v>3</v>
      </c>
      <c r="G37">
        <v>2</v>
      </c>
      <c r="H37" t="str">
        <f t="shared" si="1"/>
        <v>Needs Improvement</v>
      </c>
      <c r="I37" t="s">
        <v>164</v>
      </c>
      <c r="J37">
        <f>VLOOKUP(Table1[[#This Row],[Last Training Completed]],Table2[[Course Name]:[Cost (£)]],3,FALSE)</f>
        <v>800</v>
      </c>
      <c r="K37" t="str">
        <f>VLOOKUP(I37,'Training Programme Data'!$B$2:$D$6,2,FALSE)</f>
        <v>Project Management</v>
      </c>
      <c r="L37" s="3">
        <f>Table1[[#This Row],[Training Cost (£)]]+Table1[[#This Row],[Salary (£)]]</f>
        <v>45800</v>
      </c>
    </row>
    <row r="38" spans="1:12" x14ac:dyDescent="0.35">
      <c r="A38" t="s">
        <v>44</v>
      </c>
      <c r="B38" t="s">
        <v>117</v>
      </c>
      <c r="C38" t="s">
        <v>188</v>
      </c>
      <c r="D38" t="s">
        <v>154</v>
      </c>
      <c r="E38">
        <v>50000</v>
      </c>
      <c r="F38">
        <v>1</v>
      </c>
      <c r="G38">
        <v>2</v>
      </c>
      <c r="H38" t="str">
        <f t="shared" si="1"/>
        <v>Needs Improvement</v>
      </c>
      <c r="I38" t="s">
        <v>162</v>
      </c>
      <c r="J38">
        <f>VLOOKUP(Table1[[#This Row],[Last Training Completed]],Table2[[Course Name]:[Cost (£)]],3,FALSE)</f>
        <v>600</v>
      </c>
      <c r="K38" t="str">
        <f>VLOOKUP(I38,'Training Programme Data'!$B$2:$D$6,2,FALSE)</f>
        <v>Technical Tools</v>
      </c>
      <c r="L38" s="3">
        <f>Table1[[#This Row],[Training Cost (£)]]+Table1[[#This Row],[Salary (£)]]</f>
        <v>50600</v>
      </c>
    </row>
    <row r="39" spans="1:12" x14ac:dyDescent="0.35">
      <c r="A39" t="s">
        <v>45</v>
      </c>
      <c r="B39" t="s">
        <v>118</v>
      </c>
      <c r="C39" t="s">
        <v>186</v>
      </c>
      <c r="D39" t="s">
        <v>153</v>
      </c>
      <c r="E39">
        <v>45000</v>
      </c>
      <c r="F39">
        <v>5</v>
      </c>
      <c r="G39">
        <v>3</v>
      </c>
      <c r="H39" t="str">
        <f t="shared" si="1"/>
        <v>Satisfactory</v>
      </c>
      <c r="I39" t="s">
        <v>162</v>
      </c>
      <c r="J39">
        <f>VLOOKUP(Table1[[#This Row],[Last Training Completed]],Table2[[Course Name]:[Cost (£)]],3,FALSE)</f>
        <v>600</v>
      </c>
      <c r="K39" t="str">
        <f>VLOOKUP(I39,'Training Programme Data'!$B$2:$D$6,2,FALSE)</f>
        <v>Technical Tools</v>
      </c>
      <c r="L39" s="3">
        <f>Table1[[#This Row],[Training Cost (£)]]+Table1[[#This Row],[Salary (£)]]</f>
        <v>45600</v>
      </c>
    </row>
    <row r="40" spans="1:12" x14ac:dyDescent="0.35">
      <c r="A40" t="s">
        <v>46</v>
      </c>
      <c r="B40" t="s">
        <v>119</v>
      </c>
      <c r="C40" t="s">
        <v>186</v>
      </c>
      <c r="D40" t="s">
        <v>159</v>
      </c>
      <c r="E40">
        <v>45000</v>
      </c>
      <c r="F40">
        <v>9</v>
      </c>
      <c r="G40">
        <v>3</v>
      </c>
      <c r="H40" t="str">
        <f t="shared" si="1"/>
        <v>Satisfactory</v>
      </c>
      <c r="I40" t="s">
        <v>163</v>
      </c>
      <c r="J40">
        <f>VLOOKUP(Table1[[#This Row],[Last Training Completed]],Table2[[Course Name]:[Cost (£)]],3,FALSE)</f>
        <v>1000</v>
      </c>
      <c r="K40" t="str">
        <f>VLOOKUP(I40,'Training Programme Data'!$B$2:$D$6,2,FALSE)</f>
        <v>Leadership</v>
      </c>
      <c r="L40" s="3">
        <f>Table1[[#This Row],[Training Cost (£)]]+Table1[[#This Row],[Salary (£)]]</f>
        <v>46000</v>
      </c>
    </row>
    <row r="41" spans="1:12" x14ac:dyDescent="0.35">
      <c r="A41" t="s">
        <v>47</v>
      </c>
      <c r="B41" t="s">
        <v>120</v>
      </c>
      <c r="C41" t="s">
        <v>188</v>
      </c>
      <c r="D41" t="s">
        <v>151</v>
      </c>
      <c r="E41">
        <v>40000</v>
      </c>
      <c r="F41">
        <v>1</v>
      </c>
      <c r="G41">
        <v>2</v>
      </c>
      <c r="H41" t="str">
        <f t="shared" si="1"/>
        <v>Needs Improvement</v>
      </c>
      <c r="I41" t="s">
        <v>162</v>
      </c>
      <c r="J41">
        <f>VLOOKUP(Table1[[#This Row],[Last Training Completed]],Table2[[Course Name]:[Cost (£)]],3,FALSE)</f>
        <v>600</v>
      </c>
      <c r="K41" t="str">
        <f>VLOOKUP(I41,'Training Programme Data'!$B$2:$D$6,2,FALSE)</f>
        <v>Technical Tools</v>
      </c>
      <c r="L41" s="3">
        <f>Table1[[#This Row],[Training Cost (£)]]+Table1[[#This Row],[Salary (£)]]</f>
        <v>40600</v>
      </c>
    </row>
    <row r="42" spans="1:12" x14ac:dyDescent="0.35">
      <c r="A42" t="s">
        <v>48</v>
      </c>
      <c r="B42" t="s">
        <v>121</v>
      </c>
      <c r="C42" t="s">
        <v>186</v>
      </c>
      <c r="D42" t="s">
        <v>153</v>
      </c>
      <c r="E42">
        <v>35000</v>
      </c>
      <c r="F42">
        <v>3</v>
      </c>
      <c r="G42">
        <v>4</v>
      </c>
      <c r="H42" t="str">
        <f t="shared" si="1"/>
        <v>High Performer</v>
      </c>
      <c r="I42" t="s">
        <v>161</v>
      </c>
      <c r="J42">
        <f>VLOOKUP(Table1[[#This Row],[Last Training Completed]],Table2[[Course Name]:[Cost (£)]],3,FALSE)</f>
        <v>500</v>
      </c>
      <c r="K42" t="str">
        <f>VLOOKUP(I42,'Training Programme Data'!$B$2:$D$6,2,FALSE)</f>
        <v>Technical</v>
      </c>
      <c r="L42" s="3">
        <f>Table1[[#This Row],[Training Cost (£)]]+Table1[[#This Row],[Salary (£)]]</f>
        <v>35500</v>
      </c>
    </row>
    <row r="43" spans="1:12" x14ac:dyDescent="0.35">
      <c r="A43" t="s">
        <v>49</v>
      </c>
      <c r="B43" t="s">
        <v>122</v>
      </c>
      <c r="C43" t="s">
        <v>188</v>
      </c>
      <c r="D43" t="s">
        <v>153</v>
      </c>
      <c r="E43">
        <v>35000</v>
      </c>
      <c r="F43">
        <v>4</v>
      </c>
      <c r="G43">
        <v>3</v>
      </c>
      <c r="H43" t="str">
        <f t="shared" si="1"/>
        <v>Satisfactory</v>
      </c>
      <c r="I43" t="s">
        <v>163</v>
      </c>
      <c r="J43">
        <f>VLOOKUP(Table1[[#This Row],[Last Training Completed]],Table2[[Course Name]:[Cost (£)]],3,FALSE)</f>
        <v>1000</v>
      </c>
      <c r="K43" t="str">
        <f>VLOOKUP(I43,'Training Programme Data'!$B$2:$D$6,2,FALSE)</f>
        <v>Leadership</v>
      </c>
      <c r="L43" s="3">
        <f>Table1[[#This Row],[Training Cost (£)]]+Table1[[#This Row],[Salary (£)]]</f>
        <v>36000</v>
      </c>
    </row>
    <row r="44" spans="1:12" x14ac:dyDescent="0.35">
      <c r="A44" t="s">
        <v>50</v>
      </c>
      <c r="B44" t="s">
        <v>123</v>
      </c>
      <c r="C44" t="s">
        <v>187</v>
      </c>
      <c r="D44" t="s">
        <v>153</v>
      </c>
      <c r="E44">
        <v>40000</v>
      </c>
      <c r="F44">
        <v>1</v>
      </c>
      <c r="G44">
        <v>1</v>
      </c>
      <c r="H44" t="str">
        <f t="shared" si="1"/>
        <v>Needs Improvement</v>
      </c>
      <c r="I44" t="s">
        <v>161</v>
      </c>
      <c r="J44">
        <f>VLOOKUP(Table1[[#This Row],[Last Training Completed]],Table2[[Course Name]:[Cost (£)]],3,FALSE)</f>
        <v>500</v>
      </c>
      <c r="K44" t="str">
        <f>VLOOKUP(I44,'Training Programme Data'!$B$2:$D$6,2,FALSE)</f>
        <v>Technical</v>
      </c>
      <c r="L44" s="3">
        <f>Table1[[#This Row],[Training Cost (£)]]+Table1[[#This Row],[Salary (£)]]</f>
        <v>40500</v>
      </c>
    </row>
    <row r="45" spans="1:12" x14ac:dyDescent="0.35">
      <c r="A45" t="s">
        <v>51</v>
      </c>
      <c r="B45" t="s">
        <v>124</v>
      </c>
      <c r="C45" t="s">
        <v>187</v>
      </c>
      <c r="D45" t="s">
        <v>152</v>
      </c>
      <c r="E45">
        <v>65000</v>
      </c>
      <c r="F45">
        <v>1</v>
      </c>
      <c r="G45">
        <v>4</v>
      </c>
      <c r="H45" t="str">
        <f t="shared" si="1"/>
        <v>High Performer</v>
      </c>
      <c r="I45" t="s">
        <v>164</v>
      </c>
      <c r="J45">
        <f>VLOOKUP(Table1[[#This Row],[Last Training Completed]],Table2[[Course Name]:[Cost (£)]],3,FALSE)</f>
        <v>800</v>
      </c>
      <c r="K45" t="str">
        <f>VLOOKUP(I45,'Training Programme Data'!$B$2:$D$6,2,FALSE)</f>
        <v>Project Management</v>
      </c>
      <c r="L45" s="3">
        <f>Table1[[#This Row],[Training Cost (£)]]+Table1[[#This Row],[Salary (£)]]</f>
        <v>65800</v>
      </c>
    </row>
    <row r="46" spans="1:12" x14ac:dyDescent="0.35">
      <c r="A46" t="s">
        <v>52</v>
      </c>
      <c r="B46" t="s">
        <v>125</v>
      </c>
      <c r="C46" t="s">
        <v>188</v>
      </c>
      <c r="D46" t="s">
        <v>154</v>
      </c>
      <c r="E46">
        <v>30000</v>
      </c>
      <c r="F46">
        <v>8</v>
      </c>
      <c r="G46">
        <v>5</v>
      </c>
      <c r="H46" t="str">
        <f t="shared" si="1"/>
        <v>High Performer</v>
      </c>
      <c r="I46" t="s">
        <v>163</v>
      </c>
      <c r="J46">
        <f>VLOOKUP(Table1[[#This Row],[Last Training Completed]],Table2[[Course Name]:[Cost (£)]],3,FALSE)</f>
        <v>1000</v>
      </c>
      <c r="K46" t="str">
        <f>VLOOKUP(I46,'Training Programme Data'!$B$2:$D$6,2,FALSE)</f>
        <v>Leadership</v>
      </c>
      <c r="L46" s="3">
        <f>Table1[[#This Row],[Training Cost (£)]]+Table1[[#This Row],[Salary (£)]]</f>
        <v>31000</v>
      </c>
    </row>
    <row r="47" spans="1:12" x14ac:dyDescent="0.35">
      <c r="A47" t="s">
        <v>53</v>
      </c>
      <c r="B47" t="s">
        <v>126</v>
      </c>
      <c r="C47" t="s">
        <v>187</v>
      </c>
      <c r="D47" t="s">
        <v>158</v>
      </c>
      <c r="E47">
        <v>65000</v>
      </c>
      <c r="F47">
        <v>2</v>
      </c>
      <c r="G47">
        <v>1</v>
      </c>
      <c r="H47" t="str">
        <f t="shared" si="1"/>
        <v>Needs Improvement</v>
      </c>
      <c r="I47" t="s">
        <v>164</v>
      </c>
      <c r="J47">
        <f>VLOOKUP(Table1[[#This Row],[Last Training Completed]],Table2[[Course Name]:[Cost (£)]],3,FALSE)</f>
        <v>800</v>
      </c>
      <c r="K47" t="str">
        <f>VLOOKUP(I47,'Training Programme Data'!$B$2:$D$6,2,FALSE)</f>
        <v>Project Management</v>
      </c>
      <c r="L47" s="3">
        <f>Table1[[#This Row],[Training Cost (£)]]+Table1[[#This Row],[Salary (£)]]</f>
        <v>65800</v>
      </c>
    </row>
    <row r="48" spans="1:12" x14ac:dyDescent="0.35">
      <c r="A48" t="s">
        <v>54</v>
      </c>
      <c r="B48" t="s">
        <v>127</v>
      </c>
      <c r="C48" t="s">
        <v>187</v>
      </c>
      <c r="D48" t="s">
        <v>153</v>
      </c>
      <c r="E48">
        <v>25000</v>
      </c>
      <c r="F48">
        <v>8</v>
      </c>
      <c r="G48">
        <v>2</v>
      </c>
      <c r="H48" t="str">
        <f t="shared" si="1"/>
        <v>Needs Improvement</v>
      </c>
      <c r="I48" t="s">
        <v>163</v>
      </c>
      <c r="J48">
        <f>VLOOKUP(Table1[[#This Row],[Last Training Completed]],Table2[[Course Name]:[Cost (£)]],3,FALSE)</f>
        <v>1000</v>
      </c>
      <c r="K48" t="str">
        <f>VLOOKUP(I48,'Training Programme Data'!$B$2:$D$6,2,FALSE)</f>
        <v>Leadership</v>
      </c>
      <c r="L48" s="3">
        <f>Table1[[#This Row],[Training Cost (£)]]+Table1[[#This Row],[Salary (£)]]</f>
        <v>26000</v>
      </c>
    </row>
    <row r="49" spans="1:12" x14ac:dyDescent="0.35">
      <c r="A49" t="s">
        <v>55</v>
      </c>
      <c r="B49" t="s">
        <v>128</v>
      </c>
      <c r="C49" t="s">
        <v>187</v>
      </c>
      <c r="D49" t="s">
        <v>155</v>
      </c>
      <c r="E49">
        <v>25000</v>
      </c>
      <c r="F49">
        <v>7</v>
      </c>
      <c r="G49">
        <v>4</v>
      </c>
      <c r="H49" t="str">
        <f t="shared" si="1"/>
        <v>High Performer</v>
      </c>
      <c r="I49" t="s">
        <v>163</v>
      </c>
      <c r="J49">
        <f>VLOOKUP(Table1[[#This Row],[Last Training Completed]],Table2[[Course Name]:[Cost (£)]],3,FALSE)</f>
        <v>1000</v>
      </c>
      <c r="K49" t="str">
        <f>VLOOKUP(I49,'Training Programme Data'!$B$2:$D$6,2,FALSE)</f>
        <v>Leadership</v>
      </c>
      <c r="L49" s="3">
        <f>Table1[[#This Row],[Training Cost (£)]]+Table1[[#This Row],[Salary (£)]]</f>
        <v>26000</v>
      </c>
    </row>
    <row r="50" spans="1:12" x14ac:dyDescent="0.35">
      <c r="A50" t="s">
        <v>56</v>
      </c>
      <c r="B50" t="s">
        <v>181</v>
      </c>
      <c r="C50" t="s">
        <v>150</v>
      </c>
      <c r="D50" t="s">
        <v>153</v>
      </c>
      <c r="E50">
        <v>45000</v>
      </c>
      <c r="F50">
        <v>2</v>
      </c>
      <c r="G50">
        <v>2</v>
      </c>
      <c r="H50" t="str">
        <f t="shared" si="1"/>
        <v>Needs Improvement</v>
      </c>
      <c r="I50" t="s">
        <v>162</v>
      </c>
      <c r="J50">
        <f>VLOOKUP(Table1[[#This Row],[Last Training Completed]],Table2[[Course Name]:[Cost (£)]],3,FALSE)</f>
        <v>600</v>
      </c>
      <c r="K50" t="str">
        <f>VLOOKUP(I50,'Training Programme Data'!$B$2:$D$6,2,FALSE)</f>
        <v>Technical Tools</v>
      </c>
      <c r="L50" s="3">
        <f>Table1[[#This Row],[Training Cost (£)]]+Table1[[#This Row],[Salary (£)]]</f>
        <v>45600</v>
      </c>
    </row>
    <row r="51" spans="1:12" x14ac:dyDescent="0.35">
      <c r="A51" t="s">
        <v>57</v>
      </c>
      <c r="B51" t="s">
        <v>129</v>
      </c>
      <c r="C51" t="s">
        <v>189</v>
      </c>
      <c r="D51" t="s">
        <v>155</v>
      </c>
      <c r="E51">
        <v>50000</v>
      </c>
      <c r="F51">
        <v>6</v>
      </c>
      <c r="G51">
        <v>1</v>
      </c>
      <c r="H51" t="str">
        <f t="shared" si="1"/>
        <v>Needs Improvement</v>
      </c>
      <c r="I51" t="s">
        <v>162</v>
      </c>
      <c r="J51">
        <f>VLOOKUP(Table1[[#This Row],[Last Training Completed]],Table2[[Course Name]:[Cost (£)]],3,FALSE)</f>
        <v>600</v>
      </c>
      <c r="K51" t="str">
        <f>VLOOKUP(I51,'Training Programme Data'!$B$2:$D$6,2,FALSE)</f>
        <v>Technical Tools</v>
      </c>
      <c r="L51" s="3">
        <f>Table1[[#This Row],[Training Cost (£)]]+Table1[[#This Row],[Salary (£)]]</f>
        <v>50600</v>
      </c>
    </row>
    <row r="52" spans="1:12" x14ac:dyDescent="0.35">
      <c r="A52" t="s">
        <v>58</v>
      </c>
      <c r="B52" t="s">
        <v>182</v>
      </c>
      <c r="C52" t="s">
        <v>186</v>
      </c>
      <c r="D52" t="s">
        <v>152</v>
      </c>
      <c r="E52">
        <v>50000</v>
      </c>
      <c r="F52">
        <v>6</v>
      </c>
      <c r="G52">
        <v>2</v>
      </c>
      <c r="H52" t="str">
        <f t="shared" si="1"/>
        <v>Needs Improvement</v>
      </c>
      <c r="I52" t="s">
        <v>164</v>
      </c>
      <c r="J52">
        <f>VLOOKUP(Table1[[#This Row],[Last Training Completed]],Table2[[Course Name]:[Cost (£)]],3,FALSE)</f>
        <v>800</v>
      </c>
      <c r="K52" t="str">
        <f>VLOOKUP(I52,'Training Programme Data'!$B$2:$D$6,2,FALSE)</f>
        <v>Project Management</v>
      </c>
      <c r="L52" s="3">
        <f>Table1[[#This Row],[Training Cost (£)]]+Table1[[#This Row],[Salary (£)]]</f>
        <v>50800</v>
      </c>
    </row>
    <row r="53" spans="1:12" x14ac:dyDescent="0.35">
      <c r="A53" t="s">
        <v>59</v>
      </c>
      <c r="B53" t="s">
        <v>130</v>
      </c>
      <c r="C53" t="s">
        <v>150</v>
      </c>
      <c r="D53" t="s">
        <v>159</v>
      </c>
      <c r="E53">
        <v>35000</v>
      </c>
      <c r="F53">
        <v>3</v>
      </c>
      <c r="G53">
        <v>2</v>
      </c>
      <c r="H53" t="str">
        <f t="shared" si="1"/>
        <v>Needs Improvement</v>
      </c>
      <c r="I53" t="s">
        <v>162</v>
      </c>
      <c r="J53">
        <f>VLOOKUP(Table1[[#This Row],[Last Training Completed]],Table2[[Course Name]:[Cost (£)]],3,FALSE)</f>
        <v>600</v>
      </c>
      <c r="K53" t="str">
        <f>VLOOKUP(I53,'Training Programme Data'!$B$2:$D$6,2,FALSE)</f>
        <v>Technical Tools</v>
      </c>
      <c r="L53" s="3">
        <f>Table1[[#This Row],[Training Cost (£)]]+Table1[[#This Row],[Salary (£)]]</f>
        <v>35600</v>
      </c>
    </row>
    <row r="54" spans="1:12" x14ac:dyDescent="0.35">
      <c r="A54" t="s">
        <v>60</v>
      </c>
      <c r="B54" t="s">
        <v>131</v>
      </c>
      <c r="C54" t="s">
        <v>187</v>
      </c>
      <c r="D54" t="s">
        <v>156</v>
      </c>
      <c r="E54">
        <v>55000</v>
      </c>
      <c r="F54">
        <v>2</v>
      </c>
      <c r="G54">
        <v>3</v>
      </c>
      <c r="H54" t="str">
        <f t="shared" si="1"/>
        <v>Satisfactory</v>
      </c>
      <c r="I54" t="s">
        <v>163</v>
      </c>
      <c r="J54">
        <f>VLOOKUP(Table1[[#This Row],[Last Training Completed]],Table2[[Course Name]:[Cost (£)]],3,FALSE)</f>
        <v>1000</v>
      </c>
      <c r="K54" t="str">
        <f>VLOOKUP(I54,'Training Programme Data'!$B$2:$D$6,2,FALSE)</f>
        <v>Leadership</v>
      </c>
      <c r="L54" s="3">
        <f>Table1[[#This Row],[Training Cost (£)]]+Table1[[#This Row],[Salary (£)]]</f>
        <v>56000</v>
      </c>
    </row>
    <row r="55" spans="1:12" x14ac:dyDescent="0.35">
      <c r="A55" t="s">
        <v>61</v>
      </c>
      <c r="B55" t="s">
        <v>132</v>
      </c>
      <c r="C55" t="s">
        <v>188</v>
      </c>
      <c r="D55" t="s">
        <v>157</v>
      </c>
      <c r="E55">
        <v>65000</v>
      </c>
      <c r="F55">
        <v>1</v>
      </c>
      <c r="G55">
        <v>3</v>
      </c>
      <c r="H55" t="str">
        <f t="shared" si="1"/>
        <v>Satisfactory</v>
      </c>
      <c r="I55" t="s">
        <v>162</v>
      </c>
      <c r="J55">
        <f>VLOOKUP(Table1[[#This Row],[Last Training Completed]],Table2[[Course Name]:[Cost (£)]],3,FALSE)</f>
        <v>600</v>
      </c>
      <c r="K55" t="str">
        <f>VLOOKUP(I55,'Training Programme Data'!$B$2:$D$6,2,FALSE)</f>
        <v>Technical Tools</v>
      </c>
      <c r="L55" s="3">
        <f>Table1[[#This Row],[Training Cost (£)]]+Table1[[#This Row],[Salary (£)]]</f>
        <v>65600</v>
      </c>
    </row>
    <row r="56" spans="1:12" x14ac:dyDescent="0.35">
      <c r="A56" t="s">
        <v>62</v>
      </c>
      <c r="B56" t="s">
        <v>133</v>
      </c>
      <c r="C56" t="s">
        <v>187</v>
      </c>
      <c r="D56" t="s">
        <v>159</v>
      </c>
      <c r="E56">
        <v>60000</v>
      </c>
      <c r="F56">
        <v>6</v>
      </c>
      <c r="G56">
        <v>2</v>
      </c>
      <c r="H56" t="str">
        <f t="shared" si="1"/>
        <v>Needs Improvement</v>
      </c>
      <c r="I56" t="s">
        <v>161</v>
      </c>
      <c r="J56">
        <f>VLOOKUP(Table1[[#This Row],[Last Training Completed]],Table2[[Course Name]:[Cost (£)]],3,FALSE)</f>
        <v>500</v>
      </c>
      <c r="K56" t="str">
        <f>VLOOKUP(I56,'Training Programme Data'!$B$2:$D$6,2,FALSE)</f>
        <v>Technical</v>
      </c>
      <c r="L56" s="3">
        <f>Table1[[#This Row],[Training Cost (£)]]+Table1[[#This Row],[Salary (£)]]</f>
        <v>60500</v>
      </c>
    </row>
    <row r="57" spans="1:12" x14ac:dyDescent="0.35">
      <c r="A57" t="s">
        <v>63</v>
      </c>
      <c r="B57" t="s">
        <v>134</v>
      </c>
      <c r="C57" t="s">
        <v>189</v>
      </c>
      <c r="D57" t="s">
        <v>159</v>
      </c>
      <c r="E57">
        <v>50000</v>
      </c>
      <c r="F57">
        <v>5</v>
      </c>
      <c r="G57">
        <v>3</v>
      </c>
      <c r="H57" t="str">
        <f t="shared" si="1"/>
        <v>Satisfactory</v>
      </c>
      <c r="I57" t="s">
        <v>162</v>
      </c>
      <c r="J57">
        <f>VLOOKUP(Table1[[#This Row],[Last Training Completed]],Table2[[Course Name]:[Cost (£)]],3,FALSE)</f>
        <v>600</v>
      </c>
      <c r="K57" t="str">
        <f>VLOOKUP(I57,'Training Programme Data'!$B$2:$D$6,2,FALSE)</f>
        <v>Technical Tools</v>
      </c>
      <c r="L57" s="3">
        <f>Table1[[#This Row],[Training Cost (£)]]+Table1[[#This Row],[Salary (£)]]</f>
        <v>50600</v>
      </c>
    </row>
    <row r="58" spans="1:12" x14ac:dyDescent="0.35">
      <c r="A58" t="s">
        <v>64</v>
      </c>
      <c r="B58" t="s">
        <v>135</v>
      </c>
      <c r="C58" t="s">
        <v>187</v>
      </c>
      <c r="D58" t="s">
        <v>154</v>
      </c>
      <c r="E58">
        <v>60000</v>
      </c>
      <c r="F58">
        <v>9</v>
      </c>
      <c r="G58">
        <v>4</v>
      </c>
      <c r="H58" t="str">
        <f t="shared" si="1"/>
        <v>High Performer</v>
      </c>
      <c r="I58" t="s">
        <v>161</v>
      </c>
      <c r="J58">
        <f>VLOOKUP(Table1[[#This Row],[Last Training Completed]],Table2[[Course Name]:[Cost (£)]],3,FALSE)</f>
        <v>500</v>
      </c>
      <c r="K58" t="str">
        <f>VLOOKUP(I58,'Training Programme Data'!$B$2:$D$6,2,FALSE)</f>
        <v>Technical</v>
      </c>
      <c r="L58" s="3">
        <f>Table1[[#This Row],[Training Cost (£)]]+Table1[[#This Row],[Salary (£)]]</f>
        <v>60500</v>
      </c>
    </row>
    <row r="59" spans="1:12" x14ac:dyDescent="0.35">
      <c r="A59" t="s">
        <v>65</v>
      </c>
      <c r="B59" t="s">
        <v>136</v>
      </c>
      <c r="C59" t="s">
        <v>188</v>
      </c>
      <c r="D59" t="s">
        <v>156</v>
      </c>
      <c r="E59">
        <v>45000</v>
      </c>
      <c r="F59">
        <v>1</v>
      </c>
      <c r="G59">
        <v>1</v>
      </c>
      <c r="H59" t="str">
        <f t="shared" si="1"/>
        <v>Needs Improvement</v>
      </c>
      <c r="I59" t="s">
        <v>162</v>
      </c>
      <c r="J59">
        <f>VLOOKUP(Table1[[#This Row],[Last Training Completed]],Table2[[Course Name]:[Cost (£)]],3,FALSE)</f>
        <v>600</v>
      </c>
      <c r="K59" t="str">
        <f>VLOOKUP(I59,'Training Programme Data'!$B$2:$D$6,2,FALSE)</f>
        <v>Technical Tools</v>
      </c>
      <c r="L59" s="3">
        <f>Table1[[#This Row],[Training Cost (£)]]+Table1[[#This Row],[Salary (£)]]</f>
        <v>45600</v>
      </c>
    </row>
    <row r="60" spans="1:12" x14ac:dyDescent="0.35">
      <c r="A60" t="s">
        <v>66</v>
      </c>
      <c r="B60" t="s">
        <v>137</v>
      </c>
      <c r="C60" t="s">
        <v>189</v>
      </c>
      <c r="D60" t="s">
        <v>151</v>
      </c>
      <c r="E60">
        <v>60000</v>
      </c>
      <c r="F60">
        <v>7</v>
      </c>
      <c r="G60">
        <v>2</v>
      </c>
      <c r="H60" t="str">
        <f t="shared" si="1"/>
        <v>Needs Improvement</v>
      </c>
      <c r="I60" t="s">
        <v>161</v>
      </c>
      <c r="J60">
        <f>VLOOKUP(Table1[[#This Row],[Last Training Completed]],Table2[[Course Name]:[Cost (£)]],3,FALSE)</f>
        <v>500</v>
      </c>
      <c r="K60" t="str">
        <f>VLOOKUP(I60,'Training Programme Data'!$B$2:$D$6,2,FALSE)</f>
        <v>Technical</v>
      </c>
      <c r="L60" s="3">
        <f>Table1[[#This Row],[Training Cost (£)]]+Table1[[#This Row],[Salary (£)]]</f>
        <v>60500</v>
      </c>
    </row>
    <row r="61" spans="1:12" x14ac:dyDescent="0.35">
      <c r="A61" t="s">
        <v>67</v>
      </c>
      <c r="B61" t="s">
        <v>183</v>
      </c>
      <c r="C61" t="s">
        <v>187</v>
      </c>
      <c r="D61" t="s">
        <v>159</v>
      </c>
      <c r="E61">
        <v>40000</v>
      </c>
      <c r="F61">
        <v>5</v>
      </c>
      <c r="G61">
        <v>4</v>
      </c>
      <c r="H61" t="str">
        <f t="shared" si="1"/>
        <v>High Performer</v>
      </c>
      <c r="I61" t="s">
        <v>164</v>
      </c>
      <c r="J61">
        <f>VLOOKUP(Table1[[#This Row],[Last Training Completed]],Table2[[Course Name]:[Cost (£)]],3,FALSE)</f>
        <v>800</v>
      </c>
      <c r="K61" t="str">
        <f>VLOOKUP(I61,'Training Programme Data'!$B$2:$D$6,2,FALSE)</f>
        <v>Project Management</v>
      </c>
      <c r="L61" s="3">
        <f>Table1[[#This Row],[Training Cost (£)]]+Table1[[#This Row],[Salary (£)]]</f>
        <v>40800</v>
      </c>
    </row>
    <row r="62" spans="1:12" x14ac:dyDescent="0.35">
      <c r="A62" t="s">
        <v>68</v>
      </c>
      <c r="B62" t="s">
        <v>138</v>
      </c>
      <c r="C62" t="s">
        <v>189</v>
      </c>
      <c r="D62" t="s">
        <v>154</v>
      </c>
      <c r="E62">
        <v>60000</v>
      </c>
      <c r="F62">
        <v>5</v>
      </c>
      <c r="G62">
        <v>4</v>
      </c>
      <c r="H62" t="str">
        <f t="shared" si="1"/>
        <v>High Performer</v>
      </c>
      <c r="I62" t="s">
        <v>164</v>
      </c>
      <c r="J62">
        <f>VLOOKUP(Table1[[#This Row],[Last Training Completed]],Table2[[Course Name]:[Cost (£)]],3,FALSE)</f>
        <v>800</v>
      </c>
      <c r="K62" t="str">
        <f>VLOOKUP(I62,'Training Programme Data'!$B$2:$D$6,2,FALSE)</f>
        <v>Project Management</v>
      </c>
      <c r="L62" s="3">
        <f>Table1[[#This Row],[Training Cost (£)]]+Table1[[#This Row],[Salary (£)]]</f>
        <v>60800</v>
      </c>
    </row>
    <row r="63" spans="1:12" x14ac:dyDescent="0.35">
      <c r="A63" t="s">
        <v>69</v>
      </c>
      <c r="B63" t="s">
        <v>139</v>
      </c>
      <c r="C63" t="s">
        <v>186</v>
      </c>
      <c r="D63" t="s">
        <v>160</v>
      </c>
      <c r="E63">
        <v>30000</v>
      </c>
      <c r="F63">
        <v>2</v>
      </c>
      <c r="G63">
        <v>3</v>
      </c>
      <c r="H63" t="str">
        <f t="shared" si="1"/>
        <v>Satisfactory</v>
      </c>
      <c r="I63" t="s">
        <v>163</v>
      </c>
      <c r="J63">
        <f>VLOOKUP(Table1[[#This Row],[Last Training Completed]],Table2[[Course Name]:[Cost (£)]],3,FALSE)</f>
        <v>1000</v>
      </c>
      <c r="K63" t="str">
        <f>VLOOKUP(I63,'Training Programme Data'!$B$2:$D$6,2,FALSE)</f>
        <v>Leadership</v>
      </c>
      <c r="L63" s="3">
        <f>Table1[[#This Row],[Training Cost (£)]]+Table1[[#This Row],[Salary (£)]]</f>
        <v>31000</v>
      </c>
    </row>
    <row r="64" spans="1:12" x14ac:dyDescent="0.35">
      <c r="A64" t="s">
        <v>70</v>
      </c>
      <c r="B64" t="s">
        <v>184</v>
      </c>
      <c r="C64" t="s">
        <v>186</v>
      </c>
      <c r="D64" t="s">
        <v>154</v>
      </c>
      <c r="E64">
        <v>45000</v>
      </c>
      <c r="F64">
        <v>3</v>
      </c>
      <c r="G64">
        <v>3</v>
      </c>
      <c r="H64" t="str">
        <f t="shared" si="1"/>
        <v>Satisfactory</v>
      </c>
      <c r="I64" t="s">
        <v>162</v>
      </c>
      <c r="J64">
        <f>VLOOKUP(Table1[[#This Row],[Last Training Completed]],Table2[[Course Name]:[Cost (£)]],3,FALSE)</f>
        <v>600</v>
      </c>
      <c r="K64" t="str">
        <f>VLOOKUP(I64,'Training Programme Data'!$B$2:$D$6,2,FALSE)</f>
        <v>Technical Tools</v>
      </c>
      <c r="L64" s="3">
        <f>Table1[[#This Row],[Training Cost (£)]]+Table1[[#This Row],[Salary (£)]]</f>
        <v>45600</v>
      </c>
    </row>
    <row r="65" spans="1:12" x14ac:dyDescent="0.35">
      <c r="A65" t="s">
        <v>71</v>
      </c>
      <c r="B65" t="s">
        <v>140</v>
      </c>
      <c r="C65" t="s">
        <v>187</v>
      </c>
      <c r="D65" t="s">
        <v>152</v>
      </c>
      <c r="E65">
        <v>65000</v>
      </c>
      <c r="F65">
        <v>7</v>
      </c>
      <c r="G65">
        <v>1</v>
      </c>
      <c r="H65" t="str">
        <f t="shared" si="1"/>
        <v>Needs Improvement</v>
      </c>
      <c r="I65" t="s">
        <v>161</v>
      </c>
      <c r="J65">
        <f>VLOOKUP(Table1[[#This Row],[Last Training Completed]],Table2[[Course Name]:[Cost (£)]],3,FALSE)</f>
        <v>500</v>
      </c>
      <c r="K65" t="str">
        <f>VLOOKUP(I65,'Training Programme Data'!$B$2:$D$6,2,FALSE)</f>
        <v>Technical</v>
      </c>
      <c r="L65" s="3">
        <f>Table1[[#This Row],[Training Cost (£)]]+Table1[[#This Row],[Salary (£)]]</f>
        <v>65500</v>
      </c>
    </row>
    <row r="66" spans="1:12" x14ac:dyDescent="0.35">
      <c r="A66" t="s">
        <v>72</v>
      </c>
      <c r="B66" t="s">
        <v>141</v>
      </c>
      <c r="C66" t="s">
        <v>189</v>
      </c>
      <c r="D66" t="s">
        <v>156</v>
      </c>
      <c r="E66">
        <v>40000</v>
      </c>
      <c r="F66">
        <v>6</v>
      </c>
      <c r="G66">
        <v>3</v>
      </c>
      <c r="H66" t="str">
        <f t="shared" ref="H66:H97" si="2">IF(G66&gt;=4,"High Performer",IF(G66=3,"Satisfactory","Needs Improvement"))</f>
        <v>Satisfactory</v>
      </c>
      <c r="I66" t="s">
        <v>163</v>
      </c>
      <c r="J66">
        <f>VLOOKUP(Table1[[#This Row],[Last Training Completed]],Table2[[Course Name]:[Cost (£)]],3,FALSE)</f>
        <v>1000</v>
      </c>
      <c r="K66" t="str">
        <f>VLOOKUP(I66,'Training Programme Data'!$B$2:$D$6,2,FALSE)</f>
        <v>Leadership</v>
      </c>
      <c r="L66" s="3">
        <f>Table1[[#This Row],[Training Cost (£)]]+Table1[[#This Row],[Salary (£)]]</f>
        <v>41000</v>
      </c>
    </row>
    <row r="67" spans="1:12" x14ac:dyDescent="0.35">
      <c r="A67" t="s">
        <v>73</v>
      </c>
      <c r="B67" t="s">
        <v>185</v>
      </c>
      <c r="C67" t="s">
        <v>188</v>
      </c>
      <c r="D67" t="s">
        <v>151</v>
      </c>
      <c r="E67">
        <v>50000</v>
      </c>
      <c r="F67">
        <v>2</v>
      </c>
      <c r="G67">
        <v>3</v>
      </c>
      <c r="H67" t="str">
        <f t="shared" si="2"/>
        <v>Satisfactory</v>
      </c>
      <c r="I67" t="s">
        <v>163</v>
      </c>
      <c r="J67">
        <f>VLOOKUP(Table1[[#This Row],[Last Training Completed]],Table2[[Course Name]:[Cost (£)]],3,FALSE)</f>
        <v>1000</v>
      </c>
      <c r="K67" t="str">
        <f>VLOOKUP(I67,'Training Programme Data'!$B$2:$D$6,2,FALSE)</f>
        <v>Leadership</v>
      </c>
      <c r="L67" s="3">
        <f>Table1[[#This Row],[Training Cost (£)]]+Table1[[#This Row],[Salary (£)]]</f>
        <v>51000</v>
      </c>
    </row>
    <row r="68" spans="1:12" x14ac:dyDescent="0.35">
      <c r="A68" t="s">
        <v>74</v>
      </c>
      <c r="B68" t="s">
        <v>142</v>
      </c>
      <c r="C68" t="s">
        <v>187</v>
      </c>
      <c r="D68" t="s">
        <v>157</v>
      </c>
      <c r="E68">
        <v>25000</v>
      </c>
      <c r="F68">
        <v>6</v>
      </c>
      <c r="G68">
        <v>2</v>
      </c>
      <c r="H68" t="str">
        <f t="shared" si="2"/>
        <v>Needs Improvement</v>
      </c>
      <c r="I68" t="s">
        <v>161</v>
      </c>
      <c r="J68">
        <f>VLOOKUP(Table1[[#This Row],[Last Training Completed]],Table2[[Course Name]:[Cost (£)]],3,FALSE)</f>
        <v>500</v>
      </c>
      <c r="K68" t="str">
        <f>VLOOKUP(I68,'Training Programme Data'!$B$2:$D$6,2,FALSE)</f>
        <v>Technical</v>
      </c>
      <c r="L68" s="3">
        <f>Table1[[#This Row],[Training Cost (£)]]+Table1[[#This Row],[Salary (£)]]</f>
        <v>25500</v>
      </c>
    </row>
    <row r="69" spans="1:12" x14ac:dyDescent="0.35">
      <c r="A69" t="s">
        <v>75</v>
      </c>
      <c r="B69" t="s">
        <v>143</v>
      </c>
      <c r="C69" t="s">
        <v>186</v>
      </c>
      <c r="D69" t="s">
        <v>155</v>
      </c>
      <c r="E69">
        <v>65000</v>
      </c>
      <c r="F69">
        <v>2</v>
      </c>
      <c r="G69">
        <v>2</v>
      </c>
      <c r="H69" t="str">
        <f t="shared" si="2"/>
        <v>Needs Improvement</v>
      </c>
      <c r="I69" t="s">
        <v>164</v>
      </c>
      <c r="J69">
        <f>VLOOKUP(Table1[[#This Row],[Last Training Completed]],Table2[[Course Name]:[Cost (£)]],3,FALSE)</f>
        <v>800</v>
      </c>
      <c r="K69" t="str">
        <f>VLOOKUP(I69,'Training Programme Data'!$B$2:$D$6,2,FALSE)</f>
        <v>Project Management</v>
      </c>
      <c r="L69" s="3">
        <f>Table1[[#This Row],[Training Cost (£)]]+Table1[[#This Row],[Salary (£)]]</f>
        <v>65800</v>
      </c>
    </row>
    <row r="70" spans="1:12" x14ac:dyDescent="0.35">
      <c r="A70" t="s">
        <v>76</v>
      </c>
      <c r="B70" t="s">
        <v>144</v>
      </c>
      <c r="C70" t="s">
        <v>186</v>
      </c>
      <c r="D70" t="s">
        <v>156</v>
      </c>
      <c r="E70">
        <v>25000</v>
      </c>
      <c r="F70">
        <v>2</v>
      </c>
      <c r="G70">
        <v>2</v>
      </c>
      <c r="H70" t="str">
        <f t="shared" si="2"/>
        <v>Needs Improvement</v>
      </c>
      <c r="I70" t="s">
        <v>164</v>
      </c>
      <c r="J70">
        <f>VLOOKUP(Table1[[#This Row],[Last Training Completed]],Table2[[Course Name]:[Cost (£)]],3,FALSE)</f>
        <v>800</v>
      </c>
      <c r="K70" t="str">
        <f>VLOOKUP(I70,'Training Programme Data'!$B$2:$D$6,2,FALSE)</f>
        <v>Project Management</v>
      </c>
      <c r="L70" s="3">
        <f>Table1[[#This Row],[Training Cost (£)]]+Table1[[#This Row],[Salary (£)]]</f>
        <v>25800</v>
      </c>
    </row>
    <row r="71" spans="1:12" x14ac:dyDescent="0.35">
      <c r="A71" t="s">
        <v>77</v>
      </c>
      <c r="B71" t="s">
        <v>145</v>
      </c>
      <c r="C71" t="s">
        <v>187</v>
      </c>
      <c r="D71" t="s">
        <v>154</v>
      </c>
      <c r="E71">
        <v>45000</v>
      </c>
      <c r="F71">
        <v>2</v>
      </c>
      <c r="G71">
        <v>1</v>
      </c>
      <c r="H71" t="str">
        <f t="shared" si="2"/>
        <v>Needs Improvement</v>
      </c>
      <c r="I71" t="s">
        <v>164</v>
      </c>
      <c r="J71">
        <f>VLOOKUP(Table1[[#This Row],[Last Training Completed]],Table2[[Course Name]:[Cost (£)]],3,FALSE)</f>
        <v>800</v>
      </c>
      <c r="K71" t="str">
        <f>VLOOKUP(I71,'Training Programme Data'!$B$2:$D$6,2,FALSE)</f>
        <v>Project Management</v>
      </c>
      <c r="L71" s="3">
        <f>Table1[[#This Row],[Training Cost (£)]]+Table1[[#This Row],[Salary (£)]]</f>
        <v>45800</v>
      </c>
    </row>
    <row r="72" spans="1:12" x14ac:dyDescent="0.35">
      <c r="A72" t="s">
        <v>78</v>
      </c>
      <c r="B72" t="s">
        <v>146</v>
      </c>
      <c r="C72" t="s">
        <v>189</v>
      </c>
      <c r="D72" t="s">
        <v>155</v>
      </c>
      <c r="E72">
        <v>40000</v>
      </c>
      <c r="F72">
        <v>3</v>
      </c>
      <c r="G72">
        <v>2</v>
      </c>
      <c r="H72" t="str">
        <f t="shared" si="2"/>
        <v>Needs Improvement</v>
      </c>
      <c r="I72" t="s">
        <v>164</v>
      </c>
      <c r="J72">
        <f>VLOOKUP(Table1[[#This Row],[Last Training Completed]],Table2[[Course Name]:[Cost (£)]],3,FALSE)</f>
        <v>800</v>
      </c>
      <c r="K72" t="str">
        <f>VLOOKUP(I72,'Training Programme Data'!$B$2:$D$6,2,FALSE)</f>
        <v>Project Management</v>
      </c>
      <c r="L72" s="3">
        <f>Table1[[#This Row],[Training Cost (£)]]+Table1[[#This Row],[Salary (£)]]</f>
        <v>40800</v>
      </c>
    </row>
    <row r="73" spans="1:12" x14ac:dyDescent="0.35">
      <c r="A73" t="s">
        <v>79</v>
      </c>
      <c r="B73" t="s">
        <v>147</v>
      </c>
      <c r="C73" t="s">
        <v>186</v>
      </c>
      <c r="D73" t="s">
        <v>157</v>
      </c>
      <c r="E73">
        <v>35000</v>
      </c>
      <c r="F73">
        <v>2</v>
      </c>
      <c r="G73">
        <v>2</v>
      </c>
      <c r="H73" t="str">
        <f t="shared" si="2"/>
        <v>Needs Improvement</v>
      </c>
      <c r="I73" t="s">
        <v>162</v>
      </c>
      <c r="J73">
        <f>VLOOKUP(Table1[[#This Row],[Last Training Completed]],Table2[[Course Name]:[Cost (£)]],3,FALSE)</f>
        <v>600</v>
      </c>
      <c r="K73" t="str">
        <f>VLOOKUP(I73,'Training Programme Data'!$B$2:$D$6,2,FALSE)</f>
        <v>Technical Tools</v>
      </c>
      <c r="L73" s="3">
        <f>Table1[[#This Row],[Training Cost (£)]]+Table1[[#This Row],[Salary (£)]]</f>
        <v>35600</v>
      </c>
    </row>
    <row r="74" spans="1:12" x14ac:dyDescent="0.35">
      <c r="A74" t="s">
        <v>80</v>
      </c>
      <c r="B74" t="s">
        <v>148</v>
      </c>
      <c r="C74" t="s">
        <v>189</v>
      </c>
      <c r="D74" t="s">
        <v>160</v>
      </c>
      <c r="E74">
        <v>50000</v>
      </c>
      <c r="F74">
        <v>4</v>
      </c>
      <c r="G74">
        <v>2</v>
      </c>
      <c r="H74" t="str">
        <f t="shared" si="2"/>
        <v>Needs Improvement</v>
      </c>
      <c r="I74" t="s">
        <v>164</v>
      </c>
      <c r="J74">
        <f>VLOOKUP(Table1[[#This Row],[Last Training Completed]],Table2[[Course Name]:[Cost (£)]],3,FALSE)</f>
        <v>800</v>
      </c>
      <c r="K74" t="str">
        <f>VLOOKUP(I74,'Training Programme Data'!$B$2:$D$6,2,FALSE)</f>
        <v>Project Management</v>
      </c>
      <c r="L74" s="3">
        <f>Table1[[#This Row],[Training Cost (£)]]+Table1[[#This Row],[Salary (£)]]</f>
        <v>50800</v>
      </c>
    </row>
    <row r="75" spans="1:12" x14ac:dyDescent="0.35">
      <c r="A75" t="s">
        <v>81</v>
      </c>
      <c r="B75" t="s">
        <v>149</v>
      </c>
      <c r="C75" t="s">
        <v>186</v>
      </c>
      <c r="D75" t="s">
        <v>157</v>
      </c>
      <c r="E75">
        <v>30000</v>
      </c>
      <c r="F75">
        <v>9</v>
      </c>
      <c r="G75">
        <v>1</v>
      </c>
      <c r="H75" t="str">
        <f t="shared" si="2"/>
        <v>Needs Improvement</v>
      </c>
      <c r="I75" t="s">
        <v>162</v>
      </c>
      <c r="J75">
        <f>VLOOKUP(Table1[[#This Row],[Last Training Completed]],Table2[[Course Name]:[Cost (£)]],3,FALSE)</f>
        <v>600</v>
      </c>
      <c r="K75" t="str">
        <f>VLOOKUP(I75,'Training Programme Data'!$B$2:$D$6,2,FALSE)</f>
        <v>Technical Tools</v>
      </c>
      <c r="L75" s="3">
        <f>Table1[[#This Row],[Training Cost (£)]]+Table1[[#This Row],[Salary (£)]]</f>
        <v>30600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A10" sqref="A10:B10"/>
    </sheetView>
  </sheetViews>
  <sheetFormatPr defaultRowHeight="14.5" x14ac:dyDescent="0.35"/>
  <cols>
    <col min="1" max="1" width="12.26953125" customWidth="1"/>
    <col min="2" max="2" width="27.26953125" customWidth="1"/>
    <col min="3" max="3" width="20" customWidth="1"/>
    <col min="4" max="4" width="14.08984375" customWidth="1"/>
    <col min="5" max="5" width="19.54296875" customWidth="1"/>
  </cols>
  <sheetData>
    <row r="1" spans="1:5" x14ac:dyDescent="0.35">
      <c r="A1" s="2" t="s">
        <v>165</v>
      </c>
      <c r="B1" s="2" t="s">
        <v>166</v>
      </c>
      <c r="C1" s="2" t="s">
        <v>167</v>
      </c>
      <c r="D1" s="2" t="s">
        <v>168</v>
      </c>
      <c r="E1" s="2" t="s">
        <v>169</v>
      </c>
    </row>
    <row r="2" spans="1:5" x14ac:dyDescent="0.35">
      <c r="A2" t="s">
        <v>170</v>
      </c>
      <c r="B2" t="s">
        <v>161</v>
      </c>
      <c r="C2" t="s">
        <v>176</v>
      </c>
      <c r="D2">
        <v>500</v>
      </c>
      <c r="E2">
        <v>2</v>
      </c>
    </row>
    <row r="3" spans="1:5" x14ac:dyDescent="0.35">
      <c r="A3" t="s">
        <v>171</v>
      </c>
      <c r="B3" t="s">
        <v>164</v>
      </c>
      <c r="C3" t="s">
        <v>180</v>
      </c>
      <c r="D3">
        <v>800</v>
      </c>
      <c r="E3">
        <v>3</v>
      </c>
    </row>
    <row r="4" spans="1:5" x14ac:dyDescent="0.35">
      <c r="A4" t="s">
        <v>172</v>
      </c>
      <c r="B4" t="s">
        <v>163</v>
      </c>
      <c r="C4" t="s">
        <v>177</v>
      </c>
      <c r="D4">
        <v>1000</v>
      </c>
      <c r="E4">
        <v>3</v>
      </c>
    </row>
    <row r="5" spans="1:5" x14ac:dyDescent="0.35">
      <c r="A5" t="s">
        <v>173</v>
      </c>
      <c r="B5" t="s">
        <v>162</v>
      </c>
      <c r="C5" t="s">
        <v>179</v>
      </c>
      <c r="D5">
        <v>600</v>
      </c>
      <c r="E5">
        <v>2</v>
      </c>
    </row>
    <row r="6" spans="1:5" x14ac:dyDescent="0.35">
      <c r="A6" t="s">
        <v>174</v>
      </c>
      <c r="B6" t="s">
        <v>175</v>
      </c>
      <c r="C6" t="s">
        <v>178</v>
      </c>
      <c r="D6">
        <v>700</v>
      </c>
      <c r="E6">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D7D7-85D7-4BAE-A3DC-71782C713434}">
  <dimension ref="B1:E6"/>
  <sheetViews>
    <sheetView workbookViewId="0">
      <selection activeCell="D2" sqref="D2"/>
    </sheetView>
  </sheetViews>
  <sheetFormatPr defaultRowHeight="14.5" x14ac:dyDescent="0.35"/>
  <cols>
    <col min="2" max="2" width="19.54296875" customWidth="1"/>
    <col min="3" max="3" width="20.90625" customWidth="1"/>
    <col min="4" max="4" width="19.36328125" customWidth="1"/>
    <col min="5" max="5" width="29.36328125" customWidth="1"/>
  </cols>
  <sheetData>
    <row r="1" spans="2:5" x14ac:dyDescent="0.35">
      <c r="B1" t="s">
        <v>2</v>
      </c>
      <c r="C1" t="s">
        <v>194</v>
      </c>
      <c r="D1" t="s">
        <v>195</v>
      </c>
      <c r="E1" t="s">
        <v>196</v>
      </c>
    </row>
    <row r="2" spans="2:5" x14ac:dyDescent="0.35">
      <c r="B2" t="s">
        <v>186</v>
      </c>
      <c r="C2">
        <f>COUNTIF(Table1[Department],Table4[[#This Row],[Department]])</f>
        <v>19</v>
      </c>
      <c r="D2" s="5">
        <f>ROUND(AVERAGEIF(Table1[Department],Table4[[#This Row],[Department]],Table1[Salary (£)]),0)</f>
        <v>40789</v>
      </c>
      <c r="E2">
        <f>ROUND(AVERAGE(Table1[Department],Table4[[#This Row],[Department]],Table1[Performance Rating]),0)</f>
        <v>2</v>
      </c>
    </row>
    <row r="3" spans="2:5" x14ac:dyDescent="0.35">
      <c r="B3" t="s">
        <v>188</v>
      </c>
      <c r="C3">
        <f>COUNTIF(Table1[Department],Table4[[#This Row],[Department]])</f>
        <v>11</v>
      </c>
      <c r="D3" s="5">
        <f>ROUND(AVERAGEIF(Table1[Department],Table4[[#This Row],[Department]],Table1[Salary (£)]),0)</f>
        <v>43182</v>
      </c>
      <c r="E3">
        <f>ROUND(AVERAGE(Table1[Department],Table4[[#This Row],[Department]],Table1[Performance Rating]),0)</f>
        <v>2</v>
      </c>
    </row>
    <row r="4" spans="2:5" x14ac:dyDescent="0.35">
      <c r="B4" t="s">
        <v>187</v>
      </c>
      <c r="C4">
        <f>COUNTIF(Table1[Department],Table4[[#This Row],[Department]])</f>
        <v>21</v>
      </c>
      <c r="D4" s="5">
        <f>ROUND(AVERAGEIF(Table1[Department],Table4[[#This Row],[Department]],Table1[Salary (£)]),0)</f>
        <v>46667</v>
      </c>
      <c r="E4">
        <f>ROUND(AVERAGE(Table1[Department],Table4[[#This Row],[Department]],Table1[Performance Rating]),0)</f>
        <v>2</v>
      </c>
    </row>
    <row r="5" spans="2:5" x14ac:dyDescent="0.35">
      <c r="B5" t="s">
        <v>189</v>
      </c>
      <c r="C5">
        <f>COUNTIF(Table1[Department],Table4[[#This Row],[Department]])</f>
        <v>17</v>
      </c>
      <c r="D5" s="5">
        <f>ROUND(AVERAGEIF(Table1[Department],Table4[[#This Row],[Department]],Table1[Salary (£)]),0)</f>
        <v>47941</v>
      </c>
      <c r="E5">
        <f>ROUND(AVERAGE(Table1[Department],Table4[[#This Row],[Department]],Table1[Performance Rating]),0)</f>
        <v>2</v>
      </c>
    </row>
    <row r="6" spans="2:5" x14ac:dyDescent="0.35">
      <c r="B6" t="s">
        <v>150</v>
      </c>
      <c r="C6">
        <f>COUNTIF(Table1[Department],Table4[[#This Row],[Department]])</f>
        <v>6</v>
      </c>
      <c r="D6" s="5">
        <f>ROUND(AVERAGEIF(Table1[Department],Table4[[#This Row],[Department]],Table1[Salary (£)]),0)</f>
        <v>45833</v>
      </c>
      <c r="E6">
        <f>ROUND(AVERAGE(Table1[Department],Table4[[#This Row],[Department]],Table1[Performance Rating]),0)</f>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8C8E5-8421-46BF-8203-D0035FC51945}">
  <dimension ref="A1:J22"/>
  <sheetViews>
    <sheetView workbookViewId="0">
      <selection activeCell="L9" sqref="L9"/>
    </sheetView>
  </sheetViews>
  <sheetFormatPr defaultRowHeight="14.5" x14ac:dyDescent="0.35"/>
  <cols>
    <col min="1" max="1" width="16.08984375" bestFit="1" customWidth="1"/>
    <col min="2" max="2" width="18.08984375" bestFit="1" customWidth="1"/>
    <col min="6" max="6" width="18.26953125" bestFit="1" customWidth="1"/>
    <col min="7" max="7" width="23.453125" bestFit="1" customWidth="1"/>
    <col min="9" max="9" width="16.08984375" bestFit="1" customWidth="1"/>
    <col min="10" max="10" width="27.6328125" bestFit="1" customWidth="1"/>
  </cols>
  <sheetData>
    <row r="1" spans="1:10" x14ac:dyDescent="0.35">
      <c r="A1" s="6" t="s">
        <v>197</v>
      </c>
      <c r="B1" t="s">
        <v>199</v>
      </c>
      <c r="I1" s="6" t="s">
        <v>197</v>
      </c>
      <c r="J1" t="s">
        <v>200</v>
      </c>
    </row>
    <row r="2" spans="1:10" x14ac:dyDescent="0.35">
      <c r="A2" s="7" t="s">
        <v>186</v>
      </c>
      <c r="B2" s="5">
        <v>41542.105263157893</v>
      </c>
      <c r="I2" s="7" t="s">
        <v>177</v>
      </c>
      <c r="J2" s="5">
        <v>17</v>
      </c>
    </row>
    <row r="3" spans="1:10" x14ac:dyDescent="0.35">
      <c r="A3" s="7" t="s">
        <v>187</v>
      </c>
      <c r="B3" s="5">
        <v>47433.333333333336</v>
      </c>
      <c r="I3" s="7" t="s">
        <v>180</v>
      </c>
      <c r="J3" s="5">
        <v>18</v>
      </c>
    </row>
    <row r="4" spans="1:10" x14ac:dyDescent="0.35">
      <c r="A4" s="7" t="s">
        <v>150</v>
      </c>
      <c r="B4" s="5">
        <v>46433.333333333336</v>
      </c>
      <c r="I4" s="7" t="s">
        <v>178</v>
      </c>
      <c r="J4" s="5">
        <v>2</v>
      </c>
    </row>
    <row r="5" spans="1:10" x14ac:dyDescent="0.35">
      <c r="A5" s="7" t="s">
        <v>188</v>
      </c>
      <c r="B5" s="5">
        <v>43900</v>
      </c>
      <c r="I5" s="7" t="s">
        <v>176</v>
      </c>
      <c r="J5" s="5">
        <v>17</v>
      </c>
    </row>
    <row r="6" spans="1:10" x14ac:dyDescent="0.35">
      <c r="A6" s="7" t="s">
        <v>189</v>
      </c>
      <c r="B6" s="5">
        <v>48611.76470588235</v>
      </c>
      <c r="I6" s="7" t="s">
        <v>179</v>
      </c>
      <c r="J6" s="5">
        <v>20</v>
      </c>
    </row>
    <row r="7" spans="1:10" x14ac:dyDescent="0.35">
      <c r="A7" s="7" t="s">
        <v>198</v>
      </c>
      <c r="B7" s="5">
        <v>45585.135135135133</v>
      </c>
      <c r="I7" s="7" t="s">
        <v>198</v>
      </c>
      <c r="J7" s="5">
        <v>74</v>
      </c>
    </row>
    <row r="11" spans="1:10" x14ac:dyDescent="0.35">
      <c r="A11" s="6" t="s">
        <v>197</v>
      </c>
      <c r="B11" t="s">
        <v>202</v>
      </c>
      <c r="I11" s="6" t="s">
        <v>197</v>
      </c>
      <c r="J11" t="s">
        <v>203</v>
      </c>
    </row>
    <row r="12" spans="1:10" x14ac:dyDescent="0.35">
      <c r="A12" s="7" t="s">
        <v>159</v>
      </c>
      <c r="B12" s="5">
        <v>45000</v>
      </c>
      <c r="I12" s="7" t="s">
        <v>159</v>
      </c>
      <c r="J12" s="5">
        <v>4.7777777777777777</v>
      </c>
    </row>
    <row r="13" spans="1:10" x14ac:dyDescent="0.35">
      <c r="A13" s="7" t="s">
        <v>154</v>
      </c>
      <c r="B13" s="5">
        <v>51111.111111111109</v>
      </c>
      <c r="I13" s="7" t="s">
        <v>154</v>
      </c>
      <c r="J13" s="5">
        <v>4.2222222222222223</v>
      </c>
    </row>
    <row r="14" spans="1:10" x14ac:dyDescent="0.35">
      <c r="A14" s="7" t="s">
        <v>158</v>
      </c>
      <c r="B14" s="5">
        <v>56666.666666666664</v>
      </c>
      <c r="I14" s="7" t="s">
        <v>158</v>
      </c>
      <c r="J14" s="5">
        <v>3</v>
      </c>
    </row>
    <row r="15" spans="1:10" x14ac:dyDescent="0.35">
      <c r="A15" s="7" t="s">
        <v>151</v>
      </c>
      <c r="B15" s="5">
        <v>40000</v>
      </c>
      <c r="I15" s="7" t="s">
        <v>151</v>
      </c>
      <c r="J15" s="5">
        <v>3.625</v>
      </c>
    </row>
    <row r="16" spans="1:10" x14ac:dyDescent="0.35">
      <c r="A16" s="7" t="s">
        <v>155</v>
      </c>
      <c r="B16" s="5">
        <v>40833.333333333336</v>
      </c>
      <c r="I16" s="7" t="s">
        <v>155</v>
      </c>
      <c r="J16" s="5">
        <v>4.833333333333333</v>
      </c>
    </row>
    <row r="17" spans="1:10" x14ac:dyDescent="0.35">
      <c r="A17" s="7" t="s">
        <v>160</v>
      </c>
      <c r="B17" s="5">
        <v>44000</v>
      </c>
      <c r="I17" s="7" t="s">
        <v>160</v>
      </c>
      <c r="J17" s="5">
        <v>5</v>
      </c>
    </row>
    <row r="18" spans="1:10" x14ac:dyDescent="0.35">
      <c r="A18" s="7" t="s">
        <v>152</v>
      </c>
      <c r="B18" s="5">
        <v>51666.666666666664</v>
      </c>
      <c r="I18" s="7" t="s">
        <v>152</v>
      </c>
      <c r="J18" s="5">
        <v>4.4444444444444446</v>
      </c>
    </row>
    <row r="19" spans="1:10" x14ac:dyDescent="0.35">
      <c r="A19" s="7" t="s">
        <v>156</v>
      </c>
      <c r="B19" s="5">
        <v>41500</v>
      </c>
      <c r="I19" s="7" t="s">
        <v>156</v>
      </c>
      <c r="J19" s="5">
        <v>3.3</v>
      </c>
    </row>
    <row r="20" spans="1:10" x14ac:dyDescent="0.35">
      <c r="A20" s="7" t="s">
        <v>153</v>
      </c>
      <c r="B20" s="5">
        <v>40000</v>
      </c>
      <c r="I20" s="7" t="s">
        <v>153</v>
      </c>
      <c r="J20" s="5">
        <v>4.625</v>
      </c>
    </row>
    <row r="21" spans="1:10" x14ac:dyDescent="0.35">
      <c r="A21" s="7" t="s">
        <v>157</v>
      </c>
      <c r="B21" s="5">
        <v>42857.142857142855</v>
      </c>
      <c r="I21" s="7" t="s">
        <v>157</v>
      </c>
      <c r="J21" s="5">
        <v>5.4285714285714288</v>
      </c>
    </row>
    <row r="22" spans="1:10" x14ac:dyDescent="0.35">
      <c r="A22" s="7" t="s">
        <v>198</v>
      </c>
      <c r="B22" s="5">
        <v>44864.864864864867</v>
      </c>
      <c r="I22" s="7" t="s">
        <v>198</v>
      </c>
      <c r="J22" s="5">
        <v>4.3378378378378377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B0AE0-58FD-41AC-9B3E-6C20E47D8983}">
  <dimension ref="I1:O1"/>
  <sheetViews>
    <sheetView tabSelected="1" workbookViewId="0">
      <selection activeCell="I50" sqref="I50"/>
    </sheetView>
  </sheetViews>
  <sheetFormatPr defaultRowHeight="14.5" x14ac:dyDescent="0.35"/>
  <sheetData>
    <row r="1" spans="9:15" ht="20" x14ac:dyDescent="0.4">
      <c r="I1" s="8" t="s">
        <v>201</v>
      </c>
      <c r="J1" s="8"/>
      <c r="K1" s="8"/>
      <c r="L1" s="8"/>
      <c r="M1" s="8"/>
      <c r="N1" s="8"/>
      <c r="O1" s="8"/>
    </row>
  </sheetData>
  <mergeCells count="1">
    <mergeCell ref="I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Employee Data</vt:lpstr>
      <vt:lpstr>Training Programme Data</vt:lpstr>
      <vt:lpstr>Summary</vt:lpstr>
      <vt:lpstr>Pivot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Office</cp:lastModifiedBy>
  <dcterms:created xsi:type="dcterms:W3CDTF">2024-12-02T07:45:41Z</dcterms:created>
  <dcterms:modified xsi:type="dcterms:W3CDTF">2025-04-16T06:52:22Z</dcterms:modified>
</cp:coreProperties>
</file>