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 FILES\KNUTE\3-1\Emp_methods\"/>
    </mc:Choice>
  </mc:AlternateContent>
  <xr:revisionPtr revIDLastSave="0" documentId="13_ncr:1_{E39880A7-07AE-4A3E-9D22-3B9EA4B5CBFB}" xr6:coauthVersionLast="47" xr6:coauthVersionMax="47" xr10:uidLastSave="{00000000-0000-0000-0000-000000000000}"/>
  <bookViews>
    <workbookView xWindow="5640" yWindow="4290" windowWidth="10340" windowHeight="57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K27" i="1"/>
  <c r="L33" i="1"/>
  <c r="C30" i="1"/>
  <c r="C29" i="1"/>
  <c r="K33" i="1"/>
  <c r="K32" i="1"/>
  <c r="A29" i="1"/>
  <c r="G2" i="1" a="1"/>
  <c r="G2" i="1" s="1"/>
  <c r="J10" i="1" s="1"/>
  <c r="I3" i="1"/>
  <c r="H13" i="1" s="1"/>
  <c r="H4" i="1"/>
  <c r="I4" i="1"/>
  <c r="J4" i="1"/>
  <c r="K4" i="1"/>
  <c r="G5" i="1"/>
  <c r="K5" i="1"/>
  <c r="G6" i="1"/>
  <c r="H6" i="1"/>
  <c r="I6" i="1"/>
  <c r="J6" i="1"/>
  <c r="L36" i="1"/>
  <c r="L35" i="1"/>
  <c r="K35" i="1"/>
  <c r="K34" i="1"/>
  <c r="L34" i="1"/>
  <c r="J34" i="1"/>
  <c r="J33" i="1"/>
  <c r="I33" i="1"/>
  <c r="H32" i="1"/>
  <c r="L32" i="1"/>
  <c r="J32" i="1"/>
  <c r="I32" i="1"/>
  <c r="I27" i="1"/>
  <c r="J16" i="1"/>
  <c r="K16" i="1"/>
  <c r="H16" i="1"/>
  <c r="I16" i="1"/>
  <c r="G16" i="1"/>
  <c r="K13" i="1"/>
  <c r="J19" i="1" l="1"/>
  <c r="H3" i="1"/>
  <c r="I13" i="1" s="1"/>
  <c r="G3" i="1"/>
  <c r="J13" i="1" s="1"/>
  <c r="J22" i="1" s="1"/>
  <c r="K2" i="1"/>
  <c r="J2" i="1"/>
  <c r="G10" i="1" s="1"/>
  <c r="G4" i="1"/>
  <c r="J5" i="1"/>
  <c r="I2" i="1"/>
  <c r="H10" i="1" s="1"/>
  <c r="I5" i="1"/>
  <c r="K3" i="1"/>
  <c r="H2" i="1"/>
  <c r="I10" i="1" s="1"/>
  <c r="K6" i="1"/>
  <c r="H5" i="1"/>
  <c r="J3" i="1"/>
  <c r="G13" i="1" s="1"/>
  <c r="H22" i="1" l="1"/>
  <c r="H19" i="1"/>
  <c r="I25" i="1"/>
  <c r="B26" i="1"/>
  <c r="C26" i="1" s="1"/>
  <c r="A26" i="1"/>
  <c r="G19" i="1"/>
  <c r="G22" i="1"/>
  <c r="I19" i="1"/>
  <c r="I22" i="1"/>
</calcChain>
</file>

<file path=xl/sharedStrings.xml><?xml version="1.0" encoding="utf-8"?>
<sst xmlns="http://schemas.openxmlformats.org/spreadsheetml/2006/main" count="58" uniqueCount="50">
  <si>
    <t>Коеф якості ПЗ (Y)</t>
  </si>
  <si>
    <t>Коефіцієнти регресії</t>
  </si>
  <si>
    <t>Середні квадратичні відхилення</t>
  </si>
  <si>
    <t>Середні значення</t>
  </si>
  <si>
    <t>Коефіцієнти еластичності</t>
  </si>
  <si>
    <t>Нормовані коефіцієнти регресії</t>
  </si>
  <si>
    <r>
      <t>σ</t>
    </r>
    <r>
      <rPr>
        <sz val="8"/>
        <color theme="1"/>
        <rFont val="Calibri"/>
        <family val="2"/>
        <charset val="204"/>
        <scheme val="minor"/>
      </rPr>
      <t>β1</t>
    </r>
  </si>
  <si>
    <r>
      <t>σ</t>
    </r>
    <r>
      <rPr>
        <sz val="8"/>
        <color theme="1"/>
        <rFont val="Calibri"/>
        <family val="2"/>
        <charset val="204"/>
        <scheme val="minor"/>
      </rPr>
      <t>β2</t>
    </r>
  </si>
  <si>
    <r>
      <t>σ</t>
    </r>
    <r>
      <rPr>
        <sz val="8"/>
        <color theme="1"/>
        <rFont val="Calibri"/>
        <family val="2"/>
        <charset val="204"/>
        <scheme val="minor"/>
      </rPr>
      <t>β3</t>
    </r>
  </si>
  <si>
    <r>
      <t>σ</t>
    </r>
    <r>
      <rPr>
        <sz val="8"/>
        <color theme="1"/>
        <rFont val="Calibri"/>
        <family val="2"/>
        <charset val="204"/>
        <scheme val="minor"/>
      </rPr>
      <t>β4</t>
    </r>
  </si>
  <si>
    <r>
      <t>σ</t>
    </r>
    <r>
      <rPr>
        <sz val="8"/>
        <color theme="1"/>
        <rFont val="Calibri"/>
        <family val="2"/>
        <charset val="204"/>
        <scheme val="minor"/>
      </rPr>
      <t>y</t>
    </r>
  </si>
  <si>
    <r>
      <t>Функ придатність (Х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</si>
  <si>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Захищеність (Х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</si>
  <si>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Стійкість до відмов (Х</t>
    </r>
    <r>
      <rPr>
        <sz val="8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</si>
  <si>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Зрозумілість (Х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</si>
  <si>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β</t>
    </r>
    <r>
      <rPr>
        <sz val="8"/>
        <color theme="1"/>
        <rFont val="Calibri"/>
        <family val="2"/>
        <charset val="204"/>
      </rPr>
      <t>1</t>
    </r>
  </si>
  <si>
    <r>
      <t>β</t>
    </r>
    <r>
      <rPr>
        <sz val="8"/>
        <color theme="1"/>
        <rFont val="Calibri"/>
        <family val="2"/>
        <charset val="204"/>
        <scheme val="minor"/>
      </rPr>
      <t>2</t>
    </r>
  </si>
  <si>
    <r>
      <t>β</t>
    </r>
    <r>
      <rPr>
        <sz val="8"/>
        <color theme="1"/>
        <rFont val="Calibri"/>
        <family val="2"/>
        <charset val="204"/>
        <scheme val="minor"/>
      </rPr>
      <t>3</t>
    </r>
  </si>
  <si>
    <r>
      <t>β</t>
    </r>
    <r>
      <rPr>
        <sz val="8"/>
        <color theme="1"/>
        <rFont val="Calibri"/>
        <family val="2"/>
        <charset val="204"/>
        <scheme val="minor"/>
      </rPr>
      <t>4</t>
    </r>
  </si>
  <si>
    <t>Коеф якості ПЗ</t>
  </si>
  <si>
    <t>Функ придатність</t>
  </si>
  <si>
    <t>Захищеність</t>
  </si>
  <si>
    <t>Стійкість до відмов</t>
  </si>
  <si>
    <t>Зрозумілість</t>
  </si>
  <si>
    <r>
      <t>Е</t>
    </r>
    <r>
      <rPr>
        <sz val="8"/>
        <color theme="1"/>
        <rFont val="Calibri"/>
        <family val="2"/>
        <charset val="204"/>
        <scheme val="minor"/>
      </rPr>
      <t>1</t>
    </r>
  </si>
  <si>
    <r>
      <t>Е</t>
    </r>
    <r>
      <rPr>
        <sz val="8"/>
        <color theme="1"/>
        <rFont val="Calibri"/>
        <family val="2"/>
        <charset val="204"/>
        <scheme val="minor"/>
      </rPr>
      <t>2</t>
    </r>
  </si>
  <si>
    <r>
      <t>Е</t>
    </r>
    <r>
      <rPr>
        <sz val="8"/>
        <color theme="1"/>
        <rFont val="Calibri"/>
        <family val="2"/>
        <charset val="204"/>
        <scheme val="minor"/>
      </rPr>
      <t>3</t>
    </r>
  </si>
  <si>
    <r>
      <t>Е</t>
    </r>
    <r>
      <rPr>
        <sz val="8"/>
        <color theme="1"/>
        <rFont val="Calibri"/>
        <family val="2"/>
        <charset val="204"/>
        <scheme val="minor"/>
      </rPr>
      <t>4</t>
    </r>
  </si>
  <si>
    <r>
      <t>а</t>
    </r>
    <r>
      <rPr>
        <sz val="8"/>
        <color theme="1"/>
        <rFont val="Calibri"/>
        <family val="2"/>
        <charset val="204"/>
        <scheme val="minor"/>
      </rPr>
      <t>1</t>
    </r>
  </si>
  <si>
    <r>
      <t>а</t>
    </r>
    <r>
      <rPr>
        <sz val="8"/>
        <color theme="1"/>
        <rFont val="Calibri"/>
        <family val="2"/>
        <charset val="204"/>
        <scheme val="minor"/>
      </rPr>
      <t>2</t>
    </r>
  </si>
  <si>
    <r>
      <t>а</t>
    </r>
    <r>
      <rPr>
        <sz val="8"/>
        <color theme="1"/>
        <rFont val="Calibri"/>
        <family val="2"/>
        <charset val="204"/>
        <scheme val="minor"/>
      </rPr>
      <t>3</t>
    </r>
  </si>
  <si>
    <r>
      <t>а</t>
    </r>
    <r>
      <rPr>
        <sz val="8"/>
        <color theme="1"/>
        <rFont val="Calibri"/>
        <family val="2"/>
        <charset val="204"/>
        <scheme val="minor"/>
      </rPr>
      <t>4</t>
    </r>
  </si>
  <si>
    <t>Критерій Стьюдента</t>
  </si>
  <si>
    <t>Критерій Фішера</t>
  </si>
  <si>
    <t>ймов =</t>
  </si>
  <si>
    <r>
      <t>F</t>
    </r>
    <r>
      <rPr>
        <sz val="8"/>
        <color theme="1"/>
        <rFont val="Calibri"/>
        <family val="2"/>
        <charset val="204"/>
        <scheme val="minor"/>
      </rPr>
      <t xml:space="preserve">емп </t>
    </r>
    <r>
      <rPr>
        <sz val="11"/>
        <color theme="1"/>
        <rFont val="Calibri"/>
        <family val="2"/>
        <scheme val="minor"/>
      </rPr>
      <t>=</t>
    </r>
  </si>
  <si>
    <r>
      <t>t</t>
    </r>
    <r>
      <rPr>
        <sz val="8"/>
        <color theme="1"/>
        <rFont val="Calibri"/>
        <family val="2"/>
        <charset val="204"/>
        <scheme val="minor"/>
      </rPr>
      <t xml:space="preserve">кр </t>
    </r>
    <r>
      <rPr>
        <sz val="11"/>
        <color theme="1"/>
        <rFont val="Calibri"/>
        <family val="2"/>
        <scheme val="minor"/>
      </rPr>
      <t>=</t>
    </r>
  </si>
  <si>
    <r>
      <t>t</t>
    </r>
    <r>
      <rPr>
        <sz val="8"/>
        <color theme="1"/>
        <rFont val="Calibri"/>
        <family val="2"/>
        <charset val="204"/>
        <scheme val="minor"/>
      </rPr>
      <t xml:space="preserve">емп </t>
    </r>
    <r>
      <rPr>
        <sz val="11"/>
        <color theme="1"/>
        <rFont val="Calibri"/>
        <family val="2"/>
        <scheme val="minor"/>
      </rPr>
      <t>=</t>
    </r>
  </si>
  <si>
    <r>
      <t>Х</t>
    </r>
    <r>
      <rPr>
        <sz val="8"/>
        <color theme="1"/>
        <rFont val="Calibri"/>
        <family val="2"/>
        <charset val="204"/>
        <scheme val="minor"/>
      </rPr>
      <t>1</t>
    </r>
  </si>
  <si>
    <r>
      <t>Х</t>
    </r>
    <r>
      <rPr>
        <sz val="8"/>
        <color theme="1"/>
        <rFont val="Calibri"/>
        <family val="2"/>
        <charset val="204"/>
        <scheme val="minor"/>
      </rPr>
      <t>2</t>
    </r>
  </si>
  <si>
    <r>
      <t>Х</t>
    </r>
    <r>
      <rPr>
        <sz val="8"/>
        <color theme="1"/>
        <rFont val="Calibri"/>
        <family val="2"/>
        <charset val="204"/>
        <scheme val="minor"/>
      </rPr>
      <t>3</t>
    </r>
  </si>
  <si>
    <r>
      <t>Х</t>
    </r>
    <r>
      <rPr>
        <sz val="8"/>
        <color theme="1"/>
        <rFont val="Calibri"/>
        <family val="2"/>
        <charset val="204"/>
        <scheme val="minor"/>
      </rPr>
      <t>4</t>
    </r>
  </si>
  <si>
    <t>Y</t>
  </si>
  <si>
    <t>Парні коефіцієнти кореляції</t>
  </si>
  <si>
    <t>-&gt;</t>
  </si>
  <si>
    <t>R</t>
  </si>
  <si>
    <r>
      <t>середня помилка m</t>
    </r>
    <r>
      <rPr>
        <sz val="8"/>
        <color theme="6" tint="-0.249977111117893"/>
        <rFont val="Calibri"/>
        <family val="2"/>
        <scheme val="minor"/>
      </rPr>
      <t>R</t>
    </r>
  </si>
  <si>
    <r>
      <t>t</t>
    </r>
    <r>
      <rPr>
        <sz val="8"/>
        <color theme="6" tint="-0.249977111117893"/>
        <rFont val="Calibri"/>
        <family val="2"/>
        <scheme val="minor"/>
      </rPr>
      <t>емп</t>
    </r>
  </si>
  <si>
    <r>
      <t>t</t>
    </r>
    <r>
      <rPr>
        <sz val="8"/>
        <color theme="6" tint="-0.249977111117893"/>
        <rFont val="Calibri"/>
        <family val="2"/>
        <scheme val="minor"/>
      </rPr>
      <t>a,k</t>
    </r>
  </si>
  <si>
    <r>
      <t>r</t>
    </r>
    <r>
      <rPr>
        <sz val="8"/>
        <color theme="6" tint="-0.249977111117893"/>
        <rFont val="Calibri"/>
        <family val="2"/>
        <scheme val="minor"/>
      </rPr>
      <t>кр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</si>
</sst>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1"/>
      <color theme="6" tint="-0.24997711111789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3" borderId="5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6" xfId="0" applyFill="1" applyBorder="1"/>
    <xf numFmtId="0" fontId="0" fillId="3" borderId="5" xfId="0" applyFill="1" applyBorder="1"/>
    <xf numFmtId="164" fontId="0" fillId="0" borderId="1" xfId="0" applyNumberFormat="1" applyBorder="1"/>
    <xf numFmtId="0" fontId="0" fillId="3" borderId="7" xfId="0" applyFill="1" applyBorder="1"/>
    <xf numFmtId="0" fontId="0" fillId="3" borderId="8" xfId="0" applyFill="1" applyBorder="1"/>
    <xf numFmtId="0" fontId="0" fillId="0" borderId="13" xfId="0" applyBorder="1"/>
    <xf numFmtId="0" fontId="0" fillId="0" borderId="14" xfId="0" applyBorder="1"/>
    <xf numFmtId="164" fontId="0" fillId="0" borderId="14" xfId="0" applyNumberFormat="1" applyBorder="1"/>
    <xf numFmtId="0" fontId="0" fillId="0" borderId="15" xfId="0" applyBorder="1"/>
    <xf numFmtId="2" fontId="0" fillId="0" borderId="1" xfId="0" applyNumberForma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0" borderId="0" xfId="0" quotePrefix="1" applyFont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B1" zoomScale="99" zoomScaleNormal="65" workbookViewId="0">
      <selection activeCell="E9" sqref="E9"/>
    </sheetView>
  </sheetViews>
  <sheetFormatPr defaultRowHeight="14.5" x14ac:dyDescent="0.35"/>
  <cols>
    <col min="1" max="1" width="19.26953125" customWidth="1"/>
    <col min="2" max="2" width="15.26953125" customWidth="1"/>
    <col min="3" max="3" width="20.1796875" customWidth="1"/>
    <col min="4" max="4" width="15.08984375" customWidth="1"/>
    <col min="5" max="5" width="16.54296875" customWidth="1"/>
    <col min="7" max="7" width="15.6328125" customWidth="1"/>
    <col min="8" max="8" width="11.26953125" customWidth="1"/>
    <col min="9" max="9" width="17.26953125" customWidth="1"/>
    <col min="10" max="10" width="11.54296875" customWidth="1"/>
    <col min="11" max="11" width="13.7265625" customWidth="1"/>
  </cols>
  <sheetData>
    <row r="1" spans="1:11" ht="15" thickBot="1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K1" s="10"/>
    </row>
    <row r="2" spans="1:11" x14ac:dyDescent="0.35">
      <c r="A2" s="1">
        <v>60</v>
      </c>
      <c r="B2" s="1">
        <v>30</v>
      </c>
      <c r="C2" s="23">
        <v>0.15</v>
      </c>
      <c r="D2" s="16">
        <v>5</v>
      </c>
      <c r="E2" s="1">
        <v>14.85</v>
      </c>
      <c r="G2" s="2">
        <f t="array" ref="G2:K6">LINEST(E2:E16,A2:D16,1,1)</f>
        <v>0.85046600698415287</v>
      </c>
      <c r="H2" s="3">
        <v>-19.284585670549419</v>
      </c>
      <c r="I2" s="3">
        <v>0.19802546011807001</v>
      </c>
      <c r="J2" s="3">
        <v>0.1215389492002386</v>
      </c>
      <c r="K2" s="4">
        <v>0.30613636846037062</v>
      </c>
    </row>
    <row r="3" spans="1:11" x14ac:dyDescent="0.35">
      <c r="A3" s="1">
        <v>48</v>
      </c>
      <c r="B3" s="1">
        <v>19</v>
      </c>
      <c r="C3" s="23">
        <v>0.02</v>
      </c>
      <c r="D3" s="16">
        <v>3.1</v>
      </c>
      <c r="E3" s="1">
        <v>11.94</v>
      </c>
      <c r="G3" s="5">
        <v>0.11783192942212288</v>
      </c>
      <c r="H3" s="1">
        <v>2.305644569521863</v>
      </c>
      <c r="I3" s="1">
        <v>9.8795159394134812E-3</v>
      </c>
      <c r="J3" s="1">
        <v>9.6470750415737841E-3</v>
      </c>
      <c r="K3" s="6">
        <v>0.34975649580267898</v>
      </c>
    </row>
    <row r="4" spans="1:11" x14ac:dyDescent="0.35">
      <c r="A4" s="1">
        <v>39</v>
      </c>
      <c r="B4" s="1">
        <v>8</v>
      </c>
      <c r="C4" s="23">
        <v>0.14000000000000001</v>
      </c>
      <c r="D4" s="16">
        <v>4.7</v>
      </c>
      <c r="E4" s="1">
        <v>8.0299999999999994</v>
      </c>
      <c r="G4" s="5">
        <v>0.99377418262967743</v>
      </c>
      <c r="H4" s="1">
        <v>0.24077557433949645</v>
      </c>
      <c r="I4" s="1" t="e">
        <v>#N/A</v>
      </c>
      <c r="J4" s="1" t="e">
        <v>#N/A</v>
      </c>
      <c r="K4" s="6" t="e">
        <v>#N/A</v>
      </c>
    </row>
    <row r="5" spans="1:11" x14ac:dyDescent="0.35">
      <c r="A5" s="1">
        <v>28</v>
      </c>
      <c r="B5" s="1">
        <v>18</v>
      </c>
      <c r="C5" s="23">
        <v>0.11</v>
      </c>
      <c r="D5" s="16">
        <v>2.5</v>
      </c>
      <c r="E5" s="1">
        <v>7.11</v>
      </c>
      <c r="G5" s="5">
        <v>399.05369990727127</v>
      </c>
      <c r="H5" s="1">
        <v>10</v>
      </c>
      <c r="I5" s="1" t="e">
        <v>#N/A</v>
      </c>
      <c r="J5" s="1" t="e">
        <v>#N/A</v>
      </c>
      <c r="K5" s="6" t="e">
        <v>#N/A</v>
      </c>
    </row>
    <row r="6" spans="1:11" ht="15" thickBot="1" x14ac:dyDescent="0.4">
      <c r="A6" s="1">
        <v>45</v>
      </c>
      <c r="B6" s="1">
        <v>9</v>
      </c>
      <c r="C6" s="23">
        <v>0.12</v>
      </c>
      <c r="D6" s="16">
        <v>4.9000000000000004</v>
      </c>
      <c r="E6" s="1">
        <v>9.5</v>
      </c>
      <c r="G6" s="7">
        <v>92.537164561348192</v>
      </c>
      <c r="H6" s="8">
        <v>0.57972877198514383</v>
      </c>
      <c r="I6" s="8" t="e">
        <v>#N/A</v>
      </c>
      <c r="J6" s="8" t="e">
        <v>#N/A</v>
      </c>
      <c r="K6" s="9" t="e">
        <v>#N/A</v>
      </c>
    </row>
    <row r="7" spans="1:11" ht="15" thickBot="1" x14ac:dyDescent="0.4">
      <c r="A7" s="1">
        <v>37</v>
      </c>
      <c r="B7" s="1">
        <v>23</v>
      </c>
      <c r="C7" s="23">
        <v>0.1</v>
      </c>
      <c r="D7" s="16">
        <v>2.6</v>
      </c>
      <c r="E7" s="1">
        <v>9.4</v>
      </c>
    </row>
    <row r="8" spans="1:11" x14ac:dyDescent="0.35">
      <c r="A8" s="1">
        <v>58</v>
      </c>
      <c r="B8" s="1">
        <v>15</v>
      </c>
      <c r="C8" s="23">
        <v>0.13</v>
      </c>
      <c r="D8" s="16">
        <v>4.5999999999999996</v>
      </c>
      <c r="E8" s="1">
        <v>11.6</v>
      </c>
      <c r="G8" s="31" t="s">
        <v>1</v>
      </c>
      <c r="H8" s="32"/>
      <c r="I8" s="32"/>
      <c r="J8" s="32"/>
      <c r="K8" s="33"/>
    </row>
    <row r="9" spans="1:11" x14ac:dyDescent="0.35">
      <c r="A9" s="1">
        <v>27</v>
      </c>
      <c r="B9" s="1">
        <v>17</v>
      </c>
      <c r="C9" s="23">
        <v>0.09</v>
      </c>
      <c r="D9" s="16">
        <v>3.4</v>
      </c>
      <c r="E9" s="1">
        <v>8.14</v>
      </c>
      <c r="G9" s="11" t="s">
        <v>15</v>
      </c>
      <c r="H9" s="12" t="s">
        <v>16</v>
      </c>
      <c r="I9" s="12" t="s">
        <v>17</v>
      </c>
      <c r="J9" s="13" t="s">
        <v>18</v>
      </c>
      <c r="K9" s="14"/>
    </row>
    <row r="10" spans="1:11" ht="15" thickBot="1" x14ac:dyDescent="0.4">
      <c r="A10" s="1">
        <v>58</v>
      </c>
      <c r="B10" s="1">
        <v>28</v>
      </c>
      <c r="C10" s="23">
        <v>7.0000000000000007E-2</v>
      </c>
      <c r="D10" s="16">
        <v>4.8</v>
      </c>
      <c r="E10" s="1">
        <v>15.62</v>
      </c>
      <c r="G10" s="7">
        <f>J2</f>
        <v>0.1215389492002386</v>
      </c>
      <c r="H10" s="8">
        <f>I2</f>
        <v>0.19802546011807001</v>
      </c>
      <c r="I10" s="8">
        <f>H2</f>
        <v>-19.284585670549419</v>
      </c>
      <c r="J10" s="8">
        <f>G2</f>
        <v>0.85046600698415287</v>
      </c>
      <c r="K10" s="9"/>
    </row>
    <row r="11" spans="1:11" x14ac:dyDescent="0.35">
      <c r="A11" s="1">
        <v>47</v>
      </c>
      <c r="B11" s="1">
        <v>16</v>
      </c>
      <c r="C11" s="23">
        <v>0.12</v>
      </c>
      <c r="D11" s="16">
        <v>4.9000000000000004</v>
      </c>
      <c r="E11" s="1">
        <v>11.12</v>
      </c>
      <c r="G11" s="31" t="s">
        <v>2</v>
      </c>
      <c r="H11" s="32"/>
      <c r="I11" s="32"/>
      <c r="J11" s="32"/>
      <c r="K11" s="33"/>
    </row>
    <row r="12" spans="1:11" x14ac:dyDescent="0.35">
      <c r="A12" s="1">
        <v>38</v>
      </c>
      <c r="B12" s="1">
        <v>7</v>
      </c>
      <c r="C12" s="23">
        <v>0.08</v>
      </c>
      <c r="D12" s="16">
        <v>3.2</v>
      </c>
      <c r="E12" s="1">
        <v>7.34</v>
      </c>
      <c r="G12" s="15" t="s">
        <v>6</v>
      </c>
      <c r="H12" s="12" t="s">
        <v>7</v>
      </c>
      <c r="I12" s="12" t="s">
        <v>8</v>
      </c>
      <c r="J12" s="12" t="s">
        <v>9</v>
      </c>
      <c r="K12" s="14" t="s">
        <v>10</v>
      </c>
    </row>
    <row r="13" spans="1:11" ht="15" thickBot="1" x14ac:dyDescent="0.4">
      <c r="A13" s="1">
        <v>44</v>
      </c>
      <c r="B13" s="1">
        <v>15</v>
      </c>
      <c r="C13" s="23">
        <v>0.11</v>
      </c>
      <c r="D13" s="16">
        <v>4.7</v>
      </c>
      <c r="E13" s="1">
        <v>10.58</v>
      </c>
      <c r="G13" s="7">
        <f>J3</f>
        <v>9.6470750415737841E-3</v>
      </c>
      <c r="H13" s="8">
        <f>I3</f>
        <v>9.8795159394134812E-3</v>
      </c>
      <c r="I13" s="8">
        <f>H3</f>
        <v>2.305644569521863</v>
      </c>
      <c r="J13" s="8">
        <f>G3</f>
        <v>0.11783192942212288</v>
      </c>
      <c r="K13" s="9">
        <f>STDEV(E2:E16)</f>
        <v>2.5789933436646715</v>
      </c>
    </row>
    <row r="14" spans="1:11" x14ac:dyDescent="0.35">
      <c r="A14" s="1">
        <v>23</v>
      </c>
      <c r="B14" s="1">
        <v>25</v>
      </c>
      <c r="C14" s="23">
        <v>0.15</v>
      </c>
      <c r="D14" s="16">
        <v>2.7</v>
      </c>
      <c r="E14" s="1">
        <v>7.37</v>
      </c>
      <c r="G14" s="31" t="s">
        <v>3</v>
      </c>
      <c r="H14" s="32"/>
      <c r="I14" s="32"/>
      <c r="J14" s="32"/>
      <c r="K14" s="33"/>
    </row>
    <row r="15" spans="1:11" x14ac:dyDescent="0.35">
      <c r="A15" s="1">
        <v>57</v>
      </c>
      <c r="B15" s="1">
        <v>8</v>
      </c>
      <c r="C15" s="23">
        <v>0.13</v>
      </c>
      <c r="D15" s="16">
        <v>5</v>
      </c>
      <c r="E15" s="1">
        <v>10.63</v>
      </c>
      <c r="G15" s="15" t="s">
        <v>20</v>
      </c>
      <c r="H15" s="12" t="s">
        <v>21</v>
      </c>
      <c r="I15" s="12" t="s">
        <v>22</v>
      </c>
      <c r="J15" s="12" t="s">
        <v>23</v>
      </c>
      <c r="K15" s="14" t="s">
        <v>19</v>
      </c>
    </row>
    <row r="16" spans="1:11" ht="15" thickBot="1" x14ac:dyDescent="0.4">
      <c r="A16" s="1">
        <v>38</v>
      </c>
      <c r="B16" s="1">
        <v>24</v>
      </c>
      <c r="C16" s="23">
        <v>7.0000000000000007E-2</v>
      </c>
      <c r="D16" s="16">
        <v>2</v>
      </c>
      <c r="E16" s="1">
        <v>10.63</v>
      </c>
      <c r="G16" s="19">
        <f>AVERAGE(A2:A16)</f>
        <v>43.133333333333333</v>
      </c>
      <c r="H16" s="20">
        <f>AVERAGE(B2:B16)</f>
        <v>17.466666666666665</v>
      </c>
      <c r="I16" s="20">
        <f>AVERAGE(C2:C16)</f>
        <v>0.10600000000000001</v>
      </c>
      <c r="J16" s="21">
        <f>AVERAGE(D2:D16)</f>
        <v>3.873333333333334</v>
      </c>
      <c r="K16" s="22">
        <f>AVERAGE(E2:E16)</f>
        <v>10.257333333333332</v>
      </c>
    </row>
    <row r="17" spans="1:12" x14ac:dyDescent="0.35">
      <c r="G17" s="31" t="s">
        <v>4</v>
      </c>
      <c r="H17" s="32"/>
      <c r="I17" s="32"/>
      <c r="J17" s="32"/>
      <c r="K17" s="33"/>
    </row>
    <row r="18" spans="1:12" x14ac:dyDescent="0.35">
      <c r="G18" s="15" t="s">
        <v>24</v>
      </c>
      <c r="H18" s="12" t="s">
        <v>25</v>
      </c>
      <c r="I18" s="12" t="s">
        <v>26</v>
      </c>
      <c r="J18" s="12" t="s">
        <v>27</v>
      </c>
      <c r="K18" s="14"/>
    </row>
    <row r="19" spans="1:12" ht="15" thickBot="1" x14ac:dyDescent="0.4">
      <c r="G19" s="7">
        <f>G10*G16/$K16</f>
        <v>0.51108605311682298</v>
      </c>
      <c r="H19" s="8">
        <f t="shared" ref="H19:J19" si="0">H10*H16/$K16</f>
        <v>0.33720700995017777</v>
      </c>
      <c r="I19" s="8">
        <f t="shared" si="0"/>
        <v>-0.1992882569620017</v>
      </c>
      <c r="J19" s="8">
        <f t="shared" si="0"/>
        <v>0.32114958407499866</v>
      </c>
      <c r="K19" s="9"/>
    </row>
    <row r="20" spans="1:12" x14ac:dyDescent="0.35">
      <c r="G20" s="34" t="s">
        <v>5</v>
      </c>
      <c r="H20" s="35"/>
      <c r="I20" s="35"/>
      <c r="J20" s="35"/>
      <c r="K20" s="36"/>
    </row>
    <row r="21" spans="1:12" x14ac:dyDescent="0.35">
      <c r="G21" s="15" t="s">
        <v>28</v>
      </c>
      <c r="H21" s="12" t="s">
        <v>29</v>
      </c>
      <c r="I21" s="12" t="s">
        <v>30</v>
      </c>
      <c r="J21" s="12" t="s">
        <v>31</v>
      </c>
      <c r="K21" s="14"/>
    </row>
    <row r="22" spans="1:12" ht="15" thickBot="1" x14ac:dyDescent="0.4">
      <c r="G22" s="7">
        <f>G10*G13/$K13</f>
        <v>4.5463295447775194E-4</v>
      </c>
      <c r="H22" s="8">
        <f t="shared" ref="H22:J22" si="1">H10*H13/$K13</f>
        <v>7.58588886804253E-4</v>
      </c>
      <c r="I22" s="8">
        <f t="shared" si="1"/>
        <v>-17.24060294145632</v>
      </c>
      <c r="J22" s="8">
        <f t="shared" si="1"/>
        <v>3.8857041161832966E-2</v>
      </c>
      <c r="K22" s="9"/>
    </row>
    <row r="23" spans="1:12" ht="15" thickBot="1" x14ac:dyDescent="0.4"/>
    <row r="24" spans="1:12" x14ac:dyDescent="0.35">
      <c r="H24" s="31" t="s">
        <v>32</v>
      </c>
      <c r="I24" s="32"/>
      <c r="J24" s="32"/>
      <c r="K24" s="33"/>
    </row>
    <row r="25" spans="1:12" x14ac:dyDescent="0.35">
      <c r="A25" s="24" t="s">
        <v>46</v>
      </c>
      <c r="B25" s="25" t="s">
        <v>45</v>
      </c>
      <c r="C25" s="25" t="s">
        <v>47</v>
      </c>
      <c r="D25" s="27" t="s">
        <v>44</v>
      </c>
      <c r="E25" s="27" t="s">
        <v>44</v>
      </c>
      <c r="F25" s="27" t="s">
        <v>44</v>
      </c>
      <c r="G25" s="27" t="s">
        <v>44</v>
      </c>
      <c r="H25" s="15" t="s">
        <v>37</v>
      </c>
      <c r="I25" s="1">
        <f>SQRT(G4*H5)/(1-G4)</f>
        <v>506.34611033869288</v>
      </c>
      <c r="J25" s="12" t="s">
        <v>36</v>
      </c>
      <c r="K25" s="6">
        <f>TINV(0.01,H5)</f>
        <v>3.1692726726169518</v>
      </c>
    </row>
    <row r="26" spans="1:12" x14ac:dyDescent="0.35">
      <c r="A26" s="25">
        <f>(1-G4)/SQRT(15-4-1)</f>
        <v>1.9687763186459315E-3</v>
      </c>
      <c r="B26" s="25">
        <f>SQRT(G4)</f>
        <v>0.99688223107329854</v>
      </c>
      <c r="C26" s="25">
        <f>B26/A26</f>
        <v>506.34611033869294</v>
      </c>
      <c r="H26" s="28" t="s">
        <v>33</v>
      </c>
      <c r="I26" s="29"/>
      <c r="J26" s="29"/>
      <c r="K26" s="30"/>
    </row>
    <row r="27" spans="1:12" ht="15" thickBot="1" x14ac:dyDescent="0.4">
      <c r="H27" s="17" t="s">
        <v>35</v>
      </c>
      <c r="I27" s="8">
        <f>G5</f>
        <v>399.05369990727127</v>
      </c>
      <c r="J27" s="18" t="s">
        <v>34</v>
      </c>
      <c r="K27" s="9">
        <f>FDIST(I27,4-1,H5)</f>
        <v>1.0523563230521771E-10</v>
      </c>
    </row>
    <row r="29" spans="1:12" ht="15" thickBot="1" x14ac:dyDescent="0.4">
      <c r="A29" s="26">
        <f>K2+J2*A2+I2*B2+H2*C2+G2*D2</f>
        <v>14.898879308355138</v>
      </c>
      <c r="B29" s="26" t="s">
        <v>48</v>
      </c>
      <c r="C29" s="26">
        <f>TINV(0.01,10)</f>
        <v>3.1692726726169518</v>
      </c>
    </row>
    <row r="30" spans="1:12" x14ac:dyDescent="0.35">
      <c r="B30" s="26" t="s">
        <v>49</v>
      </c>
      <c r="C30" s="26">
        <f>C29/SQRT(C29^2+H5)</f>
        <v>0.70788755132997161</v>
      </c>
      <c r="G30" s="31" t="s">
        <v>43</v>
      </c>
      <c r="H30" s="32"/>
      <c r="I30" s="32"/>
      <c r="J30" s="32"/>
      <c r="K30" s="32"/>
      <c r="L30" s="33"/>
    </row>
    <row r="31" spans="1:12" x14ac:dyDescent="0.35">
      <c r="G31" s="15"/>
      <c r="H31" s="12" t="s">
        <v>38</v>
      </c>
      <c r="I31" s="12" t="s">
        <v>39</v>
      </c>
      <c r="J31" s="12" t="s">
        <v>40</v>
      </c>
      <c r="K31" s="12" t="s">
        <v>41</v>
      </c>
      <c r="L31" s="14" t="s">
        <v>42</v>
      </c>
    </row>
    <row r="32" spans="1:12" x14ac:dyDescent="0.35">
      <c r="G32" s="15" t="s">
        <v>38</v>
      </c>
      <c r="H32" s="1">
        <f>CORREL(A2:A16,$A$2:$A$16)</f>
        <v>1</v>
      </c>
      <c r="I32" s="1">
        <f>CORREL(B2:B16,$A$2:$A$16)</f>
        <v>4.6236507588431779E-2</v>
      </c>
      <c r="J32" s="1">
        <f>CORREL(C2:C16,$A$2:$A$16)</f>
        <v>1.4985773364514612E-2</v>
      </c>
      <c r="K32" s="37">
        <f>CORREL(D2:D16,$A$2:$A$16)</f>
        <v>0.71854226899251228</v>
      </c>
      <c r="L32" s="38">
        <f>CORREL(E2:E16,$A$2:$A$16)</f>
        <v>0.84223707548000448</v>
      </c>
    </row>
    <row r="33" spans="7:12" x14ac:dyDescent="0.35">
      <c r="G33" s="15" t="s">
        <v>39</v>
      </c>
      <c r="H33" s="1"/>
      <c r="I33" s="1">
        <f>CORREL(B2:B16,$B$2:$B$16)</f>
        <v>1</v>
      </c>
      <c r="J33" s="1">
        <f>CORREL(C2:C16,$B$2:$B$16)</f>
        <v>-0.10079162737225761</v>
      </c>
      <c r="K33" s="1">
        <f>CORREL(D2:D16,$B$2:$B$16)</f>
        <v>-0.27299174602167864</v>
      </c>
      <c r="L33" s="6">
        <f>CORREL(E2:E16,$B$2:$B$16)</f>
        <v>0.52465684127276391</v>
      </c>
    </row>
    <row r="34" spans="7:12" x14ac:dyDescent="0.35">
      <c r="G34" s="15" t="s">
        <v>40</v>
      </c>
      <c r="H34" s="1"/>
      <c r="I34" s="1"/>
      <c r="J34" s="1">
        <f>CORREL(C2:C16,$C$2:$C$16)</f>
        <v>1</v>
      </c>
      <c r="K34" s="1">
        <f t="shared" ref="K34:L34" si="2">CORREL(D2:D16,$C$2:$C$16)</f>
        <v>0.4208350844842848</v>
      </c>
      <c r="L34" s="6">
        <f t="shared" si="2"/>
        <v>-0.16083232368104752</v>
      </c>
    </row>
    <row r="35" spans="7:12" x14ac:dyDescent="0.35">
      <c r="G35" s="15" t="s">
        <v>41</v>
      </c>
      <c r="H35" s="1"/>
      <c r="I35" s="1"/>
      <c r="J35" s="1"/>
      <c r="K35" s="1">
        <f>CORREL(D2:D16,$D$2:$D$16)</f>
        <v>1.0000000000000002</v>
      </c>
      <c r="L35" s="6">
        <f>CORREL(E2:E16,$D$2:$D$16)</f>
        <v>0.49769292531911347</v>
      </c>
    </row>
    <row r="36" spans="7:12" ht="15" thickBot="1" x14ac:dyDescent="0.4">
      <c r="G36" s="17" t="s">
        <v>42</v>
      </c>
      <c r="H36" s="8"/>
      <c r="I36" s="8"/>
      <c r="J36" s="8"/>
      <c r="K36" s="8"/>
      <c r="L36" s="9">
        <f>CORREL(E2:E16,$E$2:$E$16)</f>
        <v>0.99999999999999989</v>
      </c>
    </row>
  </sheetData>
  <mergeCells count="8">
    <mergeCell ref="H26:K26"/>
    <mergeCell ref="G30:L30"/>
    <mergeCell ref="G8:K8"/>
    <mergeCell ref="G11:K11"/>
    <mergeCell ref="G14:K14"/>
    <mergeCell ref="G17:K17"/>
    <mergeCell ref="G20:K20"/>
    <mergeCell ref="H24:K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Наталія Авєріна</dc:creator>
  <cp:lastModifiedBy>Natali</cp:lastModifiedBy>
  <dcterms:created xsi:type="dcterms:W3CDTF">2015-06-05T18:19:34Z</dcterms:created>
  <dcterms:modified xsi:type="dcterms:W3CDTF">2023-11-29T12:46:16Z</dcterms:modified>
</cp:coreProperties>
</file>