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MY FILES\KNUTE\3-1\Emp_methods\"/>
    </mc:Choice>
  </mc:AlternateContent>
  <xr:revisionPtr revIDLastSave="0" documentId="13_ncr:1_{E573D309-7764-41CA-8B50-9908E5B6BD7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D51" i="1" l="1"/>
  <c r="D52" i="1"/>
  <c r="D50" i="1"/>
  <c r="B51" i="1"/>
  <c r="B52" i="1"/>
  <c r="B50" i="1"/>
  <c r="F45" i="1"/>
  <c r="F46" i="1"/>
  <c r="F47" i="1"/>
  <c r="D47" i="1"/>
  <c r="D46" i="1"/>
  <c r="D45" i="1"/>
  <c r="D44" i="1"/>
  <c r="C47" i="1"/>
  <c r="C46" i="1"/>
  <c r="C45" i="1"/>
  <c r="C44" i="1"/>
  <c r="J25" i="1"/>
  <c r="J26" i="1"/>
  <c r="J27" i="1"/>
  <c r="J28" i="1"/>
  <c r="J29" i="1"/>
  <c r="J30" i="1"/>
  <c r="J31" i="1"/>
  <c r="J32" i="1"/>
  <c r="J33" i="1"/>
  <c r="J24" i="1"/>
  <c r="J15" i="1"/>
  <c r="J16" i="1"/>
  <c r="J17" i="1"/>
  <c r="J18" i="1"/>
  <c r="J19" i="1"/>
  <c r="J20" i="1"/>
  <c r="J21" i="1"/>
  <c r="J22" i="1"/>
  <c r="J23" i="1"/>
  <c r="J14" i="1"/>
  <c r="J5" i="1"/>
  <c r="J6" i="1"/>
  <c r="J7" i="1"/>
  <c r="J8" i="1"/>
  <c r="J9" i="1"/>
  <c r="J10" i="1"/>
  <c r="J11" i="1"/>
  <c r="J12" i="1"/>
  <c r="J13" i="1"/>
  <c r="J4" i="1"/>
  <c r="G25" i="1"/>
  <c r="G26" i="1"/>
  <c r="G27" i="1"/>
  <c r="G28" i="1"/>
  <c r="G29" i="1"/>
  <c r="G30" i="1"/>
  <c r="G31" i="1"/>
  <c r="G32" i="1"/>
  <c r="G33" i="1"/>
  <c r="G24" i="1"/>
  <c r="G15" i="1"/>
  <c r="G16" i="1"/>
  <c r="G17" i="1"/>
  <c r="G18" i="1"/>
  <c r="G19" i="1"/>
  <c r="G20" i="1"/>
  <c r="G21" i="1"/>
  <c r="G22" i="1"/>
  <c r="G23" i="1"/>
  <c r="G14" i="1"/>
  <c r="G5" i="1"/>
  <c r="G6" i="1"/>
  <c r="G7" i="1"/>
  <c r="G8" i="1"/>
  <c r="G9" i="1"/>
  <c r="G10" i="1"/>
  <c r="G11" i="1"/>
  <c r="G12" i="1"/>
  <c r="G13" i="1"/>
  <c r="D31" i="1"/>
  <c r="D5" i="1"/>
  <c r="D6" i="1"/>
  <c r="D7" i="1"/>
  <c r="D9" i="1"/>
  <c r="D11" i="1"/>
  <c r="D12" i="1"/>
  <c r="D13" i="1"/>
  <c r="D4" i="1"/>
  <c r="O6" i="1"/>
  <c r="O12" i="1"/>
  <c r="M5" i="1"/>
  <c r="M4" i="1"/>
  <c r="C39" i="1"/>
  <c r="C38" i="1"/>
  <c r="C37" i="1"/>
  <c r="C36" i="1"/>
  <c r="M6" i="1" s="1"/>
  <c r="H35" i="1"/>
  <c r="E35" i="1"/>
  <c r="B35" i="1"/>
  <c r="O4" i="1" s="1"/>
  <c r="L24" i="1"/>
  <c r="N6" i="1" s="1"/>
  <c r="L14" i="1"/>
  <c r="N5" i="1" s="1"/>
  <c r="L4" i="1"/>
  <c r="N4" i="1" s="1"/>
  <c r="I24" i="1"/>
  <c r="I14" i="1"/>
  <c r="I4" i="1"/>
  <c r="F24" i="1"/>
  <c r="F14" i="1"/>
  <c r="O8" i="1" s="1"/>
  <c r="F4" i="1"/>
  <c r="G4" i="1" s="1"/>
  <c r="C24" i="1"/>
  <c r="D32" i="1" s="1"/>
  <c r="C14" i="1"/>
  <c r="D20" i="1" s="1"/>
  <c r="C4" i="1"/>
  <c r="D8" i="1" s="1"/>
  <c r="D19" i="1" l="1"/>
  <c r="O11" i="1"/>
  <c r="D18" i="1"/>
  <c r="O10" i="1"/>
  <c r="D17" i="1"/>
  <c r="D28" i="1"/>
  <c r="D23" i="1"/>
  <c r="D15" i="1"/>
  <c r="D27" i="1"/>
  <c r="O7" i="1"/>
  <c r="D10" i="1"/>
  <c r="D22" i="1"/>
  <c r="D24" i="1"/>
  <c r="D26" i="1"/>
  <c r="D30" i="1"/>
  <c r="D29" i="1"/>
  <c r="O9" i="1"/>
  <c r="D14" i="1"/>
  <c r="D16" i="1"/>
  <c r="D21" i="1"/>
  <c r="D33" i="1"/>
  <c r="D25" i="1"/>
  <c r="O5" i="1"/>
</calcChain>
</file>

<file path=xl/sharedStrings.xml><?xml version="1.0" encoding="utf-8"?>
<sst xmlns="http://schemas.openxmlformats.org/spreadsheetml/2006/main" count="94" uniqueCount="59">
  <si>
    <t>Фактор В</t>
  </si>
  <si>
    <t>Фактор А</t>
  </si>
  <si>
    <t>Фактор А - регіони</t>
  </si>
  <si>
    <t>Фактор В - віковий рівень користувачів</t>
  </si>
  <si>
    <t>В3 - 55-70</t>
  </si>
  <si>
    <t>В2 - 30-55</t>
  </si>
  <si>
    <t>В1 - до 30</t>
  </si>
  <si>
    <t>Захід</t>
  </si>
  <si>
    <t>Південь</t>
  </si>
  <si>
    <t>Схід</t>
  </si>
  <si>
    <t>Середнє по блоках</t>
  </si>
  <si>
    <t>Випадкове</t>
  </si>
  <si>
    <t>Середнє по В1</t>
  </si>
  <si>
    <t>Середнє по В2</t>
  </si>
  <si>
    <t>Середнє по В3</t>
  </si>
  <si>
    <t>Середні по А</t>
  </si>
  <si>
    <t>Загальне середнє</t>
  </si>
  <si>
    <t>Загальний обсяг</t>
  </si>
  <si>
    <t>Кількість експериментів</t>
  </si>
  <si>
    <t>Рівні фактора В</t>
  </si>
  <si>
    <t>Різниці квадратів</t>
  </si>
  <si>
    <t>А</t>
  </si>
  <si>
    <t>В</t>
  </si>
  <si>
    <t>АВ</t>
  </si>
  <si>
    <t>Джерело розсіювання</t>
  </si>
  <si>
    <t>Фактор АВ</t>
  </si>
  <si>
    <t>Ступені свободи</t>
  </si>
  <si>
    <t>Статистичні оцінки дисперсій</t>
  </si>
  <si>
    <t>Рівні фактора A</t>
  </si>
  <si>
    <t>Критерій Фішера</t>
  </si>
  <si>
    <r>
      <t>F</t>
    </r>
    <r>
      <rPr>
        <sz val="8"/>
        <color theme="1"/>
        <rFont val="Calibri"/>
        <family val="2"/>
        <charset val="204"/>
        <scheme val="minor"/>
      </rPr>
      <t>A</t>
    </r>
  </si>
  <si>
    <r>
      <t>F</t>
    </r>
    <r>
      <rPr>
        <sz val="8"/>
        <color theme="1"/>
        <rFont val="Calibri"/>
        <family val="2"/>
        <charset val="204"/>
        <scheme val="minor"/>
      </rPr>
      <t>B</t>
    </r>
  </si>
  <si>
    <r>
      <t>F</t>
    </r>
    <r>
      <rPr>
        <sz val="8"/>
        <color theme="1"/>
        <rFont val="Calibri"/>
        <family val="2"/>
        <charset val="204"/>
        <scheme val="minor"/>
      </rPr>
      <t>AB</t>
    </r>
  </si>
  <si>
    <r>
      <t>F</t>
    </r>
    <r>
      <rPr>
        <sz val="8"/>
        <color theme="1"/>
        <rFont val="Calibri"/>
        <family val="2"/>
        <charset val="204"/>
        <scheme val="minor"/>
      </rPr>
      <t>0,01</t>
    </r>
  </si>
  <si>
    <r>
      <t>А</t>
    </r>
    <r>
      <rPr>
        <sz val="8"/>
        <color theme="1"/>
        <rFont val="Calibri"/>
        <family val="2"/>
        <charset val="204"/>
        <scheme val="minor"/>
      </rPr>
      <t>1</t>
    </r>
  </si>
  <si>
    <r>
      <t>А</t>
    </r>
    <r>
      <rPr>
        <sz val="8"/>
        <color theme="1"/>
        <rFont val="Calibri"/>
        <family val="2"/>
        <charset val="204"/>
        <scheme val="minor"/>
      </rPr>
      <t>2</t>
    </r>
  </si>
  <si>
    <r>
      <t>А</t>
    </r>
    <r>
      <rPr>
        <sz val="8"/>
        <color theme="1"/>
        <rFont val="Calibri"/>
        <family val="2"/>
        <charset val="204"/>
        <scheme val="minor"/>
      </rPr>
      <t>3</t>
    </r>
  </si>
  <si>
    <r>
      <t>В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- до 30</t>
    </r>
  </si>
  <si>
    <r>
      <t>В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- 30-55</t>
    </r>
  </si>
  <si>
    <r>
      <t>В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- 55-70</t>
    </r>
  </si>
  <si>
    <t>Двухфакторный дисперсионный анализ с повторениями</t>
  </si>
  <si>
    <t>ИТОГИ</t>
  </si>
  <si>
    <t>Итого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</si>
  <si>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</si>
  <si>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</si>
  <si>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</si>
  <si>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</si>
  <si>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</si>
  <si>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</si>
  <si>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</si>
  <si>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</si>
  <si>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</si>
  <si>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</si>
  <si>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</si>
  <si>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</si>
  <si>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Выборка</t>
  </si>
  <si>
    <t>Столбцы</t>
  </si>
  <si>
    <t>Взаимодействие</t>
  </si>
  <si>
    <t>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</si>
</sst>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14" xfId="0" applyBorder="1"/>
    <xf numFmtId="0" fontId="0" fillId="0" borderId="16" xfId="0" applyBorder="1"/>
    <xf numFmtId="0" fontId="0" fillId="0" borderId="2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/>
    <xf numFmtId="0" fontId="0" fillId="0" borderId="7" xfId="0" applyBorder="1" applyAlignment="1"/>
    <xf numFmtId="0" fontId="0" fillId="0" borderId="10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wrapText="1"/>
    </xf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2" borderId="4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 applyAlignment="1"/>
    <xf numFmtId="0" fontId="0" fillId="3" borderId="7" xfId="0" applyFill="1" applyBorder="1"/>
    <xf numFmtId="0" fontId="0" fillId="2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0" borderId="23" xfId="0" applyFont="1" applyFill="1" applyBorder="1" applyAlignment="1">
      <alignment horizontal="right"/>
    </xf>
    <xf numFmtId="0" fontId="0" fillId="0" borderId="11" xfId="0" applyFill="1" applyBorder="1" applyAlignment="1"/>
    <xf numFmtId="0" fontId="4" fillId="0" borderId="2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 wrapText="1"/>
    </xf>
    <xf numFmtId="0" fontId="0" fillId="2" borderId="3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55" zoomScaleNormal="55" workbookViewId="0">
      <selection sqref="A1:A3"/>
    </sheetView>
  </sheetViews>
  <sheetFormatPr defaultRowHeight="14.5" x14ac:dyDescent="0.35"/>
  <cols>
    <col min="1" max="1" width="12.90625" customWidth="1"/>
    <col min="4" max="4" width="10.1796875" customWidth="1"/>
    <col min="6" max="6" width="11.36328125" customWidth="1"/>
    <col min="7" max="7" width="10.6328125" customWidth="1"/>
    <col min="10" max="10" width="10" customWidth="1"/>
    <col min="11" max="11" width="10.90625" customWidth="1"/>
    <col min="12" max="12" width="14.81640625" customWidth="1"/>
  </cols>
  <sheetData>
    <row r="1" spans="1:15" x14ac:dyDescent="0.35">
      <c r="A1" s="20" t="s">
        <v>3</v>
      </c>
      <c r="B1" s="22" t="s">
        <v>2</v>
      </c>
      <c r="C1" s="22"/>
      <c r="D1" s="22"/>
      <c r="E1" s="22"/>
      <c r="F1" s="22"/>
      <c r="G1" s="22"/>
      <c r="H1" s="22"/>
      <c r="I1" s="22"/>
      <c r="J1" s="22"/>
      <c r="K1" s="14"/>
      <c r="L1" s="9"/>
      <c r="M1" s="32" t="s">
        <v>20</v>
      </c>
      <c r="N1" s="22"/>
      <c r="O1" s="33"/>
    </row>
    <row r="2" spans="1:15" x14ac:dyDescent="0.35">
      <c r="A2" s="21"/>
      <c r="B2" s="23" t="s">
        <v>34</v>
      </c>
      <c r="C2" s="24" t="s">
        <v>10</v>
      </c>
      <c r="D2" s="25" t="s">
        <v>11</v>
      </c>
      <c r="E2" s="23" t="s">
        <v>35</v>
      </c>
      <c r="F2" s="24" t="s">
        <v>10</v>
      </c>
      <c r="G2" s="25" t="s">
        <v>11</v>
      </c>
      <c r="H2" s="23" t="s">
        <v>36</v>
      </c>
      <c r="I2" s="24" t="s">
        <v>10</v>
      </c>
      <c r="J2" s="25" t="s">
        <v>11</v>
      </c>
      <c r="K2" s="17"/>
      <c r="L2" s="18"/>
      <c r="M2" s="30" t="s">
        <v>21</v>
      </c>
      <c r="N2" s="25" t="s">
        <v>22</v>
      </c>
      <c r="O2" s="31" t="s">
        <v>23</v>
      </c>
    </row>
    <row r="3" spans="1:15" ht="32" customHeight="1" x14ac:dyDescent="0.35">
      <c r="A3" s="21"/>
      <c r="B3" s="23" t="s">
        <v>7</v>
      </c>
      <c r="C3" s="24"/>
      <c r="D3" s="25"/>
      <c r="E3" s="23" t="s">
        <v>8</v>
      </c>
      <c r="F3" s="24"/>
      <c r="G3" s="25"/>
      <c r="H3" s="23" t="s">
        <v>9</v>
      </c>
      <c r="I3" s="24"/>
      <c r="J3" s="25"/>
      <c r="K3" s="17"/>
      <c r="L3" s="18"/>
      <c r="M3" s="30"/>
      <c r="N3" s="25"/>
      <c r="O3" s="31"/>
    </row>
    <row r="4" spans="1:15" x14ac:dyDescent="0.35">
      <c r="A4" s="26" t="s">
        <v>37</v>
      </c>
      <c r="B4" s="1">
        <v>9.5</v>
      </c>
      <c r="C4" s="2">
        <f>AVERAGE(B4:B13)</f>
        <v>8</v>
      </c>
      <c r="D4" s="1">
        <f>(B4-C$4)^2</f>
        <v>2.25</v>
      </c>
      <c r="E4" s="1">
        <v>4.2</v>
      </c>
      <c r="F4" s="2">
        <f>AVERAGE(E4:E13)</f>
        <v>9.59</v>
      </c>
      <c r="G4" s="1">
        <f>(E4-F$4)^2</f>
        <v>29.052099999999996</v>
      </c>
      <c r="H4" s="1">
        <v>8.6</v>
      </c>
      <c r="I4" s="2">
        <f>AVERAGE(H4:H13)</f>
        <v>11.409999999999998</v>
      </c>
      <c r="J4" s="1">
        <f>(H4-I$4)^2</f>
        <v>7.8960999999999926</v>
      </c>
      <c r="K4" s="28" t="s">
        <v>12</v>
      </c>
      <c r="L4" s="3">
        <f>AVERAGE(B4:B13,E4:E13,H4:H13)</f>
        <v>9.6666666666666679</v>
      </c>
      <c r="M4" s="15">
        <f>(B35-$C$36)^2</f>
        <v>9.5618382716049339</v>
      </c>
      <c r="N4" s="1">
        <f>(L4-C36)^2</f>
        <v>6.5790123456793406E-3</v>
      </c>
      <c r="O4" s="4">
        <f>(C$4-B$35-$L$4+$C$36)^2</f>
        <v>2.032208641975306</v>
      </c>
    </row>
    <row r="5" spans="1:15" x14ac:dyDescent="0.35">
      <c r="A5" s="26"/>
      <c r="B5" s="1">
        <v>5.5</v>
      </c>
      <c r="C5" s="2"/>
      <c r="D5" s="1">
        <f t="shared" ref="D5:D13" si="0">(B5-C$4)^2</f>
        <v>6.25</v>
      </c>
      <c r="E5" s="1">
        <v>10.5</v>
      </c>
      <c r="F5" s="2"/>
      <c r="G5" s="1">
        <f t="shared" ref="G5:G14" si="1">(E5-F$4)^2</f>
        <v>0.82810000000000028</v>
      </c>
      <c r="H5" s="1">
        <v>7.5</v>
      </c>
      <c r="I5" s="2"/>
      <c r="J5" s="1">
        <f t="shared" ref="J5:J13" si="2">(H5-I$4)^2</f>
        <v>15.288099999999988</v>
      </c>
      <c r="K5" s="28"/>
      <c r="L5" s="3"/>
      <c r="M5" s="15">
        <f>(E35-$C$36)^2</f>
        <v>4.5558530864197673</v>
      </c>
      <c r="N5" s="1">
        <f>(L14-C36)^2</f>
        <v>0.99777901234567157</v>
      </c>
      <c r="O5" s="4">
        <f>(C$14-B$35-$L$14+$C$36)^2</f>
        <v>0.14020864197531124</v>
      </c>
    </row>
    <row r="6" spans="1:15" x14ac:dyDescent="0.35">
      <c r="A6" s="26"/>
      <c r="B6" s="1">
        <v>4.2</v>
      </c>
      <c r="C6" s="2"/>
      <c r="D6" s="1">
        <f t="shared" si="0"/>
        <v>14.44</v>
      </c>
      <c r="E6" s="1">
        <v>8.9</v>
      </c>
      <c r="F6" s="2"/>
      <c r="G6" s="1">
        <f t="shared" si="1"/>
        <v>0.4760999999999993</v>
      </c>
      <c r="H6" s="1">
        <v>4.3</v>
      </c>
      <c r="I6" s="2"/>
      <c r="J6" s="1">
        <f t="shared" si="2"/>
        <v>50.552099999999982</v>
      </c>
      <c r="K6" s="28"/>
      <c r="L6" s="3"/>
      <c r="M6" s="15">
        <f>(H35-$C$36)^2</f>
        <v>0.91733827160493919</v>
      </c>
      <c r="N6" s="1">
        <f>(L24-C36)^2</f>
        <v>0.84231604938271532</v>
      </c>
      <c r="O6" s="4">
        <f>(C$24-B$35-$L$24+$C$36)^2</f>
        <v>1.1048345679012328</v>
      </c>
    </row>
    <row r="7" spans="1:15" x14ac:dyDescent="0.35">
      <c r="A7" s="26"/>
      <c r="B7" s="1">
        <v>6.7</v>
      </c>
      <c r="C7" s="2"/>
      <c r="D7" s="1">
        <f t="shared" si="0"/>
        <v>1.6899999999999995</v>
      </c>
      <c r="E7" s="1">
        <v>9.6</v>
      </c>
      <c r="F7" s="2"/>
      <c r="G7" s="1">
        <f t="shared" si="1"/>
        <v>9.9999999999995736E-5</v>
      </c>
      <c r="H7" s="1">
        <v>19.8</v>
      </c>
      <c r="I7" s="2"/>
      <c r="J7" s="1">
        <f t="shared" si="2"/>
        <v>70.392100000000042</v>
      </c>
      <c r="K7" s="28"/>
      <c r="L7" s="3"/>
      <c r="M7" s="15"/>
      <c r="N7" s="1"/>
      <c r="O7" s="4">
        <f>(F$4-E$35-$L$4+$C$36)^2</f>
        <v>4.8890123456790322</v>
      </c>
    </row>
    <row r="8" spans="1:15" x14ac:dyDescent="0.35">
      <c r="A8" s="26"/>
      <c r="B8" s="1">
        <v>12.4</v>
      </c>
      <c r="C8" s="2"/>
      <c r="D8" s="1">
        <f t="shared" si="0"/>
        <v>19.360000000000003</v>
      </c>
      <c r="E8" s="1">
        <v>12.4</v>
      </c>
      <c r="F8" s="2"/>
      <c r="G8" s="1">
        <f t="shared" si="1"/>
        <v>7.8961000000000032</v>
      </c>
      <c r="H8" s="1">
        <v>26.4</v>
      </c>
      <c r="I8" s="2"/>
      <c r="J8" s="1">
        <f t="shared" si="2"/>
        <v>224.70010000000002</v>
      </c>
      <c r="K8" s="28"/>
      <c r="L8" s="3"/>
      <c r="M8" s="15"/>
      <c r="N8" s="1"/>
      <c r="O8" s="4">
        <f>(F$14-E$35-$L$14+$C$36)^2</f>
        <v>1.0178567901234452</v>
      </c>
    </row>
    <row r="9" spans="1:15" x14ac:dyDescent="0.35">
      <c r="A9" s="26"/>
      <c r="B9" s="1">
        <v>16.8</v>
      </c>
      <c r="C9" s="2"/>
      <c r="D9" s="1">
        <f t="shared" si="0"/>
        <v>77.440000000000012</v>
      </c>
      <c r="E9" s="1">
        <v>5.7</v>
      </c>
      <c r="F9" s="2"/>
      <c r="G9" s="1">
        <f t="shared" si="1"/>
        <v>15.132099999999998</v>
      </c>
      <c r="H9" s="1">
        <v>3.2</v>
      </c>
      <c r="I9" s="2"/>
      <c r="J9" s="1">
        <f t="shared" si="2"/>
        <v>67.404099999999957</v>
      </c>
      <c r="K9" s="28"/>
      <c r="L9" s="3"/>
      <c r="M9" s="15"/>
      <c r="N9" s="1"/>
      <c r="O9" s="4">
        <f>(F$24-E$35-$L$24+$C$36)^2</f>
        <v>1.4453382716049288</v>
      </c>
    </row>
    <row r="10" spans="1:15" x14ac:dyDescent="0.35">
      <c r="A10" s="26"/>
      <c r="B10" s="1">
        <v>2.5</v>
      </c>
      <c r="C10" s="2"/>
      <c r="D10" s="1">
        <f t="shared" si="0"/>
        <v>30.25</v>
      </c>
      <c r="E10" s="1">
        <v>7.3</v>
      </c>
      <c r="F10" s="2"/>
      <c r="G10" s="1">
        <f t="shared" si="1"/>
        <v>5.2441000000000004</v>
      </c>
      <c r="H10" s="1">
        <v>32.4</v>
      </c>
      <c r="I10" s="2"/>
      <c r="J10" s="1">
        <f t="shared" si="2"/>
        <v>440.58010000000007</v>
      </c>
      <c r="K10" s="28"/>
      <c r="L10" s="3"/>
      <c r="M10" s="15"/>
      <c r="N10" s="1"/>
      <c r="O10" s="4">
        <f>(I$4-H$35-$L$4+$C$36)^2</f>
        <v>0.61709753086419228</v>
      </c>
    </row>
    <row r="11" spans="1:15" x14ac:dyDescent="0.35">
      <c r="A11" s="26"/>
      <c r="B11" s="1">
        <v>10.199999999999999</v>
      </c>
      <c r="C11" s="2"/>
      <c r="D11" s="1">
        <f t="shared" si="0"/>
        <v>4.8399999999999972</v>
      </c>
      <c r="E11" s="1">
        <v>8.4</v>
      </c>
      <c r="F11" s="2"/>
      <c r="G11" s="1">
        <f t="shared" si="1"/>
        <v>1.4160999999999988</v>
      </c>
      <c r="H11" s="1">
        <v>3.8</v>
      </c>
      <c r="I11" s="2"/>
      <c r="J11" s="1">
        <f t="shared" si="2"/>
        <v>57.912099999999981</v>
      </c>
      <c r="K11" s="28"/>
      <c r="L11" s="3"/>
      <c r="M11" s="15"/>
      <c r="N11" s="1"/>
      <c r="O11" s="4">
        <f>(I$14-H$35-$L$14+$C$36)^2</f>
        <v>0.4025197530864239</v>
      </c>
    </row>
    <row r="12" spans="1:15" ht="15" thickBot="1" x14ac:dyDescent="0.4">
      <c r="A12" s="26"/>
      <c r="B12" s="1">
        <v>5.8</v>
      </c>
      <c r="C12" s="2"/>
      <c r="D12" s="1">
        <f t="shared" si="0"/>
        <v>4.8400000000000007</v>
      </c>
      <c r="E12" s="1">
        <v>13.4</v>
      </c>
      <c r="F12" s="2"/>
      <c r="G12" s="1">
        <f t="shared" si="1"/>
        <v>14.516100000000003</v>
      </c>
      <c r="H12" s="1">
        <v>4.5</v>
      </c>
      <c r="I12" s="2"/>
      <c r="J12" s="1">
        <f t="shared" si="2"/>
        <v>47.74809999999998</v>
      </c>
      <c r="K12" s="28"/>
      <c r="L12" s="3"/>
      <c r="M12" s="16"/>
      <c r="N12" s="5"/>
      <c r="O12" s="7">
        <f>(I$24-H$35-$L$24+$C$36)^2</f>
        <v>2.2834567901234192E-2</v>
      </c>
    </row>
    <row r="13" spans="1:15" x14ac:dyDescent="0.35">
      <c r="A13" s="26"/>
      <c r="B13" s="1">
        <v>6.4</v>
      </c>
      <c r="C13" s="2"/>
      <c r="D13" s="1">
        <f t="shared" si="0"/>
        <v>2.5599999999999987</v>
      </c>
      <c r="E13" s="1">
        <v>15.5</v>
      </c>
      <c r="F13" s="2"/>
      <c r="G13" s="1">
        <f t="shared" si="1"/>
        <v>34.928100000000001</v>
      </c>
      <c r="H13" s="1">
        <v>3.6</v>
      </c>
      <c r="I13" s="2"/>
      <c r="J13" s="1">
        <f t="shared" si="2"/>
        <v>60.996099999999977</v>
      </c>
      <c r="K13" s="28"/>
      <c r="L13" s="3"/>
    </row>
    <row r="14" spans="1:15" x14ac:dyDescent="0.35">
      <c r="A14" s="26" t="s">
        <v>38</v>
      </c>
      <c r="B14" s="1">
        <v>2.5</v>
      </c>
      <c r="C14" s="2">
        <f>AVERAGE(B14:B23)</f>
        <v>5.12</v>
      </c>
      <c r="D14" s="1">
        <f>(B14-C$14)^2</f>
        <v>6.8644000000000007</v>
      </c>
      <c r="E14" s="1">
        <v>6.5</v>
      </c>
      <c r="F14" s="2">
        <f>AVERAGE(E14:E23)</f>
        <v>11.73</v>
      </c>
      <c r="G14" s="1">
        <f>(E14-F$14)^2</f>
        <v>27.352900000000005</v>
      </c>
      <c r="H14" s="1">
        <v>12.5</v>
      </c>
      <c r="I14" s="2">
        <f>AVERAGE(H14:H23)</f>
        <v>8.91</v>
      </c>
      <c r="J14" s="1">
        <f>(H14-I$14)^2</f>
        <v>12.8881</v>
      </c>
      <c r="K14" s="28" t="s">
        <v>13</v>
      </c>
      <c r="L14" s="3">
        <f>AVERAGE(B14:B23,E14:E23,H14:H23)</f>
        <v>8.5866666666666696</v>
      </c>
    </row>
    <row r="15" spans="1:15" x14ac:dyDescent="0.35">
      <c r="A15" s="26"/>
      <c r="B15" s="1">
        <v>3.4</v>
      </c>
      <c r="C15" s="2"/>
      <c r="D15" s="1">
        <f t="shared" ref="D15:D23" si="3">(B15-C$14)^2</f>
        <v>2.9584000000000006</v>
      </c>
      <c r="E15" s="1">
        <v>7.2</v>
      </c>
      <c r="F15" s="2"/>
      <c r="G15" s="1">
        <f t="shared" ref="G15:G24" si="4">(E15-F$14)^2</f>
        <v>20.520900000000001</v>
      </c>
      <c r="H15" s="1">
        <v>10.6</v>
      </c>
      <c r="I15" s="2"/>
      <c r="J15" s="1">
        <f t="shared" ref="J15:J24" si="5">(H15-I$14)^2</f>
        <v>2.8560999999999983</v>
      </c>
      <c r="K15" s="28"/>
      <c r="L15" s="3"/>
    </row>
    <row r="16" spans="1:15" x14ac:dyDescent="0.35">
      <c r="A16" s="26"/>
      <c r="B16" s="1">
        <v>7.8</v>
      </c>
      <c r="C16" s="2"/>
      <c r="D16" s="1">
        <f t="shared" si="3"/>
        <v>7.1823999999999986</v>
      </c>
      <c r="E16" s="1">
        <v>13.6</v>
      </c>
      <c r="F16" s="2"/>
      <c r="G16" s="1">
        <f t="shared" si="4"/>
        <v>3.496899999999997</v>
      </c>
      <c r="H16" s="1">
        <v>22.4</v>
      </c>
      <c r="I16" s="2"/>
      <c r="J16" s="1">
        <f t="shared" si="5"/>
        <v>181.98009999999996</v>
      </c>
      <c r="K16" s="28"/>
      <c r="L16" s="3"/>
    </row>
    <row r="17" spans="1:12" x14ac:dyDescent="0.35">
      <c r="A17" s="26"/>
      <c r="B17" s="1">
        <v>12.4</v>
      </c>
      <c r="C17" s="2"/>
      <c r="D17" s="1">
        <f t="shared" si="3"/>
        <v>52.998400000000004</v>
      </c>
      <c r="E17" s="1">
        <v>22.4</v>
      </c>
      <c r="F17" s="2"/>
      <c r="G17" s="1">
        <f t="shared" si="4"/>
        <v>113.84889999999996</v>
      </c>
      <c r="H17" s="1">
        <v>8.5</v>
      </c>
      <c r="I17" s="2"/>
      <c r="J17" s="1">
        <f t="shared" si="5"/>
        <v>0.16810000000000011</v>
      </c>
      <c r="K17" s="28"/>
      <c r="L17" s="3"/>
    </row>
    <row r="18" spans="1:12" x14ac:dyDescent="0.35">
      <c r="A18" s="26"/>
      <c r="B18" s="1">
        <v>2.8</v>
      </c>
      <c r="C18" s="2"/>
      <c r="D18" s="1">
        <f t="shared" si="3"/>
        <v>5.3824000000000014</v>
      </c>
      <c r="E18" s="1">
        <v>30.5</v>
      </c>
      <c r="F18" s="2"/>
      <c r="G18" s="1">
        <f t="shared" si="4"/>
        <v>352.31289999999996</v>
      </c>
      <c r="H18" s="1">
        <v>4.3</v>
      </c>
      <c r="I18" s="2"/>
      <c r="J18" s="1">
        <f t="shared" si="5"/>
        <v>21.252100000000002</v>
      </c>
      <c r="K18" s="28"/>
      <c r="L18" s="3"/>
    </row>
    <row r="19" spans="1:12" x14ac:dyDescent="0.35">
      <c r="A19" s="26"/>
      <c r="B19" s="1">
        <v>4.5</v>
      </c>
      <c r="C19" s="2"/>
      <c r="D19" s="1">
        <f t="shared" si="3"/>
        <v>0.38440000000000013</v>
      </c>
      <c r="E19" s="1">
        <v>4.2</v>
      </c>
      <c r="F19" s="2"/>
      <c r="G19" s="1">
        <f t="shared" si="4"/>
        <v>56.700900000000004</v>
      </c>
      <c r="H19" s="1">
        <v>3.3</v>
      </c>
      <c r="I19" s="2"/>
      <c r="J19" s="1">
        <f t="shared" si="5"/>
        <v>31.472100000000005</v>
      </c>
      <c r="K19" s="28"/>
      <c r="L19" s="3"/>
    </row>
    <row r="20" spans="1:12" x14ac:dyDescent="0.35">
      <c r="A20" s="26"/>
      <c r="B20" s="1">
        <v>3.9</v>
      </c>
      <c r="C20" s="2"/>
      <c r="D20" s="1">
        <f t="shared" si="3"/>
        <v>1.4884000000000004</v>
      </c>
      <c r="E20" s="1">
        <v>7.8</v>
      </c>
      <c r="F20" s="2"/>
      <c r="G20" s="1">
        <f t="shared" si="4"/>
        <v>15.444900000000004</v>
      </c>
      <c r="H20" s="1">
        <v>7.8</v>
      </c>
      <c r="I20" s="2"/>
      <c r="J20" s="1">
        <f t="shared" si="5"/>
        <v>1.2321000000000006</v>
      </c>
      <c r="K20" s="28"/>
      <c r="L20" s="3"/>
    </row>
    <row r="21" spans="1:12" x14ac:dyDescent="0.35">
      <c r="A21" s="26"/>
      <c r="B21" s="1">
        <v>6.7</v>
      </c>
      <c r="C21" s="2"/>
      <c r="D21" s="1">
        <f t="shared" si="3"/>
        <v>2.4964000000000004</v>
      </c>
      <c r="E21" s="1">
        <v>4.8</v>
      </c>
      <c r="F21" s="2"/>
      <c r="G21" s="1">
        <f t="shared" si="4"/>
        <v>48.024900000000009</v>
      </c>
      <c r="H21" s="1">
        <v>4.4000000000000004</v>
      </c>
      <c r="I21" s="2"/>
      <c r="J21" s="1">
        <f t="shared" si="5"/>
        <v>20.3401</v>
      </c>
      <c r="K21" s="28"/>
      <c r="L21" s="3"/>
    </row>
    <row r="22" spans="1:12" x14ac:dyDescent="0.35">
      <c r="A22" s="26"/>
      <c r="B22" s="1">
        <v>2.2999999999999998</v>
      </c>
      <c r="C22" s="2"/>
      <c r="D22" s="1">
        <f t="shared" si="3"/>
        <v>7.9524000000000017</v>
      </c>
      <c r="E22" s="1">
        <v>7.9</v>
      </c>
      <c r="F22" s="2"/>
      <c r="G22" s="1">
        <f t="shared" si="4"/>
        <v>14.668900000000001</v>
      </c>
      <c r="H22" s="1">
        <v>5.6</v>
      </c>
      <c r="I22" s="2"/>
      <c r="J22" s="1">
        <f t="shared" si="5"/>
        <v>10.956100000000003</v>
      </c>
      <c r="K22" s="28"/>
      <c r="L22" s="3"/>
    </row>
    <row r="23" spans="1:12" x14ac:dyDescent="0.35">
      <c r="A23" s="26"/>
      <c r="B23" s="1">
        <v>4.9000000000000004</v>
      </c>
      <c r="C23" s="2"/>
      <c r="D23" s="1">
        <f t="shared" si="3"/>
        <v>4.8399999999999888E-2</v>
      </c>
      <c r="E23" s="1">
        <v>12.4</v>
      </c>
      <c r="F23" s="2"/>
      <c r="G23" s="1">
        <f t="shared" si="4"/>
        <v>0.44889999999999991</v>
      </c>
      <c r="H23" s="1">
        <v>9.6999999999999993</v>
      </c>
      <c r="I23" s="2"/>
      <c r="J23" s="1">
        <f t="shared" si="5"/>
        <v>0.62409999999999866</v>
      </c>
      <c r="K23" s="28"/>
      <c r="L23" s="3"/>
    </row>
    <row r="24" spans="1:12" x14ac:dyDescent="0.35">
      <c r="A24" s="26" t="s">
        <v>39</v>
      </c>
      <c r="B24" s="1">
        <v>2.1</v>
      </c>
      <c r="C24" s="2">
        <f>AVERAGE(B24:B33)</f>
        <v>6.36</v>
      </c>
      <c r="D24" s="1">
        <f>(B24-C$24)^2</f>
        <v>18.147599999999997</v>
      </c>
      <c r="E24" s="1">
        <v>4.5</v>
      </c>
      <c r="F24" s="2">
        <f>AVERAGE(E24:E33)</f>
        <v>13.839999999999998</v>
      </c>
      <c r="G24" s="1">
        <f>(E24-F$24)^2</f>
        <v>87.235599999999963</v>
      </c>
      <c r="H24" s="1">
        <v>15.8</v>
      </c>
      <c r="I24" s="2">
        <f>AVERAGE(H24:H33)</f>
        <v>11.31</v>
      </c>
      <c r="J24" s="1">
        <f>(H24-I$24)^2</f>
        <v>20.160100000000003</v>
      </c>
      <c r="K24" s="28" t="s">
        <v>14</v>
      </c>
      <c r="L24" s="3">
        <f>AVERAGE(B24:B33,E24:E33,H24:H33)</f>
        <v>10.503333333333332</v>
      </c>
    </row>
    <row r="25" spans="1:12" x14ac:dyDescent="0.35">
      <c r="A25" s="26"/>
      <c r="B25" s="1">
        <v>3.3</v>
      </c>
      <c r="C25" s="2"/>
      <c r="D25" s="1">
        <f t="shared" ref="D25:D33" si="6">(B25-C$24)^2</f>
        <v>9.3636000000000035</v>
      </c>
      <c r="E25" s="1">
        <v>12.6</v>
      </c>
      <c r="F25" s="2"/>
      <c r="G25" s="1">
        <f t="shared" ref="G25:G33" si="7">(E25-F$24)^2</f>
        <v>1.5375999999999961</v>
      </c>
      <c r="H25" s="1">
        <v>35.6</v>
      </c>
      <c r="I25" s="2"/>
      <c r="J25" s="1">
        <f t="shared" ref="J25:J33" si="8">(H25-I$24)^2</f>
        <v>590.00409999999999</v>
      </c>
      <c r="K25" s="28"/>
      <c r="L25" s="3"/>
    </row>
    <row r="26" spans="1:12" x14ac:dyDescent="0.35">
      <c r="A26" s="26"/>
      <c r="B26" s="1">
        <v>7.8</v>
      </c>
      <c r="C26" s="2"/>
      <c r="D26" s="1">
        <f t="shared" si="6"/>
        <v>2.0735999999999986</v>
      </c>
      <c r="E26" s="1">
        <v>22.5</v>
      </c>
      <c r="F26" s="2"/>
      <c r="G26" s="1">
        <f t="shared" si="7"/>
        <v>74.995600000000039</v>
      </c>
      <c r="H26" s="1">
        <v>21.4</v>
      </c>
      <c r="I26" s="2"/>
      <c r="J26" s="1">
        <f t="shared" si="8"/>
        <v>101.80809999999997</v>
      </c>
      <c r="K26" s="28"/>
      <c r="L26" s="3"/>
    </row>
    <row r="27" spans="1:12" x14ac:dyDescent="0.35">
      <c r="A27" s="26"/>
      <c r="B27" s="1">
        <v>2.2000000000000002</v>
      </c>
      <c r="C27" s="2"/>
      <c r="D27" s="1">
        <f t="shared" si="6"/>
        <v>17.305600000000002</v>
      </c>
      <c r="E27" s="1">
        <v>40.1</v>
      </c>
      <c r="F27" s="2"/>
      <c r="G27" s="1">
        <f t="shared" si="7"/>
        <v>689.58760000000029</v>
      </c>
      <c r="H27" s="1">
        <v>3.2</v>
      </c>
      <c r="I27" s="2"/>
      <c r="J27" s="1">
        <f t="shared" si="8"/>
        <v>65.772099999999995</v>
      </c>
      <c r="K27" s="28"/>
      <c r="L27" s="3"/>
    </row>
    <row r="28" spans="1:12" x14ac:dyDescent="0.35">
      <c r="A28" s="26"/>
      <c r="B28" s="1">
        <v>3.2</v>
      </c>
      <c r="C28" s="2"/>
      <c r="D28" s="1">
        <f t="shared" si="6"/>
        <v>9.9856000000000016</v>
      </c>
      <c r="E28" s="1">
        <v>3.6</v>
      </c>
      <c r="F28" s="2"/>
      <c r="G28" s="1">
        <f t="shared" si="7"/>
        <v>104.85759999999996</v>
      </c>
      <c r="H28" s="1">
        <v>4.5</v>
      </c>
      <c r="I28" s="2"/>
      <c r="J28" s="1">
        <f t="shared" si="8"/>
        <v>46.376100000000008</v>
      </c>
      <c r="K28" s="28"/>
      <c r="L28" s="3"/>
    </row>
    <row r="29" spans="1:12" x14ac:dyDescent="0.35">
      <c r="A29" s="26"/>
      <c r="B29" s="1">
        <v>4.5999999999999996</v>
      </c>
      <c r="C29" s="2"/>
      <c r="D29" s="1">
        <f t="shared" si="6"/>
        <v>3.0976000000000026</v>
      </c>
      <c r="E29" s="1">
        <v>8.5</v>
      </c>
      <c r="F29" s="2"/>
      <c r="G29" s="1">
        <f t="shared" si="7"/>
        <v>28.515599999999978</v>
      </c>
      <c r="H29" s="1">
        <v>3.6</v>
      </c>
      <c r="I29" s="2"/>
      <c r="J29" s="1">
        <f t="shared" si="8"/>
        <v>59.444100000000013</v>
      </c>
      <c r="K29" s="28"/>
      <c r="L29" s="3"/>
    </row>
    <row r="30" spans="1:12" x14ac:dyDescent="0.35">
      <c r="A30" s="26"/>
      <c r="B30" s="1">
        <v>12.1</v>
      </c>
      <c r="C30" s="2"/>
      <c r="D30" s="1">
        <f t="shared" si="6"/>
        <v>32.947599999999994</v>
      </c>
      <c r="E30" s="1">
        <v>31.6</v>
      </c>
      <c r="F30" s="2"/>
      <c r="G30" s="1">
        <f t="shared" si="7"/>
        <v>315.41760000000016</v>
      </c>
      <c r="H30" s="1">
        <v>8.4</v>
      </c>
      <c r="I30" s="2"/>
      <c r="J30" s="1">
        <f t="shared" si="8"/>
        <v>8.4681000000000015</v>
      </c>
      <c r="K30" s="28"/>
      <c r="L30" s="3"/>
    </row>
    <row r="31" spans="1:12" x14ac:dyDescent="0.35">
      <c r="A31" s="26"/>
      <c r="B31" s="1">
        <v>13.1</v>
      </c>
      <c r="C31" s="2"/>
      <c r="D31" s="1">
        <f t="shared" si="6"/>
        <v>45.427599999999991</v>
      </c>
      <c r="E31" s="1">
        <v>6.2</v>
      </c>
      <c r="F31" s="2"/>
      <c r="G31" s="1">
        <f t="shared" si="7"/>
        <v>58.36959999999997</v>
      </c>
      <c r="H31" s="1">
        <v>9.1</v>
      </c>
      <c r="I31" s="2"/>
      <c r="J31" s="1">
        <f t="shared" si="8"/>
        <v>4.8841000000000037</v>
      </c>
      <c r="K31" s="28"/>
      <c r="L31" s="3"/>
    </row>
    <row r="32" spans="1:12" x14ac:dyDescent="0.35">
      <c r="A32" s="26"/>
      <c r="B32" s="1">
        <v>6.7</v>
      </c>
      <c r="C32" s="2"/>
      <c r="D32" s="1">
        <f t="shared" si="6"/>
        <v>0.1155999999999999</v>
      </c>
      <c r="E32" s="1">
        <v>3.2</v>
      </c>
      <c r="F32" s="2"/>
      <c r="G32" s="1">
        <f t="shared" si="7"/>
        <v>113.20959999999994</v>
      </c>
      <c r="H32" s="1">
        <v>7.3</v>
      </c>
      <c r="I32" s="2"/>
      <c r="J32" s="1">
        <f t="shared" si="8"/>
        <v>16.080100000000005</v>
      </c>
      <c r="K32" s="28"/>
      <c r="L32" s="3"/>
    </row>
    <row r="33" spans="1:12" ht="15" thickBot="1" x14ac:dyDescent="0.4">
      <c r="A33" s="27"/>
      <c r="B33" s="5">
        <v>8.5</v>
      </c>
      <c r="C33" s="6"/>
      <c r="D33" s="5">
        <f t="shared" si="6"/>
        <v>4.5795999999999983</v>
      </c>
      <c r="E33" s="5">
        <v>5.6</v>
      </c>
      <c r="F33" s="6"/>
      <c r="G33" s="5">
        <f t="shared" si="7"/>
        <v>67.897599999999969</v>
      </c>
      <c r="H33" s="5">
        <v>4.2</v>
      </c>
      <c r="I33" s="6"/>
      <c r="J33" s="5">
        <f t="shared" si="8"/>
        <v>50.552100000000003</v>
      </c>
      <c r="K33" s="29"/>
      <c r="L33" s="19"/>
    </row>
    <row r="34" spans="1:12" ht="14.5" customHeight="1" thickBot="1" x14ac:dyDescent="0.4"/>
    <row r="35" spans="1:12" ht="15" thickBot="1" x14ac:dyDescent="0.4">
      <c r="A35" s="34" t="s">
        <v>15</v>
      </c>
      <c r="B35" s="13">
        <f>AVERAGE(B4:B33)</f>
        <v>6.4933333333333332</v>
      </c>
      <c r="C35" s="12"/>
      <c r="D35" s="12"/>
      <c r="E35" s="13">
        <f>AVERAGE(E4:E33)</f>
        <v>11.720000000000002</v>
      </c>
      <c r="F35" s="12"/>
      <c r="G35" s="12"/>
      <c r="H35" s="13">
        <f>AVERAGE(H4:H33)</f>
        <v>10.543333333333333</v>
      </c>
    </row>
    <row r="36" spans="1:12" x14ac:dyDescent="0.35">
      <c r="A36" s="35" t="s">
        <v>16</v>
      </c>
      <c r="B36" s="36"/>
      <c r="C36" s="11">
        <f>AVERAGE(B4:B33,E4:E33,H4:H33)</f>
        <v>9.5855555555555547</v>
      </c>
    </row>
    <row r="37" spans="1:12" x14ac:dyDescent="0.35">
      <c r="A37" s="37" t="s">
        <v>17</v>
      </c>
      <c r="B37" s="38"/>
      <c r="C37" s="4">
        <f>COUNT(B4:B33,E4:E33,H4:H33)</f>
        <v>90</v>
      </c>
    </row>
    <row r="38" spans="1:12" x14ac:dyDescent="0.35">
      <c r="A38" s="37" t="s">
        <v>18</v>
      </c>
      <c r="B38" s="38"/>
      <c r="C38" s="4">
        <f>COUNT(B4:B33)</f>
        <v>30</v>
      </c>
    </row>
    <row r="39" spans="1:12" x14ac:dyDescent="0.35">
      <c r="A39" s="37" t="s">
        <v>28</v>
      </c>
      <c r="B39" s="38"/>
      <c r="C39" s="4">
        <f>3</f>
        <v>3</v>
      </c>
    </row>
    <row r="40" spans="1:12" ht="15" thickBot="1" x14ac:dyDescent="0.4">
      <c r="A40" s="39" t="s">
        <v>19</v>
      </c>
      <c r="B40" s="40"/>
      <c r="C40" s="7">
        <v>3</v>
      </c>
    </row>
    <row r="42" spans="1:12" ht="15" thickBot="1" x14ac:dyDescent="0.4"/>
    <row r="43" spans="1:12" ht="27" customHeight="1" x14ac:dyDescent="0.35">
      <c r="A43" s="42" t="s">
        <v>24</v>
      </c>
      <c r="B43" s="43"/>
      <c r="C43" s="49"/>
      <c r="D43" s="22" t="s">
        <v>26</v>
      </c>
      <c r="E43" s="22"/>
      <c r="F43" s="22" t="s">
        <v>27</v>
      </c>
      <c r="G43" s="22"/>
      <c r="H43" s="33"/>
    </row>
    <row r="44" spans="1:12" x14ac:dyDescent="0.35">
      <c r="A44" s="44" t="s">
        <v>1</v>
      </c>
      <c r="B44" s="41"/>
      <c r="C44" s="1">
        <f>C38*C40*SUM(M4:M6)</f>
        <v>1353.1526666666675</v>
      </c>
      <c r="D44" s="8">
        <f>C39-1</f>
        <v>2</v>
      </c>
      <c r="E44" s="8"/>
      <c r="F44" s="8">
        <f>C44/D44</f>
        <v>676.57633333333376</v>
      </c>
      <c r="G44" s="8"/>
      <c r="H44" s="45"/>
    </row>
    <row r="45" spans="1:12" x14ac:dyDescent="0.35">
      <c r="A45" s="44" t="s">
        <v>0</v>
      </c>
      <c r="B45" s="41"/>
      <c r="C45" s="1">
        <f>C38*C39*SUM(N4:N6)</f>
        <v>166.20066666666594</v>
      </c>
      <c r="D45" s="8">
        <f>C40-1</f>
        <v>2</v>
      </c>
      <c r="E45" s="8"/>
      <c r="F45" s="8">
        <f t="shared" ref="F45:F47" si="9">C45/D45</f>
        <v>83.100333333332969</v>
      </c>
      <c r="G45" s="8"/>
      <c r="H45" s="45"/>
    </row>
    <row r="46" spans="1:12" x14ac:dyDescent="0.35">
      <c r="A46" s="44" t="s">
        <v>25</v>
      </c>
      <c r="B46" s="41"/>
      <c r="C46" s="1">
        <f>C38*SUM(O4:O12)</f>
        <v>350.15733333333321</v>
      </c>
      <c r="D46" s="8">
        <f>D44*D45</f>
        <v>4</v>
      </c>
      <c r="E46" s="8"/>
      <c r="F46" s="8">
        <f t="shared" si="9"/>
        <v>87.539333333333303</v>
      </c>
      <c r="G46" s="8"/>
      <c r="H46" s="45"/>
    </row>
    <row r="47" spans="1:12" ht="15" thickBot="1" x14ac:dyDescent="0.4">
      <c r="A47" s="46" t="s">
        <v>11</v>
      </c>
      <c r="B47" s="47"/>
      <c r="C47" s="5">
        <f>SUM(D4:D33,G4:G33,J4:J33)</f>
        <v>4989.4409999999998</v>
      </c>
      <c r="D47" s="10">
        <f>C37-C39*C40</f>
        <v>81</v>
      </c>
      <c r="E47" s="10"/>
      <c r="F47" s="10">
        <f t="shared" si="9"/>
        <v>61.598037037037038</v>
      </c>
      <c r="G47" s="10"/>
      <c r="H47" s="48"/>
    </row>
    <row r="48" spans="1:12" ht="15" thickBot="1" x14ac:dyDescent="0.4"/>
    <row r="49" spans="1:10" x14ac:dyDescent="0.35">
      <c r="A49" s="50" t="s">
        <v>29</v>
      </c>
      <c r="B49" s="51"/>
      <c r="C49" s="14"/>
      <c r="D49" s="9"/>
    </row>
    <row r="50" spans="1:10" x14ac:dyDescent="0.35">
      <c r="A50" s="52" t="s">
        <v>30</v>
      </c>
      <c r="B50" s="1">
        <f>F44/$F$47</f>
        <v>10.983732045333342</v>
      </c>
      <c r="C50" s="23" t="s">
        <v>33</v>
      </c>
      <c r="D50" s="4">
        <f>FINV(0.01,D44,$D$47)</f>
        <v>4.8772047047633595</v>
      </c>
    </row>
    <row r="51" spans="1:10" x14ac:dyDescent="0.35">
      <c r="A51" s="52" t="s">
        <v>31</v>
      </c>
      <c r="B51" s="1">
        <f t="shared" ref="B51:B52" si="10">F45/$F$47</f>
        <v>1.3490743752656802</v>
      </c>
      <c r="C51" s="23" t="s">
        <v>33</v>
      </c>
      <c r="D51" s="4">
        <f t="shared" ref="D51:D52" si="11">FINV(0.01,D45,$D$47)</f>
        <v>4.8772047047633595</v>
      </c>
    </row>
    <row r="52" spans="1:10" ht="15" thickBot="1" x14ac:dyDescent="0.4">
      <c r="A52" s="53" t="s">
        <v>32</v>
      </c>
      <c r="B52" s="5">
        <f t="shared" si="10"/>
        <v>1.4211383599886234</v>
      </c>
      <c r="C52" s="54" t="s">
        <v>33</v>
      </c>
      <c r="D52" s="7">
        <f t="shared" si="11"/>
        <v>3.5599725039950032</v>
      </c>
    </row>
    <row r="55" spans="1:10" ht="15" thickBot="1" x14ac:dyDescent="0.4"/>
    <row r="56" spans="1:10" ht="14.5" customHeight="1" x14ac:dyDescent="0.35">
      <c r="A56" s="64" t="s">
        <v>3</v>
      </c>
      <c r="B56" s="57" t="s">
        <v>2</v>
      </c>
      <c r="C56" s="58"/>
      <c r="D56" s="59"/>
      <c r="E56" s="55"/>
      <c r="F56" t="s">
        <v>40</v>
      </c>
    </row>
    <row r="57" spans="1:10" x14ac:dyDescent="0.35">
      <c r="A57" s="65"/>
      <c r="B57" s="23" t="s">
        <v>34</v>
      </c>
      <c r="C57" s="23" t="s">
        <v>35</v>
      </c>
      <c r="D57" s="56" t="s">
        <v>36</v>
      </c>
    </row>
    <row r="58" spans="1:10" x14ac:dyDescent="0.35">
      <c r="A58" s="65"/>
      <c r="B58" s="23" t="s">
        <v>7</v>
      </c>
      <c r="C58" s="23" t="s">
        <v>8</v>
      </c>
      <c r="D58" s="56" t="s">
        <v>9</v>
      </c>
      <c r="F58" t="s">
        <v>41</v>
      </c>
      <c r="G58" t="s">
        <v>7</v>
      </c>
      <c r="H58" t="s">
        <v>8</v>
      </c>
      <c r="I58" t="s">
        <v>9</v>
      </c>
      <c r="J58" t="s">
        <v>42</v>
      </c>
    </row>
    <row r="59" spans="1:10" ht="15" thickBot="1" x14ac:dyDescent="0.4">
      <c r="A59" s="26" t="s">
        <v>37</v>
      </c>
      <c r="B59" s="1">
        <v>9.5</v>
      </c>
      <c r="C59" s="1">
        <v>4.2</v>
      </c>
      <c r="D59" s="4">
        <v>8.6</v>
      </c>
      <c r="F59" s="60" t="s">
        <v>6</v>
      </c>
      <c r="G59" s="60"/>
      <c r="H59" s="60"/>
      <c r="I59" s="60"/>
      <c r="J59" s="60"/>
    </row>
    <row r="60" spans="1:10" x14ac:dyDescent="0.35">
      <c r="A60" s="26"/>
      <c r="B60" s="1">
        <v>5.5</v>
      </c>
      <c r="C60" s="1">
        <v>10.5</v>
      </c>
      <c r="D60" s="4">
        <v>7.5</v>
      </c>
      <c r="F60" s="55" t="s">
        <v>43</v>
      </c>
      <c r="G60" s="55">
        <v>10</v>
      </c>
      <c r="H60" s="55">
        <v>10</v>
      </c>
      <c r="I60" s="55">
        <v>10</v>
      </c>
      <c r="J60" s="55">
        <v>30</v>
      </c>
    </row>
    <row r="61" spans="1:10" x14ac:dyDescent="0.35">
      <c r="A61" s="26"/>
      <c r="B61" s="1">
        <v>4.2</v>
      </c>
      <c r="C61" s="1">
        <v>8.9</v>
      </c>
      <c r="D61" s="4">
        <v>4.3</v>
      </c>
      <c r="F61" s="55" t="s">
        <v>44</v>
      </c>
      <c r="G61" s="55">
        <v>80</v>
      </c>
      <c r="H61" s="55">
        <v>95.9</v>
      </c>
      <c r="I61" s="55">
        <v>114.09999999999998</v>
      </c>
      <c r="J61" s="55">
        <v>290</v>
      </c>
    </row>
    <row r="62" spans="1:10" x14ac:dyDescent="0.35">
      <c r="A62" s="26"/>
      <c r="B62" s="1">
        <v>6.7</v>
      </c>
      <c r="C62" s="1">
        <v>9.6</v>
      </c>
      <c r="D62" s="4">
        <v>19.8</v>
      </c>
      <c r="F62" s="55" t="s">
        <v>45</v>
      </c>
      <c r="G62" s="55">
        <v>8</v>
      </c>
      <c r="H62" s="55">
        <v>9.59</v>
      </c>
      <c r="I62" s="55">
        <v>11.409999999999998</v>
      </c>
      <c r="J62" s="55">
        <v>9.6666666666666661</v>
      </c>
    </row>
    <row r="63" spans="1:10" x14ac:dyDescent="0.35">
      <c r="A63" s="26"/>
      <c r="B63" s="1">
        <v>12.4</v>
      </c>
      <c r="C63" s="1">
        <v>12.4</v>
      </c>
      <c r="D63" s="4">
        <v>26.4</v>
      </c>
      <c r="F63" s="55" t="s">
        <v>46</v>
      </c>
      <c r="G63" s="55">
        <v>18.213333333333328</v>
      </c>
      <c r="H63" s="55">
        <v>12.165444444444411</v>
      </c>
      <c r="I63" s="55">
        <v>115.94100000000003</v>
      </c>
      <c r="J63" s="55">
        <v>47.417471264367798</v>
      </c>
    </row>
    <row r="64" spans="1:10" x14ac:dyDescent="0.35">
      <c r="A64" s="26"/>
      <c r="B64" s="1">
        <v>16.8</v>
      </c>
      <c r="C64" s="1">
        <v>5.7</v>
      </c>
      <c r="D64" s="4">
        <v>3.2</v>
      </c>
      <c r="F64" s="55"/>
      <c r="G64" s="55"/>
      <c r="H64" s="55"/>
      <c r="I64" s="55"/>
      <c r="J64" s="55"/>
    </row>
    <row r="65" spans="1:10" ht="15" thickBot="1" x14ac:dyDescent="0.4">
      <c r="A65" s="26"/>
      <c r="B65" s="1">
        <v>2.5</v>
      </c>
      <c r="C65" s="1">
        <v>7.3</v>
      </c>
      <c r="D65" s="4">
        <v>32.4</v>
      </c>
      <c r="F65" s="60" t="s">
        <v>5</v>
      </c>
      <c r="G65" s="60"/>
      <c r="H65" s="60"/>
      <c r="I65" s="60"/>
      <c r="J65" s="60"/>
    </row>
    <row r="66" spans="1:10" x14ac:dyDescent="0.35">
      <c r="A66" s="26"/>
      <c r="B66" s="1">
        <v>10.199999999999999</v>
      </c>
      <c r="C66" s="1">
        <v>8.4</v>
      </c>
      <c r="D66" s="4">
        <v>3.8</v>
      </c>
      <c r="F66" s="55" t="s">
        <v>43</v>
      </c>
      <c r="G66" s="55">
        <v>10</v>
      </c>
      <c r="H66" s="55">
        <v>10</v>
      </c>
      <c r="I66" s="55">
        <v>10</v>
      </c>
      <c r="J66" s="55">
        <v>30</v>
      </c>
    </row>
    <row r="67" spans="1:10" x14ac:dyDescent="0.35">
      <c r="A67" s="26"/>
      <c r="B67" s="1">
        <v>5.8</v>
      </c>
      <c r="C67" s="1">
        <v>13.4</v>
      </c>
      <c r="D67" s="4">
        <v>4.5</v>
      </c>
      <c r="F67" s="55" t="s">
        <v>44</v>
      </c>
      <c r="G67" s="55">
        <v>51.2</v>
      </c>
      <c r="H67" s="55">
        <v>117.3</v>
      </c>
      <c r="I67" s="55">
        <v>89.1</v>
      </c>
      <c r="J67" s="55">
        <v>257.60000000000008</v>
      </c>
    </row>
    <row r="68" spans="1:10" x14ac:dyDescent="0.35">
      <c r="A68" s="26"/>
      <c r="B68" s="1">
        <v>6.4</v>
      </c>
      <c r="C68" s="1">
        <v>15.5</v>
      </c>
      <c r="D68" s="4">
        <v>3.6</v>
      </c>
      <c r="F68" s="55" t="s">
        <v>45</v>
      </c>
      <c r="G68" s="55">
        <v>5.12</v>
      </c>
      <c r="H68" s="55">
        <v>11.73</v>
      </c>
      <c r="I68" s="55">
        <v>8.91</v>
      </c>
      <c r="J68" s="55">
        <v>8.5866666666666696</v>
      </c>
    </row>
    <row r="69" spans="1:10" x14ac:dyDescent="0.35">
      <c r="A69" s="26" t="s">
        <v>38</v>
      </c>
      <c r="B69" s="1">
        <v>2.5</v>
      </c>
      <c r="C69" s="1">
        <v>6.5</v>
      </c>
      <c r="D69" s="4">
        <v>12.5</v>
      </c>
      <c r="F69" s="55" t="s">
        <v>46</v>
      </c>
      <c r="G69" s="55">
        <v>9.7506666666666568</v>
      </c>
      <c r="H69" s="55">
        <v>72.535666666666685</v>
      </c>
      <c r="I69" s="55">
        <v>31.529888888888891</v>
      </c>
      <c r="J69" s="55">
        <v>42.909471264367781</v>
      </c>
    </row>
    <row r="70" spans="1:10" x14ac:dyDescent="0.35">
      <c r="A70" s="26"/>
      <c r="B70" s="1">
        <v>3.4</v>
      </c>
      <c r="C70" s="1">
        <v>7.2</v>
      </c>
      <c r="D70" s="4">
        <v>10.6</v>
      </c>
      <c r="F70" s="55"/>
      <c r="G70" s="55"/>
      <c r="H70" s="55"/>
      <c r="I70" s="55"/>
      <c r="J70" s="55"/>
    </row>
    <row r="71" spans="1:10" ht="15" thickBot="1" x14ac:dyDescent="0.4">
      <c r="A71" s="26"/>
      <c r="B71" s="1">
        <v>7.8</v>
      </c>
      <c r="C71" s="1">
        <v>13.6</v>
      </c>
      <c r="D71" s="4">
        <v>22.4</v>
      </c>
      <c r="F71" s="60" t="s">
        <v>4</v>
      </c>
      <c r="G71" s="60"/>
      <c r="H71" s="60"/>
      <c r="I71" s="60"/>
      <c r="J71" s="60"/>
    </row>
    <row r="72" spans="1:10" x14ac:dyDescent="0.35">
      <c r="A72" s="26"/>
      <c r="B72" s="1">
        <v>12.4</v>
      </c>
      <c r="C72" s="1">
        <v>22.4</v>
      </c>
      <c r="D72" s="4">
        <v>8.5</v>
      </c>
      <c r="F72" s="55" t="s">
        <v>43</v>
      </c>
      <c r="G72" s="55">
        <v>10</v>
      </c>
      <c r="H72" s="55">
        <v>10</v>
      </c>
      <c r="I72" s="55">
        <v>10</v>
      </c>
      <c r="J72" s="55">
        <v>30</v>
      </c>
    </row>
    <row r="73" spans="1:10" x14ac:dyDescent="0.35">
      <c r="A73" s="26"/>
      <c r="B73" s="1">
        <v>2.8</v>
      </c>
      <c r="C73" s="1">
        <v>30.5</v>
      </c>
      <c r="D73" s="4">
        <v>4.3</v>
      </c>
      <c r="F73" s="55" t="s">
        <v>44</v>
      </c>
      <c r="G73" s="55">
        <v>63.6</v>
      </c>
      <c r="H73" s="55">
        <v>138.39999999999998</v>
      </c>
      <c r="I73" s="55">
        <v>113.10000000000001</v>
      </c>
      <c r="J73" s="55">
        <v>315.09999999999997</v>
      </c>
    </row>
    <row r="74" spans="1:10" x14ac:dyDescent="0.35">
      <c r="A74" s="26"/>
      <c r="B74" s="1">
        <v>4.5</v>
      </c>
      <c r="C74" s="1">
        <v>4.2</v>
      </c>
      <c r="D74" s="4">
        <v>3.3</v>
      </c>
      <c r="F74" s="55" t="s">
        <v>45</v>
      </c>
      <c r="G74" s="55">
        <v>6.36</v>
      </c>
      <c r="H74" s="55">
        <v>13.839999999999998</v>
      </c>
      <c r="I74" s="55">
        <v>11.31</v>
      </c>
      <c r="J74" s="55">
        <v>10.503333333333332</v>
      </c>
    </row>
    <row r="75" spans="1:10" x14ac:dyDescent="0.35">
      <c r="A75" s="26"/>
      <c r="B75" s="1">
        <v>3.9</v>
      </c>
      <c r="C75" s="1">
        <v>7.8</v>
      </c>
      <c r="D75" s="4">
        <v>7.8</v>
      </c>
      <c r="F75" s="55" t="s">
        <v>46</v>
      </c>
      <c r="G75" s="55">
        <v>15.893777777777776</v>
      </c>
      <c r="H75" s="55">
        <v>171.29155555555565</v>
      </c>
      <c r="I75" s="55">
        <v>107.06099999999998</v>
      </c>
      <c r="J75" s="55">
        <v>101.30102298850579</v>
      </c>
    </row>
    <row r="76" spans="1:10" x14ac:dyDescent="0.35">
      <c r="A76" s="26"/>
      <c r="B76" s="1">
        <v>6.7</v>
      </c>
      <c r="C76" s="1">
        <v>4.8</v>
      </c>
      <c r="D76" s="4">
        <v>4.4000000000000004</v>
      </c>
      <c r="F76" s="55"/>
      <c r="G76" s="55"/>
      <c r="H76" s="55"/>
      <c r="I76" s="55"/>
      <c r="J76" s="55"/>
    </row>
    <row r="77" spans="1:10" ht="15" thickBot="1" x14ac:dyDescent="0.4">
      <c r="A77" s="26"/>
      <c r="B77" s="1">
        <v>2.2999999999999998</v>
      </c>
      <c r="C77" s="1">
        <v>7.9</v>
      </c>
      <c r="D77" s="4">
        <v>5.6</v>
      </c>
      <c r="F77" s="60" t="s">
        <v>42</v>
      </c>
      <c r="G77" s="60"/>
      <c r="H77" s="60"/>
      <c r="I77" s="60"/>
      <c r="J77" s="60"/>
    </row>
    <row r="78" spans="1:10" x14ac:dyDescent="0.35">
      <c r="A78" s="26"/>
      <c r="B78" s="1">
        <v>4.9000000000000004</v>
      </c>
      <c r="C78" s="1">
        <v>12.4</v>
      </c>
      <c r="D78" s="4">
        <v>9.6999999999999993</v>
      </c>
      <c r="F78" s="55" t="s">
        <v>43</v>
      </c>
      <c r="G78" s="55">
        <v>30</v>
      </c>
      <c r="H78" s="55">
        <v>30</v>
      </c>
      <c r="I78" s="55">
        <v>30</v>
      </c>
      <c r="J78" s="55"/>
    </row>
    <row r="79" spans="1:10" x14ac:dyDescent="0.35">
      <c r="A79" s="26" t="s">
        <v>39</v>
      </c>
      <c r="B79" s="1">
        <v>2.1</v>
      </c>
      <c r="C79" s="1">
        <v>4.5</v>
      </c>
      <c r="D79" s="4">
        <v>15.8</v>
      </c>
      <c r="F79" s="55" t="s">
        <v>44</v>
      </c>
      <c r="G79" s="55">
        <v>194.79999999999998</v>
      </c>
      <c r="H79" s="55">
        <v>351.59999999999997</v>
      </c>
      <c r="I79" s="55">
        <v>316.3</v>
      </c>
      <c r="J79" s="55"/>
    </row>
    <row r="80" spans="1:10" x14ac:dyDescent="0.35">
      <c r="A80" s="26"/>
      <c r="B80" s="1">
        <v>3.3</v>
      </c>
      <c r="C80" s="1">
        <v>12.6</v>
      </c>
      <c r="D80" s="4">
        <v>35.6</v>
      </c>
      <c r="F80" s="55" t="s">
        <v>45</v>
      </c>
      <c r="G80" s="55">
        <v>6.4933333333333332</v>
      </c>
      <c r="H80" s="55">
        <v>11.720000000000002</v>
      </c>
      <c r="I80" s="55">
        <v>10.543333333333333</v>
      </c>
      <c r="J80" s="55"/>
    </row>
    <row r="81" spans="1:12" x14ac:dyDescent="0.35">
      <c r="A81" s="26"/>
      <c r="B81" s="1">
        <v>7.8</v>
      </c>
      <c r="C81" s="1">
        <v>22.5</v>
      </c>
      <c r="D81" s="4">
        <v>21.4</v>
      </c>
      <c r="F81" s="55" t="s">
        <v>46</v>
      </c>
      <c r="G81" s="55">
        <v>15.050298850574729</v>
      </c>
      <c r="H81" s="55">
        <v>82.560275862068863</v>
      </c>
      <c r="I81" s="55">
        <v>80.37426436781611</v>
      </c>
      <c r="J81" s="55"/>
    </row>
    <row r="82" spans="1:12" x14ac:dyDescent="0.35">
      <c r="A82" s="26"/>
      <c r="B82" s="1">
        <v>2.2000000000000002</v>
      </c>
      <c r="C82" s="1">
        <v>40.1</v>
      </c>
      <c r="D82" s="4">
        <v>3.2</v>
      </c>
      <c r="F82" s="55"/>
      <c r="G82" s="55"/>
      <c r="H82" s="55"/>
      <c r="I82" s="55"/>
      <c r="J82" s="55"/>
    </row>
    <row r="83" spans="1:12" x14ac:dyDescent="0.35">
      <c r="A83" s="26"/>
      <c r="B83" s="1">
        <v>3.2</v>
      </c>
      <c r="C83" s="1">
        <v>3.6</v>
      </c>
      <c r="D83" s="4">
        <v>4.5</v>
      </c>
    </row>
    <row r="84" spans="1:12" ht="15" thickBot="1" x14ac:dyDescent="0.4">
      <c r="A84" s="26"/>
      <c r="B84" s="1">
        <v>4.5999999999999996</v>
      </c>
      <c r="C84" s="1">
        <v>8.5</v>
      </c>
      <c r="D84" s="4">
        <v>3.6</v>
      </c>
      <c r="F84" t="s">
        <v>47</v>
      </c>
    </row>
    <row r="85" spans="1:12" ht="32.5" customHeight="1" x14ac:dyDescent="0.35">
      <c r="A85" s="26"/>
      <c r="B85" s="1">
        <v>12.1</v>
      </c>
      <c r="C85" s="1">
        <v>31.6</v>
      </c>
      <c r="D85" s="4">
        <v>8.4</v>
      </c>
      <c r="F85" s="63" t="s">
        <v>48</v>
      </c>
      <c r="G85" s="62" t="s">
        <v>49</v>
      </c>
      <c r="H85" s="62" t="s">
        <v>50</v>
      </c>
      <c r="I85" s="62" t="s">
        <v>51</v>
      </c>
      <c r="J85" s="62" t="s">
        <v>52</v>
      </c>
      <c r="K85" s="62" t="s">
        <v>53</v>
      </c>
      <c r="L85" s="62" t="s">
        <v>54</v>
      </c>
    </row>
    <row r="86" spans="1:12" x14ac:dyDescent="0.35">
      <c r="A86" s="26"/>
      <c r="B86" s="1">
        <v>13.1</v>
      </c>
      <c r="C86" s="1">
        <v>6.2</v>
      </c>
      <c r="D86" s="4">
        <v>9.1</v>
      </c>
      <c r="F86" s="55" t="s">
        <v>55</v>
      </c>
      <c r="G86" s="55">
        <v>55.400222222221601</v>
      </c>
      <c r="H86" s="55">
        <v>2</v>
      </c>
      <c r="I86" s="55">
        <v>27.7001111111108</v>
      </c>
      <c r="J86" s="55">
        <v>0.44969145842189023</v>
      </c>
      <c r="K86" s="55">
        <v>0.63940756348215566</v>
      </c>
      <c r="L86" s="55">
        <v>4.8772047047633595</v>
      </c>
    </row>
    <row r="87" spans="1:12" x14ac:dyDescent="0.35">
      <c r="A87" s="26"/>
      <c r="B87" s="1">
        <v>6.7</v>
      </c>
      <c r="C87" s="1">
        <v>3.2</v>
      </c>
      <c r="D87" s="4">
        <v>7.3</v>
      </c>
      <c r="F87" s="55" t="s">
        <v>56</v>
      </c>
      <c r="G87" s="55">
        <v>451.05088888888986</v>
      </c>
      <c r="H87" s="55">
        <v>2</v>
      </c>
      <c r="I87" s="55">
        <v>225.52544444444493</v>
      </c>
      <c r="J87" s="55">
        <v>3.661244015111119</v>
      </c>
      <c r="K87" s="55">
        <v>3.0043867279369696E-2</v>
      </c>
      <c r="L87" s="55">
        <v>4.8772047047633595</v>
      </c>
    </row>
    <row r="88" spans="1:12" ht="15" thickBot="1" x14ac:dyDescent="0.4">
      <c r="A88" s="27"/>
      <c r="B88" s="5">
        <v>8.5</v>
      </c>
      <c r="C88" s="5">
        <v>5.6</v>
      </c>
      <c r="D88" s="7">
        <v>4.2</v>
      </c>
      <c r="F88" s="55" t="s">
        <v>57</v>
      </c>
      <c r="G88" s="55">
        <v>116.71911111111058</v>
      </c>
      <c r="H88" s="55">
        <v>4</v>
      </c>
      <c r="I88" s="55">
        <v>29.179777777777645</v>
      </c>
      <c r="J88" s="55">
        <v>0.47371278666287242</v>
      </c>
      <c r="K88" s="55">
        <v>0.75488605760766792</v>
      </c>
      <c r="L88" s="55">
        <v>3.5599725039950032</v>
      </c>
    </row>
    <row r="89" spans="1:12" x14ac:dyDescent="0.35">
      <c r="F89" s="55" t="s">
        <v>58</v>
      </c>
      <c r="G89" s="55">
        <v>4989.4410000000007</v>
      </c>
      <c r="H89" s="55">
        <v>81</v>
      </c>
      <c r="I89" s="55">
        <v>61.598037037037045</v>
      </c>
      <c r="J89" s="55"/>
      <c r="K89" s="55"/>
      <c r="L89" s="55"/>
    </row>
    <row r="90" spans="1:12" x14ac:dyDescent="0.35">
      <c r="F90" s="55"/>
      <c r="G90" s="55"/>
      <c r="H90" s="55"/>
      <c r="I90" s="55"/>
      <c r="J90" s="55"/>
      <c r="K90" s="55"/>
      <c r="L90" s="55"/>
    </row>
    <row r="91" spans="1:12" ht="15" thickBot="1" x14ac:dyDescent="0.4">
      <c r="F91" s="61" t="s">
        <v>42</v>
      </c>
      <c r="G91" s="61">
        <v>5612.6112222222228</v>
      </c>
      <c r="H91" s="61">
        <v>89</v>
      </c>
      <c r="I91" s="61"/>
      <c r="J91" s="61"/>
      <c r="K91" s="61"/>
      <c r="L91" s="61"/>
    </row>
  </sheetData>
  <mergeCells count="55">
    <mergeCell ref="A59:A68"/>
    <mergeCell ref="A69:A78"/>
    <mergeCell ref="A79:A88"/>
    <mergeCell ref="B56:D56"/>
    <mergeCell ref="A1:A3"/>
    <mergeCell ref="M2:M3"/>
    <mergeCell ref="N2:N3"/>
    <mergeCell ref="O2:O3"/>
    <mergeCell ref="D47:E47"/>
    <mergeCell ref="F44:H44"/>
    <mergeCell ref="F45:H45"/>
    <mergeCell ref="F46:H46"/>
    <mergeCell ref="F47:H47"/>
    <mergeCell ref="A49:B49"/>
    <mergeCell ref="A47:B47"/>
    <mergeCell ref="D43:E43"/>
    <mergeCell ref="F43:H43"/>
    <mergeCell ref="A36:B36"/>
    <mergeCell ref="A37:B37"/>
    <mergeCell ref="A38:B38"/>
    <mergeCell ref="A39:B39"/>
    <mergeCell ref="A40:B40"/>
    <mergeCell ref="D44:E44"/>
    <mergeCell ref="D45:E45"/>
    <mergeCell ref="M1:O1"/>
    <mergeCell ref="A43:B43"/>
    <mergeCell ref="A44:B44"/>
    <mergeCell ref="A45:B45"/>
    <mergeCell ref="A46:B46"/>
    <mergeCell ref="D46:E46"/>
    <mergeCell ref="D2:D3"/>
    <mergeCell ref="G2:G3"/>
    <mergeCell ref="B1:J1"/>
    <mergeCell ref="K4:K13"/>
    <mergeCell ref="K14:K23"/>
    <mergeCell ref="K24:K33"/>
    <mergeCell ref="L4:L13"/>
    <mergeCell ref="L14:L23"/>
    <mergeCell ref="L24:L33"/>
    <mergeCell ref="F14:F23"/>
    <mergeCell ref="F24:F33"/>
    <mergeCell ref="I4:I13"/>
    <mergeCell ref="I14:I23"/>
    <mergeCell ref="I24:I33"/>
    <mergeCell ref="J2:J3"/>
    <mergeCell ref="C2:C3"/>
    <mergeCell ref="F2:F3"/>
    <mergeCell ref="I2:I3"/>
    <mergeCell ref="A4:A13"/>
    <mergeCell ref="A14:A23"/>
    <mergeCell ref="A24:A33"/>
    <mergeCell ref="C4:C13"/>
    <mergeCell ref="C14:C23"/>
    <mergeCell ref="C24:C33"/>
    <mergeCell ref="F4:F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Авєріна</dc:creator>
  <cp:lastModifiedBy>Natali</cp:lastModifiedBy>
  <dcterms:created xsi:type="dcterms:W3CDTF">2015-06-05T18:19:34Z</dcterms:created>
  <dcterms:modified xsi:type="dcterms:W3CDTF">2023-11-29T04:21:57Z</dcterms:modified>
</cp:coreProperties>
</file>