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pez\OneDrive\Escritorio\4to Semestre\"/>
    </mc:Choice>
  </mc:AlternateContent>
  <xr:revisionPtr revIDLastSave="0" documentId="13_ncr:1_{D50FBB0A-649F-40A9-BF75-B2FDEB3D3AB0}" xr6:coauthVersionLast="47" xr6:coauthVersionMax="47" xr10:uidLastSave="{00000000-0000-0000-0000-000000000000}"/>
  <bookViews>
    <workbookView xWindow="-110" yWindow="-110" windowWidth="25820" windowHeight="15500" firstSheet="1" activeTab="6" xr2:uid="{9651FD1B-E497-4DA1-9E6A-B0F80E66F5A9}"/>
  </bookViews>
  <sheets>
    <sheet name="CHI_CUAD" sheetId="1" r:id="rId1"/>
    <sheet name="KOLG_SMIR" sheetId="2" r:id="rId2"/>
    <sheet name="RACHAS" sheetId="3" r:id="rId3"/>
    <sheet name="HUECOS" sheetId="4" r:id="rId4"/>
    <sheet name="SERIES" sheetId="5" r:id="rId5"/>
    <sheet name="MonteCarlo" sheetId="6" r:id="rId6"/>
    <sheet name="MonteCarlo (2)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7" l="1"/>
  <c r="I5" i="7"/>
  <c r="J5" i="7" s="1"/>
  <c r="I7" i="7"/>
  <c r="I17" i="7"/>
  <c r="H7" i="7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E5" i="7"/>
  <c r="F9" i="7"/>
  <c r="F10" i="7"/>
  <c r="F11" i="7"/>
  <c r="F12" i="7"/>
  <c r="I16" i="7"/>
  <c r="I15" i="7"/>
  <c r="I14" i="7"/>
  <c r="I13" i="7"/>
  <c r="I12" i="7"/>
  <c r="I11" i="7"/>
  <c r="I10" i="7"/>
  <c r="I9" i="7"/>
  <c r="I8" i="7"/>
  <c r="F8" i="7"/>
  <c r="F7" i="7"/>
  <c r="I6" i="7"/>
  <c r="F6" i="7"/>
  <c r="D6" i="7"/>
  <c r="F5" i="7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5" i="6"/>
  <c r="J5" i="6" s="1"/>
  <c r="F6" i="6"/>
  <c r="F7" i="6"/>
  <c r="F8" i="6"/>
  <c r="D6" i="6"/>
  <c r="E6" i="6" s="1"/>
  <c r="D7" i="6" s="1"/>
  <c r="E7" i="6" s="1"/>
  <c r="D8" i="6" s="1"/>
  <c r="E8" i="6" s="1"/>
  <c r="F5" i="6"/>
  <c r="F48" i="5"/>
  <c r="I42" i="5"/>
  <c r="I38" i="5"/>
  <c r="I30" i="5"/>
  <c r="I31" i="5"/>
  <c r="I32" i="5"/>
  <c r="I33" i="5"/>
  <c r="I34" i="5"/>
  <c r="I35" i="5"/>
  <c r="I36" i="5"/>
  <c r="I37" i="5"/>
  <c r="I29" i="5"/>
  <c r="G38" i="5"/>
  <c r="C41" i="5"/>
  <c r="C40" i="5"/>
  <c r="C39" i="5"/>
  <c r="B40" i="5" s="1"/>
  <c r="C38" i="5"/>
  <c r="B39" i="5" s="1"/>
  <c r="C37" i="5"/>
  <c r="B38" i="5" s="1"/>
  <c r="C36" i="5"/>
  <c r="B37" i="5" s="1"/>
  <c r="C35" i="5"/>
  <c r="C34" i="5"/>
  <c r="C33" i="5"/>
  <c r="C32" i="5"/>
  <c r="C31" i="5"/>
  <c r="C30" i="5"/>
  <c r="C29" i="5"/>
  <c r="C28" i="5"/>
  <c r="B29" i="5" s="1"/>
  <c r="C27" i="5"/>
  <c r="C26" i="5"/>
  <c r="C25" i="5"/>
  <c r="C24" i="5"/>
  <c r="C23" i="5"/>
  <c r="C22" i="5"/>
  <c r="C21" i="5"/>
  <c r="C20" i="5"/>
  <c r="C19" i="5"/>
  <c r="B20" i="5" s="1"/>
  <c r="C18" i="5"/>
  <c r="B19" i="5" s="1"/>
  <c r="C17" i="5"/>
  <c r="B18" i="5" s="1"/>
  <c r="B17" i="5"/>
  <c r="B21" i="5"/>
  <c r="B22" i="5"/>
  <c r="B23" i="5"/>
  <c r="B24" i="5"/>
  <c r="B25" i="5"/>
  <c r="B26" i="5"/>
  <c r="B30" i="5"/>
  <c r="B31" i="5"/>
  <c r="B32" i="5"/>
  <c r="B33" i="5"/>
  <c r="B34" i="5"/>
  <c r="B35" i="5"/>
  <c r="B36" i="5"/>
  <c r="B41" i="5"/>
  <c r="B15" i="5"/>
  <c r="C16" i="5"/>
  <c r="B16" i="5"/>
  <c r="C15" i="5"/>
  <c r="C14" i="5"/>
  <c r="B14" i="5"/>
  <c r="C13" i="5"/>
  <c r="B13" i="5"/>
  <c r="H26" i="4"/>
  <c r="H23" i="4"/>
  <c r="H22" i="4"/>
  <c r="H21" i="4"/>
  <c r="H20" i="4"/>
  <c r="H19" i="4"/>
  <c r="H18" i="4"/>
  <c r="B24" i="4"/>
  <c r="E14" i="3"/>
  <c r="D21" i="2"/>
  <c r="H21" i="2"/>
  <c r="I21" i="2"/>
  <c r="C21" i="2"/>
  <c r="D20" i="2"/>
  <c r="E20" i="2"/>
  <c r="F20" i="2"/>
  <c r="G20" i="2"/>
  <c r="H20" i="2"/>
  <c r="I20" i="2"/>
  <c r="G19" i="2"/>
  <c r="F19" i="2"/>
  <c r="E19" i="2"/>
  <c r="D19" i="2"/>
  <c r="H19" i="2"/>
  <c r="I19" i="2"/>
  <c r="J19" i="2"/>
  <c r="K19" i="2"/>
  <c r="L19" i="2"/>
  <c r="C19" i="2"/>
  <c r="L18" i="2"/>
  <c r="L20" i="2" s="1"/>
  <c r="K18" i="2"/>
  <c r="K20" i="2" s="1"/>
  <c r="J18" i="2"/>
  <c r="J20" i="2" s="1"/>
  <c r="I18" i="2"/>
  <c r="H18" i="2"/>
  <c r="G18" i="2"/>
  <c r="G21" i="2" s="1"/>
  <c r="F18" i="2"/>
  <c r="F21" i="2" s="1"/>
  <c r="E18" i="2"/>
  <c r="E21" i="2" s="1"/>
  <c r="D18" i="2"/>
  <c r="C18" i="2"/>
  <c r="C20" i="2" s="1"/>
  <c r="H14" i="1"/>
  <c r="E14" i="1"/>
  <c r="F32" i="1"/>
  <c r="E22" i="1"/>
  <c r="E23" i="1"/>
  <c r="E24" i="1"/>
  <c r="E25" i="1"/>
  <c r="E26" i="1"/>
  <c r="E27" i="1"/>
  <c r="E28" i="1"/>
  <c r="E29" i="1"/>
  <c r="E30" i="1"/>
  <c r="E21" i="1"/>
  <c r="B21" i="1"/>
  <c r="A22" i="1"/>
  <c r="B22" i="1" s="1"/>
  <c r="A23" i="1" s="1"/>
  <c r="B23" i="1" s="1"/>
  <c r="A24" i="1" s="1"/>
  <c r="B24" i="1" s="1"/>
  <c r="A25" i="1" s="1"/>
  <c r="B25" i="1" s="1"/>
  <c r="A26" i="1" s="1"/>
  <c r="B26" i="1" s="1"/>
  <c r="A27" i="1" s="1"/>
  <c r="B27" i="1" s="1"/>
  <c r="A28" i="1" s="1"/>
  <c r="B28" i="1" s="1"/>
  <c r="A29" i="1" s="1"/>
  <c r="B29" i="1" s="1"/>
  <c r="A30" i="1" s="1"/>
  <c r="B30" i="1" s="1"/>
  <c r="B18" i="1"/>
  <c r="B17" i="1"/>
  <c r="C11" i="1"/>
  <c r="C10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D10" i="1"/>
  <c r="E10" i="1"/>
  <c r="F10" i="1"/>
  <c r="G10" i="1"/>
  <c r="H10" i="1"/>
  <c r="I10" i="1"/>
  <c r="J10" i="1"/>
  <c r="A11" i="1"/>
  <c r="B11" i="1"/>
  <c r="D11" i="1"/>
  <c r="E11" i="1"/>
  <c r="F11" i="1"/>
  <c r="G11" i="1"/>
  <c r="H11" i="1"/>
  <c r="I11" i="1"/>
  <c r="J11" i="1"/>
  <c r="A12" i="1"/>
  <c r="B12" i="1"/>
  <c r="C12" i="1"/>
  <c r="D12" i="1"/>
  <c r="E12" i="1"/>
  <c r="F12" i="1"/>
  <c r="G12" i="1"/>
  <c r="H12" i="1"/>
  <c r="I12" i="1"/>
  <c r="J12" i="1"/>
  <c r="A13" i="1"/>
  <c r="B13" i="1"/>
  <c r="C13" i="1"/>
  <c r="D13" i="1"/>
  <c r="E13" i="1"/>
  <c r="F13" i="1"/>
  <c r="G13" i="1"/>
  <c r="H13" i="1"/>
  <c r="I13" i="1"/>
  <c r="J13" i="1"/>
  <c r="A14" i="1"/>
  <c r="B14" i="1"/>
  <c r="C14" i="1"/>
  <c r="D14" i="1"/>
  <c r="F14" i="1"/>
  <c r="G14" i="1"/>
  <c r="I14" i="1"/>
  <c r="J14" i="1"/>
  <c r="B5" i="1"/>
  <c r="C5" i="1"/>
  <c r="D5" i="1"/>
  <c r="E5" i="1"/>
  <c r="F5" i="1"/>
  <c r="G5" i="1"/>
  <c r="H5" i="1"/>
  <c r="I5" i="1"/>
  <c r="J5" i="1"/>
  <c r="A5" i="1"/>
  <c r="E6" i="7" l="1"/>
  <c r="D7" i="7" s="1"/>
  <c r="C21" i="1"/>
  <c r="F21" i="1" s="1"/>
  <c r="B28" i="5"/>
  <c r="B27" i="5"/>
  <c r="H24" i="4"/>
  <c r="L21" i="2"/>
  <c r="K21" i="2"/>
  <c r="J21" i="2"/>
  <c r="C22" i="1"/>
  <c r="F22" i="1" s="1"/>
  <c r="C26" i="1"/>
  <c r="F26" i="1" s="1"/>
  <c r="C25" i="1"/>
  <c r="F25" i="1" s="1"/>
  <c r="C23" i="1"/>
  <c r="F23" i="1" s="1"/>
  <c r="C27" i="1"/>
  <c r="F27" i="1" s="1"/>
  <c r="C24" i="1"/>
  <c r="F24" i="1" s="1"/>
  <c r="D21" i="1" a="1"/>
  <c r="D30" i="1" s="1"/>
  <c r="C28" i="1"/>
  <c r="F28" i="1" s="1"/>
  <c r="C29" i="1"/>
  <c r="F29" i="1" s="1"/>
  <c r="C30" i="1"/>
  <c r="F30" i="1" s="1"/>
  <c r="E7" i="7" l="1"/>
  <c r="D8" i="7" s="1"/>
  <c r="F31" i="1"/>
  <c r="D21" i="1"/>
  <c r="D28" i="1"/>
  <c r="D27" i="1"/>
  <c r="D26" i="1"/>
  <c r="D25" i="1"/>
  <c r="D24" i="1"/>
  <c r="D23" i="1"/>
  <c r="D22" i="1"/>
  <c r="D29" i="1"/>
  <c r="E8" i="7" l="1"/>
  <c r="D9" i="7" s="1"/>
  <c r="E9" i="7" s="1"/>
  <c r="D10" i="7" s="1"/>
  <c r="E10" i="7" s="1"/>
  <c r="D11" i="7" s="1"/>
  <c r="E11" i="7" s="1"/>
  <c r="D12" i="7" s="1"/>
  <c r="E12" i="7" s="1"/>
  <c r="J7" i="7"/>
  <c r="J12" i="7"/>
  <c r="J14" i="7"/>
  <c r="J16" i="7"/>
  <c r="J11" i="7"/>
  <c r="J13" i="7"/>
  <c r="J15" i="7"/>
  <c r="J6" i="7"/>
  <c r="J8" i="7"/>
  <c r="J17" i="7"/>
  <c r="J9" i="7"/>
  <c r="J10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tc={36E54151-EC54-42FB-B811-812D7F1E927C}</author>
    <author>tc={5B674D7E-87EF-4B81-A095-64976BAB4D68}</author>
    <author>tc={C526A4BB-562E-4170-B870-A926A56DF5DC}</author>
    <author>tc={9AF766AF-7E56-4CED-9276-968D812749B7}</author>
    <author>tc={01861F42-E8C1-4F48-A351-0A04943B2D16}</author>
    <author>tc={771D0012-32F2-4302-A034-9E3918EFBDCB}</author>
  </authors>
  <commentList>
    <comment ref="A16" authorId="0" shapeId="0" xr:uid="{36E54151-EC54-42FB-B811-812D7F1E927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N= numero de valor de datos de la muestra}
</t>
      </text>
    </comment>
    <comment ref="A17" authorId="1" shapeId="0" xr:uid="{5B674D7E-87EF-4B81-A095-64976BAB4D6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clases / bloques </t>
      </text>
    </comment>
    <comment ref="A18" authorId="2" shapeId="0" xr:uid="{C526A4BB-562E-4170-B870-A926A56DF5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Tamaño del intervalo</t>
      </text>
    </comment>
    <comment ref="C20" authorId="3" shapeId="0" xr:uid="{9AF766AF-7E56-4CED-9276-968D812749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Cuantos elementos de un cierto rango se encuentran en la tabla</t>
      </text>
    </comment>
    <comment ref="F31" authorId="4" shapeId="0" xr:uid="{01861F42-E8C1-4F48-A351-0A04943B2D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este valor es menor a la Tabla de chi cuadrada, los datos tienen una distribución uniforme</t>
      </text>
    </comment>
    <comment ref="F32" authorId="5" shapeId="0" xr:uid="{771D0012-32F2-4302-A034-9E3918EFBD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este valor es menor a la sumatoria de los valores, no tiene una distribución uniforme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tc={DBBB3CEC-0EB5-41D6-A6A7-A86462F0EB0C}</author>
    <author>tc={B065BB53-BE7A-4FA1-A2A0-C1BDBCA610F8}</author>
    <author>tc={4054CF84-43F1-4D3F-A625-295A82FFC30F}</author>
    <author>tc={94C99C21-49A6-4461-91C3-99C501E6C691}</author>
  </authors>
  <commentList>
    <comment ref="E4" authorId="0" shapeId="0" xr:uid="{DBBB3CEC-0EB5-41D6-A6A7-A86462F0EB0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Ordenar los números de menor a mayor, en inicio - ordenar- 
</t>
      </text>
    </comment>
    <comment ref="A17" authorId="1" shapeId="0" xr:uid="{B065BB53-BE7A-4FA1-A2A0-C1BDBCA610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N= 10 (Numero de observaciones)</t>
      </text>
    </comment>
    <comment ref="C24" authorId="2" shapeId="0" xr:uid="{4054CF84-43F1-4D3F-A625-295A82FFC30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este valor es menor, los números tienen una distribución uniforme
Tiene que ser menor a Dalfa,n</t>
      </text>
    </comment>
    <comment ref="C25" authorId="3" shapeId="0" xr:uid="{94C99C21-49A6-4461-91C3-99C501E6C69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0.10 = 10% de significancia
10 = numero de datos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tc={1F17E528-AD8A-4F2B-9496-CE4D4AA69CCF}</author>
    <author>tc={B4FE91AF-6243-42CA-8B12-D02CBA55C0B0}</author>
    <author>tc={9D57B457-D48E-4D9D-8258-F6665ACBB1C6}</author>
    <author>tc={DAB70D6F-49EE-40C5-B213-648346B4A151}</author>
  </authors>
  <commentList>
    <comment ref="B8" authorId="0" shapeId="0" xr:uid="{1F17E528-AD8A-4F2B-9496-CE4D4AA69C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Son 2 valores positivos seguidos uno de otro</t>
      </text>
    </comment>
    <comment ref="C8" authorId="1" shapeId="0" xr:uid="{B4FE91AF-6243-42CA-8B12-D02CBA55C0B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un solo valor menor </t>
      </text>
    </comment>
    <comment ref="E15" authorId="2" shapeId="0" xr:uid="{9D57B457-D48E-4D9D-8258-F6665ACBB1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Cuantos cambios de signo hubieron en el intervalo</t>
      </text>
    </comment>
    <comment ref="B20" authorId="3" shapeId="0" xr:uid="{DAB70D6F-49EE-40C5-B213-648346B4A15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 calculado en tablas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tc={8F34A70E-028A-4F16-BC89-CFB4D3776992}</author>
    <author>tc={BA7A97F6-8667-489D-B644-2A80104FC96B}</author>
    <author>tc={2402BFB9-A08C-477F-95C3-BB1526DD72A9}</author>
  </authors>
  <commentList>
    <comment ref="A7" authorId="0" shapeId="0" xr:uid="{8F34A70E-028A-4F16-BC89-CFB4D377699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los valores están dentro del intervalo, se coloca un 1, si no se agrega un 0
</t>
      </text>
    </comment>
    <comment ref="C8" authorId="1" shapeId="0" xr:uid="{BA7A97F6-8667-489D-B644-2A80104FC9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Numero de 0 antes de llegar al otro 1</t>
      </text>
    </comment>
    <comment ref="B17" authorId="2" shapeId="0" xr:uid="{2402BFB9-A08C-477F-95C3-BB1526DD72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Frecuencia observada</t>
      </text>
    </comment>
  </commentList>
</comments>
</file>

<file path=xl/sharedStrings.xml><?xml version="1.0" encoding="utf-8"?>
<sst xmlns="http://schemas.openxmlformats.org/spreadsheetml/2006/main" count="134" uniqueCount="100">
  <si>
    <t>PRUEBA DE UNIFORMIDAD. PRUEBA DE CHI-CUADRADA (KARL-PEARSON)</t>
  </si>
  <si>
    <t>Se tienen los siguientes valores aleatorios, y se desea saber si los numeros del conjunto tienen una distribucion uniforme. Lo anterior considerando un 95% de confianza</t>
  </si>
  <si>
    <t>n =</t>
  </si>
  <si>
    <t>m =</t>
  </si>
  <si>
    <t>tamaño int</t>
  </si>
  <si>
    <t>INTERVALO</t>
  </si>
  <si>
    <t>Oi (FREC. OBSERVADA)</t>
  </si>
  <si>
    <t>Ei = n/m (FREC ESPERADA)</t>
  </si>
  <si>
    <t>((Ei-Oi)^2) / Ei</t>
  </si>
  <si>
    <t>Suma</t>
  </si>
  <si>
    <r>
      <t>Tabla x</t>
    </r>
    <r>
      <rPr>
        <sz val="11"/>
        <color theme="1"/>
        <rFont val="Symbol"/>
        <family val="1"/>
        <charset val="2"/>
      </rPr>
      <t>a</t>
    </r>
    <r>
      <rPr>
        <sz val="11"/>
        <color theme="1"/>
        <rFont val="Calibri"/>
        <family val="2"/>
      </rPr>
      <t>,9</t>
    </r>
  </si>
  <si>
    <t>PRUEBA DE UNIFORMIDAD. PRUEBA DE KOLGOMOROV SMIRNOV</t>
  </si>
  <si>
    <t>Realizar la prueba de Kolgomorov Smirnov con un nivel de confianza dl 90% al siguiente conjunto ri de 10 numeros</t>
  </si>
  <si>
    <t>i</t>
  </si>
  <si>
    <t>i/n</t>
  </si>
  <si>
    <t>ri</t>
  </si>
  <si>
    <t>(i-1)/n</t>
  </si>
  <si>
    <t>D+</t>
  </si>
  <si>
    <t>(i/n)-ri</t>
  </si>
  <si>
    <t>D-</t>
  </si>
  <si>
    <t>ri-(i-n)/n</t>
  </si>
  <si>
    <t>D 0.10,10 =</t>
  </si>
  <si>
    <t xml:space="preserve">D+ = </t>
  </si>
  <si>
    <t xml:space="preserve">D- = </t>
  </si>
  <si>
    <t xml:space="preserve">D = </t>
  </si>
  <si>
    <t>PRUEBA DE ALEATORIEDAD DE LA MUESTRA</t>
  </si>
  <si>
    <t>Luego se representan con "+" los valores mayores y con "-" los menores a la mediana</t>
  </si>
  <si>
    <t xml:space="preserve">La mediana es de </t>
  </si>
  <si>
    <t>El valor de robs</t>
  </si>
  <si>
    <t xml:space="preserve">m = n= </t>
  </si>
  <si>
    <t>PRUEBA DE INDEPENDENCIA. PRUEBA DE HUECOS</t>
  </si>
  <si>
    <t>Sean ri=</t>
  </si>
  <si>
    <r>
      <t>(</t>
    </r>
    <r>
      <rPr>
        <b/>
        <sz val="18"/>
        <color rgb="FF002060"/>
        <rFont val="Symbol"/>
        <family val="1"/>
        <charset val="2"/>
      </rPr>
      <t>a</t>
    </r>
    <r>
      <rPr>
        <b/>
        <sz val="18"/>
        <color rgb="FF002060"/>
        <rFont val="Century Gothic"/>
        <family val="2"/>
      </rPr>
      <t>,</t>
    </r>
    <r>
      <rPr>
        <b/>
        <sz val="18"/>
        <color rgb="FF002060"/>
        <rFont val="Symbol"/>
        <family val="1"/>
        <charset val="2"/>
      </rPr>
      <t>b</t>
    </r>
    <r>
      <rPr>
        <b/>
        <sz val="18"/>
        <color rgb="FF002060"/>
        <rFont val="Century Gothic"/>
        <family val="2"/>
      </rPr>
      <t>)</t>
    </r>
  </si>
  <si>
    <t>S =</t>
  </si>
  <si>
    <t>Calcular el tamaño de los huecos</t>
  </si>
  <si>
    <r>
      <t>h</t>
    </r>
    <r>
      <rPr>
        <b/>
        <vertAlign val="subscript"/>
        <sz val="14"/>
        <rFont val="Century Gothic"/>
        <family val="2"/>
      </rPr>
      <t>1</t>
    </r>
    <r>
      <rPr>
        <b/>
        <sz val="14"/>
        <rFont val="Century Gothic"/>
        <family val="2"/>
      </rPr>
      <t xml:space="preserve"> =</t>
    </r>
  </si>
  <si>
    <r>
      <t>h</t>
    </r>
    <r>
      <rPr>
        <b/>
        <vertAlign val="subscript"/>
        <sz val="14"/>
        <rFont val="Century Gothic"/>
        <family val="2"/>
      </rPr>
      <t>2</t>
    </r>
    <r>
      <rPr>
        <b/>
        <sz val="14"/>
        <rFont val="Century Gothic"/>
        <family val="2"/>
      </rPr>
      <t xml:space="preserve"> =</t>
    </r>
  </si>
  <si>
    <r>
      <t>h</t>
    </r>
    <r>
      <rPr>
        <b/>
        <vertAlign val="subscript"/>
        <sz val="14"/>
        <rFont val="Century Gothic"/>
        <family val="2"/>
      </rPr>
      <t>3</t>
    </r>
    <r>
      <rPr>
        <b/>
        <sz val="14"/>
        <rFont val="Century Gothic"/>
        <family val="2"/>
      </rPr>
      <t xml:space="preserve"> =</t>
    </r>
  </si>
  <si>
    <t>Tamaño del hueco</t>
  </si>
  <si>
    <t>Oi</t>
  </si>
  <si>
    <t>Ei</t>
  </si>
  <si>
    <t>&gt;=5</t>
  </si>
  <si>
    <t>Total</t>
  </si>
  <si>
    <t>X2 (0.05,9)</t>
  </si>
  <si>
    <t>PRUEBA DE INDEPENDENCIA. PRUEBA DE SERIES</t>
  </si>
  <si>
    <t>Realice la prueba de series a los siguientes 30 numeros, con un nivel de confianza del 95%</t>
  </si>
  <si>
    <t>intervalo</t>
  </si>
  <si>
    <t xml:space="preserve">H = </t>
  </si>
  <si>
    <t xml:space="preserve">Ei = </t>
  </si>
  <si>
    <t xml:space="preserve">INICIO </t>
  </si>
  <si>
    <t xml:space="preserve"> </t>
  </si>
  <si>
    <t>Significancia= 100%-90% = 10% = 0.10</t>
  </si>
  <si>
    <t>Datos de aptitud de 12 postulantes, determine si los datos son aleatorios con un 5% de significancia</t>
  </si>
  <si>
    <t>+</t>
  </si>
  <si>
    <t>-</t>
  </si>
  <si>
    <t>Si el valor es mayor a la mediana se le agrega un "+", si es menor se le agrega "-"</t>
  </si>
  <si>
    <t>m = (Debajo de la mediana )</t>
  </si>
  <si>
    <t>n = (Encima de la mediana )</t>
  </si>
  <si>
    <t xml:space="preserve">Valor de m1 = 3 </t>
  </si>
  <si>
    <t>Valor de m2 = 11</t>
  </si>
  <si>
    <t>region se encuentra entre el 3 y el 11</t>
  </si>
  <si>
    <t xml:space="preserve">si el valor de robs se encuentra dentro del rango de aceptación, son numeros aleatorios </t>
  </si>
  <si>
    <t xml:space="preserve">si el valor de robs no se encuentra dentro del rango de aceptación, son numeros no son aleatorios </t>
  </si>
  <si>
    <t xml:space="preserve">Los datos si son aleatorios </t>
  </si>
  <si>
    <t xml:space="preserve">realice una pruebade huecos con un 95% de confianza, a los siguientes ri, en un intervalo  de 0.6 a 0.8 </t>
  </si>
  <si>
    <t xml:space="preserve">Huecos: </t>
  </si>
  <si>
    <t xml:space="preserve">h = huecos </t>
  </si>
  <si>
    <t>(3)(0.2)(0.8)^0</t>
  </si>
  <si>
    <t>(3)(0.2)(0.8)^1</t>
  </si>
  <si>
    <t>(3)(0.2)(0.8)^2</t>
  </si>
  <si>
    <t>(3)(0.2)(0.)^3</t>
  </si>
  <si>
    <t>(3)(0.2)(0.8)^4</t>
  </si>
  <si>
    <t>(3)(0.2)(0.8)^5</t>
  </si>
  <si>
    <t xml:space="preserve">Beta </t>
  </si>
  <si>
    <t xml:space="preserve">Alfa </t>
  </si>
  <si>
    <t xml:space="preserve">Beta - alfa </t>
  </si>
  <si>
    <t>X2=(significancia, grados de libertad)</t>
  </si>
  <si>
    <t>gl=10-1=9</t>
  </si>
  <si>
    <t>significacia=1-0.95=0.05</t>
  </si>
  <si>
    <t xml:space="preserve">X^2 tablas: </t>
  </si>
  <si>
    <t xml:space="preserve">conclusion </t>
  </si>
  <si>
    <t>como el valor calculado es menor al valor de tablas se acepta la hipotesis nula y se concluye que los numeros ri son independientes</t>
  </si>
  <si>
    <t xml:space="preserve">n = 30 datos </t>
  </si>
  <si>
    <t xml:space="preserve">m= raiz </t>
  </si>
  <si>
    <t>n-1=29</t>
  </si>
  <si>
    <t xml:space="preserve">valor calculado </t>
  </si>
  <si>
    <t>x2 calculado</t>
  </si>
  <si>
    <t>x2=(0.05,29)</t>
  </si>
  <si>
    <t xml:space="preserve">x2 en tablas </t>
  </si>
  <si>
    <t xml:space="preserve">Ei= </t>
  </si>
  <si>
    <t xml:space="preserve">simular la demnada diaria para el periodo establecido,tomando comoo referencia las probabilidades de la siguiente tabla </t>
  </si>
  <si>
    <t>PROBABILIDAD</t>
  </si>
  <si>
    <t>DEMANDA</t>
  </si>
  <si>
    <t>LIMITE INFERIOR</t>
  </si>
  <si>
    <t>LIMITE SUPERIOR</t>
  </si>
  <si>
    <t>DIA</t>
  </si>
  <si>
    <t>ALEATORIO</t>
  </si>
  <si>
    <r>
      <t xml:space="preserve">simular la llegada de personas a un banco, dada la siguiente distribución, para la cual se toman periodos de llegada cada </t>
    </r>
    <r>
      <rPr>
        <strike/>
        <sz val="11"/>
        <color theme="1"/>
        <rFont val="Calibri"/>
        <family val="2"/>
        <scheme val="minor"/>
      </rPr>
      <t xml:space="preserve"> min, desde las 8:00 hastalas 9:00</t>
    </r>
  </si>
  <si>
    <t xml:space="preserve">CLIENTES 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</si>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</sst>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i/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sz val="18"/>
      <color rgb="FF002060"/>
      <name val="Century Gothic"/>
      <family val="2"/>
    </font>
    <font>
      <b/>
      <sz val="18"/>
      <color rgb="FF002060"/>
      <name val="Symbol"/>
      <family val="1"/>
      <charset val="2"/>
    </font>
    <font>
      <b/>
      <sz val="14"/>
      <name val="Century Gothic"/>
      <family val="2"/>
    </font>
    <font>
      <b/>
      <vertAlign val="subscript"/>
      <sz val="14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9"/>
      <color theme="1"/>
      <name val="Aptos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165" fontId="2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/>
    <xf numFmtId="16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0" fontId="1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7189463034741811E-2"/>
          <c:y val="0.17202927809810689"/>
          <c:w val="0.89699416510154795"/>
          <c:h val="0.8024955480987935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SERIES!$B$13:$B$41</c:f>
              <c:numCache>
                <c:formatCode>General</c:formatCode>
                <c:ptCount val="29"/>
                <c:pt idx="0">
                  <c:v>0.872</c:v>
                </c:pt>
                <c:pt idx="1">
                  <c:v>0.95299999999999996</c:v>
                </c:pt>
                <c:pt idx="2">
                  <c:v>0.34300000000000003</c:v>
                </c:pt>
                <c:pt idx="3">
                  <c:v>5.8000000000000003E-2</c:v>
                </c:pt>
                <c:pt idx="4">
                  <c:v>0.38400000000000001</c:v>
                </c:pt>
                <c:pt idx="5">
                  <c:v>0.219</c:v>
                </c:pt>
                <c:pt idx="6">
                  <c:v>4.1000000000000002E-2</c:v>
                </c:pt>
                <c:pt idx="7">
                  <c:v>3.5999999999999997E-2</c:v>
                </c:pt>
                <c:pt idx="8">
                  <c:v>0.21299999999999999</c:v>
                </c:pt>
                <c:pt idx="9">
                  <c:v>0.94599999999999995</c:v>
                </c:pt>
                <c:pt idx="10">
                  <c:v>0.56999999999999995</c:v>
                </c:pt>
                <c:pt idx="11">
                  <c:v>0.84199999999999997</c:v>
                </c:pt>
                <c:pt idx="12">
                  <c:v>0.70599999999999996</c:v>
                </c:pt>
                <c:pt idx="13">
                  <c:v>0.80900000000000005</c:v>
                </c:pt>
                <c:pt idx="14">
                  <c:v>0.3</c:v>
                </c:pt>
                <c:pt idx="15">
                  <c:v>0.61799999999999999</c:v>
                </c:pt>
                <c:pt idx="16">
                  <c:v>0.51200000000000001</c:v>
                </c:pt>
                <c:pt idx="17">
                  <c:v>0.46200000000000002</c:v>
                </c:pt>
                <c:pt idx="18">
                  <c:v>5.0000000000000001E-3</c:v>
                </c:pt>
                <c:pt idx="19">
                  <c:v>0.20300000000000001</c:v>
                </c:pt>
                <c:pt idx="20">
                  <c:v>0.29099999999999998</c:v>
                </c:pt>
                <c:pt idx="21">
                  <c:v>0.151</c:v>
                </c:pt>
                <c:pt idx="22">
                  <c:v>0.59599999999999997</c:v>
                </c:pt>
                <c:pt idx="23">
                  <c:v>0.443</c:v>
                </c:pt>
                <c:pt idx="24">
                  <c:v>0.86799999999999999</c:v>
                </c:pt>
                <c:pt idx="25">
                  <c:v>0.91300000000000003</c:v>
                </c:pt>
                <c:pt idx="26">
                  <c:v>0.51100000000000001</c:v>
                </c:pt>
                <c:pt idx="27">
                  <c:v>0.58599999999999997</c:v>
                </c:pt>
                <c:pt idx="28">
                  <c:v>0.60799999999999998</c:v>
                </c:pt>
              </c:numCache>
            </c:numRef>
          </c:xVal>
          <c:yVal>
            <c:numRef>
              <c:f>SERIES!$C$13:$C$41</c:f>
              <c:numCache>
                <c:formatCode>General</c:formatCode>
                <c:ptCount val="29"/>
                <c:pt idx="0">
                  <c:v>0.95299999999999996</c:v>
                </c:pt>
                <c:pt idx="1">
                  <c:v>0.34300000000000003</c:v>
                </c:pt>
                <c:pt idx="2">
                  <c:v>5.8000000000000003E-2</c:v>
                </c:pt>
                <c:pt idx="3">
                  <c:v>0.38400000000000001</c:v>
                </c:pt>
                <c:pt idx="4">
                  <c:v>0.219</c:v>
                </c:pt>
                <c:pt idx="5">
                  <c:v>4.1000000000000002E-2</c:v>
                </c:pt>
                <c:pt idx="6">
                  <c:v>3.5999999999999997E-2</c:v>
                </c:pt>
                <c:pt idx="7">
                  <c:v>0.21299999999999999</c:v>
                </c:pt>
                <c:pt idx="8">
                  <c:v>0.94599999999999995</c:v>
                </c:pt>
                <c:pt idx="9">
                  <c:v>0.56999999999999995</c:v>
                </c:pt>
                <c:pt idx="10">
                  <c:v>0.84199999999999997</c:v>
                </c:pt>
                <c:pt idx="11">
                  <c:v>0.70599999999999996</c:v>
                </c:pt>
                <c:pt idx="12">
                  <c:v>0.80900000000000005</c:v>
                </c:pt>
                <c:pt idx="13">
                  <c:v>0.3</c:v>
                </c:pt>
                <c:pt idx="14">
                  <c:v>0.61799999999999999</c:v>
                </c:pt>
                <c:pt idx="15">
                  <c:v>0.51200000000000001</c:v>
                </c:pt>
                <c:pt idx="16">
                  <c:v>0.46200000000000002</c:v>
                </c:pt>
                <c:pt idx="17">
                  <c:v>5.0000000000000001E-3</c:v>
                </c:pt>
                <c:pt idx="18">
                  <c:v>0.20300000000000001</c:v>
                </c:pt>
                <c:pt idx="19">
                  <c:v>0.29099999999999998</c:v>
                </c:pt>
                <c:pt idx="20">
                  <c:v>0.151</c:v>
                </c:pt>
                <c:pt idx="21">
                  <c:v>0.59599999999999997</c:v>
                </c:pt>
                <c:pt idx="22">
                  <c:v>0.443</c:v>
                </c:pt>
                <c:pt idx="23">
                  <c:v>0.86799999999999999</c:v>
                </c:pt>
                <c:pt idx="24">
                  <c:v>0.91300000000000003</c:v>
                </c:pt>
                <c:pt idx="25">
                  <c:v>0.51100000000000001</c:v>
                </c:pt>
                <c:pt idx="26">
                  <c:v>0.58599999999999997</c:v>
                </c:pt>
                <c:pt idx="27">
                  <c:v>0.60799999999999998</c:v>
                </c:pt>
                <c:pt idx="28">
                  <c:v>0.879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C-46A6-87D8-58A1A3DCD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62048"/>
        <c:axId val="1582493376"/>
      </c:scatterChart>
      <c:valAx>
        <c:axId val="31126204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82493376"/>
        <c:crosses val="autoZero"/>
        <c:crossBetween val="midCat"/>
        <c:majorUnit val="0.3333000000000001"/>
      </c:valAx>
      <c:valAx>
        <c:axId val="1582493376"/>
        <c:scaling>
          <c:orientation val="minMax"/>
          <c:max val="0.9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1262048"/>
        <c:crosses val="autoZero"/>
        <c:crossBetween val="midCat"/>
        <c:majorUnit val="0.333300000000000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15</xdr:row>
      <xdr:rowOff>0</xdr:rowOff>
    </xdr:from>
    <xdr:to>
      <xdr:col>7</xdr:col>
      <xdr:colOff>223715</xdr:colOff>
      <xdr:row>16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ED6BED-3E4C-4079-BC9D-B18197DF7A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38"/>
        <a:stretch/>
      </xdr:blipFill>
      <xdr:spPr>
        <a:xfrm>
          <a:off x="1285876" y="2733675"/>
          <a:ext cx="2414464" cy="238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408215</xdr:colOff>
      <xdr:row>38</xdr:row>
      <xdr:rowOff>58316</xdr:rowOff>
    </xdr:from>
    <xdr:to>
      <xdr:col>6</xdr:col>
      <xdr:colOff>439611</xdr:colOff>
      <xdr:row>43</xdr:row>
      <xdr:rowOff>58530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11321E-DFC7-429C-B451-E00607283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9184" y="6563826"/>
          <a:ext cx="2422366" cy="842561"/>
        </a:xfrm>
        <a:prstGeom prst="rect">
          <a:avLst/>
        </a:prstGeom>
      </xdr:spPr>
    </xdr:pic>
    <xdr:clientData/>
  </xdr:twoCellAnchor>
  <xdr:twoCellAnchor editAs="oneCell">
    <xdr:from>
      <xdr:col>8</xdr:col>
      <xdr:colOff>66897</xdr:colOff>
      <xdr:row>27</xdr:row>
      <xdr:rowOff>14028</xdr:rowOff>
    </xdr:from>
    <xdr:to>
      <xdr:col>8</xdr:col>
      <xdr:colOff>895127</xdr:colOff>
      <xdr:row>27</xdr:row>
      <xdr:rowOff>178762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975E40D-F2D1-4644-A2C8-1192F2C38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10549" y="4679702"/>
          <a:ext cx="828230" cy="164734"/>
        </a:xfrm>
        <a:prstGeom prst="rect">
          <a:avLst/>
        </a:prstGeom>
      </xdr:spPr>
    </xdr:pic>
    <xdr:clientData/>
  </xdr:twoCellAnchor>
  <xdr:twoCellAnchor>
    <xdr:from>
      <xdr:col>5</xdr:col>
      <xdr:colOff>352424</xdr:colOff>
      <xdr:row>4</xdr:row>
      <xdr:rowOff>152399</xdr:rowOff>
    </xdr:from>
    <xdr:to>
      <xdr:col>11</xdr:col>
      <xdr:colOff>796989</xdr:colOff>
      <xdr:row>25</xdr:row>
      <xdr:rowOff>97194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820AFB-AA6E-8673-5976-CFFE33A10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ZETH NALLELY LOPEZ GARCIA" id="{444BC1A1-105F-45AF-B181-C5D534AFA15F}" userId="50ab62e9815c5ed5" providerId="Windows Live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6" dT="2025-02-17T13:37:40.99" personId="{444BC1A1-105F-45AF-B181-C5D534AFA15F}" id="{36E54151-EC54-42FB-B811-812D7F1E927C}">
    <text xml:space="preserve">N= numero de valor de datos de la muestra}
</text>
  </threadedComment>
  <threadedComment ref="A17" dT="2025-02-17T13:38:33.50" personId="{444BC1A1-105F-45AF-B181-C5D534AFA15F}" id="{5B674D7E-87EF-4B81-A095-64976BAB4D68}">
    <text xml:space="preserve">Numero de clases / bloques </text>
  </threadedComment>
  <threadedComment ref="A18" dT="2025-02-17T13:40:55.48" personId="{444BC1A1-105F-45AF-B181-C5D534AFA15F}" id="{C526A4BB-562E-4170-B870-A926A56DF5DC}">
    <text>Tamaño del intervalo</text>
  </threadedComment>
  <threadedComment ref="C20" dT="2025-02-17T13:48:25.83" personId="{444BC1A1-105F-45AF-B181-C5D534AFA15F}" id="{9AF766AF-7E56-4CED-9276-968D812749B7}">
    <text>Cuantos elementos de un cierto rango se encuentran en la tabla</text>
  </threadedComment>
  <threadedComment ref="F31" dT="2025-02-17T14:15:30.20" personId="{444BC1A1-105F-45AF-B181-C5D534AFA15F}" id="{01861F42-E8C1-4F48-A351-0A04943B2D16}">
    <text>Si este valor es menor a la Tabla de chi cuadrada, los datos tienen una distribución uniforme</text>
  </threadedComment>
  <threadedComment ref="F32" dT="2025-02-17T14:16:19.71" personId="{444BC1A1-105F-45AF-B181-C5D534AFA15F}" id="{771D0012-32F2-4302-A034-9E3918EFBDCB}">
    <text>Si este valor es menor a la sumatoria de los valores, no tiene una distribución uniforme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5-02-24T13:38:46.02" personId="{444BC1A1-105F-45AF-B181-C5D534AFA15F}" id="{DBBB3CEC-0EB5-41D6-A6A7-A86462F0EB0C}">
    <text xml:space="preserve">Ordenar los números de menor a mayor, en inicio - ordenar- 
</text>
  </threadedComment>
  <threadedComment ref="A17" dT="2025-02-24T13:40:48.40" personId="{444BC1A1-105F-45AF-B181-C5D534AFA15F}" id="{B065BB53-BE7A-4FA1-A2A0-C1BDBCA610F8}">
    <text>N= 10 (Numero de observaciones)</text>
  </threadedComment>
  <threadedComment ref="C24" dT="2025-02-24T13:52:32.44" personId="{444BC1A1-105F-45AF-B181-C5D534AFA15F}" id="{4054CF84-43F1-4D3F-A625-295A82FFC30F}">
    <text>Si este valor es menor, los números tienen una distribución uniforme
Tiene que ser menor a Dalfa,n</text>
  </threadedComment>
  <threadedComment ref="C25" dT="2025-02-24T13:52:56.86" personId="{444BC1A1-105F-45AF-B181-C5D534AFA15F}" id="{94C99C21-49A6-4461-91C3-99C501E6C691}">
    <text xml:space="preserve">0.10 = 10% de significancia
10 = numero de datos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8" dT="2025-02-24T14:02:25.87" personId="{444BC1A1-105F-45AF-B181-C5D534AFA15F}" id="{1F17E528-AD8A-4F2B-9496-CE4D4AA69CCF}">
    <text>Son 2 valores positivos seguidos uno de otro</text>
  </threadedComment>
  <threadedComment ref="C8" dT="2025-02-24T14:02:36.65" personId="{444BC1A1-105F-45AF-B181-C5D534AFA15F}" id="{B4FE91AF-6243-42CA-8B12-D02CBA55C0B0}">
    <text xml:space="preserve">Es un solo valor menor </text>
  </threadedComment>
  <threadedComment ref="E15" dT="2025-02-24T14:03:03.74" personId="{444BC1A1-105F-45AF-B181-C5D534AFA15F}" id="{9D57B457-D48E-4D9D-8258-F6665ACBB1C6}">
    <text>Cuantos cambios de signo hubieron en el intervalo</text>
  </threadedComment>
  <threadedComment ref="B20" dT="2025-02-24T14:05:12.69" personId="{444BC1A1-105F-45AF-B181-C5D534AFA15F}" id="{DAB70D6F-49EE-40C5-B213-648346B4A151}">
    <text xml:space="preserve">Valor calculado en tablas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7" dT="2025-02-27T13:24:08.99" personId="{444BC1A1-105F-45AF-B181-C5D534AFA15F}" id="{8F34A70E-028A-4F16-BC89-CFB4D3776992}">
    <text xml:space="preserve">Si los valores están dentro del intervalo, se coloca un 1, si no se agrega un 0
</text>
  </threadedComment>
  <threadedComment ref="C8" dT="2025-02-27T13:24:58.58" personId="{444BC1A1-105F-45AF-B181-C5D534AFA15F}" id="{BA7A97F6-8667-489D-B644-2A80104FC96B}">
    <text>Numero de 0 antes de llegar al otro 1</text>
  </threadedComment>
  <threadedComment ref="B17" dT="2025-02-27T13:25:49.08" personId="{444BC1A1-105F-45AF-B181-C5D534AFA15F}" id="{2402BFB9-A08C-477F-95C3-BB1526DD72A9}">
    <text>Frecuencia observada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6D97-21CB-4E1D-BFFC-633A3A9F0916}">
  <sheetPr codeName="Hoja1"/>
  <dimension ref="A1:J35"/>
  <sheetViews>
    <sheetView zoomScale="98" workbookViewId="0">
      <selection activeCell="H21" sqref="H21"/>
    </sheetView>
  </sheetViews>
  <sheetFormatPr baseColWidth="10" defaultRowHeight="14.5" x14ac:dyDescent="0.35"/>
  <cols>
    <col min="1" max="10" width="12.81640625" customWidth="1"/>
  </cols>
  <sheetData>
    <row r="1" spans="1:10" s="1" customFormat="1" ht="15" x14ac:dyDescent="0.35">
      <c r="B1" s="18" t="s">
        <v>0</v>
      </c>
    </row>
    <row r="2" spans="1:10" s="2" customFormat="1" ht="13.5" x14ac:dyDescent="0.35"/>
    <row r="3" spans="1:10" s="2" customFormat="1" ht="42" customHeight="1" x14ac:dyDescent="0.35">
      <c r="A3" s="29" t="s">
        <v>1</v>
      </c>
      <c r="B3" s="29"/>
      <c r="C3" s="29"/>
      <c r="D3" s="29"/>
      <c r="E3" s="29"/>
      <c r="F3" s="29"/>
      <c r="G3" s="29"/>
    </row>
    <row r="4" spans="1:10" s="2" customFormat="1" ht="13.5" x14ac:dyDescent="0.35"/>
    <row r="5" spans="1:10" s="2" customFormat="1" ht="13.5" x14ac:dyDescent="0.35">
      <c r="A5" s="20">
        <f ca="1">RAND()</f>
        <v>0.58749225065109389</v>
      </c>
      <c r="B5" s="20">
        <f t="shared" ref="B5:J14" ca="1" si="0">RAND()</f>
        <v>0.71635335282416279</v>
      </c>
      <c r="C5" s="20">
        <f t="shared" ca="1" si="0"/>
        <v>0.84924759627562607</v>
      </c>
      <c r="D5" s="20">
        <f t="shared" ca="1" si="0"/>
        <v>0.11863115971137417</v>
      </c>
      <c r="E5" s="20">
        <f t="shared" ca="1" si="0"/>
        <v>0.20418178385748631</v>
      </c>
      <c r="F5" s="20">
        <f t="shared" ca="1" si="0"/>
        <v>0.43492087047798711</v>
      </c>
      <c r="G5" s="20">
        <f t="shared" ca="1" si="0"/>
        <v>0.95630325606433919</v>
      </c>
      <c r="H5" s="20">
        <f t="shared" ca="1" si="0"/>
        <v>0.39723007078056316</v>
      </c>
      <c r="I5" s="20">
        <f t="shared" ca="1" si="0"/>
        <v>0.48188951050392237</v>
      </c>
      <c r="J5" s="20">
        <f t="shared" ca="1" si="0"/>
        <v>0.19186853297653772</v>
      </c>
    </row>
    <row r="6" spans="1:10" s="2" customFormat="1" ht="13.5" x14ac:dyDescent="0.35">
      <c r="A6" s="20">
        <f t="shared" ref="A6:A14" ca="1" si="1">RAND()</f>
        <v>6.6892100777424801E-2</v>
      </c>
      <c r="B6" s="20">
        <f t="shared" ca="1" si="0"/>
        <v>0.53734238407994495</v>
      </c>
      <c r="C6" s="20">
        <f t="shared" ca="1" si="0"/>
        <v>0.78308879468066117</v>
      </c>
      <c r="D6" s="20">
        <f t="shared" ca="1" si="0"/>
        <v>0.82088138789588916</v>
      </c>
      <c r="E6" s="20">
        <f t="shared" ca="1" si="0"/>
        <v>6.7175466344612245E-2</v>
      </c>
      <c r="F6" s="20">
        <f t="shared" ca="1" si="0"/>
        <v>0.61678969513056947</v>
      </c>
      <c r="G6" s="20">
        <f t="shared" ca="1" si="0"/>
        <v>0.44830874728091052</v>
      </c>
      <c r="H6" s="20">
        <f t="shared" ca="1" si="0"/>
        <v>6.8912165925618662E-3</v>
      </c>
      <c r="I6" s="20">
        <f t="shared" ca="1" si="0"/>
        <v>0.68487712907342702</v>
      </c>
      <c r="J6" s="20">
        <f t="shared" ca="1" si="0"/>
        <v>1.0385133655313794E-2</v>
      </c>
    </row>
    <row r="7" spans="1:10" s="2" customFormat="1" ht="13.5" x14ac:dyDescent="0.35">
      <c r="A7" s="20">
        <f t="shared" ca="1" si="1"/>
        <v>0.86122140847870543</v>
      </c>
      <c r="B7" s="20">
        <f t="shared" ca="1" si="0"/>
        <v>9.1075067016973765E-2</v>
      </c>
      <c r="C7" s="20">
        <f t="shared" ca="1" si="0"/>
        <v>0.1986889683250932</v>
      </c>
      <c r="D7" s="20">
        <f t="shared" ca="1" si="0"/>
        <v>0.50196418155985856</v>
      </c>
      <c r="E7" s="20">
        <f t="shared" ca="1" si="0"/>
        <v>0.68310596311573824</v>
      </c>
      <c r="F7" s="20">
        <f t="shared" ca="1" si="0"/>
        <v>1.527569124416539E-4</v>
      </c>
      <c r="G7" s="20">
        <f t="shared" ca="1" si="0"/>
        <v>0.85263808302048327</v>
      </c>
      <c r="H7" s="20">
        <f t="shared" ca="1" si="0"/>
        <v>7.7886585261329411E-2</v>
      </c>
      <c r="I7" s="20">
        <f t="shared" ca="1" si="0"/>
        <v>1.6284212813691967E-3</v>
      </c>
      <c r="J7" s="20">
        <f t="shared" ca="1" si="0"/>
        <v>0.21120501629547217</v>
      </c>
    </row>
    <row r="8" spans="1:10" s="2" customFormat="1" ht="13.5" x14ac:dyDescent="0.35">
      <c r="A8" s="20">
        <f t="shared" ca="1" si="1"/>
        <v>0.13072768983989813</v>
      </c>
      <c r="B8" s="20">
        <f t="shared" ca="1" si="0"/>
        <v>0.6682524724051172</v>
      </c>
      <c r="C8" s="20">
        <f t="shared" ca="1" si="0"/>
        <v>0.47640941582886009</v>
      </c>
      <c r="D8" s="20">
        <f t="shared" ca="1" si="0"/>
        <v>8.9952375980534294E-2</v>
      </c>
      <c r="E8" s="20">
        <f t="shared" ca="1" si="0"/>
        <v>0.30591143352056926</v>
      </c>
      <c r="F8" s="20">
        <f t="shared" ca="1" si="0"/>
        <v>4.7678563006903429E-2</v>
      </c>
      <c r="G8" s="20">
        <f t="shared" ca="1" si="0"/>
        <v>0.46110628679984</v>
      </c>
      <c r="H8" s="20">
        <f t="shared" ca="1" si="0"/>
        <v>5.345590350872842E-2</v>
      </c>
      <c r="I8" s="20">
        <f t="shared" ca="1" si="0"/>
        <v>0.38048865058756653</v>
      </c>
      <c r="J8" s="20">
        <f t="shared" ca="1" si="0"/>
        <v>0.3861727191998785</v>
      </c>
    </row>
    <row r="9" spans="1:10" s="2" customFormat="1" ht="13.5" x14ac:dyDescent="0.35">
      <c r="A9" s="20">
        <f t="shared" ca="1" si="1"/>
        <v>0.78815632482811093</v>
      </c>
      <c r="B9" s="20">
        <f t="shared" ca="1" si="0"/>
        <v>0.89266531602127852</v>
      </c>
      <c r="C9" s="20">
        <f t="shared" ca="1" si="0"/>
        <v>0.90588351634700526</v>
      </c>
      <c r="D9" s="20">
        <f t="shared" ca="1" si="0"/>
        <v>0.11899271341513495</v>
      </c>
      <c r="E9" s="20">
        <f t="shared" ca="1" si="0"/>
        <v>0.58913412253185227</v>
      </c>
      <c r="F9" s="20">
        <f t="shared" ca="1" si="0"/>
        <v>0.49720896982039875</v>
      </c>
      <c r="G9" s="20">
        <f t="shared" ca="1" si="0"/>
        <v>0.4876494075708202</v>
      </c>
      <c r="H9" s="20">
        <f t="shared" ca="1" si="0"/>
        <v>0.45212868022289765</v>
      </c>
      <c r="I9" s="20">
        <f t="shared" ca="1" si="0"/>
        <v>0.64742166864311734</v>
      </c>
      <c r="J9" s="20">
        <f t="shared" ca="1" si="0"/>
        <v>0.82944836928019827</v>
      </c>
    </row>
    <row r="10" spans="1:10" s="2" customFormat="1" ht="13.5" x14ac:dyDescent="0.35">
      <c r="A10" s="20">
        <f t="shared" ca="1" si="1"/>
        <v>0.65615465636686898</v>
      </c>
      <c r="B10" s="20">
        <f t="shared" ca="1" si="0"/>
        <v>5.8887730519560311E-2</v>
      </c>
      <c r="C10" s="20">
        <f ca="1">RAND()</f>
        <v>0.51248948809721684</v>
      </c>
      <c r="D10" s="20">
        <f t="shared" ca="1" si="0"/>
        <v>7.028077676266864E-2</v>
      </c>
      <c r="E10" s="20">
        <f t="shared" ca="1" si="0"/>
        <v>0.28140864979701685</v>
      </c>
      <c r="F10" s="20">
        <f t="shared" ca="1" si="0"/>
        <v>0.51409225242391177</v>
      </c>
      <c r="G10" s="20">
        <f t="shared" ca="1" si="0"/>
        <v>0.64039864537899005</v>
      </c>
      <c r="H10" s="20">
        <f t="shared" ca="1" si="0"/>
        <v>4.7806994803845981E-2</v>
      </c>
      <c r="I10" s="20">
        <f t="shared" ca="1" si="0"/>
        <v>0.80823788423799103</v>
      </c>
      <c r="J10" s="20">
        <f t="shared" ca="1" si="0"/>
        <v>0.59752333613761133</v>
      </c>
    </row>
    <row r="11" spans="1:10" s="2" customFormat="1" ht="13.5" x14ac:dyDescent="0.35">
      <c r="A11" s="20">
        <f t="shared" ca="1" si="1"/>
        <v>4.7672334889992118E-2</v>
      </c>
      <c r="B11" s="20">
        <f t="shared" ca="1" si="0"/>
        <v>0.42786992123740797</v>
      </c>
      <c r="C11" s="20">
        <f ca="1">RAND()</f>
        <v>0.92066802324327091</v>
      </c>
      <c r="D11" s="20">
        <f t="shared" ca="1" si="0"/>
        <v>0.88972586128310094</v>
      </c>
      <c r="E11" s="20">
        <f t="shared" ca="1" si="0"/>
        <v>0.51421504773745563</v>
      </c>
      <c r="F11" s="20">
        <f t="shared" ca="1" si="0"/>
        <v>0.16177835677075969</v>
      </c>
      <c r="G11" s="20">
        <f t="shared" ca="1" si="0"/>
        <v>0.25785489467517542</v>
      </c>
      <c r="H11" s="20">
        <f t="shared" ca="1" si="0"/>
        <v>0.26047238642966941</v>
      </c>
      <c r="I11" s="20">
        <f t="shared" ca="1" si="0"/>
        <v>9.7368349576961721E-2</v>
      </c>
      <c r="J11" s="20">
        <f t="shared" ca="1" si="0"/>
        <v>0.29777971388618973</v>
      </c>
    </row>
    <row r="12" spans="1:10" s="2" customFormat="1" ht="13.5" x14ac:dyDescent="0.35">
      <c r="A12" s="20">
        <f t="shared" ca="1" si="1"/>
        <v>0.15557559605292892</v>
      </c>
      <c r="B12" s="20">
        <f t="shared" ca="1" si="0"/>
        <v>0.25909002348702281</v>
      </c>
      <c r="C12" s="20">
        <f t="shared" ca="1" si="0"/>
        <v>0.33338495480699415</v>
      </c>
      <c r="D12" s="20">
        <f t="shared" ca="1" si="0"/>
        <v>3.9235093466337689E-2</v>
      </c>
      <c r="E12" s="20">
        <f t="shared" ca="1" si="0"/>
        <v>0.37417424083834949</v>
      </c>
      <c r="F12" s="20">
        <f t="shared" ca="1" si="0"/>
        <v>0.62943055578731177</v>
      </c>
      <c r="G12" s="20">
        <f t="shared" ca="1" si="0"/>
        <v>0.55900978974897719</v>
      </c>
      <c r="H12" s="20">
        <f t="shared" ca="1" si="0"/>
        <v>0.14098999421608172</v>
      </c>
      <c r="I12" s="20">
        <f t="shared" ca="1" si="0"/>
        <v>0.73739951141524251</v>
      </c>
      <c r="J12" s="20">
        <f t="shared" ca="1" si="0"/>
        <v>0.34931068063394266</v>
      </c>
    </row>
    <row r="13" spans="1:10" s="2" customFormat="1" ht="13.5" x14ac:dyDescent="0.35">
      <c r="A13" s="20">
        <f t="shared" ca="1" si="1"/>
        <v>0.75531601730822551</v>
      </c>
      <c r="B13" s="20">
        <f t="shared" ca="1" si="0"/>
        <v>0.48375994190901317</v>
      </c>
      <c r="C13" s="20">
        <f t="shared" ca="1" si="0"/>
        <v>0.29784712388033152</v>
      </c>
      <c r="D13" s="20">
        <f t="shared" ca="1" si="0"/>
        <v>0.79772936375184145</v>
      </c>
      <c r="E13" s="20">
        <f t="shared" ca="1" si="0"/>
        <v>0.47893980877455722</v>
      </c>
      <c r="F13" s="20">
        <f t="shared" ca="1" si="0"/>
        <v>3.0440672198010943E-2</v>
      </c>
      <c r="G13" s="20">
        <f t="shared" ca="1" si="0"/>
        <v>0.6068440239880194</v>
      </c>
      <c r="H13" s="20">
        <f t="shared" ca="1" si="0"/>
        <v>0.84077125558776167</v>
      </c>
      <c r="I13" s="20">
        <f t="shared" ca="1" si="0"/>
        <v>0.77252502088596375</v>
      </c>
      <c r="J13" s="20">
        <f t="shared" ca="1" si="0"/>
        <v>0.11679774478797644</v>
      </c>
    </row>
    <row r="14" spans="1:10" s="2" customFormat="1" ht="13.5" x14ac:dyDescent="0.35">
      <c r="A14" s="20">
        <f t="shared" ca="1" si="1"/>
        <v>8.8548762130793435E-2</v>
      </c>
      <c r="B14" s="20">
        <f t="shared" ca="1" si="0"/>
        <v>0.17200538207086957</v>
      </c>
      <c r="C14" s="20">
        <f t="shared" ca="1" si="0"/>
        <v>0.61897560722969625</v>
      </c>
      <c r="D14" s="20">
        <f t="shared" ca="1" si="0"/>
        <v>0.63727656092794027</v>
      </c>
      <c r="E14" s="20">
        <f ca="1">RAND()</f>
        <v>0.86178841649800186</v>
      </c>
      <c r="F14" s="20">
        <f t="shared" ca="1" si="0"/>
        <v>0.87348732032881304</v>
      </c>
      <c r="G14" s="20">
        <f t="shared" ca="1" si="0"/>
        <v>0.78836566426788224</v>
      </c>
      <c r="H14" s="20">
        <f ca="1">RAND()</f>
        <v>0.84998603166958642</v>
      </c>
      <c r="I14" s="20">
        <f t="shared" ca="1" si="0"/>
        <v>0.41980104457991174</v>
      </c>
      <c r="J14" s="20">
        <f t="shared" ca="1" si="0"/>
        <v>0.9073773943363852</v>
      </c>
    </row>
    <row r="16" spans="1:10" x14ac:dyDescent="0.35">
      <c r="A16" s="3" t="s">
        <v>2</v>
      </c>
      <c r="B16" s="5">
        <v>100</v>
      </c>
    </row>
    <row r="17" spans="1:7" x14ac:dyDescent="0.35">
      <c r="A17" s="3" t="s">
        <v>3</v>
      </c>
      <c r="B17" s="5">
        <f>SQRT(B16)</f>
        <v>10</v>
      </c>
    </row>
    <row r="18" spans="1:7" x14ac:dyDescent="0.35">
      <c r="A18" s="3" t="s">
        <v>4</v>
      </c>
      <c r="B18" s="5">
        <f>B17/B16</f>
        <v>0.1</v>
      </c>
    </row>
    <row r="20" spans="1:7" ht="37.5" x14ac:dyDescent="0.35">
      <c r="A20" s="21" t="s">
        <v>49</v>
      </c>
      <c r="B20" s="21" t="s">
        <v>5</v>
      </c>
      <c r="C20" s="22" t="s">
        <v>6</v>
      </c>
      <c r="D20" s="4"/>
      <c r="E20" s="22" t="s">
        <v>7</v>
      </c>
      <c r="F20" s="22" t="s">
        <v>8</v>
      </c>
    </row>
    <row r="21" spans="1:7" x14ac:dyDescent="0.35">
      <c r="A21" s="23">
        <v>0</v>
      </c>
      <c r="B21" s="23">
        <f>$B$18</f>
        <v>0.1</v>
      </c>
      <c r="C21" s="23">
        <f ca="1">COUNTIFS($A$5:$J$14,"&gt;.00",$A$5:$J$14,"&lt;0.1")</f>
        <v>19</v>
      </c>
      <c r="D21" s="2">
        <f t="array" aca="1" ref="D21:D30" ca="1">FREQUENCY(A5:J14,B21:B30)</f>
        <v>19</v>
      </c>
      <c r="E21" s="23">
        <f>$B$16/$B$17</f>
        <v>10</v>
      </c>
      <c r="F21" s="23">
        <f ca="1">((E21-C21)^2)/E21</f>
        <v>8.1</v>
      </c>
    </row>
    <row r="22" spans="1:7" x14ac:dyDescent="0.35">
      <c r="A22" s="23">
        <f>B21</f>
        <v>0.1</v>
      </c>
      <c r="B22" s="23">
        <f>A22+$B$21</f>
        <v>0.2</v>
      </c>
      <c r="C22" s="23">
        <f ca="1">COUNTIFS($A$5:$J$14,"&gt;.1",$A$5:$J$14,"&lt;0.2")</f>
        <v>10</v>
      </c>
      <c r="D22" s="2">
        <f ca="1"/>
        <v>10</v>
      </c>
      <c r="E22" s="23">
        <f t="shared" ref="E22:E30" si="2">$B$16/$B$17</f>
        <v>10</v>
      </c>
      <c r="F22" s="23">
        <f ca="1">((E22-C22)^2)/E22</f>
        <v>0</v>
      </c>
    </row>
    <row r="23" spans="1:7" x14ac:dyDescent="0.35">
      <c r="A23" s="23">
        <f t="shared" ref="A23:A30" si="3">B22</f>
        <v>0.2</v>
      </c>
      <c r="B23" s="23">
        <f t="shared" ref="B23:B30" si="4">A23+$B$21</f>
        <v>0.30000000000000004</v>
      </c>
      <c r="C23" s="23">
        <f ca="1">COUNTIFS($A$5:$J$14,"&gt;.2",$A$5:$J$14,"&lt;0.3")</f>
        <v>8</v>
      </c>
      <c r="D23" s="2">
        <f ca="1"/>
        <v>8</v>
      </c>
      <c r="E23" s="23">
        <f t="shared" si="2"/>
        <v>10</v>
      </c>
      <c r="F23" s="23">
        <f t="shared" ref="F23:F29" ca="1" si="5">((E23-C23)^2)/E23</f>
        <v>0.4</v>
      </c>
      <c r="G23" t="s">
        <v>50</v>
      </c>
    </row>
    <row r="24" spans="1:7" x14ac:dyDescent="0.35">
      <c r="A24" s="23">
        <f t="shared" si="3"/>
        <v>0.30000000000000004</v>
      </c>
      <c r="B24" s="23">
        <f t="shared" si="4"/>
        <v>0.4</v>
      </c>
      <c r="C24" s="23">
        <f ca="1">COUNTIFS($A$5:$J$14,"&gt;.3",$A$5:$J$14,"&lt;0.4")</f>
        <v>7</v>
      </c>
      <c r="D24" s="2">
        <f ca="1"/>
        <v>7</v>
      </c>
      <c r="E24" s="23">
        <f t="shared" si="2"/>
        <v>10</v>
      </c>
      <c r="F24" s="23">
        <f t="shared" ca="1" si="5"/>
        <v>0.9</v>
      </c>
    </row>
    <row r="25" spans="1:7" x14ac:dyDescent="0.35">
      <c r="A25" s="23">
        <f t="shared" si="3"/>
        <v>0.4</v>
      </c>
      <c r="B25" s="23">
        <f t="shared" si="4"/>
        <v>0.5</v>
      </c>
      <c r="C25" s="23">
        <f ca="1">COUNTIFS($A$5:$J$14,"&gt;.4",$A$5:$J$14,"&lt;0.5")</f>
        <v>12</v>
      </c>
      <c r="D25" s="2">
        <f ca="1"/>
        <v>12</v>
      </c>
      <c r="E25" s="23">
        <f t="shared" si="2"/>
        <v>10</v>
      </c>
      <c r="F25" s="23">
        <f t="shared" ca="1" si="5"/>
        <v>0.4</v>
      </c>
    </row>
    <row r="26" spans="1:7" x14ac:dyDescent="0.35">
      <c r="A26" s="23">
        <f t="shared" si="3"/>
        <v>0.5</v>
      </c>
      <c r="B26" s="23">
        <f t="shared" si="4"/>
        <v>0.6</v>
      </c>
      <c r="C26" s="23">
        <f ca="1">COUNTIFS($A$5:$J$14,"&gt;.5",$A$5:$J$14,"&lt;0.6")</f>
        <v>9</v>
      </c>
      <c r="D26" s="2">
        <f ca="1"/>
        <v>9</v>
      </c>
      <c r="E26" s="23">
        <f t="shared" si="2"/>
        <v>10</v>
      </c>
      <c r="F26" s="23">
        <f t="shared" ca="1" si="5"/>
        <v>0.1</v>
      </c>
    </row>
    <row r="27" spans="1:7" x14ac:dyDescent="0.35">
      <c r="A27" s="23">
        <f t="shared" si="3"/>
        <v>0.6</v>
      </c>
      <c r="B27" s="23">
        <f t="shared" si="4"/>
        <v>0.7</v>
      </c>
      <c r="C27" s="23">
        <f ca="1">COUNTIFS($A$5:$J$14,"&gt;.6",$A$5:$J$14,"&lt;0.7")</f>
        <v>11</v>
      </c>
      <c r="D27" s="2">
        <f ca="1"/>
        <v>11</v>
      </c>
      <c r="E27" s="23">
        <f t="shared" si="2"/>
        <v>10</v>
      </c>
      <c r="F27" s="23">
        <f t="shared" ca="1" si="5"/>
        <v>0.1</v>
      </c>
    </row>
    <row r="28" spans="1:7" x14ac:dyDescent="0.35">
      <c r="A28" s="23">
        <f t="shared" si="3"/>
        <v>0.7</v>
      </c>
      <c r="B28" s="23">
        <f t="shared" si="4"/>
        <v>0.79999999999999993</v>
      </c>
      <c r="C28" s="23">
        <f ca="1">COUNTIFS($A$5:$J$14,"&gt;.7",$A$5:$J$14,"&lt;0.8")</f>
        <v>8</v>
      </c>
      <c r="D28" s="2">
        <f ca="1"/>
        <v>8</v>
      </c>
      <c r="E28" s="23">
        <f t="shared" si="2"/>
        <v>10</v>
      </c>
      <c r="F28" s="23">
        <f t="shared" ca="1" si="5"/>
        <v>0.4</v>
      </c>
    </row>
    <row r="29" spans="1:7" x14ac:dyDescent="0.35">
      <c r="A29" s="23">
        <f t="shared" si="3"/>
        <v>0.79999999999999993</v>
      </c>
      <c r="B29" s="23">
        <f t="shared" si="4"/>
        <v>0.89999999999999991</v>
      </c>
      <c r="C29" s="23">
        <f ca="1">COUNTIFS($A$5:$J$14,"&gt;.8",$A$5:$J$14,"&lt;0.9")</f>
        <v>12</v>
      </c>
      <c r="D29" s="2">
        <f ca="1"/>
        <v>12</v>
      </c>
      <c r="E29" s="23">
        <f t="shared" si="2"/>
        <v>10</v>
      </c>
      <c r="F29" s="23">
        <f t="shared" ca="1" si="5"/>
        <v>0.4</v>
      </c>
    </row>
    <row r="30" spans="1:7" x14ac:dyDescent="0.35">
      <c r="A30" s="23">
        <f t="shared" si="3"/>
        <v>0.89999999999999991</v>
      </c>
      <c r="B30" s="23">
        <f t="shared" si="4"/>
        <v>0.99999999999999989</v>
      </c>
      <c r="C30" s="23">
        <f ca="1">COUNTIFS($A$5:$J$14,"&gt;.9",$A$5:$J$14,"&lt;1")</f>
        <v>4</v>
      </c>
      <c r="D30" s="2">
        <f ca="1"/>
        <v>4</v>
      </c>
      <c r="E30" s="23">
        <f t="shared" si="2"/>
        <v>10</v>
      </c>
      <c r="F30" s="23">
        <f ca="1">((E30-C30)^2)/E30</f>
        <v>3.6</v>
      </c>
    </row>
    <row r="31" spans="1:7" x14ac:dyDescent="0.35">
      <c r="E31" t="s">
        <v>9</v>
      </c>
      <c r="F31" s="24">
        <f ca="1">SUM(F21:F30)</f>
        <v>14.4</v>
      </c>
    </row>
    <row r="32" spans="1:7" x14ac:dyDescent="0.35">
      <c r="E32" t="s">
        <v>10</v>
      </c>
      <c r="F32">
        <f>CHIINV(0.05,9)</f>
        <v>16.918977604620451</v>
      </c>
    </row>
    <row r="35" spans="9:9" x14ac:dyDescent="0.35">
      <c r="I35" t="s">
        <v>50</v>
      </c>
    </row>
  </sheetData>
  <mergeCells count="1">
    <mergeCell ref="A3:G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5C6F7-BC37-40AF-9973-FA403460071A}">
  <sheetPr codeName="Hoja2"/>
  <dimension ref="A1:L27"/>
  <sheetViews>
    <sheetView topLeftCell="A7" workbookViewId="0">
      <selection activeCell="C25" sqref="C25"/>
    </sheetView>
  </sheetViews>
  <sheetFormatPr baseColWidth="10" defaultRowHeight="14.5" x14ac:dyDescent="0.35"/>
  <cols>
    <col min="5" max="5" width="12.54296875" customWidth="1"/>
    <col min="6" max="6" width="10.453125" customWidth="1"/>
  </cols>
  <sheetData>
    <row r="1" spans="2:12" s="1" customFormat="1" ht="15" x14ac:dyDescent="0.35">
      <c r="B1" s="18" t="s">
        <v>11</v>
      </c>
    </row>
    <row r="2" spans="2:12" s="1" customFormat="1" ht="14" x14ac:dyDescent="0.35"/>
    <row r="3" spans="2:12" x14ac:dyDescent="0.35">
      <c r="B3" s="5" t="s">
        <v>12</v>
      </c>
    </row>
    <row r="4" spans="2:12" x14ac:dyDescent="0.35">
      <c r="B4" s="5">
        <v>0.97</v>
      </c>
      <c r="E4" s="5">
        <v>0.03</v>
      </c>
      <c r="F4" s="5"/>
    </row>
    <row r="5" spans="2:12" x14ac:dyDescent="0.35">
      <c r="B5" s="5">
        <v>0.11</v>
      </c>
      <c r="E5" s="5">
        <v>0.11</v>
      </c>
      <c r="F5" s="5"/>
    </row>
    <row r="6" spans="2:12" x14ac:dyDescent="0.35">
      <c r="B6" s="5">
        <v>0.65</v>
      </c>
      <c r="E6" s="5">
        <v>0.13</v>
      </c>
      <c r="F6" s="5"/>
    </row>
    <row r="7" spans="2:12" x14ac:dyDescent="0.35">
      <c r="B7" s="5">
        <v>0.26</v>
      </c>
      <c r="E7" s="5">
        <v>0.21</v>
      </c>
      <c r="F7" s="5" t="s">
        <v>50</v>
      </c>
    </row>
    <row r="8" spans="2:12" x14ac:dyDescent="0.35">
      <c r="B8" s="5">
        <v>0.98</v>
      </c>
      <c r="E8" s="5">
        <v>0.26</v>
      </c>
      <c r="F8" s="5"/>
    </row>
    <row r="9" spans="2:12" x14ac:dyDescent="0.35">
      <c r="B9" s="5">
        <v>0.03</v>
      </c>
      <c r="E9" s="5">
        <v>0.65</v>
      </c>
      <c r="F9" s="5"/>
    </row>
    <row r="10" spans="2:12" x14ac:dyDescent="0.35">
      <c r="B10" s="5">
        <v>0.13</v>
      </c>
      <c r="E10" s="5">
        <v>0.69</v>
      </c>
      <c r="F10" s="5"/>
      <c r="H10" t="s">
        <v>50</v>
      </c>
    </row>
    <row r="11" spans="2:12" x14ac:dyDescent="0.35">
      <c r="B11" s="5">
        <v>0.89</v>
      </c>
      <c r="E11" s="5">
        <v>0.89</v>
      </c>
      <c r="F11" s="5"/>
    </row>
    <row r="12" spans="2:12" x14ac:dyDescent="0.35">
      <c r="B12" s="5">
        <v>0.21</v>
      </c>
      <c r="E12" s="5">
        <v>0.97</v>
      </c>
      <c r="F12" s="5"/>
    </row>
    <row r="13" spans="2:12" x14ac:dyDescent="0.35">
      <c r="B13" s="5">
        <v>0.69</v>
      </c>
      <c r="E13" s="5">
        <v>0.98</v>
      </c>
      <c r="F13" s="5"/>
    </row>
    <row r="16" spans="2:12" ht="24.75" customHeight="1" x14ac:dyDescent="0.35">
      <c r="B16" s="6" t="s">
        <v>13</v>
      </c>
      <c r="C16" s="7">
        <v>1</v>
      </c>
      <c r="D16" s="7">
        <v>2</v>
      </c>
      <c r="E16" s="7">
        <v>3</v>
      </c>
      <c r="F16" s="7">
        <v>4</v>
      </c>
      <c r="G16" s="7">
        <v>5</v>
      </c>
      <c r="H16" s="7">
        <v>6</v>
      </c>
      <c r="I16" s="7">
        <v>7</v>
      </c>
      <c r="J16" s="7">
        <v>8</v>
      </c>
      <c r="K16" s="7">
        <v>9</v>
      </c>
      <c r="L16" s="7">
        <v>10</v>
      </c>
    </row>
    <row r="17" spans="1:12" ht="24.75" customHeight="1" x14ac:dyDescent="0.35">
      <c r="A17">
        <v>10</v>
      </c>
      <c r="B17" s="6" t="s">
        <v>14</v>
      </c>
      <c r="C17" s="8">
        <v>0.1</v>
      </c>
      <c r="D17" s="8">
        <v>0.2</v>
      </c>
      <c r="E17" s="8">
        <v>0.3</v>
      </c>
      <c r="F17" s="8">
        <v>0.4</v>
      </c>
      <c r="G17" s="8">
        <v>0.5</v>
      </c>
      <c r="H17" s="8">
        <v>0.6</v>
      </c>
      <c r="I17" s="8">
        <v>0.7</v>
      </c>
      <c r="J17" s="8">
        <v>0.8</v>
      </c>
      <c r="K17" s="8">
        <v>0.9</v>
      </c>
      <c r="L17" s="8">
        <v>1</v>
      </c>
    </row>
    <row r="18" spans="1:12" ht="24.75" customHeight="1" x14ac:dyDescent="0.35">
      <c r="B18" s="6" t="s">
        <v>15</v>
      </c>
      <c r="C18" s="8">
        <f>E4</f>
        <v>0.03</v>
      </c>
      <c r="D18" s="8">
        <f>E5</f>
        <v>0.11</v>
      </c>
      <c r="E18" s="8">
        <f>E6</f>
        <v>0.13</v>
      </c>
      <c r="F18" s="8">
        <f>E7</f>
        <v>0.21</v>
      </c>
      <c r="G18" s="8">
        <f>E8</f>
        <v>0.26</v>
      </c>
      <c r="H18" s="8">
        <f>E9</f>
        <v>0.65</v>
      </c>
      <c r="I18" s="8">
        <f>E10</f>
        <v>0.69</v>
      </c>
      <c r="J18" s="8">
        <f>E11</f>
        <v>0.89</v>
      </c>
      <c r="K18" s="8">
        <f>E12</f>
        <v>0.97</v>
      </c>
      <c r="L18" s="8">
        <f>E13</f>
        <v>0.98</v>
      </c>
    </row>
    <row r="19" spans="1:12" ht="24.75" customHeight="1" x14ac:dyDescent="0.35">
      <c r="B19" s="6" t="s">
        <v>16</v>
      </c>
      <c r="C19" s="8">
        <f>(C16-1)/$A$17</f>
        <v>0</v>
      </c>
      <c r="D19" s="8">
        <f>(D16-1)/$A$17</f>
        <v>0.1</v>
      </c>
      <c r="E19" s="8">
        <f>(E16-1)/$A$17</f>
        <v>0.2</v>
      </c>
      <c r="F19" s="8">
        <f>(F16-1)/$A$17</f>
        <v>0.3</v>
      </c>
      <c r="G19" s="8">
        <f>(G16-1)/$A$17</f>
        <v>0.4</v>
      </c>
      <c r="H19" s="8">
        <f t="shared" ref="H19:L19" si="0">(H16-1)/$A$17</f>
        <v>0.5</v>
      </c>
      <c r="I19" s="8">
        <f t="shared" si="0"/>
        <v>0.6</v>
      </c>
      <c r="J19" s="8">
        <f t="shared" si="0"/>
        <v>0.7</v>
      </c>
      <c r="K19" s="8">
        <f t="shared" si="0"/>
        <v>0.8</v>
      </c>
      <c r="L19" s="8">
        <f t="shared" si="0"/>
        <v>0.9</v>
      </c>
    </row>
    <row r="20" spans="1:12" s="5" customFormat="1" ht="24.75" customHeight="1" x14ac:dyDescent="0.25">
      <c r="A20" s="9" t="s">
        <v>17</v>
      </c>
      <c r="B20" s="6" t="s">
        <v>18</v>
      </c>
      <c r="C20" s="8">
        <f>C17-C18</f>
        <v>7.0000000000000007E-2</v>
      </c>
      <c r="D20" s="8">
        <f t="shared" ref="D20:L20" si="1">D17-D18</f>
        <v>9.0000000000000011E-2</v>
      </c>
      <c r="E20" s="8">
        <f t="shared" si="1"/>
        <v>0.16999999999999998</v>
      </c>
      <c r="F20" s="8">
        <f t="shared" si="1"/>
        <v>0.19000000000000003</v>
      </c>
      <c r="G20" s="26">
        <f t="shared" si="1"/>
        <v>0.24</v>
      </c>
      <c r="H20" s="8">
        <f t="shared" si="1"/>
        <v>-5.0000000000000044E-2</v>
      </c>
      <c r="I20" s="8">
        <f t="shared" si="1"/>
        <v>1.0000000000000009E-2</v>
      </c>
      <c r="J20" s="8">
        <f t="shared" si="1"/>
        <v>-8.9999999999999969E-2</v>
      </c>
      <c r="K20" s="8">
        <f t="shared" si="1"/>
        <v>-6.9999999999999951E-2</v>
      </c>
      <c r="L20" s="8">
        <f t="shared" si="1"/>
        <v>2.0000000000000018E-2</v>
      </c>
    </row>
    <row r="21" spans="1:12" s="5" customFormat="1" ht="24.75" customHeight="1" x14ac:dyDescent="0.25">
      <c r="A21" s="9" t="s">
        <v>19</v>
      </c>
      <c r="B21" s="6" t="s">
        <v>20</v>
      </c>
      <c r="C21" s="8">
        <f>C18-(C16-1)/$A$17</f>
        <v>0.03</v>
      </c>
      <c r="D21" s="8">
        <f t="shared" ref="D21:L21" si="2">D18-(D16-1)/$A$17</f>
        <v>9.999999999999995E-3</v>
      </c>
      <c r="E21" s="8">
        <f t="shared" si="2"/>
        <v>-7.0000000000000007E-2</v>
      </c>
      <c r="F21" s="8">
        <f t="shared" si="2"/>
        <v>-0.09</v>
      </c>
      <c r="G21" s="8">
        <f t="shared" si="2"/>
        <v>-0.14000000000000001</v>
      </c>
      <c r="H21" s="8">
        <f t="shared" si="2"/>
        <v>0.15000000000000002</v>
      </c>
      <c r="I21" s="8">
        <f t="shared" si="2"/>
        <v>8.9999999999999969E-2</v>
      </c>
      <c r="J21" s="26">
        <f t="shared" si="2"/>
        <v>0.19000000000000006</v>
      </c>
      <c r="K21" s="8">
        <f t="shared" si="2"/>
        <v>0.16999999999999993</v>
      </c>
      <c r="L21" s="8">
        <f t="shared" si="2"/>
        <v>7.999999999999996E-2</v>
      </c>
    </row>
    <row r="22" spans="1:12" s="5" customFormat="1" ht="14" x14ac:dyDescent="0.25">
      <c r="B22" s="10" t="s">
        <v>22</v>
      </c>
      <c r="C22" s="5">
        <v>0.24</v>
      </c>
    </row>
    <row r="23" spans="1:12" s="5" customFormat="1" ht="14" x14ac:dyDescent="0.25">
      <c r="B23" s="10" t="s">
        <v>23</v>
      </c>
      <c r="C23" s="5">
        <v>0.19</v>
      </c>
    </row>
    <row r="24" spans="1:12" s="5" customFormat="1" ht="14" x14ac:dyDescent="0.25">
      <c r="B24" s="10" t="s">
        <v>24</v>
      </c>
      <c r="C24" s="5">
        <v>0.24</v>
      </c>
    </row>
    <row r="25" spans="1:12" s="5" customFormat="1" ht="14" x14ac:dyDescent="0.25">
      <c r="B25" s="10" t="s">
        <v>21</v>
      </c>
      <c r="C25" s="5">
        <v>0.36799999999999999</v>
      </c>
    </row>
    <row r="26" spans="1:12" s="5" customFormat="1" ht="13.5" x14ac:dyDescent="0.25"/>
    <row r="27" spans="1:12" x14ac:dyDescent="0.35">
      <c r="B27" s="5" t="s">
        <v>51</v>
      </c>
    </row>
  </sheetData>
  <sortState xmlns:xlrd2="http://schemas.microsoft.com/office/spreadsheetml/2017/richdata2" ref="E4:F13">
    <sortCondition ref="E4:E13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356B-4737-4FEB-8246-F17D8F34BA0C}">
  <sheetPr codeName="Hoja3"/>
  <dimension ref="A1:M22"/>
  <sheetViews>
    <sheetView workbookViewId="0">
      <selection activeCell="M15" sqref="M15"/>
    </sheetView>
  </sheetViews>
  <sheetFormatPr baseColWidth="10" defaultColWidth="11.453125" defaultRowHeight="13.5" x14ac:dyDescent="0.25"/>
  <cols>
    <col min="1" max="12" width="6.7265625" style="5" customWidth="1"/>
    <col min="13" max="16384" width="11.453125" style="5"/>
  </cols>
  <sheetData>
    <row r="1" spans="1:13" s="11" customFormat="1" ht="15" x14ac:dyDescent="0.3">
      <c r="A1" s="19" t="s">
        <v>25</v>
      </c>
    </row>
    <row r="3" spans="1:13" x14ac:dyDescent="0.25">
      <c r="A3" s="5" t="s">
        <v>52</v>
      </c>
    </row>
    <row r="5" spans="1:13" x14ac:dyDescent="0.25">
      <c r="A5" s="8">
        <v>6.6</v>
      </c>
      <c r="B5" s="8">
        <v>6.8</v>
      </c>
      <c r="C5" s="8">
        <v>4.4000000000000004</v>
      </c>
      <c r="D5" s="8">
        <v>7.3</v>
      </c>
      <c r="E5" s="8">
        <v>8.5</v>
      </c>
      <c r="F5" s="8">
        <v>4.5</v>
      </c>
      <c r="G5" s="8">
        <v>6.7</v>
      </c>
      <c r="H5" s="8">
        <v>6</v>
      </c>
      <c r="I5" s="8">
        <v>3.4</v>
      </c>
      <c r="J5" s="8">
        <v>9.1</v>
      </c>
      <c r="K5" s="8">
        <v>5.3</v>
      </c>
      <c r="L5" s="8">
        <v>4.8</v>
      </c>
    </row>
    <row r="6" spans="1:13" x14ac:dyDescent="0.25">
      <c r="A6" s="25" t="s">
        <v>53</v>
      </c>
      <c r="B6" s="25" t="s">
        <v>53</v>
      </c>
      <c r="C6" s="25" t="s">
        <v>54</v>
      </c>
      <c r="D6" s="25" t="s">
        <v>53</v>
      </c>
      <c r="E6" s="25" t="s">
        <v>53</v>
      </c>
      <c r="F6" s="25" t="s">
        <v>54</v>
      </c>
      <c r="G6" s="25" t="s">
        <v>53</v>
      </c>
      <c r="H6" s="25" t="s">
        <v>54</v>
      </c>
      <c r="I6" s="25" t="s">
        <v>54</v>
      </c>
      <c r="J6" s="25" t="s">
        <v>53</v>
      </c>
      <c r="K6" s="25" t="s">
        <v>54</v>
      </c>
      <c r="L6" s="25" t="s">
        <v>54</v>
      </c>
      <c r="M6" s="5" t="s">
        <v>55</v>
      </c>
    </row>
    <row r="7" spans="1:13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1:13" x14ac:dyDescent="0.25">
      <c r="B8" s="5">
        <v>2</v>
      </c>
      <c r="C8" s="5">
        <v>1</v>
      </c>
      <c r="D8" s="5">
        <v>2</v>
      </c>
      <c r="F8" s="5">
        <v>1</v>
      </c>
      <c r="G8" s="5">
        <v>1</v>
      </c>
      <c r="H8" s="5">
        <v>2</v>
      </c>
      <c r="J8" s="5">
        <v>1</v>
      </c>
      <c r="L8" s="5">
        <v>2</v>
      </c>
    </row>
    <row r="10" spans="1:13" x14ac:dyDescent="0.25">
      <c r="A10" s="5" t="s">
        <v>26</v>
      </c>
    </row>
    <row r="14" spans="1:13" x14ac:dyDescent="0.25">
      <c r="B14" s="5" t="s">
        <v>27</v>
      </c>
      <c r="E14" s="5">
        <f>MEDIAN(A5:L5)</f>
        <v>6.3</v>
      </c>
    </row>
    <row r="15" spans="1:13" x14ac:dyDescent="0.25">
      <c r="B15" s="5" t="s">
        <v>28</v>
      </c>
      <c r="E15" s="5">
        <v>8</v>
      </c>
      <c r="F15" s="5" t="s">
        <v>63</v>
      </c>
    </row>
    <row r="16" spans="1:13" x14ac:dyDescent="0.25">
      <c r="B16" s="5" t="s">
        <v>29</v>
      </c>
    </row>
    <row r="17" spans="2:7" x14ac:dyDescent="0.25">
      <c r="B17" s="5" t="s">
        <v>56</v>
      </c>
      <c r="G17" s="5">
        <v>6</v>
      </c>
    </row>
    <row r="18" spans="2:7" x14ac:dyDescent="0.25">
      <c r="B18" s="5" t="s">
        <v>57</v>
      </c>
      <c r="G18" s="5">
        <v>6</v>
      </c>
    </row>
    <row r="20" spans="2:7" x14ac:dyDescent="0.25">
      <c r="B20" s="5" t="s">
        <v>58</v>
      </c>
      <c r="E20" s="5" t="s">
        <v>60</v>
      </c>
    </row>
    <row r="21" spans="2:7" x14ac:dyDescent="0.25">
      <c r="B21" s="5" t="s">
        <v>59</v>
      </c>
      <c r="E21" s="5" t="s">
        <v>61</v>
      </c>
    </row>
    <row r="22" spans="2:7" x14ac:dyDescent="0.25">
      <c r="E22" s="5" t="s">
        <v>62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E3B3-6EAE-4739-99C9-9D8641A41E33}">
  <sheetPr codeName="Hoja4"/>
  <dimension ref="A1:N36"/>
  <sheetViews>
    <sheetView zoomScale="74" workbookViewId="0">
      <selection activeCell="C18" sqref="C18:G18"/>
    </sheetView>
  </sheetViews>
  <sheetFormatPr baseColWidth="10" defaultColWidth="11.453125" defaultRowHeight="13.5" x14ac:dyDescent="0.35"/>
  <cols>
    <col min="1" max="1" width="12.7265625" style="2" customWidth="1"/>
    <col min="2" max="7" width="6.54296875" style="2" customWidth="1"/>
    <col min="8" max="8" width="9.26953125" style="2" customWidth="1"/>
    <col min="9" max="11" width="6.54296875" style="2" customWidth="1"/>
    <col min="12" max="16384" width="11.453125" style="2"/>
  </cols>
  <sheetData>
    <row r="1" spans="1:14" s="1" customFormat="1" ht="17.25" customHeight="1" x14ac:dyDescent="0.35">
      <c r="A1" s="18" t="s">
        <v>30</v>
      </c>
    </row>
    <row r="3" spans="1:14" x14ac:dyDescent="0.35">
      <c r="A3" s="2" t="s">
        <v>64</v>
      </c>
    </row>
    <row r="5" spans="1:14" ht="19.5" customHeight="1" x14ac:dyDescent="0.35">
      <c r="A5" s="12" t="s">
        <v>31</v>
      </c>
      <c r="B5" s="2">
        <v>0.76</v>
      </c>
      <c r="C5" s="2">
        <v>0.62</v>
      </c>
      <c r="D5" s="2">
        <v>0.05</v>
      </c>
      <c r="E5" s="2">
        <v>0.49</v>
      </c>
      <c r="F5" s="2">
        <v>0.59</v>
      </c>
      <c r="G5" s="2">
        <v>0.42</v>
      </c>
      <c r="H5" s="2">
        <v>0.64</v>
      </c>
      <c r="I5" s="2">
        <v>0.06</v>
      </c>
      <c r="J5" s="2">
        <v>0.08</v>
      </c>
      <c r="K5" s="2">
        <v>0.67</v>
      </c>
    </row>
    <row r="6" spans="1:14" ht="19.5" customHeight="1" x14ac:dyDescent="0.35">
      <c r="A6" s="13" t="s">
        <v>32</v>
      </c>
      <c r="B6" s="2">
        <v>0.6</v>
      </c>
      <c r="C6" s="2">
        <v>0.8</v>
      </c>
    </row>
    <row r="7" spans="1:14" ht="19.5" customHeight="1" x14ac:dyDescent="0.35">
      <c r="A7" s="12" t="s">
        <v>33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</row>
    <row r="8" spans="1:14" ht="19.5" customHeight="1" x14ac:dyDescent="0.35">
      <c r="A8" s="12" t="s">
        <v>65</v>
      </c>
      <c r="C8" s="2">
        <v>0</v>
      </c>
      <c r="H8" s="2">
        <v>4</v>
      </c>
      <c r="K8" s="2">
        <v>2</v>
      </c>
    </row>
    <row r="9" spans="1:14" ht="19.5" customHeight="1" x14ac:dyDescent="0.35"/>
    <row r="10" spans="1:14" x14ac:dyDescent="0.35">
      <c r="A10" s="2" t="s">
        <v>34</v>
      </c>
    </row>
    <row r="11" spans="1:14" ht="18" customHeight="1" x14ac:dyDescent="0.35">
      <c r="A11" s="14" t="s">
        <v>35</v>
      </c>
    </row>
    <row r="12" spans="1:14" ht="18" customHeight="1" x14ac:dyDescent="0.35">
      <c r="A12" s="14" t="s">
        <v>36</v>
      </c>
    </row>
    <row r="13" spans="1:14" ht="18" customHeight="1" x14ac:dyDescent="0.35">
      <c r="A13" s="14" t="s">
        <v>37</v>
      </c>
    </row>
    <row r="14" spans="1:14" ht="14" x14ac:dyDescent="0.35">
      <c r="M14" s="15"/>
      <c r="N14" s="15"/>
    </row>
    <row r="17" spans="1:13" s="15" customFormat="1" ht="31.5" customHeight="1" x14ac:dyDescent="0.35">
      <c r="A17" s="15" t="s">
        <v>38</v>
      </c>
      <c r="B17" s="15" t="s">
        <v>39</v>
      </c>
      <c r="C17" s="33" t="s">
        <v>48</v>
      </c>
      <c r="D17" s="33"/>
      <c r="E17" s="33"/>
      <c r="F17" s="33"/>
      <c r="G17" s="33"/>
      <c r="H17" s="15" t="s">
        <v>40</v>
      </c>
    </row>
    <row r="18" spans="1:13" x14ac:dyDescent="0.35">
      <c r="A18" s="8">
        <v>0</v>
      </c>
      <c r="B18" s="16">
        <v>1</v>
      </c>
      <c r="C18" s="30" t="s">
        <v>67</v>
      </c>
      <c r="D18" s="30"/>
      <c r="E18" s="30"/>
      <c r="F18" s="30"/>
      <c r="G18" s="30"/>
      <c r="H18" s="16">
        <f>$M$18*($M$19-$M$20)*(1-$M$22)^0</f>
        <v>0.6000000000000002</v>
      </c>
      <c r="L18" s="2" t="s">
        <v>66</v>
      </c>
      <c r="M18" s="2">
        <v>3</v>
      </c>
    </row>
    <row r="19" spans="1:13" x14ac:dyDescent="0.35">
      <c r="A19" s="8">
        <v>1</v>
      </c>
      <c r="B19" s="16">
        <v>0</v>
      </c>
      <c r="C19" s="30" t="s">
        <v>68</v>
      </c>
      <c r="D19" s="30"/>
      <c r="E19" s="30"/>
      <c r="F19" s="30"/>
      <c r="G19" s="30"/>
      <c r="H19" s="16">
        <f>$M$18*($M$19-$M$20)*(1-$M$22)^1</f>
        <v>0.4800000000000002</v>
      </c>
      <c r="L19" s="2" t="s">
        <v>73</v>
      </c>
      <c r="M19" s="2">
        <v>0.8</v>
      </c>
    </row>
    <row r="20" spans="1:13" x14ac:dyDescent="0.35">
      <c r="A20" s="8">
        <v>2</v>
      </c>
      <c r="B20" s="16">
        <v>1</v>
      </c>
      <c r="C20" s="30" t="s">
        <v>69</v>
      </c>
      <c r="D20" s="30"/>
      <c r="E20" s="30"/>
      <c r="F20" s="30"/>
      <c r="G20" s="30"/>
      <c r="H20" s="16">
        <f>$M$18*($M$19-$M$20)*(1-$M$22)^2</f>
        <v>0.38400000000000023</v>
      </c>
      <c r="L20" s="2" t="s">
        <v>74</v>
      </c>
      <c r="M20" s="2">
        <v>0.6</v>
      </c>
    </row>
    <row r="21" spans="1:13" x14ac:dyDescent="0.35">
      <c r="A21" s="8">
        <v>3</v>
      </c>
      <c r="B21" s="16">
        <v>0</v>
      </c>
      <c r="C21" s="30" t="s">
        <v>70</v>
      </c>
      <c r="D21" s="30"/>
      <c r="E21" s="30"/>
      <c r="F21" s="30"/>
      <c r="G21" s="30"/>
      <c r="H21" s="16">
        <f>$M$18*($M$19-$M$20)*(1-$M$22)^3</f>
        <v>0.3072000000000002</v>
      </c>
    </row>
    <row r="22" spans="1:13" x14ac:dyDescent="0.35">
      <c r="A22" s="8">
        <v>4</v>
      </c>
      <c r="B22" s="16">
        <v>1</v>
      </c>
      <c r="C22" s="30" t="s">
        <v>71</v>
      </c>
      <c r="D22" s="30"/>
      <c r="E22" s="30"/>
      <c r="F22" s="30"/>
      <c r="G22" s="30"/>
      <c r="H22" s="16">
        <f>$M$18*($M$19-$M$20)*(1-$M$22)^4</f>
        <v>0.2457600000000002</v>
      </c>
      <c r="L22" s="2" t="s">
        <v>75</v>
      </c>
      <c r="M22" s="2">
        <v>0.2</v>
      </c>
    </row>
    <row r="23" spans="1:13" x14ac:dyDescent="0.35">
      <c r="A23" s="8" t="s">
        <v>41</v>
      </c>
      <c r="B23" s="16">
        <v>0</v>
      </c>
      <c r="C23" s="30" t="s">
        <v>72</v>
      </c>
      <c r="D23" s="30"/>
      <c r="E23" s="30"/>
      <c r="F23" s="30"/>
      <c r="G23" s="30"/>
      <c r="H23" s="16">
        <f>$M$18*($M$19-$M$20)*(1-$M$22)^5</f>
        <v>0.19660800000000017</v>
      </c>
    </row>
    <row r="24" spans="1:13" x14ac:dyDescent="0.35">
      <c r="A24" s="2" t="s">
        <v>42</v>
      </c>
      <c r="B24" s="2">
        <f>SUM(B18:B23)</f>
        <v>3</v>
      </c>
      <c r="C24" s="31" t="s">
        <v>47</v>
      </c>
      <c r="D24" s="31"/>
      <c r="E24" s="31"/>
      <c r="F24" s="31"/>
      <c r="G24" s="31"/>
      <c r="H24" s="2">
        <f>SUM(H18:H23)</f>
        <v>2.2135680000000013</v>
      </c>
    </row>
    <row r="26" spans="1:13" ht="14.5" customHeight="1" x14ac:dyDescent="0.35">
      <c r="F26" s="32" t="s">
        <v>79</v>
      </c>
      <c r="G26" s="32"/>
      <c r="H26" s="2">
        <f>CHIINV(0.05,9)</f>
        <v>16.918977604620451</v>
      </c>
    </row>
    <row r="28" spans="1:13" x14ac:dyDescent="0.35">
      <c r="H28" s="32" t="s">
        <v>43</v>
      </c>
      <c r="I28" s="32"/>
    </row>
    <row r="29" spans="1:13" x14ac:dyDescent="0.35">
      <c r="H29" s="2" t="s">
        <v>76</v>
      </c>
    </row>
    <row r="31" spans="1:13" x14ac:dyDescent="0.35">
      <c r="H31" s="2" t="s">
        <v>77</v>
      </c>
    </row>
    <row r="32" spans="1:13" x14ac:dyDescent="0.35">
      <c r="H32" s="2" t="s">
        <v>78</v>
      </c>
    </row>
    <row r="35" spans="1:13" x14ac:dyDescent="0.35">
      <c r="A35" s="2" t="s">
        <v>80</v>
      </c>
      <c r="B35" s="2" t="s">
        <v>81</v>
      </c>
    </row>
    <row r="36" spans="1:13" x14ac:dyDescent="0.35">
      <c r="M36" s="2" t="s">
        <v>50</v>
      </c>
    </row>
  </sheetData>
  <mergeCells count="10">
    <mergeCell ref="C23:G23"/>
    <mergeCell ref="C24:G24"/>
    <mergeCell ref="H28:I28"/>
    <mergeCell ref="C17:G17"/>
    <mergeCell ref="C18:G18"/>
    <mergeCell ref="C19:G19"/>
    <mergeCell ref="C20:G20"/>
    <mergeCell ref="C21:G21"/>
    <mergeCell ref="C22:G22"/>
    <mergeCell ref="F26:G26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3967-62CC-4581-9F3E-640C03CEF302}">
  <sheetPr codeName="Hoja5"/>
  <dimension ref="A1:J56"/>
  <sheetViews>
    <sheetView zoomScale="91" workbookViewId="0">
      <selection activeCell="L36" sqref="L36"/>
    </sheetView>
  </sheetViews>
  <sheetFormatPr baseColWidth="10" defaultColWidth="11.453125" defaultRowHeight="13.5" x14ac:dyDescent="0.25"/>
  <cols>
    <col min="1" max="6" width="11.453125" style="5"/>
    <col min="7" max="7" width="13.36328125" style="5" bestFit="1" customWidth="1"/>
    <col min="8" max="8" width="11.453125" style="5"/>
    <col min="9" max="9" width="14.1796875" style="5" customWidth="1"/>
    <col min="10" max="16384" width="11.453125" style="5"/>
  </cols>
  <sheetData>
    <row r="1" spans="1:5" s="1" customFormat="1" ht="17.25" customHeight="1" x14ac:dyDescent="0.35">
      <c r="A1" s="18" t="s">
        <v>44</v>
      </c>
    </row>
    <row r="3" spans="1:5" x14ac:dyDescent="0.25">
      <c r="A3" s="5" t="s">
        <v>45</v>
      </c>
    </row>
    <row r="5" spans="1:5" x14ac:dyDescent="0.25">
      <c r="A5" s="5">
        <v>0.872</v>
      </c>
      <c r="B5" s="5">
        <v>0.95299999999999996</v>
      </c>
      <c r="C5" s="5">
        <v>0.34300000000000003</v>
      </c>
      <c r="D5" s="5">
        <v>5.8000000000000003E-2</v>
      </c>
      <c r="E5" s="5">
        <v>0.38400000000000001</v>
      </c>
    </row>
    <row r="6" spans="1:5" x14ac:dyDescent="0.25">
      <c r="A6" s="5">
        <v>0.219</v>
      </c>
      <c r="B6" s="5">
        <v>4.1000000000000002E-2</v>
      </c>
      <c r="C6" s="5">
        <v>3.5999999999999997E-2</v>
      </c>
      <c r="D6" s="5">
        <v>0.21299999999999999</v>
      </c>
      <c r="E6" s="5">
        <v>0.94599999999999995</v>
      </c>
    </row>
    <row r="7" spans="1:5" x14ac:dyDescent="0.25">
      <c r="A7" s="5">
        <v>0.56999999999999995</v>
      </c>
      <c r="B7" s="5">
        <v>0.84199999999999997</v>
      </c>
      <c r="C7" s="5">
        <v>0.70599999999999996</v>
      </c>
      <c r="D7" s="5">
        <v>0.80900000000000005</v>
      </c>
      <c r="E7" s="5">
        <v>0.3</v>
      </c>
    </row>
    <row r="8" spans="1:5" x14ac:dyDescent="0.25">
      <c r="A8" s="5">
        <v>0.61799999999999999</v>
      </c>
      <c r="B8" s="5">
        <v>0.51200000000000001</v>
      </c>
      <c r="C8" s="5">
        <v>0.46200000000000002</v>
      </c>
      <c r="D8" s="5">
        <v>5.0000000000000001E-3</v>
      </c>
      <c r="E8" s="5">
        <v>0.20300000000000001</v>
      </c>
    </row>
    <row r="9" spans="1:5" x14ac:dyDescent="0.25">
      <c r="A9" s="5">
        <v>0.29099999999999998</v>
      </c>
      <c r="B9" s="5">
        <v>0.151</v>
      </c>
      <c r="C9" s="5">
        <v>0.59599999999999997</v>
      </c>
      <c r="D9" s="5">
        <v>0.443</v>
      </c>
      <c r="E9" s="5">
        <v>0.86799999999999999</v>
      </c>
    </row>
    <row r="10" spans="1:5" x14ac:dyDescent="0.25">
      <c r="A10" s="5">
        <v>0.91300000000000003</v>
      </c>
      <c r="B10" s="5">
        <v>0.51100000000000001</v>
      </c>
      <c r="C10" s="5">
        <v>0.58599999999999997</v>
      </c>
      <c r="D10" s="5">
        <v>0.60799999999999998</v>
      </c>
      <c r="E10" s="5">
        <v>0.879</v>
      </c>
    </row>
    <row r="13" spans="1:5" x14ac:dyDescent="0.25">
      <c r="A13" s="5">
        <v>1</v>
      </c>
      <c r="B13" s="5">
        <f>A5</f>
        <v>0.872</v>
      </c>
      <c r="C13" s="5">
        <f>B5</f>
        <v>0.95299999999999996</v>
      </c>
    </row>
    <row r="14" spans="1:5" x14ac:dyDescent="0.25">
      <c r="A14" s="5">
        <v>2</v>
      </c>
      <c r="B14" s="5">
        <f>C13</f>
        <v>0.95299999999999996</v>
      </c>
      <c r="C14" s="5">
        <f>C5</f>
        <v>0.34300000000000003</v>
      </c>
    </row>
    <row r="15" spans="1:5" x14ac:dyDescent="0.25">
      <c r="A15" s="5">
        <v>3</v>
      </c>
      <c r="B15" s="5">
        <f>C14</f>
        <v>0.34300000000000003</v>
      </c>
      <c r="C15" s="5">
        <f>D5</f>
        <v>5.8000000000000003E-2</v>
      </c>
    </row>
    <row r="16" spans="1:5" x14ac:dyDescent="0.25">
      <c r="A16" s="5">
        <v>4</v>
      </c>
      <c r="B16" s="5">
        <f>C15</f>
        <v>5.8000000000000003E-2</v>
      </c>
      <c r="C16" s="5">
        <f>E5</f>
        <v>0.38400000000000001</v>
      </c>
    </row>
    <row r="17" spans="1:10" x14ac:dyDescent="0.25">
      <c r="A17" s="5">
        <v>5</v>
      </c>
      <c r="B17" s="5">
        <f t="shared" ref="B17:B41" si="0">C16</f>
        <v>0.38400000000000001</v>
      </c>
      <c r="C17" s="5">
        <f>A6</f>
        <v>0.219</v>
      </c>
    </row>
    <row r="18" spans="1:10" x14ac:dyDescent="0.25">
      <c r="A18" s="5">
        <v>6</v>
      </c>
      <c r="B18" s="5">
        <f t="shared" si="0"/>
        <v>0.219</v>
      </c>
      <c r="C18" s="5">
        <f>B6</f>
        <v>4.1000000000000002E-2</v>
      </c>
    </row>
    <row r="19" spans="1:10" x14ac:dyDescent="0.25">
      <c r="A19" s="5">
        <v>7</v>
      </c>
      <c r="B19" s="5">
        <f t="shared" si="0"/>
        <v>4.1000000000000002E-2</v>
      </c>
      <c r="C19" s="5">
        <f>C6</f>
        <v>3.5999999999999997E-2</v>
      </c>
    </row>
    <row r="20" spans="1:10" x14ac:dyDescent="0.25">
      <c r="A20" s="5">
        <v>8</v>
      </c>
      <c r="B20" s="5">
        <f t="shared" si="0"/>
        <v>3.5999999999999997E-2</v>
      </c>
      <c r="C20" s="5">
        <f>D6</f>
        <v>0.21299999999999999</v>
      </c>
    </row>
    <row r="21" spans="1:10" x14ac:dyDescent="0.25">
      <c r="A21" s="5">
        <v>9</v>
      </c>
      <c r="B21" s="5">
        <f t="shared" si="0"/>
        <v>0.21299999999999999</v>
      </c>
      <c r="C21" s="5">
        <f>E6</f>
        <v>0.94599999999999995</v>
      </c>
    </row>
    <row r="22" spans="1:10" x14ac:dyDescent="0.25">
      <c r="A22" s="5">
        <v>10</v>
      </c>
      <c r="B22" s="5">
        <f t="shared" si="0"/>
        <v>0.94599999999999995</v>
      </c>
      <c r="C22" s="5">
        <f>A7</f>
        <v>0.56999999999999995</v>
      </c>
    </row>
    <row r="23" spans="1:10" x14ac:dyDescent="0.25">
      <c r="A23" s="5">
        <v>11</v>
      </c>
      <c r="B23" s="5">
        <f t="shared" si="0"/>
        <v>0.56999999999999995</v>
      </c>
      <c r="C23" s="5">
        <f>B7</f>
        <v>0.84199999999999997</v>
      </c>
    </row>
    <row r="24" spans="1:10" x14ac:dyDescent="0.25">
      <c r="A24" s="5">
        <v>12</v>
      </c>
      <c r="B24" s="5">
        <f t="shared" si="0"/>
        <v>0.84199999999999997</v>
      </c>
      <c r="C24" s="5">
        <f>C7</f>
        <v>0.70599999999999996</v>
      </c>
    </row>
    <row r="25" spans="1:10" x14ac:dyDescent="0.25">
      <c r="A25" s="5">
        <v>13</v>
      </c>
      <c r="B25" s="5">
        <f t="shared" si="0"/>
        <v>0.70599999999999996</v>
      </c>
      <c r="C25" s="5">
        <f>D7</f>
        <v>0.80900000000000005</v>
      </c>
    </row>
    <row r="26" spans="1:10" x14ac:dyDescent="0.25">
      <c r="A26" s="5">
        <v>14</v>
      </c>
      <c r="B26" s="5">
        <f t="shared" si="0"/>
        <v>0.80900000000000005</v>
      </c>
      <c r="C26" s="5">
        <f>E7</f>
        <v>0.3</v>
      </c>
    </row>
    <row r="27" spans="1:10" x14ac:dyDescent="0.25">
      <c r="A27" s="5">
        <v>15</v>
      </c>
      <c r="B27" s="5">
        <f t="shared" si="0"/>
        <v>0.3</v>
      </c>
      <c r="C27" s="5">
        <f>A8</f>
        <v>0.61799999999999999</v>
      </c>
    </row>
    <row r="28" spans="1:10" ht="18" customHeight="1" x14ac:dyDescent="0.25">
      <c r="A28" s="5">
        <v>16</v>
      </c>
      <c r="B28" s="5">
        <f t="shared" si="0"/>
        <v>0.61799999999999999</v>
      </c>
      <c r="C28" s="5">
        <f>B8</f>
        <v>0.51200000000000001</v>
      </c>
      <c r="F28" s="8" t="s">
        <v>46</v>
      </c>
      <c r="G28" s="8" t="s">
        <v>39</v>
      </c>
      <c r="H28" s="8" t="s">
        <v>40</v>
      </c>
      <c r="I28" s="8"/>
      <c r="J28" s="8"/>
    </row>
    <row r="29" spans="1:10" x14ac:dyDescent="0.25">
      <c r="A29" s="5">
        <v>17</v>
      </c>
      <c r="B29" s="5">
        <f t="shared" si="0"/>
        <v>0.51200000000000001</v>
      </c>
      <c r="C29" s="5">
        <f>C8</f>
        <v>0.46200000000000002</v>
      </c>
      <c r="F29" s="8">
        <v>1</v>
      </c>
      <c r="G29" s="8">
        <v>6</v>
      </c>
      <c r="H29" s="8">
        <v>3.22</v>
      </c>
      <c r="I29" s="27">
        <f>((H29-G29)^2)/H29</f>
        <v>2.400124223602484</v>
      </c>
      <c r="J29" s="8"/>
    </row>
    <row r="30" spans="1:10" x14ac:dyDescent="0.25">
      <c r="A30" s="5">
        <v>18</v>
      </c>
      <c r="B30" s="5">
        <f t="shared" si="0"/>
        <v>0.46200000000000002</v>
      </c>
      <c r="C30" s="5">
        <f>D8</f>
        <v>5.0000000000000001E-3</v>
      </c>
      <c r="F30" s="8">
        <v>2</v>
      </c>
      <c r="G30" s="8">
        <v>3</v>
      </c>
      <c r="H30" s="8">
        <v>3.22</v>
      </c>
      <c r="I30" s="27">
        <f t="shared" ref="I30:I37" si="1">((H30-G30)^2)/H30</f>
        <v>1.5031055900621145E-2</v>
      </c>
      <c r="J30" s="8"/>
    </row>
    <row r="31" spans="1:10" x14ac:dyDescent="0.25">
      <c r="A31" s="5">
        <v>19</v>
      </c>
      <c r="B31" s="5">
        <f t="shared" si="0"/>
        <v>5.0000000000000001E-3</v>
      </c>
      <c r="C31" s="5">
        <f>E8</f>
        <v>0.20300000000000001</v>
      </c>
      <c r="F31" s="8">
        <v>3</v>
      </c>
      <c r="G31" s="8">
        <v>1</v>
      </c>
      <c r="H31" s="8">
        <v>3.22</v>
      </c>
      <c r="I31" s="27">
        <f t="shared" si="1"/>
        <v>1.5305590062111802</v>
      </c>
      <c r="J31" s="8"/>
    </row>
    <row r="32" spans="1:10" x14ac:dyDescent="0.25">
      <c r="A32" s="5">
        <v>20</v>
      </c>
      <c r="B32" s="5">
        <f t="shared" si="0"/>
        <v>0.20300000000000001</v>
      </c>
      <c r="C32" s="5">
        <f>A9</f>
        <v>0.29099999999999998</v>
      </c>
      <c r="F32" s="8">
        <v>4</v>
      </c>
      <c r="G32" s="8">
        <v>3</v>
      </c>
      <c r="H32" s="8">
        <v>3.22</v>
      </c>
      <c r="I32" s="27">
        <f t="shared" si="1"/>
        <v>1.5031055900621145E-2</v>
      </c>
      <c r="J32" s="8"/>
    </row>
    <row r="33" spans="1:10" x14ac:dyDescent="0.25">
      <c r="A33" s="5">
        <v>21</v>
      </c>
      <c r="B33" s="5">
        <f t="shared" si="0"/>
        <v>0.29099999999999998</v>
      </c>
      <c r="C33" s="5">
        <f>B9</f>
        <v>0.151</v>
      </c>
      <c r="F33" s="8">
        <v>5</v>
      </c>
      <c r="G33" s="8">
        <v>5</v>
      </c>
      <c r="H33" s="8">
        <v>3.22</v>
      </c>
      <c r="I33" s="27">
        <f t="shared" si="1"/>
        <v>0.98397515527950286</v>
      </c>
      <c r="J33" s="8"/>
    </row>
    <row r="34" spans="1:10" x14ac:dyDescent="0.25">
      <c r="A34" s="5">
        <v>22</v>
      </c>
      <c r="B34" s="5">
        <f t="shared" si="0"/>
        <v>0.151</v>
      </c>
      <c r="C34" s="5">
        <f>C9</f>
        <v>0.59599999999999997</v>
      </c>
      <c r="F34" s="8">
        <v>6</v>
      </c>
      <c r="G34" s="8">
        <v>3</v>
      </c>
      <c r="H34" s="8">
        <v>3.22</v>
      </c>
      <c r="I34" s="27">
        <f t="shared" si="1"/>
        <v>1.5031055900621145E-2</v>
      </c>
      <c r="J34" s="8"/>
    </row>
    <row r="35" spans="1:10" x14ac:dyDescent="0.25">
      <c r="A35" s="5">
        <v>23</v>
      </c>
      <c r="B35" s="5">
        <f t="shared" si="0"/>
        <v>0.59599999999999997</v>
      </c>
      <c r="C35" s="5">
        <f>D9</f>
        <v>0.443</v>
      </c>
      <c r="F35" s="8">
        <v>7</v>
      </c>
      <c r="G35" s="8">
        <v>1</v>
      </c>
      <c r="H35" s="8">
        <v>3.22</v>
      </c>
      <c r="I35" s="27">
        <f t="shared" si="1"/>
        <v>1.5305590062111802</v>
      </c>
      <c r="J35" s="8"/>
    </row>
    <row r="36" spans="1:10" x14ac:dyDescent="0.25">
      <c r="A36" s="5">
        <v>24</v>
      </c>
      <c r="B36" s="5">
        <f t="shared" si="0"/>
        <v>0.443</v>
      </c>
      <c r="C36" s="5">
        <f>E9</f>
        <v>0.86799999999999999</v>
      </c>
      <c r="F36" s="8">
        <v>8</v>
      </c>
      <c r="G36" s="8">
        <v>3</v>
      </c>
      <c r="H36" s="8">
        <v>3.22</v>
      </c>
      <c r="I36" s="27">
        <f t="shared" si="1"/>
        <v>1.5031055900621145E-2</v>
      </c>
      <c r="J36" s="8"/>
    </row>
    <row r="37" spans="1:10" x14ac:dyDescent="0.25">
      <c r="A37" s="5">
        <v>25</v>
      </c>
      <c r="B37" s="5">
        <f t="shared" si="0"/>
        <v>0.86799999999999999</v>
      </c>
      <c r="C37" s="5">
        <f>A10</f>
        <v>0.91300000000000003</v>
      </c>
      <c r="F37" s="8">
        <v>9</v>
      </c>
      <c r="G37" s="8">
        <v>4</v>
      </c>
      <c r="H37" s="8">
        <v>3.22</v>
      </c>
      <c r="I37" s="27">
        <f t="shared" si="1"/>
        <v>0.1889440993788819</v>
      </c>
      <c r="J37" s="8"/>
    </row>
    <row r="38" spans="1:10" x14ac:dyDescent="0.25">
      <c r="A38" s="5">
        <v>26</v>
      </c>
      <c r="B38" s="5">
        <f t="shared" si="0"/>
        <v>0.91300000000000003</v>
      </c>
      <c r="C38" s="5">
        <f>B10</f>
        <v>0.51100000000000001</v>
      </c>
      <c r="G38" s="5">
        <f>SUM(G29:G37)</f>
        <v>29</v>
      </c>
      <c r="H38" s="28" t="s">
        <v>86</v>
      </c>
      <c r="I38" s="17">
        <f>SUM(I29:I37)</f>
        <v>6.6942857142857148</v>
      </c>
    </row>
    <row r="39" spans="1:10" x14ac:dyDescent="0.25">
      <c r="A39" s="5">
        <v>27</v>
      </c>
      <c r="B39" s="5">
        <f t="shared" si="0"/>
        <v>0.51100000000000001</v>
      </c>
      <c r="C39" s="5">
        <f>C10</f>
        <v>0.58599999999999997</v>
      </c>
      <c r="I39" s="5" t="s">
        <v>85</v>
      </c>
    </row>
    <row r="40" spans="1:10" x14ac:dyDescent="0.25">
      <c r="A40" s="5">
        <v>28</v>
      </c>
      <c r="B40" s="5">
        <f t="shared" si="0"/>
        <v>0.58599999999999997</v>
      </c>
      <c r="C40" s="5">
        <f>D10</f>
        <v>0.60799999999999998</v>
      </c>
    </row>
    <row r="41" spans="1:10" x14ac:dyDescent="0.25">
      <c r="A41" s="5">
        <v>29</v>
      </c>
      <c r="B41" s="5">
        <f t="shared" si="0"/>
        <v>0.60799999999999998</v>
      </c>
      <c r="C41" s="5">
        <f>E10</f>
        <v>0.879</v>
      </c>
    </row>
    <row r="42" spans="1:10" x14ac:dyDescent="0.25">
      <c r="H42" s="5" t="s">
        <v>87</v>
      </c>
      <c r="I42" s="5">
        <f>CHIINV(0.05,29)</f>
        <v>42.556967804292682</v>
      </c>
    </row>
    <row r="43" spans="1:10" x14ac:dyDescent="0.25">
      <c r="I43" s="5" t="s">
        <v>88</v>
      </c>
    </row>
    <row r="46" spans="1:10" x14ac:dyDescent="0.25">
      <c r="E46" s="5" t="s">
        <v>82</v>
      </c>
      <c r="G46" s="5" t="s">
        <v>84</v>
      </c>
    </row>
    <row r="47" spans="1:10" x14ac:dyDescent="0.25">
      <c r="E47" s="5" t="s">
        <v>83</v>
      </c>
    </row>
    <row r="48" spans="1:10" x14ac:dyDescent="0.25">
      <c r="E48" s="5" t="s">
        <v>89</v>
      </c>
      <c r="F48" s="5">
        <f>29/9</f>
        <v>3.2222222222222223</v>
      </c>
    </row>
    <row r="50" spans="5:8" x14ac:dyDescent="0.25">
      <c r="E50" s="5" t="s">
        <v>80</v>
      </c>
    </row>
    <row r="56" spans="5:8" x14ac:dyDescent="0.25">
      <c r="H56" s="5" t="s">
        <v>50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B8FC-37D5-4510-95C3-C20889920680}">
  <sheetPr codeName="Hoja6"/>
  <dimension ref="A2:K33"/>
  <sheetViews>
    <sheetView workbookViewId="0">
      <selection activeCell="L17" sqref="L17"/>
    </sheetView>
  </sheetViews>
  <sheetFormatPr baseColWidth="10" defaultRowHeight="14.5" x14ac:dyDescent="0.35"/>
  <cols>
    <col min="9" max="9" width="11.36328125" bestFit="1" customWidth="1"/>
  </cols>
  <sheetData>
    <row r="2" spans="1:11" x14ac:dyDescent="0.35">
      <c r="A2" s="34" t="s">
        <v>90</v>
      </c>
      <c r="B2" s="34"/>
      <c r="C2" s="34"/>
      <c r="D2" s="34"/>
      <c r="E2" s="34"/>
      <c r="F2" s="34"/>
      <c r="G2" s="34"/>
      <c r="H2" s="34"/>
      <c r="I2" s="34"/>
      <c r="J2" s="34"/>
    </row>
    <row r="4" spans="1:11" ht="24" x14ac:dyDescent="0.35">
      <c r="A4" s="41" t="s">
        <v>91</v>
      </c>
      <c r="B4" s="41" t="s">
        <v>92</v>
      </c>
      <c r="C4" s="42"/>
      <c r="D4" s="41" t="s">
        <v>93</v>
      </c>
      <c r="E4" s="41" t="s">
        <v>94</v>
      </c>
      <c r="F4" s="41" t="s">
        <v>92</v>
      </c>
      <c r="G4" s="42"/>
      <c r="H4" s="41" t="s">
        <v>95</v>
      </c>
      <c r="I4" s="41" t="s">
        <v>96</v>
      </c>
      <c r="J4" s="41" t="s">
        <v>92</v>
      </c>
      <c r="K4" s="35"/>
    </row>
    <row r="5" spans="1:11" x14ac:dyDescent="0.35">
      <c r="A5" s="36">
        <v>0.2</v>
      </c>
      <c r="B5" s="37">
        <v>1500</v>
      </c>
      <c r="C5" s="35"/>
      <c r="D5" s="38">
        <v>0</v>
      </c>
      <c r="E5" s="38">
        <v>0.2</v>
      </c>
      <c r="F5" s="39">
        <f>B5</f>
        <v>1500</v>
      </c>
      <c r="G5" s="35"/>
      <c r="H5" s="37">
        <v>1</v>
      </c>
      <c r="I5" s="38">
        <f ca="1">RAND()</f>
        <v>0.88284365316365698</v>
      </c>
      <c r="J5" s="37">
        <f ca="1">VLOOKUP(I5,$D$5:$F$8,3)</f>
        <v>2100</v>
      </c>
      <c r="K5" s="35"/>
    </row>
    <row r="6" spans="1:11" x14ac:dyDescent="0.35">
      <c r="A6" s="36">
        <v>0.3</v>
      </c>
      <c r="B6" s="37">
        <v>1700</v>
      </c>
      <c r="C6" s="35"/>
      <c r="D6" s="38">
        <f>E5</f>
        <v>0.2</v>
      </c>
      <c r="E6" s="38">
        <f>D6+A6</f>
        <v>0.5</v>
      </c>
      <c r="F6" s="39">
        <f>B6</f>
        <v>1700</v>
      </c>
      <c r="G6" s="35"/>
      <c r="H6" s="37">
        <v>2</v>
      </c>
      <c r="I6" s="38">
        <f t="shared" ref="I6:I16" ca="1" si="0">RAND()</f>
        <v>0.89950355746162303</v>
      </c>
      <c r="J6" s="37">
        <f t="shared" ref="J6:J16" ca="1" si="1">VLOOKUP(I6,$D$5:$F$8,3)</f>
        <v>2100</v>
      </c>
      <c r="K6" s="35"/>
    </row>
    <row r="7" spans="1:11" x14ac:dyDescent="0.35">
      <c r="A7" s="36">
        <v>0.4</v>
      </c>
      <c r="B7" s="37">
        <v>2100</v>
      </c>
      <c r="C7" s="35"/>
      <c r="D7" s="38">
        <f t="shared" ref="D7:D8" si="2">E6</f>
        <v>0.5</v>
      </c>
      <c r="E7" s="38">
        <f t="shared" ref="E7:E8" si="3">D7+A7</f>
        <v>0.9</v>
      </c>
      <c r="F7" s="39">
        <f>B7</f>
        <v>2100</v>
      </c>
      <c r="G7" s="35"/>
      <c r="H7" s="37">
        <v>3</v>
      </c>
      <c r="I7" s="38">
        <f t="shared" ca="1" si="0"/>
        <v>0.38824619369592228</v>
      </c>
      <c r="J7" s="37">
        <f t="shared" ca="1" si="1"/>
        <v>1700</v>
      </c>
      <c r="K7" s="35"/>
    </row>
    <row r="8" spans="1:11" x14ac:dyDescent="0.35">
      <c r="A8" s="36">
        <v>0.1</v>
      </c>
      <c r="B8" s="37">
        <v>2400</v>
      </c>
      <c r="C8" s="35"/>
      <c r="D8" s="38">
        <f t="shared" si="2"/>
        <v>0.9</v>
      </c>
      <c r="E8" s="38">
        <f t="shared" si="3"/>
        <v>1</v>
      </c>
      <c r="F8" s="39">
        <f>B8</f>
        <v>2400</v>
      </c>
      <c r="G8" s="35"/>
      <c r="H8" s="37">
        <v>4</v>
      </c>
      <c r="I8" s="38">
        <f t="shared" ca="1" si="0"/>
        <v>0.15224412878085791</v>
      </c>
      <c r="J8" s="37">
        <f t="shared" ca="1" si="1"/>
        <v>1500</v>
      </c>
      <c r="K8" s="35"/>
    </row>
    <row r="9" spans="1:11" x14ac:dyDescent="0.35">
      <c r="A9" s="35"/>
      <c r="B9" s="35"/>
      <c r="C9" s="35"/>
      <c r="D9" s="40"/>
      <c r="E9" s="40"/>
      <c r="F9" s="40"/>
      <c r="G9" s="35"/>
      <c r="H9" s="37">
        <v>5</v>
      </c>
      <c r="I9" s="38">
        <f t="shared" ca="1" si="0"/>
        <v>0.54929263068194412</v>
      </c>
      <c r="J9" s="37">
        <f t="shared" ca="1" si="1"/>
        <v>2100</v>
      </c>
      <c r="K9" s="35"/>
    </row>
    <row r="10" spans="1:11" x14ac:dyDescent="0.35">
      <c r="A10" s="35"/>
      <c r="B10" s="35"/>
      <c r="C10" s="35"/>
      <c r="D10" s="35"/>
      <c r="E10" s="35"/>
      <c r="F10" s="40"/>
      <c r="G10" s="35"/>
      <c r="H10" s="37">
        <v>6</v>
      </c>
      <c r="I10" s="38">
        <f t="shared" ca="1" si="0"/>
        <v>0.34017558707032525</v>
      </c>
      <c r="J10" s="37">
        <f t="shared" ca="1" si="1"/>
        <v>1700</v>
      </c>
      <c r="K10" s="35"/>
    </row>
    <row r="11" spans="1:11" x14ac:dyDescent="0.35">
      <c r="A11" s="35"/>
      <c r="B11" s="35"/>
      <c r="C11" s="35"/>
      <c r="D11" s="35"/>
      <c r="E11" s="35"/>
      <c r="F11" s="40"/>
      <c r="G11" s="35"/>
      <c r="H11" s="37">
        <v>7</v>
      </c>
      <c r="I11" s="38">
        <f t="shared" ca="1" si="0"/>
        <v>0.85339555912711251</v>
      </c>
      <c r="J11" s="37">
        <f t="shared" ca="1" si="1"/>
        <v>2100</v>
      </c>
      <c r="K11" s="35"/>
    </row>
    <row r="12" spans="1:11" x14ac:dyDescent="0.35">
      <c r="A12" s="35"/>
      <c r="B12" s="35"/>
      <c r="C12" s="35"/>
      <c r="D12" s="35"/>
      <c r="E12" s="35"/>
      <c r="F12" s="40"/>
      <c r="G12" s="35"/>
      <c r="H12" s="37">
        <v>8</v>
      </c>
      <c r="I12" s="38">
        <f t="shared" ca="1" si="0"/>
        <v>0.14517964243564252</v>
      </c>
      <c r="J12" s="37">
        <f t="shared" ca="1" si="1"/>
        <v>1500</v>
      </c>
      <c r="K12" s="35"/>
    </row>
    <row r="13" spans="1:11" x14ac:dyDescent="0.35">
      <c r="A13" s="35"/>
      <c r="B13" s="35"/>
      <c r="C13" s="35"/>
      <c r="D13" s="35"/>
      <c r="E13" s="35"/>
      <c r="F13" s="40"/>
      <c r="G13" s="35"/>
      <c r="H13" s="37">
        <v>9</v>
      </c>
      <c r="I13" s="38">
        <f t="shared" ca="1" si="0"/>
        <v>0.55310178668129406</v>
      </c>
      <c r="J13" s="37">
        <f t="shared" ca="1" si="1"/>
        <v>2100</v>
      </c>
      <c r="K13" s="35"/>
    </row>
    <row r="14" spans="1:11" x14ac:dyDescent="0.35">
      <c r="A14" s="35"/>
      <c r="B14" s="35"/>
      <c r="C14" s="35"/>
      <c r="D14" s="35"/>
      <c r="E14" s="35"/>
      <c r="F14" s="35"/>
      <c r="G14" s="35"/>
      <c r="H14" s="37">
        <v>10</v>
      </c>
      <c r="I14" s="38">
        <f t="shared" ca="1" si="0"/>
        <v>0.70649348327961436</v>
      </c>
      <c r="J14" s="37">
        <f t="shared" ca="1" si="1"/>
        <v>2100</v>
      </c>
      <c r="K14" s="35"/>
    </row>
    <row r="15" spans="1:11" x14ac:dyDescent="0.35">
      <c r="A15" s="35"/>
      <c r="B15" s="35"/>
      <c r="C15" s="35"/>
      <c r="D15" s="35"/>
      <c r="E15" s="35"/>
      <c r="F15" s="35"/>
      <c r="G15" s="35"/>
      <c r="H15" s="37">
        <v>11</v>
      </c>
      <c r="I15" s="38">
        <f t="shared" ca="1" si="0"/>
        <v>0.59528633201617953</v>
      </c>
      <c r="J15" s="37">
        <f t="shared" ca="1" si="1"/>
        <v>2100</v>
      </c>
      <c r="K15" s="35"/>
    </row>
    <row r="16" spans="1:11" x14ac:dyDescent="0.35">
      <c r="A16" s="35"/>
      <c r="B16" s="35"/>
      <c r="C16" s="35"/>
      <c r="D16" s="35"/>
      <c r="E16" s="35"/>
      <c r="F16" s="35"/>
      <c r="G16" s="35"/>
      <c r="H16" s="37">
        <v>12</v>
      </c>
      <c r="I16" s="38">
        <f t="shared" ca="1" si="0"/>
        <v>0.31366718130709248</v>
      </c>
      <c r="J16" s="37">
        <f t="shared" ca="1" si="1"/>
        <v>1700</v>
      </c>
      <c r="K16" s="35"/>
    </row>
    <row r="17" spans="1:11" x14ac:dyDescent="0.3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x14ac:dyDescent="0.3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x14ac:dyDescent="0.3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x14ac:dyDescent="0.35">
      <c r="A20" s="35"/>
      <c r="B20" s="35"/>
      <c r="C20" s="35"/>
      <c r="D20" s="35"/>
      <c r="E20" s="35"/>
      <c r="F20" s="35"/>
      <c r="G20" s="35"/>
      <c r="H20" s="35"/>
      <c r="I20" s="35"/>
      <c r="J20" s="35" t="s">
        <v>50</v>
      </c>
      <c r="K20" s="35"/>
    </row>
    <row r="21" spans="1:11" x14ac:dyDescent="0.3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pans="1:11" x14ac:dyDescent="0.3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1" x14ac:dyDescent="0.3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x14ac:dyDescent="0.3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1" x14ac:dyDescent="0.3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x14ac:dyDescent="0.3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x14ac:dyDescent="0.3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1" x14ac:dyDescent="0.3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1" x14ac:dyDescent="0.3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1" x14ac:dyDescent="0.3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1" x14ac:dyDescent="0.3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1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</sheetData>
  <mergeCells count="1">
    <mergeCell ref="A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1954-CDAA-4696-9E66-56EFF6FC9BFE}">
  <sheetPr codeName="Hoja7"/>
  <dimension ref="A2:Q33"/>
  <sheetViews>
    <sheetView tabSelected="1" workbookViewId="0">
      <selection activeCell="P16" sqref="P16"/>
    </sheetView>
  </sheetViews>
  <sheetFormatPr baseColWidth="10" defaultRowHeight="14.5" x14ac:dyDescent="0.35"/>
  <cols>
    <col min="9" max="9" width="11.36328125" bestFit="1" customWidth="1"/>
  </cols>
  <sheetData>
    <row r="2" spans="1:14" x14ac:dyDescent="0.35">
      <c r="A2" s="34" t="s">
        <v>97</v>
      </c>
      <c r="B2" s="34"/>
      <c r="C2" s="34"/>
      <c r="D2" s="34"/>
      <c r="E2" s="34"/>
      <c r="F2" s="34"/>
      <c r="G2" s="34"/>
      <c r="H2" s="34"/>
      <c r="I2" s="34"/>
      <c r="J2" s="34"/>
    </row>
    <row r="4" spans="1:14" ht="24" x14ac:dyDescent="0.35">
      <c r="A4" s="41" t="s">
        <v>91</v>
      </c>
      <c r="B4" s="41" t="s">
        <v>98</v>
      </c>
      <c r="C4" s="42"/>
      <c r="D4" s="41" t="s">
        <v>93</v>
      </c>
      <c r="E4" s="41" t="s">
        <v>94</v>
      </c>
      <c r="F4" s="41" t="s">
        <v>99</v>
      </c>
      <c r="G4" s="42"/>
      <c r="H4" s="41" t="s">
        <v>95</v>
      </c>
      <c r="I4" s="41" t="s">
        <v>96</v>
      </c>
      <c r="J4" s="41" t="s">
        <v>99</v>
      </c>
      <c r="K4" s="35"/>
      <c r="L4" s="41" t="s">
        <v>95</v>
      </c>
      <c r="M4" s="41" t="s">
        <v>96</v>
      </c>
      <c r="N4" s="41" t="s">
        <v>99</v>
      </c>
    </row>
    <row r="5" spans="1:14" x14ac:dyDescent="0.35">
      <c r="A5" s="36">
        <v>0.05</v>
      </c>
      <c r="B5" s="37">
        <v>0</v>
      </c>
      <c r="C5" s="35"/>
      <c r="D5" s="38">
        <v>0</v>
      </c>
      <c r="E5" s="38">
        <f>A5</f>
        <v>0.05</v>
      </c>
      <c r="F5" s="39">
        <f>B5</f>
        <v>0</v>
      </c>
      <c r="G5" s="35"/>
      <c r="H5" s="43">
        <v>0.33333333333333331</v>
      </c>
      <c r="I5" s="38">
        <f ca="1">RAND()</f>
        <v>0.13723656607410317</v>
      </c>
      <c r="J5" s="37">
        <f ca="1">VLOOKUP(I5,$D$5:$F$12,3)</f>
        <v>1</v>
      </c>
      <c r="K5" s="35"/>
      <c r="L5" s="43">
        <v>0.33333333333333331</v>
      </c>
      <c r="M5" s="38">
        <v>0.43329440991193702</v>
      </c>
      <c r="N5" s="37">
        <v>2</v>
      </c>
    </row>
    <row r="6" spans="1:14" x14ac:dyDescent="0.35">
      <c r="A6" s="36">
        <v>0.15</v>
      </c>
      <c r="B6" s="37">
        <v>1</v>
      </c>
      <c r="C6" s="35"/>
      <c r="D6" s="38">
        <f>E5</f>
        <v>0.05</v>
      </c>
      <c r="E6" s="38">
        <f>D6+A6</f>
        <v>0.2</v>
      </c>
      <c r="F6" s="39">
        <f>B6</f>
        <v>1</v>
      </c>
      <c r="G6" s="35"/>
      <c r="H6" s="43">
        <f>H5+(5/24/60)</f>
        <v>0.33680555555555552</v>
      </c>
      <c r="I6" s="38">
        <f t="shared" ref="I6:I17" ca="1" si="0">RAND()</f>
        <v>0.93492178151705596</v>
      </c>
      <c r="J6" s="37">
        <f ca="1">VLOOKUP(I6,$D$5:$F$12,3)</f>
        <v>6</v>
      </c>
      <c r="K6" s="35"/>
      <c r="L6" s="43">
        <v>0.33680555555555552</v>
      </c>
      <c r="M6" s="38">
        <v>0.55513053306972016</v>
      </c>
      <c r="N6" s="37">
        <v>3</v>
      </c>
    </row>
    <row r="7" spans="1:14" x14ac:dyDescent="0.35">
      <c r="A7" s="36">
        <v>0.25</v>
      </c>
      <c r="B7" s="37">
        <v>2</v>
      </c>
      <c r="C7" s="35"/>
      <c r="D7" s="38">
        <f t="shared" ref="D7:D12" si="1">E6</f>
        <v>0.2</v>
      </c>
      <c r="E7" s="38">
        <f t="shared" ref="E7:E8" si="2">D7+A7</f>
        <v>0.45</v>
      </c>
      <c r="F7" s="39">
        <f>B7</f>
        <v>2</v>
      </c>
      <c r="G7" s="35"/>
      <c r="H7" s="43">
        <f t="shared" ref="H7:H16" si="3">H6+(5/24/60)</f>
        <v>0.34027777777777773</v>
      </c>
      <c r="I7" s="38">
        <f t="shared" ca="1" si="0"/>
        <v>0.79638121838184905</v>
      </c>
      <c r="J7" s="37">
        <f ca="1">VLOOKUP(I7,$D$5:$F$12,3)</f>
        <v>4</v>
      </c>
      <c r="K7" s="35"/>
      <c r="L7" s="43">
        <v>0.34027777777777773</v>
      </c>
      <c r="M7" s="38">
        <v>0.35950936921730359</v>
      </c>
      <c r="N7" s="37">
        <v>2</v>
      </c>
    </row>
    <row r="8" spans="1:14" x14ac:dyDescent="0.35">
      <c r="A8" s="36">
        <v>0.2</v>
      </c>
      <c r="B8" s="37">
        <v>3</v>
      </c>
      <c r="C8" s="35"/>
      <c r="D8" s="38">
        <f t="shared" si="1"/>
        <v>0.45</v>
      </c>
      <c r="E8" s="38">
        <f t="shared" si="2"/>
        <v>0.65</v>
      </c>
      <c r="F8" s="39">
        <f>B8</f>
        <v>3</v>
      </c>
      <c r="G8" s="35"/>
      <c r="H8" s="43">
        <f t="shared" si="3"/>
        <v>0.34374999999999994</v>
      </c>
      <c r="I8" s="38">
        <f t="shared" ca="1" si="0"/>
        <v>4.9503072780316959E-2</v>
      </c>
      <c r="J8" s="37">
        <f ca="1">VLOOKUP(I8,$D$5:$F$12,3)</f>
        <v>0</v>
      </c>
      <c r="K8" s="35"/>
      <c r="L8" s="43">
        <v>0.34374999999999994</v>
      </c>
      <c r="M8" s="38">
        <v>0.59788167919977131</v>
      </c>
      <c r="N8" s="37">
        <v>3</v>
      </c>
    </row>
    <row r="9" spans="1:14" x14ac:dyDescent="0.35">
      <c r="A9" s="36">
        <v>0.15</v>
      </c>
      <c r="B9" s="37">
        <v>4</v>
      </c>
      <c r="C9" s="35"/>
      <c r="D9" s="38">
        <f t="shared" si="1"/>
        <v>0.65</v>
      </c>
      <c r="E9" s="38">
        <f t="shared" ref="E9:E12" si="4">D9+A9</f>
        <v>0.8</v>
      </c>
      <c r="F9" s="39">
        <f t="shared" ref="F9:F12" si="5">B9</f>
        <v>4</v>
      </c>
      <c r="G9" s="35"/>
      <c r="H9" s="43">
        <f t="shared" si="3"/>
        <v>0.34722222222222215</v>
      </c>
      <c r="I9" s="38">
        <f t="shared" ca="1" si="0"/>
        <v>0.84566015065988842</v>
      </c>
      <c r="J9" s="37">
        <f ca="1">VLOOKUP(I9,$D$5:$F$12,3)</f>
        <v>5</v>
      </c>
      <c r="K9" s="35"/>
      <c r="L9" s="43">
        <v>0.34722222222222215</v>
      </c>
      <c r="M9" s="38">
        <v>0.62849695947550643</v>
      </c>
      <c r="N9" s="37">
        <v>3</v>
      </c>
    </row>
    <row r="10" spans="1:14" x14ac:dyDescent="0.35">
      <c r="A10" s="36">
        <v>0.1</v>
      </c>
      <c r="B10" s="37">
        <v>5</v>
      </c>
      <c r="C10" s="35"/>
      <c r="D10" s="38">
        <f t="shared" si="1"/>
        <v>0.8</v>
      </c>
      <c r="E10" s="38">
        <f t="shared" si="4"/>
        <v>0.9</v>
      </c>
      <c r="F10" s="39">
        <f t="shared" si="5"/>
        <v>5</v>
      </c>
      <c r="G10" s="35"/>
      <c r="H10" s="43">
        <f t="shared" si="3"/>
        <v>0.35069444444444436</v>
      </c>
      <c r="I10" s="38">
        <f t="shared" ca="1" si="0"/>
        <v>9.5312501324201326E-2</v>
      </c>
      <c r="J10" s="37">
        <f ca="1">VLOOKUP(I10,$D$5:$F$12,3)</f>
        <v>1</v>
      </c>
      <c r="K10" s="35"/>
      <c r="L10" s="43">
        <v>0.35069444444444436</v>
      </c>
      <c r="M10" s="38">
        <v>0.85774126306546461</v>
      </c>
      <c r="N10" s="37">
        <v>5</v>
      </c>
    </row>
    <row r="11" spans="1:14" x14ac:dyDescent="0.35">
      <c r="A11" s="36">
        <v>0.05</v>
      </c>
      <c r="B11" s="37">
        <v>6</v>
      </c>
      <c r="C11" s="35"/>
      <c r="D11" s="38">
        <f t="shared" si="1"/>
        <v>0.9</v>
      </c>
      <c r="E11" s="38">
        <f t="shared" si="4"/>
        <v>0.95000000000000007</v>
      </c>
      <c r="F11" s="39">
        <f t="shared" si="5"/>
        <v>6</v>
      </c>
      <c r="G11" s="35"/>
      <c r="H11" s="43">
        <f t="shared" si="3"/>
        <v>0.35416666666666657</v>
      </c>
      <c r="I11" s="38">
        <f t="shared" ca="1" si="0"/>
        <v>0.56021165467080647</v>
      </c>
      <c r="J11" s="37">
        <f ca="1">VLOOKUP(I11,$D$5:$F$12,3)</f>
        <v>3</v>
      </c>
      <c r="K11" s="35"/>
      <c r="L11" s="43">
        <v>0.35416666666666657</v>
      </c>
      <c r="M11" s="38">
        <v>0.98375450784576046</v>
      </c>
      <c r="N11" s="37">
        <v>7</v>
      </c>
    </row>
    <row r="12" spans="1:14" x14ac:dyDescent="0.35">
      <c r="A12" s="36">
        <v>0.05</v>
      </c>
      <c r="B12" s="37">
        <v>7</v>
      </c>
      <c r="C12" s="35"/>
      <c r="D12" s="38">
        <f t="shared" si="1"/>
        <v>0.95000000000000007</v>
      </c>
      <c r="E12" s="38">
        <f t="shared" si="4"/>
        <v>1</v>
      </c>
      <c r="F12" s="39">
        <f t="shared" si="5"/>
        <v>7</v>
      </c>
      <c r="G12" s="35"/>
      <c r="H12" s="43">
        <f t="shared" si="3"/>
        <v>0.35763888888888878</v>
      </c>
      <c r="I12" s="38">
        <f t="shared" ca="1" si="0"/>
        <v>0.64041878051599765</v>
      </c>
      <c r="J12" s="37">
        <f ca="1">VLOOKUP(I12,$D$5:$F$12,3)</f>
        <v>3</v>
      </c>
      <c r="K12" s="35"/>
      <c r="L12" s="43">
        <v>0.35763888888888878</v>
      </c>
      <c r="M12" s="38">
        <v>0.72553084254205713</v>
      </c>
      <c r="N12" s="37">
        <v>4</v>
      </c>
    </row>
    <row r="13" spans="1:14" x14ac:dyDescent="0.35">
      <c r="A13" s="35"/>
      <c r="B13" s="35"/>
      <c r="C13" s="35"/>
      <c r="D13" s="35"/>
      <c r="E13" s="35"/>
      <c r="F13" s="40"/>
      <c r="G13" s="35"/>
      <c r="H13" s="43">
        <f t="shared" si="3"/>
        <v>0.36111111111111099</v>
      </c>
      <c r="I13" s="38">
        <f t="shared" ca="1" si="0"/>
        <v>0.15708952059298575</v>
      </c>
      <c r="J13" s="37">
        <f ca="1">VLOOKUP(I13,$D$5:$F$12,3)</f>
        <v>1</v>
      </c>
      <c r="K13" s="35"/>
      <c r="L13" s="43">
        <v>0.36111111111111099</v>
      </c>
      <c r="M13" s="38">
        <v>0.82550927123336526</v>
      </c>
      <c r="N13" s="37">
        <v>5</v>
      </c>
    </row>
    <row r="14" spans="1:14" x14ac:dyDescent="0.35">
      <c r="A14" s="35"/>
      <c r="B14" s="35"/>
      <c r="C14" s="35"/>
      <c r="D14" s="35"/>
      <c r="E14" s="35"/>
      <c r="F14" s="35"/>
      <c r="G14" s="35"/>
      <c r="H14" s="43">
        <f t="shared" si="3"/>
        <v>0.3645833333333332</v>
      </c>
      <c r="I14" s="38">
        <f t="shared" ca="1" si="0"/>
        <v>7.5788953905148393E-2</v>
      </c>
      <c r="J14" s="37">
        <f ca="1">VLOOKUP(I14,$D$5:$F$12,3)</f>
        <v>1</v>
      </c>
      <c r="K14" s="35"/>
      <c r="L14" s="43">
        <v>0.3645833333333332</v>
      </c>
      <c r="M14" s="38">
        <v>0.89508063791671588</v>
      </c>
      <c r="N14" s="37">
        <v>5</v>
      </c>
    </row>
    <row r="15" spans="1:14" x14ac:dyDescent="0.35">
      <c r="A15" s="35"/>
      <c r="B15" s="35"/>
      <c r="C15" s="35"/>
      <c r="D15" s="35"/>
      <c r="E15" s="35"/>
      <c r="F15" s="35"/>
      <c r="G15" s="35"/>
      <c r="H15" s="43">
        <f t="shared" si="3"/>
        <v>0.36805555555555541</v>
      </c>
      <c r="I15" s="38">
        <f t="shared" ca="1" si="0"/>
        <v>0.82946703472389038</v>
      </c>
      <c r="J15" s="37">
        <f t="shared" ref="J15:J17" ca="1" si="6">VLOOKUP(I15,$D$5:$F$12,3)</f>
        <v>5</v>
      </c>
      <c r="K15" s="35"/>
      <c r="L15" s="43">
        <v>0.36805555555555541</v>
      </c>
      <c r="M15" s="38">
        <v>6.8156626488534822E-2</v>
      </c>
      <c r="N15" s="37">
        <v>1</v>
      </c>
    </row>
    <row r="16" spans="1:14" x14ac:dyDescent="0.35">
      <c r="A16" s="35"/>
      <c r="B16" s="35"/>
      <c r="C16" s="35"/>
      <c r="D16" s="35"/>
      <c r="E16" s="35"/>
      <c r="F16" s="35"/>
      <c r="G16" s="35"/>
      <c r="H16" s="43">
        <f t="shared" si="3"/>
        <v>0.37152777777777762</v>
      </c>
      <c r="I16" s="38">
        <f t="shared" ca="1" si="0"/>
        <v>0.11451160402910432</v>
      </c>
      <c r="J16" s="37">
        <f t="shared" ca="1" si="6"/>
        <v>1</v>
      </c>
      <c r="K16" s="35"/>
      <c r="L16" s="43">
        <v>0.37152777777777762</v>
      </c>
      <c r="M16" s="38">
        <v>0.28888522034172182</v>
      </c>
      <c r="N16" s="37">
        <v>2</v>
      </c>
    </row>
    <row r="17" spans="1:17" x14ac:dyDescent="0.35">
      <c r="A17" s="35"/>
      <c r="B17" s="35"/>
      <c r="C17" s="35"/>
      <c r="D17" s="35"/>
      <c r="E17" s="35"/>
      <c r="F17" s="35"/>
      <c r="G17" s="35"/>
      <c r="H17" s="43">
        <f t="shared" ref="H17" si="7">H16+(5/24/60)</f>
        <v>0.37499999999999983</v>
      </c>
      <c r="I17" s="38">
        <f t="shared" ca="1" si="0"/>
        <v>0.6373508660102486</v>
      </c>
      <c r="J17" s="37">
        <f t="shared" ca="1" si="6"/>
        <v>3</v>
      </c>
      <c r="K17" s="35"/>
      <c r="L17" s="43">
        <v>0.37499999999999983</v>
      </c>
      <c r="M17" s="38">
        <v>0.58560395476106697</v>
      </c>
      <c r="N17" s="37">
        <v>3</v>
      </c>
      <c r="Q17" t="s">
        <v>50</v>
      </c>
    </row>
    <row r="18" spans="1:17" x14ac:dyDescent="0.3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 t="s">
        <v>50</v>
      </c>
    </row>
    <row r="19" spans="1:17" x14ac:dyDescent="0.3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7" x14ac:dyDescent="0.35">
      <c r="A20" s="35"/>
      <c r="B20" s="35"/>
      <c r="C20" s="35"/>
      <c r="D20" s="35"/>
      <c r="E20" s="35"/>
      <c r="F20" s="35"/>
      <c r="G20" s="35"/>
      <c r="H20" s="35"/>
      <c r="I20" s="35"/>
      <c r="J20" s="35" t="s">
        <v>50</v>
      </c>
      <c r="K20" s="35"/>
    </row>
    <row r="21" spans="1:17" x14ac:dyDescent="0.3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 t="s">
        <v>50</v>
      </c>
    </row>
    <row r="22" spans="1:17" x14ac:dyDescent="0.3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7" x14ac:dyDescent="0.3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7" x14ac:dyDescent="0.3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7" x14ac:dyDescent="0.3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7" x14ac:dyDescent="0.3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7" x14ac:dyDescent="0.3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7" x14ac:dyDescent="0.3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pans="1:17" x14ac:dyDescent="0.3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pans="1:17" x14ac:dyDescent="0.3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7" x14ac:dyDescent="0.3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7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1:11" x14ac:dyDescent="0.3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CHI_CUAD</vt:lpstr>
      <vt:lpstr>KOLG_SMIR</vt:lpstr>
      <vt:lpstr>RACHAS</vt:lpstr>
      <vt:lpstr>HUECOS</vt:lpstr>
      <vt:lpstr>SERIES</vt:lpstr>
      <vt:lpstr>MonteCarlo</vt:lpstr>
      <vt:lpstr>MonteCarlo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Alondra Salcedo Juárez</dc:creator>
  <cp:lastModifiedBy>LIZETH NALLELY LOPEZ GARCIA</cp:lastModifiedBy>
  <dcterms:created xsi:type="dcterms:W3CDTF">2025-02-17T07:00:22Z</dcterms:created>
  <dcterms:modified xsi:type="dcterms:W3CDTF">2025-03-03T14:11:54Z</dcterms:modified>
</cp:coreProperties>
</file>