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38400" yWindow="0" windowWidth="38400" windowHeight="21600" tabRatio="772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entities!$B$87:$M$116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H13" i="47"/>
  <c r="H14" i="47"/>
  <c r="H15" i="47"/>
  <c r="H16" i="47"/>
  <c r="H17" i="47"/>
  <c r="H12" i="47"/>
  <c r="H7" i="47"/>
  <c r="H8" i="47"/>
  <c r="H9" i="47"/>
  <c r="H10" i="47"/>
  <c r="H11" i="47"/>
  <c r="H6" i="47"/>
  <c r="J7" i="47"/>
  <c r="J8" i="47"/>
  <c r="J9" i="47"/>
  <c r="J10" i="47"/>
  <c r="J11" i="47"/>
  <c r="J12" i="47"/>
  <c r="J13" i="47"/>
  <c r="J14" i="47"/>
  <c r="J15" i="47"/>
  <c r="J16" i="47"/>
  <c r="J17" i="47"/>
  <c r="K7" i="47"/>
  <c r="K8" i="47"/>
  <c r="K9" i="47"/>
  <c r="K10" i="47"/>
  <c r="K11" i="47"/>
  <c r="K12" i="47"/>
  <c r="K13" i="47"/>
  <c r="K14" i="47"/>
  <c r="K15" i="47"/>
  <c r="K16" i="47"/>
  <c r="K17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A14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2" i="33"/>
  <c r="AR14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P12" i="33"/>
  <c r="CQ12" i="33"/>
  <c r="CQ14" i="33"/>
  <c r="CT12" i="33"/>
  <c r="D19" i="33"/>
  <c r="C21" i="33"/>
  <c r="D21" i="33"/>
  <c r="E19" i="33"/>
  <c r="E21" i="33"/>
  <c r="E22" i="33"/>
  <c r="F19" i="33"/>
  <c r="G19" i="33"/>
  <c r="F21" i="33"/>
  <c r="G21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  <c r="K6" i="47"/>
</calcChain>
</file>

<file path=xl/sharedStrings.xml><?xml version="1.0" encoding="utf-8"?>
<sst xmlns="http://schemas.openxmlformats.org/spreadsheetml/2006/main" count="3204" uniqueCount="1293">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</sst>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8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1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89" headerRowBorderDxfId="388" tableBorderDxfId="387" totalsRowBorderDxfId="386">
  <autoFilter ref="B4:G5"/>
  <tableColumns count="6">
    <tableColumn id="1" name="{gameSettings}" dataDxfId="385"/>
    <tableColumn id="2" name="[sku]" dataDxfId="384"/>
    <tableColumn id="3" name="[timeToPCCoefA]" dataDxfId="383"/>
    <tableColumn id="4" name="[timeToPCCoefB]" dataDxfId="382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1" headerRowBorderDxfId="380" tableBorderDxfId="379" totalsRowBorderDxfId="378">
  <autoFilter ref="B10:F11"/>
  <tableColumns count="5">
    <tableColumn id="1" name="{initialSettings}" dataDxfId="377"/>
    <tableColumn id="2" name="[sku]" dataDxfId="376"/>
    <tableColumn id="3" name="[softCurrency]" dataDxfId="375"/>
    <tableColumn id="4" name="[hardCurrency]" dataDxfId="374"/>
    <tableColumn id="6" name="[initialDragonSKU]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1" headerRowBorderDxfId="370" tableBorderDxfId="369" totalsRowBorderDxfId="368">
  <autoFilter ref="B4:J14"/>
  <tableColumns count="9">
    <tableColumn id="1" name="{localizationDefinitions}" dataDxfId="367"/>
    <tableColumn id="8" name="[sku]" dataDxfId="366"/>
    <tableColumn id="3" name="[order]" dataDxfId="365"/>
    <tableColumn id="4" name="[isoCode]" dataDxfId="364"/>
    <tableColumn id="11" name="[android]" dataDxfId="363"/>
    <tableColumn id="12" name="[iOS]" dataDxfId="362"/>
    <tableColumn id="5" name="[txtFilename]" dataDxfId="361"/>
    <tableColumn id="2" name="[icon]" dataDxfId="360"/>
    <tableColumn id="9" name="[tidName]" dataDxfId="35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6" headerRowBorderDxfId="355" tableBorderDxfId="354" totalsRowBorderDxfId="353">
  <autoFilter ref="B15:AZ25"/>
  <tableColumns count="51">
    <tableColumn id="1" name="{dragonDefinitions}" dataDxfId="352"/>
    <tableColumn id="2" name="[sku]"/>
    <tableColumn id="9" name="[tier]"/>
    <tableColumn id="3" name="[order]" dataDxfId="351"/>
    <tableColumn id="40" name="[previousDragonSku]" dataDxfId="350"/>
    <tableColumn id="4" name="[unlockPriceCoins]" dataDxfId="349"/>
    <tableColumn id="5" name="[unlockPricePC]" dataDxfId="348"/>
    <tableColumn id="11" name="[cameraDefaultZoom]" dataDxfId="347"/>
    <tableColumn id="16" name="[cameraFarZoom]" dataDxfId="346"/>
    <tableColumn id="39" name="[defaultSize]" dataDxfId="345"/>
    <tableColumn id="38" name="[cameraFrameWidthModifier]" dataDxfId="344"/>
    <tableColumn id="17" name="[healthMin]" dataDxfId="343"/>
    <tableColumn id="18" name="[healthMax]" dataDxfId="342"/>
    <tableColumn id="21" name="[healthDrain]" dataDxfId="341"/>
    <tableColumn id="32" name="[healthDrainAmpPerSecond]" dataDxfId="340"/>
    <tableColumn id="31" name="[sessionStartHealthDrainTime]" dataDxfId="339"/>
    <tableColumn id="30" name="[sessionStartHealthDrainModifier]" dataDxfId="338"/>
    <tableColumn id="19" name="[scaleMin]" dataDxfId="337"/>
    <tableColumn id="20" name="[scaleMax]" dataDxfId="336"/>
    <tableColumn id="42" name="[speedBase]" dataDxfId="335"/>
    <tableColumn id="22" name="[boostMultiplier]" dataDxfId="334"/>
    <tableColumn id="41" name="[energyBase]" dataDxfId="333"/>
    <tableColumn id="23" name="[energyDrain]" dataDxfId="332"/>
    <tableColumn id="24" name="[energyRefillRate]" dataDxfId="331"/>
    <tableColumn id="29" name="[furyBaseDamage]" dataDxfId="330"/>
    <tableColumn id="33" name="[furyBaseLength]" dataDxfId="329"/>
    <tableColumn id="12" name="[furyScoreMultiplier]" dataDxfId="328"/>
    <tableColumn id="26" name="[furyBaseDuration]" dataDxfId="327"/>
    <tableColumn id="25" name="[furyMax]" dataDxfId="326"/>
    <tableColumn id="14" name="[eatSpeedFactor]" dataDxfId="325"/>
    <tableColumn id="15" name="[maxAlcohol]" dataDxfId="324"/>
    <tableColumn id="13" name="[alcoholDrain]" dataDxfId="323"/>
    <tableColumn id="6" name="[gamePrefab]" dataDxfId="322"/>
    <tableColumn id="10" name="[menuPrefab]" dataDxfId="321"/>
    <tableColumn id="49" name="[sizeUpMultiplier]" dataDxfId="320"/>
    <tableColumn id="50" name="[speedUpMultiplier]" dataDxfId="319"/>
    <tableColumn id="51" name="[biteUpMultiplier]" dataDxfId="318"/>
    <tableColumn id="47" name="[invincible]" dataDxfId="317"/>
    <tableColumn id="48" name="[infiniteBoost]" dataDxfId="316"/>
    <tableColumn id="45" name="[eatEverything]" dataDxfId="315"/>
    <tableColumn id="46" name="[modeDuration]" dataDxfId="314"/>
    <tableColumn id="7" name="[tidName]" dataDxfId="313">
      <calculatedColumnFormula>CONCATENATE("TID_",UPPER(dragonDefinitions[[#This Row],['[sku']]]),"_NAME")</calculatedColumnFormula>
    </tableColumn>
    <tableColumn id="8" name="[tidDesc]" dataDxfId="312">
      <calculatedColumnFormula>CONCATENATE("TID_",UPPER(dragonDefinitions[[#This Row],['[sku']]]),"_DESC")</calculatedColumnFormula>
    </tableColumn>
    <tableColumn id="27" name="[statsBarRatio]" dataDxfId="311"/>
    <tableColumn id="28" name="[furyBarRatio]" dataDxfId="310"/>
    <tableColumn id="34" name="[force]" dataDxfId="309"/>
    <tableColumn id="35" name="[mass]" dataDxfId="308"/>
    <tableColumn id="36" name="[friction]" dataDxfId="307"/>
    <tableColumn id="37" name="[gravityModifier]" dataDxfId="306"/>
    <tableColumn id="43" name="[airGravityModifier]" dataDxfId="305"/>
    <tableColumn id="44" name="[waterGravityModifier]" dataDxfId="30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3" headerRowBorderDxfId="302" tableBorderDxfId="301" totalsRowBorderDxfId="300">
  <autoFilter ref="B4:G9"/>
  <tableColumns count="6">
    <tableColumn id="1" name="{dragonTierDefinitions}" dataDxfId="299"/>
    <tableColumn id="2" name="[sku]"/>
    <tableColumn id="9" name="[order]"/>
    <tableColumn id="10" name="[icon]" dataDxfId="298"/>
    <tableColumn id="3" name="[maxPetEquipped]" dataDxfId="297"/>
    <tableColumn id="7" name="[tidName]" dataDxfId="29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5" headerRowBorderDxfId="294" tableBorderDxfId="293" totalsRowBorderDxfId="292">
  <autoFilter ref="B31:I32"/>
  <tableColumns count="8">
    <tableColumn id="1" name="{dragonSettings}" dataDxfId="291"/>
    <tableColumn id="2" name="[sku]" dataDxfId="29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89" headerRowBorderDxfId="288" tableBorderDxfId="287" totalsRowBorderDxfId="28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5" headerRowBorderDxfId="284" tableBorderDxfId="283" totalsRowBorderDxfId="282">
  <autoFilter ref="B36:F39"/>
  <tableColumns count="5">
    <tableColumn id="1" name="{dragonHealthModifiersDefinitions}" dataDxfId="281"/>
    <tableColumn id="2" name="[sku]" dataDxfId="280"/>
    <tableColumn id="7" name="[threshold]"/>
    <tableColumn id="8" name="[modifier]" dataDxfId="279"/>
    <tableColumn id="9" name="[tid]" dataDxfId="27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77" headerRowBorderDxfId="276" tableBorderDxfId="275" totalsRowBorderDxfId="274">
  <autoFilter ref="B4:M44"/>
  <sortState ref="B5:M44">
    <sortCondition ref="D4:D44"/>
  </sortState>
  <tableColumns count="12">
    <tableColumn id="1" name="{petDefinitions}" dataDxfId="273"/>
    <tableColumn id="2" name="[sku]" dataDxfId="272"/>
    <tableColumn id="3" name="[rarity]" dataDxfId="271"/>
    <tableColumn id="6" name="[category]" dataDxfId="270"/>
    <tableColumn id="7" name="[order]" dataDxfId="269"/>
    <tableColumn id="8" name="[gamePrefab]" dataDxfId="268"/>
    <tableColumn id="9" name="[menuPrefab]" dataDxfId="267"/>
    <tableColumn id="11" name="[icon]" dataDxfId="266"/>
    <tableColumn id="4" name="[powerup]" dataDxfId="265"/>
    <tableColumn id="5" name="[tidName]" dataDxfId="264"/>
    <tableColumn id="10" name="[tidDesc]" dataDxfId="263">
      <calculatedColumnFormula>CONCATENATE(LEFT(petDefinitions[[#This Row],['[tidName']]],10),"_DESC")</calculatedColumnFormula>
    </tableColumn>
    <tableColumn id="12" name="id" dataDxfId="2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1" headerRowBorderDxfId="260" tableBorderDxfId="259" totalsRowBorderDxfId="258">
  <autoFilter ref="B21:AF83"/>
  <sortState ref="B20:AE52">
    <sortCondition ref="C19:C52"/>
  </sortState>
  <tableColumns count="31">
    <tableColumn id="1" name="{entityDefinitions}" dataDxfId="257"/>
    <tableColumn id="2" name="[sku]" dataDxfId="256"/>
    <tableColumn id="6" name="[category]" dataDxfId="255"/>
    <tableColumn id="10" name="[rewardScore]" dataDxfId="254"/>
    <tableColumn id="11" name="[rewardCoins]" dataDxfId="253"/>
    <tableColumn id="12" name="[rewardPC]" dataDxfId="252"/>
    <tableColumn id="13" name="[rewardHealth]" dataDxfId="251"/>
    <tableColumn id="14" name="[rewardEnergy]" dataDxfId="250"/>
    <tableColumn id="16" name="[rewardXp]" dataDxfId="249"/>
    <tableColumn id="17" name="[goldenChance]" dataDxfId="248"/>
    <tableColumn id="18" name="[pcChance]" dataDxfId="247"/>
    <tableColumn id="3" name="[isEdible]" dataDxfId="246"/>
    <tableColumn id="4" name="[edibleFromTier]" dataDxfId="245"/>
    <tableColumn id="5" name="[biteResistance]" dataDxfId="244"/>
    <tableColumn id="35" name="[isBurnable]" dataDxfId="243"/>
    <tableColumn id="34" name="[burnableFromTier]" dataDxfId="242"/>
    <tableColumn id="30" name="[canBeGrabed]" dataDxfId="241"/>
    <tableColumn id="31" name="[grabFromTier]" dataDxfId="240"/>
    <tableColumn id="29" name="[canBeLatchedOn]" dataDxfId="239"/>
    <tableColumn id="15" name="[latchOnFromTier]" dataDxfId="238"/>
    <tableColumn id="28" name="[maxHealth]" dataDxfId="237"/>
    <tableColumn id="8" name="[alcohol]" dataDxfId="236"/>
    <tableColumn id="19" name="[eatFeedbackChance]" dataDxfId="235"/>
    <tableColumn id="20" name="[burnFeedbackChance]" dataDxfId="234"/>
    <tableColumn id="21" name="[damageFeedbackChance]" dataDxfId="233"/>
    <tableColumn id="22" name="[deathFeedbackChance]" dataDxfId="232"/>
    <tableColumn id="7" name="[tidName]" dataDxfId="231"/>
    <tableColumn id="9" name="[tidEatFeedback]" dataDxfId="230"/>
    <tableColumn id="23" name="[tidBurnFeedback]" dataDxfId="229"/>
    <tableColumn id="24" name="[tidDamageFeedback]" dataDxfId="228"/>
    <tableColumn id="25" name="[tidDeathFeedback]" dataDxfId="2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6" headerRowBorderDxfId="225" tableBorderDxfId="224" totalsRowBorderDxfId="223">
  <autoFilter ref="B4:C16"/>
  <sortState ref="B5:C14">
    <sortCondition ref="C4:C14"/>
  </sortState>
  <tableColumns count="2">
    <tableColumn id="1" name="{entityCategoryDefinitions}" dataDxfId="222"/>
    <tableColumn id="2" name="[sku]" dataDxfId="2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0" totalsRowDxfId="219"/>
    <tableColumn id="2" name="[sku]" dataDxfId="218" totalsRowDxfId="217"/>
    <tableColumn id="4" name="[category]" dataDxfId="216" totalsRowDxfId="215"/>
    <tableColumn id="16" name="[isBurnable]" dataDxfId="214" totalsRowDxfId="213"/>
    <tableColumn id="17" name="[minTierBurnFeedback]" dataDxfId="212" totalsRowDxfId="211"/>
    <tableColumn id="18" name="[minTierBurn]" dataDxfId="210" totalsRowDxfId="209"/>
    <tableColumn id="19" name="minTierExplode" dataDxfId="208" totalsRowDxfId="207"/>
    <tableColumn id="28" name="[burnFeedbackChance]" dataDxfId="206" totalsRowDxfId="205"/>
    <tableColumn id="30" name="[destroyFeedbackChance]" dataDxfId="204" totalsRowDxfId="203"/>
    <tableColumn id="31" name="[tidName]" dataDxfId="202" totalsRowDxfId="201"/>
    <tableColumn id="33" name="[tidBurnFeedback]" dataDxfId="200" totalsRowDxfId="199"/>
    <tableColumn id="34" name="[tidDestroyFeedback]" dataDxfId="198" totalsRowDxfId="197"/>
    <tableColumn id="3" name="[minTierDestruction]" dataDxfId="196" totalsRowDxfId="195"/>
    <tableColumn id="5" name="[minTierDestructionFeedback]" dataDxfId="194" totalsRowDxfId="19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87" headerRowBorderDxfId="186" tableBorderDxfId="185" totalsRowBorderDxfId="184">
  <autoFilter ref="B4:N10"/>
  <tableColumns count="13">
    <tableColumn id="1" name="{levelDefinitions}" dataDxfId="183"/>
    <tableColumn id="9" name="[sku]" dataDxfId="182"/>
    <tableColumn id="3" name="order" dataDxfId="181"/>
    <tableColumn id="4" name="dragonsToUnlock" dataDxfId="180"/>
    <tableColumn id="14" name="[dataFile]" dataDxfId="179"/>
    <tableColumn id="5" name="[spawnersScene]" dataDxfId="178"/>
    <tableColumn id="2" name="[collisionScene]" dataDxfId="177"/>
    <tableColumn id="10" name="[artScene]" dataDxfId="176"/>
    <tableColumn id="7" name="[activeScene]" dataDxfId="175"/>
    <tableColumn id="8" name="[soundScene]" dataDxfId="174"/>
    <tableColumn id="6" name="comingSoon" dataDxfId="173"/>
    <tableColumn id="11" name="tidName" dataDxfId="172"/>
    <tableColumn id="12" name="tidDesc" dataDxfId="17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0" tableBorderDxfId="169" totalsRowBorderDxfId="168">
  <autoFilter ref="B15:H18"/>
  <tableColumns count="7">
    <tableColumn id="1" name="{mapUpgradesDefinitions}" dataDxfId="167"/>
    <tableColumn id="2" name="[sku]" dataDxfId="166"/>
    <tableColumn id="3" name="[order]" dataDxfId="165"/>
    <tableColumn id="4" name="[upgradePriceSC]" dataDxfId="164"/>
    <tableColumn id="5" name="[upgradePriceHC]" dataDxfId="163"/>
    <tableColumn id="6" name="[icon]" dataDxfId="162"/>
    <tableColumn id="7" name="[tidDesc]" dataDxfId="16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53" headerRowBorderDxfId="152" tableBorderDxfId="151" totalsRowBorderDxfId="150">
  <autoFilter ref="B4:K22"/>
  <sortState ref="B5:L24">
    <sortCondition ref="E4:E24"/>
  </sortState>
  <tableColumns count="10">
    <tableColumn id="1" name="{missionDefinitions}" dataDxfId="149"/>
    <tableColumn id="9" name="[sku]" dataDxfId="148"/>
    <tableColumn id="3" name="[difficulty]" dataDxfId="147"/>
    <tableColumn id="4" name="[typeSku]" dataDxfId="146"/>
    <tableColumn id="5" name="[targetValue]" dataDxfId="145"/>
    <tableColumn id="2" name="[parameters]" dataDxfId="144"/>
    <tableColumn id="10" name="[singleRun]" dataDxfId="143"/>
    <tableColumn id="6" name="[icon]" dataDxfId="142"/>
    <tableColumn id="11" name="[tidName]" dataDxfId="141"/>
    <tableColumn id="12" name="[tidDesc]" dataDxfId="14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39" tableBorderDxfId="138">
  <autoFilter ref="B29:J33"/>
  <tableColumns count="9">
    <tableColumn id="1" name="{missionTypeDefinitions}"/>
    <tableColumn id="2" name="[sku]" dataDxfId="137"/>
    <tableColumn id="8" name="[icon]" dataDxfId="136"/>
    <tableColumn id="3" name="[tidName]"/>
    <tableColumn id="4" name="[tidDescSingleRun]" dataDxfId="135"/>
    <tableColumn id="9" name="[tidDescMultiRun]" dataDxfId="134"/>
    <tableColumn id="5" name="value" dataDxfId="133"/>
    <tableColumn id="6" name="parameters" dataDxfId="132"/>
    <tableColumn id="7" name="single/multi-run?" dataDxfId="1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30" tableBorderDxfId="129">
  <autoFilter ref="B44:K47"/>
  <tableColumns count="10">
    <tableColumn id="1" name="{missionDifficultyDefinitions}"/>
    <tableColumn id="2" name="[sku]" dataDxfId="128"/>
    <tableColumn id="7" name="[index]" dataDxfId="127"/>
    <tableColumn id="3" name="[dragonsToUnlock]" dataDxfId="126"/>
    <tableColumn id="4" name="[cooldownMinutes]" dataDxfId="125"/>
    <tableColumn id="9" name="[maxRewardCoins]" dataDxfId="124"/>
    <tableColumn id="5" name="[removeMissionPCCoefA]" dataDxfId="123"/>
    <tableColumn id="6" name="[removeMissionPCCoefB]" dataDxfId="122"/>
    <tableColumn id="8" name="[tidName]" dataDxfId="121"/>
    <tableColumn id="10" name="[color]" dataDxfId="12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12" headerRowBorderDxfId="111" tableBorderDxfId="110" totalsRowBorderDxfId="109">
  <autoFilter ref="B4:H7"/>
  <tableColumns count="7">
    <tableColumn id="1" name="{eggDefinitions}" dataDxfId="108"/>
    <tableColumn id="6" name="[sku]" dataDxfId="107"/>
    <tableColumn id="4" name="[pricePC]" dataDxfId="106"/>
    <tableColumn id="5" name="[incubationMinutes]" dataDxfId="105"/>
    <tableColumn id="10" name="[prefabPath]" dataDxfId="104"/>
    <tableColumn id="7" name="[tidName]" dataDxfId="103">
      <calculatedColumnFormula>CONCATENATE("TID_",UPPER(eggDefinitions[[#This Row],['[sku']]]),"_NAME")</calculatedColumnFormula>
    </tableColumn>
    <tableColumn id="8" name="[tidDesc]" dataDxfId="10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01" headerRowBorderDxfId="100" tableBorderDxfId="99" totalsRowBorderDxfId="98">
  <autoFilter ref="B18:I22"/>
  <tableColumns count="8">
    <tableColumn id="1" name="{eggRewardDefinitions}" dataDxfId="97"/>
    <tableColumn id="2" name="[sku]"/>
    <tableColumn id="3" name="[type]" dataDxfId="96"/>
    <tableColumn id="6" name="[rarity]" dataDxfId="95"/>
    <tableColumn id="4" name="[droprate]" dataDxfId="94"/>
    <tableColumn id="7" name="[duplicateFragmentsGiven]" dataDxfId="93"/>
    <tableColumn id="8" name="[duplicateCoinsGiven]" dataDxfId="92"/>
    <tableColumn id="5" name="[tidName]" dataDxfId="91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90" headerRowBorderDxfId="89" tableBorderDxfId="88" totalsRowBorderDxfId="87">
  <autoFilter ref="B26:E30"/>
  <tableColumns count="4">
    <tableColumn id="1" name="{rarityDefinitions}" dataDxfId="86"/>
    <tableColumn id="2" name="[sku]"/>
    <tableColumn id="3" name="[order]" dataDxfId="85"/>
    <tableColumn id="5" name="[tidName]" dataDxfId="84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83" headerRowBorderDxfId="82" tableBorderDxfId="81" totalsRowBorderDxfId="80">
  <autoFilter ref="B11:E14"/>
  <tableColumns count="4">
    <tableColumn id="1" name="{goldenEggDefinitions}" dataDxfId="79"/>
    <tableColumn id="6" name="[sku]" dataDxfId="78"/>
    <tableColumn id="4" name="[order]" dataDxfId="77"/>
    <tableColumn id="5" name="[fragmentsRequired]" dataDxfId="7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5" headerRowBorderDxfId="74" tableBorderDxfId="73" totalsRowBorderDxfId="72">
  <autoFilter ref="B4:F9"/>
  <tableColumns count="5">
    <tableColumn id="1" name="{chestRewardDefinitions}" dataDxfId="71"/>
    <tableColumn id="2" name="[sku]" dataDxfId="70"/>
    <tableColumn id="6" name="[collectedChests]" dataDxfId="69"/>
    <tableColumn id="3" name="[type]" dataDxfId="68"/>
    <tableColumn id="4" name="[amount]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6" dataDxfId="64" headerRowBorderDxfId="65" tableBorderDxfId="63">
  <autoFilter ref="B4:O44"/>
  <tableColumns count="14">
    <tableColumn id="1" name="{disguisesDefinitions}" dataDxfId="62"/>
    <tableColumn id="2" name="[sku]" dataDxfId="61"/>
    <tableColumn id="3" name="[dragonSku]" dataDxfId="60"/>
    <tableColumn id="5" name="[powerup]" dataDxfId="59"/>
    <tableColumn id="6" name="[shopOrder]" dataDxfId="58"/>
    <tableColumn id="8" name="[priceSC]" dataDxfId="57"/>
    <tableColumn id="17" name="[priceHC]" dataDxfId="56"/>
    <tableColumn id="18" name="[unlockLevel]" dataDxfId="55"/>
    <tableColumn id="10" name="[icon]" dataDxfId="54"/>
    <tableColumn id="9" name="[skin]" dataDxfId="53"/>
    <tableColumn id="13" name="[item1]" dataDxfId="52"/>
    <tableColumn id="4" name="[item2]" dataDxfId="51"/>
    <tableColumn id="11" name="[tidName]" dataDxfId="50">
      <calculatedColumnFormula>UPPER(CONCATENATE("TID_","SKIN",SUBSTITUTE(C5,"dragon",""),"_NAME"))</calculatedColumnFormula>
    </tableColumn>
    <tableColumn id="12" name="[tidDesc]" dataDxfId="4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48" tableBorderDxfId="47" totalsRowBorderDxfId="46">
  <autoFilter ref="D3:M30"/>
  <sortState ref="D4:M30">
    <sortCondition ref="E3:E30"/>
  </sortState>
  <tableColumns count="10">
    <tableColumn id="1" name="{powerUpsDefinitions}" dataDxfId="45"/>
    <tableColumn id="2" name="[sku]" dataDxfId="44"/>
    <tableColumn id="3" name="[type]" dataDxfId="43"/>
    <tableColumn id="4" name="[param1]" dataDxfId="42"/>
    <tableColumn id="5" name="[param2]" dataDxfId="41"/>
    <tableColumn id="6" name="[icon]" dataDxfId="40">
      <calculatedColumnFormula>CONCATENATE("icon_",powerUpsDefinitions[[#This Row],['[sku']]])</calculatedColumnFormula>
    </tableColumn>
    <tableColumn id="10" name="[miniIcon]" dataDxfId="39"/>
    <tableColumn id="7" name="[tidName]" dataDxfId="38">
      <calculatedColumnFormula>CONCATENATE("TID_POWERUP_",UPPER(powerUpsDefinitions[[#This Row],['[sku']]]),"_NAME")</calculatedColumnFormula>
    </tableColumn>
    <tableColumn id="8" name="[tidDesc]" dataDxfId="37">
      <calculatedColumnFormula>CONCATENATE("TID_POWERUP_",UPPER(powerUpsDefinitions[[#This Row],['[sku']]]),"_DESC")</calculatedColumnFormula>
    </tableColumn>
    <tableColumn id="9" name="[tidDescShort]" dataDxfId="3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N17" totalsRowShown="0" headerRowDxfId="35" headerRowBorderDxfId="34" tableBorderDxfId="33" totalsRowBorderDxfId="32">
  <autoFilter ref="B5:N17"/>
  <tableColumns count="13">
    <tableColumn id="1" name="{shopPacksDefinitions}" dataDxfId="31"/>
    <tableColumn id="6" name="[sku]" dataDxfId="30"/>
    <tableColumn id="3" name="[type]"/>
    <tableColumn id="11" name="[order]" dataDxfId="29"/>
    <tableColumn id="4" name="[priceDollars]" dataDxfId="28"/>
    <tableColumn id="5" name="[priceHC]" dataDxfId="27"/>
    <tableColumn id="12" name="Base Amount_x000a_(only for the maths)" dataDxfId="2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5"/>
    <tableColumn id="8" name="[amount]" dataDxfId="24">
      <calculatedColumnFormula>shopPacksDefinitions[[#This Row],[Base Amount
(only for the maths)]]+shopPacksDefinitions[[#This Row],[Base Amount
(only for the maths)]]*shopPacksDefinitions[[#This Row],['[bonusAmount']]]</calculatedColumnFormula>
    </tableColumn>
    <tableColumn id="13" name="Actual Value_x000a_(only for the maths)" dataDxfId="23">
      <calculatedColumnFormula>shopPacksDefinitions[[#This Row],['[amount']]]/shopPacksDefinitions[[#This Row],['[priceHC']]]</calculatedColumnFormula>
    </tableColumn>
    <tableColumn id="2" name="[bestValue]" dataDxfId="22"/>
    <tableColumn id="10" name="[icon]" dataDxfId="21"/>
    <tableColumn id="7" name="tidName" dataDxfId="20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4" Type="http://schemas.openxmlformats.org/officeDocument/2006/relationships/table" Target="../tables/table21.xml"/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Relationship Id="rId2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 x14ac:dyDescent="0.2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>
      <selection activeCell="I14" sqref="I14"/>
    </sheetView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 x14ac:dyDescent="0.2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9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F5" sqref="F5:F7"/>
    </sheetView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37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4" workbookViewId="0">
      <selection activeCell="D17" sqref="D17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7" width="26.5" style="67" bestFit="1" customWidth="1"/>
    <col min="8" max="8" width="8.5" style="67" bestFit="1" customWidth="1"/>
    <col min="9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52" ht="16" thickBot="1" x14ac:dyDescent="0.25"/>
    <row r="2" spans="2:5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 x14ac:dyDescent="0.2">
      <c r="B3" s="153"/>
      <c r="C3" s="10"/>
      <c r="D3" s="10"/>
      <c r="E3" s="10"/>
      <c r="F3" s="10"/>
      <c r="G3" s="10"/>
    </row>
    <row r="4" spans="2:52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 x14ac:dyDescent="0.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 x14ac:dyDescent="0.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 x14ac:dyDescent="0.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 x14ac:dyDescent="0.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 x14ac:dyDescent="0.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6" thickBot="1" x14ac:dyDescent="0.25"/>
    <row r="13" spans="2:52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68"/>
      <c r="AO14" s="468"/>
      <c r="AP14" s="468"/>
      <c r="AQ14" s="468"/>
    </row>
    <row r="15" spans="2:52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 x14ac:dyDescent="0.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 x14ac:dyDescent="0.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 x14ac:dyDescent="0.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 x14ac:dyDescent="0.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 x14ac:dyDescent="0.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 x14ac:dyDescent="0.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 x14ac:dyDescent="0.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 x14ac:dyDescent="0.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 x14ac:dyDescent="0.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6" thickBot="1" x14ac:dyDescent="0.25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72" t="s">
        <v>663</v>
      </c>
      <c r="J26" s="473"/>
      <c r="K26" s="473"/>
      <c r="L26" s="474"/>
      <c r="M26" s="475" t="s">
        <v>664</v>
      </c>
      <c r="N26" s="476"/>
      <c r="O26" s="476"/>
      <c r="P26" s="476"/>
      <c r="Q26" s="476"/>
      <c r="R26" s="477"/>
      <c r="S26" s="478" t="s">
        <v>665</v>
      </c>
      <c r="T26" s="479"/>
      <c r="U26" s="480" t="s">
        <v>670</v>
      </c>
      <c r="V26" s="481"/>
      <c r="W26" s="482" t="s">
        <v>669</v>
      </c>
      <c r="X26" s="483"/>
      <c r="Y26" s="484"/>
      <c r="Z26" s="469" t="s">
        <v>666</v>
      </c>
      <c r="AA26" s="470"/>
      <c r="AB26" s="470"/>
      <c r="AC26" s="470"/>
      <c r="AD26" s="471"/>
      <c r="AE26" s="334" t="s">
        <v>667</v>
      </c>
      <c r="AH26" s="232"/>
      <c r="AI26" s="232"/>
      <c r="AV26" s="465" t="s">
        <v>671</v>
      </c>
      <c r="AW26" s="466"/>
      <c r="AX26" s="466"/>
      <c r="AY26" s="467"/>
    </row>
    <row r="28" spans="2:52" ht="16" thickBot="1" x14ac:dyDescent="0.25"/>
    <row r="29" spans="2:52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 x14ac:dyDescent="0.2">
      <c r="B30" s="153"/>
      <c r="C30" s="10"/>
      <c r="D30" s="10" t="s">
        <v>228</v>
      </c>
      <c r="F30" s="10"/>
      <c r="G30" s="10"/>
    </row>
    <row r="31" spans="2:52" ht="136" x14ac:dyDescent="0.2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5" x14ac:dyDescent="0.2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 x14ac:dyDescent="0.2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 x14ac:dyDescent="0.2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 x14ac:dyDescent="0.2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6" thickBot="1" x14ac:dyDescent="0.25"/>
    <row r="41" spans="2:23" ht="24" x14ac:dyDescent="0.3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808</v>
      </c>
    </row>
    <row r="43" spans="2:23" ht="146" x14ac:dyDescent="0.2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 x14ac:dyDescent="0.2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 x14ac:dyDescent="0.2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 x14ac:dyDescent="0.2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 x14ac:dyDescent="0.2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 x14ac:dyDescent="0.2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 x14ac:dyDescent="0.2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 x14ac:dyDescent="0.2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 x14ac:dyDescent="0.2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 x14ac:dyDescent="0.2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 x14ac:dyDescent="0.2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58" priority="3"/>
  </conditionalFormatting>
  <conditionalFormatting sqref="C5:C9">
    <cfRule type="duplicateValues" dxfId="35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P44"/>
  <sheetViews>
    <sheetView showGridLines="0" showRowColHeaders="0" topLeftCell="A4" workbookViewId="0">
      <selection activeCell="J14" sqref="J14"/>
    </sheetView>
  </sheetViews>
  <sheetFormatPr baseColWidth="10" defaultColWidth="8.83203125" defaultRowHeight="15" x14ac:dyDescent="0.2"/>
  <cols>
    <col min="1" max="1" width="3" bestFit="1" customWidth="1"/>
    <col min="2" max="2" width="26" bestFit="1" customWidth="1"/>
    <col min="3" max="3" width="8.5" bestFit="1" customWidth="1"/>
    <col min="4" max="4" width="8.6640625" bestFit="1" customWidth="1"/>
    <col min="5" max="6" width="8.5" bestFit="1" customWidth="1"/>
    <col min="7" max="7" width="18.33203125" bestFit="1" customWidth="1"/>
    <col min="8" max="8" width="23.5" bestFit="1" customWidth="1"/>
    <col min="9" max="9" width="24.6640625" bestFit="1" customWidth="1"/>
    <col min="10" max="10" width="21.5" bestFit="1" customWidth="1"/>
    <col min="11" max="11" width="17.6640625" bestFit="1" customWidth="1"/>
    <col min="12" max="12" width="16.5" bestFit="1" customWidth="1"/>
    <col min="15" max="15" width="17.6640625" bestFit="1" customWidth="1"/>
  </cols>
  <sheetData>
    <row r="1" spans="1:16" ht="16" thickBot="1" x14ac:dyDescent="0.25"/>
    <row r="2" spans="1:16" ht="24" x14ac:dyDescent="0.3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 x14ac:dyDescent="0.2">
      <c r="B3" s="243"/>
      <c r="C3" s="243"/>
    </row>
    <row r="4" spans="1:16" ht="82" x14ac:dyDescent="0.2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 x14ac:dyDescent="0.2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 x14ac:dyDescent="0.2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 x14ac:dyDescent="0.2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 x14ac:dyDescent="0.2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 x14ac:dyDescent="0.2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 x14ac:dyDescent="0.2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 x14ac:dyDescent="0.2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 x14ac:dyDescent="0.2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 x14ac:dyDescent="0.2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 x14ac:dyDescent="0.2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 x14ac:dyDescent="0.2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 x14ac:dyDescent="0.2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 x14ac:dyDescent="0.2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 x14ac:dyDescent="0.2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 x14ac:dyDescent="0.2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 x14ac:dyDescent="0.2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 x14ac:dyDescent="0.2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 x14ac:dyDescent="0.2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 x14ac:dyDescent="0.2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 x14ac:dyDescent="0.2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 x14ac:dyDescent="0.2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 x14ac:dyDescent="0.2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 x14ac:dyDescent="0.2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 x14ac:dyDescent="0.2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 x14ac:dyDescent="0.2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 x14ac:dyDescent="0.2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 x14ac:dyDescent="0.2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 x14ac:dyDescent="0.2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 x14ac:dyDescent="0.2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 x14ac:dyDescent="0.2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 x14ac:dyDescent="0.2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 x14ac:dyDescent="0.2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 x14ac:dyDescent="0.2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 x14ac:dyDescent="0.2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 x14ac:dyDescent="0.2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 x14ac:dyDescent="0.2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 x14ac:dyDescent="0.2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 x14ac:dyDescent="0.2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 x14ac:dyDescent="0.2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 x14ac:dyDescent="0.2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4"/>
  <sheetViews>
    <sheetView topLeftCell="A52" workbookViewId="0">
      <pane xSplit="3" topLeftCell="D1" activePane="topRight" state="frozen"/>
      <selection pane="topRight" activeCell="I82" sqref="I82"/>
    </sheetView>
  </sheetViews>
  <sheetFormatPr baseColWidth="10" defaultColWidth="10.83203125" defaultRowHeight="15" x14ac:dyDescent="0.2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10.5" style="67" bestFit="1" customWidth="1"/>
    <col min="5" max="8" width="8.5" style="67" bestFit="1" customWidth="1"/>
    <col min="9" max="9" width="45.5" style="67" bestFit="1" customWidth="1"/>
    <col min="10" max="10" width="8.5" style="67" bestFit="1" customWidth="1"/>
    <col min="11" max="11" width="23" style="67" bestFit="1" customWidth="1"/>
    <col min="12" max="12" width="75.5" style="67" bestFit="1" customWidth="1"/>
    <col min="13" max="13" width="36" style="67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2" width="8.5" style="67" bestFit="1" customWidth="1"/>
    <col min="23" max="23" width="8.5" style="67" customWidth="1"/>
    <col min="24" max="24" width="8.5" style="67" bestFit="1" customWidth="1"/>
    <col min="25" max="25" width="26.5" style="67" bestFit="1" customWidth="1"/>
    <col min="26" max="27" width="8.5" style="67" bestFit="1" customWidth="1"/>
    <col min="28" max="28" width="25.83203125" style="67" bestFit="1" customWidth="1"/>
    <col min="29" max="29" width="162.83203125" style="67" bestFit="1" customWidth="1"/>
    <col min="30" max="30" width="131.83203125" style="67" bestFit="1" customWidth="1"/>
    <col min="31" max="31" width="107.6640625" style="67" bestFit="1" customWidth="1"/>
    <col min="32" max="32" width="100.83203125" style="67" bestFit="1" customWidth="1"/>
    <col min="33" max="33" width="33.33203125" style="67" customWidth="1"/>
    <col min="34" max="34" width="11.1640625" style="67" customWidth="1"/>
    <col min="35" max="35" width="19.5" style="67" customWidth="1"/>
    <col min="36" max="36" width="22.33203125" style="67" customWidth="1"/>
    <col min="37" max="16384" width="10.83203125" style="67"/>
  </cols>
  <sheetData>
    <row r="1" spans="2:25" ht="16" thickBot="1" x14ac:dyDescent="0.25"/>
    <row r="2" spans="2:25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 x14ac:dyDescent="0.2">
      <c r="B3" s="153" t="s">
        <v>461</v>
      </c>
      <c r="C3" s="195"/>
      <c r="D3" s="195"/>
      <c r="E3" s="195"/>
      <c r="F3" s="485"/>
      <c r="G3" s="485"/>
      <c r="H3" s="195"/>
      <c r="I3" s="172"/>
      <c r="J3" s="171"/>
    </row>
    <row r="4" spans="2:25" ht="129" x14ac:dyDescent="0.2">
      <c r="B4" s="143" t="s">
        <v>411</v>
      </c>
      <c r="C4" s="144" t="s">
        <v>5</v>
      </c>
    </row>
    <row r="5" spans="2:25" x14ac:dyDescent="0.2">
      <c r="B5" s="136" t="s">
        <v>4</v>
      </c>
      <c r="C5" s="13" t="s">
        <v>413</v>
      </c>
    </row>
    <row r="6" spans="2:25" x14ac:dyDescent="0.2">
      <c r="B6" s="136" t="s">
        <v>4</v>
      </c>
      <c r="C6" s="13" t="s">
        <v>417</v>
      </c>
    </row>
    <row r="7" spans="2:25" x14ac:dyDescent="0.2">
      <c r="B7" s="224" t="s">
        <v>4</v>
      </c>
      <c r="C7" s="13" t="s">
        <v>594</v>
      </c>
    </row>
    <row r="8" spans="2:25" x14ac:dyDescent="0.2">
      <c r="B8" s="136" t="s">
        <v>4</v>
      </c>
      <c r="C8" s="13" t="s">
        <v>412</v>
      </c>
    </row>
    <row r="9" spans="2:25" x14ac:dyDescent="0.2">
      <c r="B9" s="136" t="s">
        <v>4</v>
      </c>
      <c r="C9" s="13" t="s">
        <v>206</v>
      </c>
    </row>
    <row r="10" spans="2:25" x14ac:dyDescent="0.2">
      <c r="B10" s="136" t="s">
        <v>4</v>
      </c>
      <c r="C10" s="13" t="s">
        <v>414</v>
      </c>
    </row>
    <row r="11" spans="2:25" x14ac:dyDescent="0.2">
      <c r="B11" s="136" t="s">
        <v>4</v>
      </c>
      <c r="C11" s="193" t="s">
        <v>415</v>
      </c>
    </row>
    <row r="12" spans="2:25" x14ac:dyDescent="0.2">
      <c r="B12" s="136" t="s">
        <v>4</v>
      </c>
      <c r="C12" s="13" t="s">
        <v>416</v>
      </c>
    </row>
    <row r="13" spans="2:25" x14ac:dyDescent="0.2">
      <c r="B13" s="134" t="s">
        <v>4</v>
      </c>
      <c r="C13" s="13" t="s">
        <v>205</v>
      </c>
    </row>
    <row r="14" spans="2:25" x14ac:dyDescent="0.2">
      <c r="B14" s="136" t="s">
        <v>4</v>
      </c>
      <c r="C14" s="193" t="s">
        <v>418</v>
      </c>
    </row>
    <row r="15" spans="2:25" x14ac:dyDescent="0.2">
      <c r="B15" s="136" t="s">
        <v>4</v>
      </c>
      <c r="C15" s="193" t="s">
        <v>1011</v>
      </c>
    </row>
    <row r="16" spans="2:25" x14ac:dyDescent="0.2">
      <c r="B16" s="136" t="s">
        <v>4</v>
      </c>
      <c r="C16" s="193" t="s">
        <v>1033</v>
      </c>
    </row>
    <row r="18" spans="2:32" ht="16" thickBot="1" x14ac:dyDescent="0.25"/>
    <row r="19" spans="2:32" ht="24" x14ac:dyDescent="0.3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6" thickBot="1" x14ac:dyDescent="0.25">
      <c r="B20" s="196"/>
      <c r="C20" s="172" t="s">
        <v>708</v>
      </c>
      <c r="D20" s="172"/>
      <c r="E20" s="196"/>
      <c r="F20" s="485"/>
      <c r="G20" s="48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4" x14ac:dyDescent="0.2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 x14ac:dyDescent="0.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 x14ac:dyDescent="0.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 x14ac:dyDescent="0.2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 x14ac:dyDescent="0.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 x14ac:dyDescent="0.2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 x14ac:dyDescent="0.2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 x14ac:dyDescent="0.2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 x14ac:dyDescent="0.2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 x14ac:dyDescent="0.2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 x14ac:dyDescent="0.2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 x14ac:dyDescent="0.2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 x14ac:dyDescent="0.2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 x14ac:dyDescent="0.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 x14ac:dyDescent="0.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 x14ac:dyDescent="0.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 x14ac:dyDescent="0.2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 x14ac:dyDescent="0.2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 x14ac:dyDescent="0.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 x14ac:dyDescent="0.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 x14ac:dyDescent="0.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 x14ac:dyDescent="0.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 x14ac:dyDescent="0.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 x14ac:dyDescent="0.2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 x14ac:dyDescent="0.2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 x14ac:dyDescent="0.2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 x14ac:dyDescent="0.2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 x14ac:dyDescent="0.2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 x14ac:dyDescent="0.2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 x14ac:dyDescent="0.2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 x14ac:dyDescent="0.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 x14ac:dyDescent="0.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 x14ac:dyDescent="0.2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 x14ac:dyDescent="0.2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 x14ac:dyDescent="0.2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 x14ac:dyDescent="0.2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 x14ac:dyDescent="0.2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 x14ac:dyDescent="0.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 x14ac:dyDescent="0.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 x14ac:dyDescent="0.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 x14ac:dyDescent="0.2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 x14ac:dyDescent="0.2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 x14ac:dyDescent="0.2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 x14ac:dyDescent="0.2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 x14ac:dyDescent="0.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 x14ac:dyDescent="0.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 x14ac:dyDescent="0.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 x14ac:dyDescent="0.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 x14ac:dyDescent="0.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 x14ac:dyDescent="0.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 x14ac:dyDescent="0.2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 x14ac:dyDescent="0.2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 x14ac:dyDescent="0.2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 x14ac:dyDescent="0.2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 x14ac:dyDescent="0.2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 x14ac:dyDescent="0.2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 x14ac:dyDescent="0.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 x14ac:dyDescent="0.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 x14ac:dyDescent="0.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 x14ac:dyDescent="0.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 x14ac:dyDescent="0.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 x14ac:dyDescent="0.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 x14ac:dyDescent="0.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6" thickBot="1" x14ac:dyDescent="0.25"/>
    <row r="85" spans="1:32" ht="24" x14ac:dyDescent="0.3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 x14ac:dyDescent="0.2">
      <c r="B86" s="238"/>
      <c r="C86" s="238"/>
      <c r="D86" s="240"/>
      <c r="E86" s="238"/>
      <c r="F86" s="238"/>
      <c r="G86" s="485"/>
      <c r="H86" s="485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1" x14ac:dyDescent="0.2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 x14ac:dyDescent="0.2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 x14ac:dyDescent="0.2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 x14ac:dyDescent="0.2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 x14ac:dyDescent="0.2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 x14ac:dyDescent="0.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 x14ac:dyDescent="0.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 x14ac:dyDescent="0.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 x14ac:dyDescent="0.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 x14ac:dyDescent="0.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 x14ac:dyDescent="0.2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 x14ac:dyDescent="0.2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 x14ac:dyDescent="0.2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 x14ac:dyDescent="0.2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 x14ac:dyDescent="0.2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 x14ac:dyDescent="0.2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 x14ac:dyDescent="0.2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 x14ac:dyDescent="0.2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x14ac:dyDescent="0.2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 x14ac:dyDescent="0.2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 x14ac:dyDescent="0.2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 x14ac:dyDescent="0.2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 x14ac:dyDescent="0.2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 x14ac:dyDescent="0.2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 x14ac:dyDescent="0.2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x14ac:dyDescent="0.2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 x14ac:dyDescent="0.2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 x14ac:dyDescent="0.2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 x14ac:dyDescent="0.2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 x14ac:dyDescent="0.2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 x14ac:dyDescent="0.2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 x14ac:dyDescent="0.2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6" thickBot="1" x14ac:dyDescent="0.25"/>
    <row r="120" spans="2:15" ht="24" x14ac:dyDescent="0.3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4" x14ac:dyDescent="0.2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 x14ac:dyDescent="0.2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 x14ac:dyDescent="0.2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 x14ac:dyDescent="0.2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 x14ac:dyDescent="0.2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 x14ac:dyDescent="0.2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 x14ac:dyDescent="0.2">
      <c r="G130" s="67">
        <f>E123*G123</f>
        <v>54</v>
      </c>
    </row>
    <row r="131" spans="7:7" x14ac:dyDescent="0.2">
      <c r="G131" s="67">
        <f t="shared" ref="G131:G134" si="0">E124*G124</f>
        <v>100.80000000000001</v>
      </c>
    </row>
    <row r="132" spans="7:7" x14ac:dyDescent="0.2">
      <c r="G132" s="67">
        <f t="shared" si="0"/>
        <v>210</v>
      </c>
    </row>
    <row r="133" spans="7:7" x14ac:dyDescent="0.2">
      <c r="G133" s="67">
        <f t="shared" si="0"/>
        <v>480</v>
      </c>
    </row>
    <row r="134" spans="7:7" x14ac:dyDescent="0.2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8"/>
  <sheetViews>
    <sheetView workbookViewId="0">
      <selection activeCell="J15" sqref="J15"/>
    </sheetView>
  </sheetViews>
  <sheetFormatPr baseColWidth="10" defaultColWidth="11.5" defaultRowHeight="15" x14ac:dyDescent="0.2"/>
  <cols>
    <col min="1" max="1" width="3.6640625" customWidth="1"/>
    <col min="2" max="2" width="12" customWidth="1"/>
    <col min="3" max="3" width="15.83203125" customWidth="1"/>
    <col min="4" max="4" width="8.33203125" bestFit="1" customWidth="1"/>
    <col min="5" max="5" width="7.33203125" customWidth="1"/>
    <col min="6" max="6" width="14.83203125" style="67" customWidth="1"/>
    <col min="7" max="8" width="24" customWidth="1"/>
    <col min="9" max="9" width="89.83203125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 x14ac:dyDescent="0.2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 x14ac:dyDescent="0.2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 x14ac:dyDescent="0.2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 x14ac:dyDescent="0.2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 x14ac:dyDescent="0.2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 x14ac:dyDescent="0.2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6" thickBot="1" x14ac:dyDescent="0.25"/>
    <row r="13" spans="2:16" ht="24" x14ac:dyDescent="0.3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 x14ac:dyDescent="0.2">
      <c r="B14" s="173"/>
      <c r="C14" s="442"/>
      <c r="D14" s="442"/>
      <c r="E14" s="442"/>
      <c r="F14" s="442"/>
      <c r="G14" s="67"/>
      <c r="H14" s="67"/>
    </row>
    <row r="15" spans="2:16" ht="126" x14ac:dyDescent="0.2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 x14ac:dyDescent="0.2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 x14ac:dyDescent="0.2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 x14ac:dyDescent="0.2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92" priority="22"/>
  </conditionalFormatting>
  <conditionalFormatting sqref="C7">
    <cfRule type="duplicateValues" dxfId="191" priority="12"/>
  </conditionalFormatting>
  <conditionalFormatting sqref="C8:C9">
    <cfRule type="duplicateValues" dxfId="190" priority="11"/>
  </conditionalFormatting>
  <conditionalFormatting sqref="C10">
    <cfRule type="duplicateValues" dxfId="189" priority="10"/>
  </conditionalFormatting>
  <conditionalFormatting sqref="C16:C18">
    <cfRule type="duplicateValues" dxfId="188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85" t="s">
        <v>360</v>
      </c>
      <c r="K3" s="485"/>
      <c r="M3" s="485"/>
      <c r="N3" s="485"/>
      <c r="O3" s="485"/>
      <c r="P3" s="485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 x14ac:dyDescent="0.2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 x14ac:dyDescent="0.2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 x14ac:dyDescent="0.2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 x14ac:dyDescent="0.2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 x14ac:dyDescent="0.2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 x14ac:dyDescent="0.2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86" t="s">
        <v>363</v>
      </c>
      <c r="G28" s="486"/>
      <c r="H28" s="486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 x14ac:dyDescent="0.2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 x14ac:dyDescent="0.2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 x14ac:dyDescent="0.2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 x14ac:dyDescent="0.2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87" t="s">
        <v>370</v>
      </c>
      <c r="H43" s="487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60" priority="6"/>
  </conditionalFormatting>
  <conditionalFormatting sqref="C45:D47">
    <cfRule type="duplicateValues" dxfId="159" priority="5"/>
  </conditionalFormatting>
  <conditionalFormatting sqref="C5:C22">
    <cfRule type="duplicateValues" dxfId="158" priority="12"/>
  </conditionalFormatting>
  <conditionalFormatting sqref="C30">
    <cfRule type="duplicateValues" dxfId="157" priority="4"/>
  </conditionalFormatting>
  <conditionalFormatting sqref="C34 C36:C37">
    <cfRule type="duplicateValues" dxfId="156" priority="3"/>
  </conditionalFormatting>
  <conditionalFormatting sqref="C38">
    <cfRule type="duplicateValues" dxfId="155" priority="2"/>
  </conditionalFormatting>
  <conditionalFormatting sqref="C35">
    <cfRule type="duplicateValues" dxfId="154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workbookViewId="0">
      <selection activeCell="D11" sqref="D11:D14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 x14ac:dyDescent="0.2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 x14ac:dyDescent="0.2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1223</v>
      </c>
      <c r="C9" s="12"/>
      <c r="D9" s="12"/>
      <c r="E9" s="12"/>
      <c r="F9" s="12"/>
    </row>
    <row r="10" spans="2:25" s="67" customFormat="1" x14ac:dyDescent="0.2">
      <c r="B10" s="408"/>
      <c r="C10" s="408"/>
      <c r="D10" s="408"/>
      <c r="E10" s="408"/>
      <c r="F10" s="408"/>
      <c r="G10" s="408"/>
      <c r="J10"/>
    </row>
    <row r="11" spans="2:25" s="67" customFormat="1" ht="111" x14ac:dyDescent="0.2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 x14ac:dyDescent="0.2">
      <c r="B12" s="134" t="s">
        <v>4</v>
      </c>
      <c r="C12" s="159" t="s">
        <v>1225</v>
      </c>
      <c r="D12" s="132">
        <v>0</v>
      </c>
      <c r="E12" s="132">
        <v>50</v>
      </c>
    </row>
    <row r="13" spans="2:25" x14ac:dyDescent="0.2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6" thickBot="1" x14ac:dyDescent="0.25">
      <c r="B15" s="408"/>
      <c r="C15" s="408"/>
      <c r="D15" s="408"/>
      <c r="E15" s="408"/>
      <c r="F15" s="408"/>
      <c r="G15" s="408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 x14ac:dyDescent="0.2">
      <c r="B17" s="10"/>
      <c r="C17" s="10"/>
      <c r="E17" s="10"/>
      <c r="F17" s="10"/>
      <c r="G17" s="10" t="s">
        <v>1234</v>
      </c>
      <c r="H17" s="5" t="s">
        <v>1233</v>
      </c>
    </row>
    <row r="18" spans="2:10" ht="129" x14ac:dyDescent="0.2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 x14ac:dyDescent="0.2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 x14ac:dyDescent="0.2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6" thickBot="1" x14ac:dyDescent="0.25"/>
    <row r="24" spans="2:10" ht="24" x14ac:dyDescent="0.3">
      <c r="B24" s="12" t="s">
        <v>869</v>
      </c>
      <c r="C24" s="12"/>
      <c r="D24" s="12"/>
      <c r="E24" s="12"/>
      <c r="F24" s="12"/>
      <c r="G24" s="12"/>
    </row>
    <row r="25" spans="2:10" x14ac:dyDescent="0.2">
      <c r="B25" s="362"/>
      <c r="C25" s="362"/>
      <c r="D25" s="5" t="s">
        <v>1063</v>
      </c>
      <c r="E25" s="362"/>
      <c r="F25" s="362"/>
      <c r="G25" s="362"/>
    </row>
    <row r="26" spans="2:10" ht="91" x14ac:dyDescent="0.2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 x14ac:dyDescent="0.2">
      <c r="B27" s="134" t="s">
        <v>4</v>
      </c>
      <c r="C27" s="13" t="s">
        <v>871</v>
      </c>
      <c r="D27" s="385">
        <v>0</v>
      </c>
      <c r="E27" s="135" t="s">
        <v>907</v>
      </c>
    </row>
    <row r="28" spans="2:10" x14ac:dyDescent="0.2">
      <c r="B28" s="134" t="s">
        <v>4</v>
      </c>
      <c r="C28" s="13" t="s">
        <v>872</v>
      </c>
      <c r="D28" s="385">
        <v>1</v>
      </c>
      <c r="E28" s="135" t="s">
        <v>908</v>
      </c>
    </row>
    <row r="29" spans="2:10" x14ac:dyDescent="0.2">
      <c r="B29" s="134" t="s">
        <v>4</v>
      </c>
      <c r="C29" s="13" t="s">
        <v>873</v>
      </c>
      <c r="D29" s="385">
        <v>2</v>
      </c>
      <c r="E29" s="135" t="s">
        <v>909</v>
      </c>
    </row>
    <row r="30" spans="2:10" x14ac:dyDescent="0.2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119" priority="18"/>
  </conditionalFormatting>
  <conditionalFormatting sqref="C19">
    <cfRule type="duplicateValues" dxfId="118" priority="5"/>
  </conditionalFormatting>
  <conditionalFormatting sqref="C20:C22">
    <cfRule type="duplicateValues" dxfId="117" priority="20"/>
  </conditionalFormatting>
  <conditionalFormatting sqref="C27:D27">
    <cfRule type="duplicateValues" dxfId="116" priority="3"/>
  </conditionalFormatting>
  <conditionalFormatting sqref="C28:D29">
    <cfRule type="duplicateValues" dxfId="115" priority="4"/>
  </conditionalFormatting>
  <conditionalFormatting sqref="C30:D30">
    <cfRule type="duplicateValues" dxfId="114" priority="2"/>
  </conditionalFormatting>
  <conditionalFormatting sqref="C12:C14">
    <cfRule type="duplicateValues" dxfId="11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85"/>
      <c r="G3" s="485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workbookViewId="0">
      <selection activeCell="E34" sqref="E34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29" bestFit="1" customWidth="1"/>
    <col min="15" max="15" width="31.83203125" bestFit="1" customWidth="1"/>
    <col min="16" max="16" width="37.83203125" customWidth="1"/>
    <col min="17" max="17" width="2" bestFit="1" customWidth="1"/>
    <col min="22" max="22" width="14.5" bestFit="1" customWidth="1"/>
  </cols>
  <sheetData>
    <row r="1" spans="1:17" ht="16" thickBot="1" x14ac:dyDescent="0.25">
      <c r="A1" s="67"/>
      <c r="B1" s="67"/>
    </row>
    <row r="2" spans="1:17" s="67" customFormat="1" ht="24" x14ac:dyDescent="0.3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 x14ac:dyDescent="0.2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06" thickBot="1" x14ac:dyDescent="0.25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 x14ac:dyDescent="0.2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6" thickBot="1" x14ac:dyDescent="0.25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 x14ac:dyDescent="0.2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 x14ac:dyDescent="0.2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6" thickBot="1" x14ac:dyDescent="0.25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 x14ac:dyDescent="0.2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 x14ac:dyDescent="0.2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6" thickBot="1" x14ac:dyDescent="0.25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 x14ac:dyDescent="0.2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 x14ac:dyDescent="0.2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 x14ac:dyDescent="0.2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6" thickBot="1" x14ac:dyDescent="0.25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 x14ac:dyDescent="0.2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 x14ac:dyDescent="0.2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 x14ac:dyDescent="0.2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6" thickBot="1" x14ac:dyDescent="0.25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 x14ac:dyDescent="0.2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 x14ac:dyDescent="0.2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 x14ac:dyDescent="0.2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6" thickBot="1" x14ac:dyDescent="0.25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 x14ac:dyDescent="0.2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 x14ac:dyDescent="0.2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 x14ac:dyDescent="0.2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 x14ac:dyDescent="0.2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6" thickBot="1" x14ac:dyDescent="0.25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 x14ac:dyDescent="0.2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 x14ac:dyDescent="0.2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 x14ac:dyDescent="0.2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 x14ac:dyDescent="0.2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6" thickBot="1" x14ac:dyDescent="0.25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 x14ac:dyDescent="0.2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 x14ac:dyDescent="0.2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 x14ac:dyDescent="0.2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 x14ac:dyDescent="0.2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6" thickBot="1" x14ac:dyDescent="0.25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 x14ac:dyDescent="0.2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 x14ac:dyDescent="0.2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 x14ac:dyDescent="0.2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 x14ac:dyDescent="0.2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 x14ac:dyDescent="0.2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workbookViewId="0">
      <selection activeCell="G15" sqref="G15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1.5" bestFit="1" customWidth="1"/>
    <col min="6" max="6" width="17.6640625" bestFit="1" customWidth="1"/>
    <col min="7" max="7" width="26.5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 x14ac:dyDescent="0.2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 x14ac:dyDescent="0.2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 x14ac:dyDescent="0.2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 x14ac:dyDescent="0.2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 x14ac:dyDescent="0.2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 x14ac:dyDescent="0.2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 x14ac:dyDescent="0.2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 x14ac:dyDescent="0.2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 x14ac:dyDescent="0.2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 x14ac:dyDescent="0.2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 x14ac:dyDescent="0.2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 x14ac:dyDescent="0.2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 x14ac:dyDescent="0.2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 x14ac:dyDescent="0.2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 x14ac:dyDescent="0.2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 x14ac:dyDescent="0.2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 x14ac:dyDescent="0.2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 x14ac:dyDescent="0.2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 x14ac:dyDescent="0.2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 x14ac:dyDescent="0.2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 x14ac:dyDescent="0.2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 x14ac:dyDescent="0.2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 x14ac:dyDescent="0.2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 x14ac:dyDescent="0.2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 x14ac:dyDescent="0.2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 x14ac:dyDescent="0.2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 x14ac:dyDescent="0.2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 x14ac:dyDescent="0.2">
      <c r="G31"/>
    </row>
    <row r="32" spans="4:13" ht="16" thickBot="1" x14ac:dyDescent="0.25">
      <c r="G32"/>
    </row>
    <row r="33" spans="1:16384" s="67" customFormat="1" ht="24" x14ac:dyDescent="0.3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x14ac:dyDescent="0.2">
      <c r="G34"/>
    </row>
    <row r="35" spans="1:16384" ht="132" x14ac:dyDescent="0.2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 x14ac:dyDescent="0.2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Y17"/>
  <sheetViews>
    <sheetView tabSelected="1" topLeftCell="A2" workbookViewId="0">
      <selection activeCell="G16" sqref="G16"/>
    </sheetView>
  </sheetViews>
  <sheetFormatPr baseColWidth="10" defaultColWidth="11.5" defaultRowHeight="15" x14ac:dyDescent="0.2"/>
  <cols>
    <col min="1" max="1" width="3.1640625" style="67" customWidth="1"/>
    <col min="2" max="2" width="14" style="67" customWidth="1"/>
    <col min="3" max="11" width="23.6640625" style="67" customWidth="1"/>
    <col min="12" max="12" width="23.33203125" style="67" customWidth="1"/>
    <col min="13" max="13" width="19" style="67" customWidth="1"/>
    <col min="14" max="16384" width="11.5" style="67"/>
  </cols>
  <sheetData>
    <row r="1" spans="2:25" ht="16" thickBot="1" x14ac:dyDescent="0.25"/>
    <row r="2" spans="2:25" ht="24" x14ac:dyDescent="0.3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 x14ac:dyDescent="0.2">
      <c r="B3" s="460"/>
      <c r="C3" s="460"/>
      <c r="D3" s="460"/>
      <c r="E3" s="460"/>
      <c r="F3" s="460"/>
      <c r="G3" s="461" t="s">
        <v>1289</v>
      </c>
      <c r="H3" s="6">
        <v>20</v>
      </c>
    </row>
    <row r="4" spans="2:25" ht="30" customHeight="1" x14ac:dyDescent="0.2">
      <c r="B4" s="444"/>
      <c r="C4" s="444"/>
      <c r="D4" s="444"/>
      <c r="E4" s="444"/>
      <c r="F4" s="444"/>
      <c r="G4" s="461" t="s">
        <v>1290</v>
      </c>
      <c r="H4" s="6">
        <v>100</v>
      </c>
    </row>
    <row r="5" spans="2:25" ht="111" x14ac:dyDescent="0.2">
      <c r="B5" s="143" t="s">
        <v>1258</v>
      </c>
      <c r="C5" s="143" t="s">
        <v>5</v>
      </c>
      <c r="D5" s="143" t="s">
        <v>204</v>
      </c>
      <c r="E5" s="456" t="s">
        <v>186</v>
      </c>
      <c r="F5" s="146" t="s">
        <v>1260</v>
      </c>
      <c r="G5" s="147" t="s">
        <v>696</v>
      </c>
      <c r="H5" s="462" t="s">
        <v>1292</v>
      </c>
      <c r="I5" s="163" t="s">
        <v>1265</v>
      </c>
      <c r="J5" s="163" t="s">
        <v>627</v>
      </c>
      <c r="K5" s="462" t="s">
        <v>1291</v>
      </c>
      <c r="L5" s="163" t="s">
        <v>1261</v>
      </c>
      <c r="M5" s="148" t="s">
        <v>23</v>
      </c>
      <c r="N5" s="351" t="s">
        <v>857</v>
      </c>
    </row>
    <row r="6" spans="2:25" x14ac:dyDescent="0.2">
      <c r="B6" s="134" t="s">
        <v>4</v>
      </c>
      <c r="C6" s="159" t="s">
        <v>1259</v>
      </c>
      <c r="D6" s="159" t="s">
        <v>1264</v>
      </c>
      <c r="E6" s="457">
        <v>0</v>
      </c>
      <c r="F6" s="14">
        <v>4.99</v>
      </c>
      <c r="G6" s="133">
        <v>0</v>
      </c>
      <c r="H6" s="463">
        <f>ROUND(shopPacksDefinitions[[#This Row],['[priceDollars']]],0)*$H$3</f>
        <v>100</v>
      </c>
      <c r="I6" s="165">
        <v>0</v>
      </c>
      <c r="J6" s="165">
        <f>shopPacksDefinitions[[#This Row],[Base Amount
(only for the maths)]]+shopPacksDefinitions[[#This Row],[Base Amount
(only for the maths)]]*shopPacksDefinitions[[#This Row],['[bonusAmount']]]</f>
        <v>100</v>
      </c>
      <c r="K6" s="463">
        <f>shopPacksDefinitions[[#This Row],['[amount']]]/shopPacksDefinitions[[#This Row],['[priceDollars']]]</f>
        <v>20.040080160320642</v>
      </c>
      <c r="L6" s="20" t="b">
        <v>0</v>
      </c>
      <c r="M6" s="15" t="s">
        <v>1266</v>
      </c>
      <c r="N6" s="353"/>
    </row>
    <row r="7" spans="2:25" x14ac:dyDescent="0.2">
      <c r="B7" s="134" t="s">
        <v>4</v>
      </c>
      <c r="C7" s="159" t="s">
        <v>1262</v>
      </c>
      <c r="D7" s="410" t="s">
        <v>1264</v>
      </c>
      <c r="E7" s="457">
        <v>1</v>
      </c>
      <c r="F7" s="14">
        <v>9.99</v>
      </c>
      <c r="G7" s="133">
        <v>0</v>
      </c>
      <c r="H7" s="463">
        <f>ROUND(shopPacksDefinitions[[#This Row],['[priceDollars']]],0)*$H$3</f>
        <v>200</v>
      </c>
      <c r="I7" s="165">
        <v>0.15</v>
      </c>
      <c r="J7" s="165">
        <f>shopPacksDefinitions[[#This Row],[Base Amount
(only for the maths)]]+shopPacksDefinitions[[#This Row],[Base Amount
(only for the maths)]]*shopPacksDefinitions[[#This Row],['[bonusAmount']]]</f>
        <v>230</v>
      </c>
      <c r="K7" s="463">
        <f>shopPacksDefinitions[[#This Row],['[amount']]]/shopPacksDefinitions[[#This Row],['[priceDollars']]]</f>
        <v>23.023023023023022</v>
      </c>
      <c r="L7" s="20" t="b">
        <v>0</v>
      </c>
      <c r="M7" s="15" t="s">
        <v>1267</v>
      </c>
      <c r="N7" s="353"/>
    </row>
    <row r="8" spans="2:25" x14ac:dyDescent="0.2">
      <c r="B8" s="134" t="s">
        <v>4</v>
      </c>
      <c r="C8" s="159" t="s">
        <v>1263</v>
      </c>
      <c r="D8" s="410" t="s">
        <v>1264</v>
      </c>
      <c r="E8" s="457">
        <v>2</v>
      </c>
      <c r="F8" s="14">
        <v>19.989999999999998</v>
      </c>
      <c r="G8" s="133">
        <v>0</v>
      </c>
      <c r="H8" s="463">
        <f>ROUND(shopPacksDefinitions[[#This Row],['[priceDollars']]],0)*$H$3</f>
        <v>400</v>
      </c>
      <c r="I8" s="165">
        <v>0.25</v>
      </c>
      <c r="J8" s="165">
        <f>shopPacksDefinitions[[#This Row],[Base Amount
(only for the maths)]]+shopPacksDefinitions[[#This Row],[Base Amount
(only for the maths)]]*shopPacksDefinitions[[#This Row],['[bonusAmount']]]</f>
        <v>500</v>
      </c>
      <c r="K8" s="463">
        <f>shopPacksDefinitions[[#This Row],['[amount']]]/shopPacksDefinitions[[#This Row],['[priceDollars']]]</f>
        <v>25.012506253126567</v>
      </c>
      <c r="L8" s="20" t="b">
        <v>0</v>
      </c>
      <c r="M8" s="15" t="s">
        <v>1268</v>
      </c>
      <c r="N8" s="445"/>
    </row>
    <row r="9" spans="2:25" x14ac:dyDescent="0.2">
      <c r="B9" s="136" t="s">
        <v>4</v>
      </c>
      <c r="C9" s="438" t="s">
        <v>1269</v>
      </c>
      <c r="D9" s="410" t="s">
        <v>1264</v>
      </c>
      <c r="E9" s="457">
        <v>3</v>
      </c>
      <c r="F9" s="14">
        <v>49.99</v>
      </c>
      <c r="G9" s="140">
        <v>0</v>
      </c>
      <c r="H9" s="463">
        <f>ROUND(shopPacksDefinitions[[#This Row],['[priceDollars']]],0)*$H$3</f>
        <v>1000</v>
      </c>
      <c r="I9" s="166">
        <v>0.5</v>
      </c>
      <c r="J9" s="166">
        <f>shopPacksDefinitions[[#This Row],[Base Amount
(only for the maths)]]+shopPacksDefinitions[[#This Row],[Base Amount
(only for the maths)]]*shopPacksDefinitions[[#This Row],['[bonusAmount']]]</f>
        <v>1500</v>
      </c>
      <c r="K9" s="463">
        <f>shopPacksDefinitions[[#This Row],['[amount']]]/shopPacksDefinitions[[#This Row],['[priceDollars']]]</f>
        <v>30.006001200240046</v>
      </c>
      <c r="L9" s="155" t="b">
        <v>0</v>
      </c>
      <c r="M9" s="358" t="s">
        <v>1274</v>
      </c>
      <c r="N9" s="446"/>
    </row>
    <row r="10" spans="2:25" x14ac:dyDescent="0.2">
      <c r="B10" s="136" t="s">
        <v>4</v>
      </c>
      <c r="C10" s="438" t="s">
        <v>1281</v>
      </c>
      <c r="D10" s="410" t="s">
        <v>1264</v>
      </c>
      <c r="E10" s="457">
        <v>4</v>
      </c>
      <c r="F10" s="139">
        <v>99.99</v>
      </c>
      <c r="G10" s="140">
        <v>0</v>
      </c>
      <c r="H10" s="463">
        <f>ROUND(shopPacksDefinitions[[#This Row],['[priceDollars']]],0)*$H$3</f>
        <v>2000</v>
      </c>
      <c r="I10" s="166">
        <v>0.65</v>
      </c>
      <c r="J10" s="166">
        <f>shopPacksDefinitions[[#This Row],[Base Amount
(only for the maths)]]+shopPacksDefinitions[[#This Row],[Base Amount
(only for the maths)]]*shopPacksDefinitions[[#This Row],['[bonusAmount']]]</f>
        <v>3300</v>
      </c>
      <c r="K10" s="463">
        <f>shopPacksDefinitions[[#This Row],['[amount']]]/shopPacksDefinitions[[#This Row],['[priceDollars']]]</f>
        <v>33.003300330033007</v>
      </c>
      <c r="L10" s="155" t="b">
        <v>0</v>
      </c>
      <c r="M10" s="358" t="s">
        <v>1285</v>
      </c>
      <c r="N10" s="446"/>
    </row>
    <row r="11" spans="2:25" ht="16" thickBot="1" x14ac:dyDescent="0.25">
      <c r="B11" s="136" t="s">
        <v>4</v>
      </c>
      <c r="C11" s="438" t="s">
        <v>1282</v>
      </c>
      <c r="D11" s="410" t="s">
        <v>1264</v>
      </c>
      <c r="E11" s="459">
        <v>5</v>
      </c>
      <c r="F11" s="139">
        <v>149.99</v>
      </c>
      <c r="G11" s="140">
        <v>0</v>
      </c>
      <c r="H11" s="463">
        <f>ROUND(shopPacksDefinitions[[#This Row],['[priceDollars']]],0)*$H$3</f>
        <v>3000</v>
      </c>
      <c r="I11" s="166">
        <v>0.8</v>
      </c>
      <c r="J11" s="166">
        <f>shopPacksDefinitions[[#This Row],[Base Amount
(only for the maths)]]+shopPacksDefinitions[[#This Row],[Base Amount
(only for the maths)]]*shopPacksDefinitions[[#This Row],['[bonusAmount']]]</f>
        <v>5400</v>
      </c>
      <c r="K11" s="463">
        <f>shopPacksDefinitions[[#This Row],['[amount']]]/shopPacksDefinitions[[#This Row],['[priceDollars']]]</f>
        <v>36.002400160010666</v>
      </c>
      <c r="L11" s="155" t="b">
        <v>1</v>
      </c>
      <c r="M11" s="358" t="s">
        <v>1286</v>
      </c>
      <c r="N11" s="446"/>
    </row>
    <row r="12" spans="2:25" x14ac:dyDescent="0.2">
      <c r="B12" s="447" t="s">
        <v>4</v>
      </c>
      <c r="C12" s="448" t="s">
        <v>1284</v>
      </c>
      <c r="D12" s="449" t="s">
        <v>1279</v>
      </c>
      <c r="E12" s="458">
        <v>0</v>
      </c>
      <c r="F12" s="450">
        <v>0</v>
      </c>
      <c r="G12" s="451">
        <v>100</v>
      </c>
      <c r="H12" s="464">
        <f>ROUND(shopPacksDefinitions[[#This Row],['[priceHC']]],0)*$H$4</f>
        <v>10000</v>
      </c>
      <c r="I12" s="452">
        <v>0</v>
      </c>
      <c r="J12" s="452">
        <f>shopPacksDefinitions[[#This Row],[Base Amount
(only for the maths)]]+shopPacksDefinitions[[#This Row],[Base Amount
(only for the maths)]]*shopPacksDefinitions[[#This Row],['[bonusAmount']]]</f>
        <v>10000</v>
      </c>
      <c r="K12" s="464">
        <f>shopPacksDefinitions[[#This Row],['[amount']]]/shopPacksDefinitions[[#This Row],['[priceHC']]]</f>
        <v>100</v>
      </c>
      <c r="L12" s="453" t="b">
        <v>0</v>
      </c>
      <c r="M12" s="454" t="s">
        <v>1275</v>
      </c>
      <c r="N12" s="455"/>
    </row>
    <row r="13" spans="2:25" x14ac:dyDescent="0.2">
      <c r="B13" s="134" t="s">
        <v>4</v>
      </c>
      <c r="C13" s="159" t="s">
        <v>1270</v>
      </c>
      <c r="D13" s="410" t="s">
        <v>1279</v>
      </c>
      <c r="E13" s="457">
        <v>1</v>
      </c>
      <c r="F13" s="14">
        <v>0</v>
      </c>
      <c r="G13" s="133">
        <v>200</v>
      </c>
      <c r="H13" s="463">
        <f>ROUND(shopPacksDefinitions[[#This Row],['[priceHC']]],0)*$H$4</f>
        <v>20000</v>
      </c>
      <c r="I13" s="165">
        <v>0.15</v>
      </c>
      <c r="J13" s="165">
        <f>shopPacksDefinitions[[#This Row],[Base Amount
(only for the maths)]]+shopPacksDefinitions[[#This Row],[Base Amount
(only for the maths)]]*shopPacksDefinitions[[#This Row],['[bonusAmount']]]</f>
        <v>23000</v>
      </c>
      <c r="K13" s="463">
        <f>shopPacksDefinitions[[#This Row],['[amount']]]/shopPacksDefinitions[[#This Row],['[priceHC']]]</f>
        <v>115</v>
      </c>
      <c r="L13" s="20" t="b">
        <v>0</v>
      </c>
      <c r="M13" s="15" t="s">
        <v>1276</v>
      </c>
      <c r="N13" s="445"/>
    </row>
    <row r="14" spans="2:25" x14ac:dyDescent="0.2">
      <c r="B14" s="134" t="s">
        <v>4</v>
      </c>
      <c r="C14" s="159" t="s">
        <v>1271</v>
      </c>
      <c r="D14" s="410" t="s">
        <v>1279</v>
      </c>
      <c r="E14" s="457">
        <v>2</v>
      </c>
      <c r="F14" s="14">
        <v>0</v>
      </c>
      <c r="G14" s="133">
        <v>500</v>
      </c>
      <c r="H14" s="463">
        <f>ROUND(shopPacksDefinitions[[#This Row],['[priceHC']]],0)*$H$4</f>
        <v>50000</v>
      </c>
      <c r="I14" s="165">
        <v>0.25</v>
      </c>
      <c r="J14" s="165">
        <f>shopPacksDefinitions[[#This Row],[Base Amount
(only for the maths)]]+shopPacksDefinitions[[#This Row],[Base Amount
(only for the maths)]]*shopPacksDefinitions[[#This Row],['[bonusAmount']]]</f>
        <v>62500</v>
      </c>
      <c r="K14" s="463">
        <f>shopPacksDefinitions[[#This Row],['[amount']]]/shopPacksDefinitions[[#This Row],['[priceHC']]]</f>
        <v>125</v>
      </c>
      <c r="L14" s="20" t="b">
        <v>0</v>
      </c>
      <c r="M14" s="15" t="s">
        <v>1277</v>
      </c>
      <c r="N14" s="445"/>
    </row>
    <row r="15" spans="2:25" x14ac:dyDescent="0.2">
      <c r="B15" s="134" t="s">
        <v>4</v>
      </c>
      <c r="C15" s="159" t="s">
        <v>1272</v>
      </c>
      <c r="D15" s="410" t="s">
        <v>1279</v>
      </c>
      <c r="E15" s="457">
        <v>3</v>
      </c>
      <c r="F15" s="14">
        <v>0</v>
      </c>
      <c r="G15" s="133">
        <v>1000</v>
      </c>
      <c r="H15" s="463">
        <f>ROUND(shopPacksDefinitions[[#This Row],['[priceHC']]],0)*$H$4</f>
        <v>100000</v>
      </c>
      <c r="I15" s="165">
        <v>0.5</v>
      </c>
      <c r="J15" s="165">
        <f>shopPacksDefinitions[[#This Row],[Base Amount
(only for the maths)]]+shopPacksDefinitions[[#This Row],[Base Amount
(only for the maths)]]*shopPacksDefinitions[[#This Row],['[bonusAmount']]]</f>
        <v>150000</v>
      </c>
      <c r="K15" s="463">
        <f>shopPacksDefinitions[[#This Row],['[amount']]]/shopPacksDefinitions[[#This Row],['[priceHC']]]</f>
        <v>150</v>
      </c>
      <c r="L15" s="20" t="b">
        <v>0</v>
      </c>
      <c r="M15" s="15" t="s">
        <v>1278</v>
      </c>
      <c r="N15" s="445"/>
    </row>
    <row r="16" spans="2:25" x14ac:dyDescent="0.2">
      <c r="B16" s="134" t="s">
        <v>4</v>
      </c>
      <c r="C16" s="159" t="s">
        <v>1273</v>
      </c>
      <c r="D16" s="410" t="s">
        <v>1279</v>
      </c>
      <c r="E16" s="457">
        <v>4</v>
      </c>
      <c r="F16" s="14">
        <v>0</v>
      </c>
      <c r="G16" s="133">
        <v>1500</v>
      </c>
      <c r="H16" s="463">
        <f>ROUND(shopPacksDefinitions[[#This Row],['[priceHC']]],0)*$H$4</f>
        <v>150000</v>
      </c>
      <c r="I16" s="165">
        <v>0.65</v>
      </c>
      <c r="J16" s="165">
        <f>shopPacksDefinitions[[#This Row],[Base Amount
(only for the maths)]]+shopPacksDefinitions[[#This Row],[Base Amount
(only for the maths)]]*shopPacksDefinitions[[#This Row],['[bonusAmount']]]</f>
        <v>247500</v>
      </c>
      <c r="K16" s="463">
        <f>shopPacksDefinitions[[#This Row],['[amount']]]/shopPacksDefinitions[[#This Row],['[priceHC']]]</f>
        <v>165</v>
      </c>
      <c r="L16" s="20" t="b">
        <v>0</v>
      </c>
      <c r="M16" s="15" t="s">
        <v>1287</v>
      </c>
      <c r="N16" s="445"/>
    </row>
    <row r="17" spans="2:14" x14ac:dyDescent="0.2">
      <c r="B17" s="134" t="s">
        <v>4</v>
      </c>
      <c r="C17" s="159" t="s">
        <v>1283</v>
      </c>
      <c r="D17" s="410" t="s">
        <v>1279</v>
      </c>
      <c r="E17" s="457">
        <v>5</v>
      </c>
      <c r="F17" s="14">
        <v>0</v>
      </c>
      <c r="G17" s="133">
        <v>3000</v>
      </c>
      <c r="H17" s="463">
        <f>ROUND(shopPacksDefinitions[[#This Row],['[priceHC']]],0)*$H$4</f>
        <v>300000</v>
      </c>
      <c r="I17" s="165">
        <v>0.8</v>
      </c>
      <c r="J17" s="165">
        <f>shopPacksDefinitions[[#This Row],[Base Amount
(only for the maths)]]+shopPacksDefinitions[[#This Row],[Base Amount
(only for the maths)]]*shopPacksDefinitions[[#This Row],['[bonusAmount']]]</f>
        <v>540000</v>
      </c>
      <c r="K17" s="463">
        <f>shopPacksDefinitions[[#This Row],['[amount']]]/shopPacksDefinitions[[#This Row],['[priceHC']]]</f>
        <v>180</v>
      </c>
      <c r="L17" s="20" t="b">
        <v>1</v>
      </c>
      <c r="M17" s="15" t="s">
        <v>1288</v>
      </c>
      <c r="N17" s="445"/>
    </row>
  </sheetData>
  <dataValidations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4" workbookViewId="0">
      <selection activeCell="H50" sqref="H50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85"/>
      <c r="G3" s="485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 x14ac:dyDescent="0.2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 x14ac:dyDescent="0.2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 x14ac:dyDescent="0.2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524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 x14ac:dyDescent="0.2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 x14ac:dyDescent="0.2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 x14ac:dyDescent="0.2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 x14ac:dyDescent="0.2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 x14ac:dyDescent="0.2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 x14ac:dyDescent="0.2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 x14ac:dyDescent="0.2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 x14ac:dyDescent="0.2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 x14ac:dyDescent="0.2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 x14ac:dyDescent="0.2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6" thickBot="1" x14ac:dyDescent="0.25"/>
    <row r="47" spans="2:8" ht="24" x14ac:dyDescent="0.3">
      <c r="B47" s="12" t="s">
        <v>1194</v>
      </c>
      <c r="C47" s="12"/>
      <c r="D47" s="12"/>
      <c r="E47" s="12"/>
      <c r="F47" s="12"/>
      <c r="G47" s="12"/>
      <c r="H47" s="12"/>
    </row>
    <row r="49" spans="2:8" ht="127" x14ac:dyDescent="0.2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 x14ac:dyDescent="0.2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2017-02-22T15:34:57Z</dcterms:modified>
</cp:coreProperties>
</file>