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5"/>
  </bookViews>
  <sheets>
    <sheet name="Entities" sheetId="1" r:id="rId1"/>
    <sheet name="Dragons" sheetId="3" r:id="rId2"/>
    <sheet name="Progression" sheetId="8" r:id="rId3"/>
    <sheet name="DATA_DRAGONS_CONTENT" sheetId="5" r:id="rId4"/>
    <sheet name="DATA_ENTITIES_CONTENT" sheetId="10" r:id="rId5"/>
    <sheet name="DATA_ENTITIES_UNITY" sheetId="11" r:id="rId6"/>
    <sheet name="DATA_UNITY" sheetId="9" r:id="rId7"/>
    <sheet name="Entities FPS" sheetId="6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F95" i="1" l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4" i="1"/>
  <c r="F51" i="1"/>
  <c r="F50" i="1"/>
  <c r="F49" i="1"/>
  <c r="F48" i="1"/>
  <c r="F47" i="1"/>
  <c r="F46" i="1"/>
  <c r="F45" i="1"/>
  <c r="F44" i="1"/>
  <c r="F40" i="1"/>
  <c r="F41" i="1"/>
  <c r="F42" i="1"/>
  <c r="F43" i="1"/>
  <c r="F39" i="1"/>
  <c r="F35" i="1"/>
  <c r="F36" i="1"/>
  <c r="F37" i="1"/>
  <c r="F38" i="1"/>
  <c r="F34" i="1"/>
  <c r="F33" i="1"/>
  <c r="F32" i="1"/>
  <c r="F31" i="1"/>
  <c r="F30" i="1"/>
  <c r="F29" i="1"/>
  <c r="F28" i="1"/>
  <c r="F25" i="1"/>
  <c r="F26" i="1"/>
  <c r="F27" i="1"/>
  <c r="F24" i="1"/>
  <c r="F23" i="1"/>
  <c r="F22" i="1"/>
  <c r="F21" i="1"/>
  <c r="G85" i="1"/>
  <c r="G86" i="1"/>
  <c r="G87" i="1"/>
  <c r="G88" i="1"/>
  <c r="G89" i="1"/>
  <c r="G90" i="1"/>
  <c r="G91" i="1"/>
  <c r="G92" i="1"/>
  <c r="G93" i="1"/>
  <c r="G94" i="1"/>
  <c r="G95" i="1"/>
  <c r="G84" i="1"/>
  <c r="O84" i="1"/>
  <c r="P84" i="1" s="1"/>
  <c r="G75" i="1"/>
  <c r="G76" i="1"/>
  <c r="G77" i="1"/>
  <c r="G78" i="1"/>
  <c r="G79" i="1"/>
  <c r="G80" i="1"/>
  <c r="G81" i="1"/>
  <c r="G82" i="1"/>
  <c r="G83" i="1"/>
  <c r="G74" i="1"/>
  <c r="O74" i="1"/>
  <c r="P74" i="1" s="1"/>
  <c r="G63" i="1"/>
  <c r="G64" i="1"/>
  <c r="G65" i="1"/>
  <c r="G66" i="1"/>
  <c r="G67" i="1"/>
  <c r="G68" i="1"/>
  <c r="G69" i="1"/>
  <c r="G70" i="1"/>
  <c r="G71" i="1"/>
  <c r="G72" i="1"/>
  <c r="G73" i="1"/>
  <c r="G58" i="1"/>
  <c r="G59" i="1"/>
  <c r="G60" i="1"/>
  <c r="G61" i="1"/>
  <c r="G62" i="1"/>
  <c r="G55" i="1"/>
  <c r="G56" i="1"/>
  <c r="G57" i="1"/>
  <c r="G52" i="1"/>
  <c r="G53" i="1"/>
  <c r="G54" i="1"/>
  <c r="G49" i="1"/>
  <c r="G50" i="1"/>
  <c r="G51" i="1"/>
  <c r="G48" i="1"/>
  <c r="O49" i="1"/>
  <c r="P49" i="1" s="1"/>
  <c r="G47" i="1"/>
  <c r="O47" i="1"/>
  <c r="G46" i="1"/>
  <c r="G45" i="1"/>
  <c r="O45" i="1"/>
  <c r="P45" i="1" s="1"/>
  <c r="G42" i="1"/>
  <c r="G43" i="1"/>
  <c r="G44" i="1"/>
  <c r="G39" i="1"/>
  <c r="G40" i="1"/>
  <c r="G41" i="1"/>
  <c r="G38" i="1"/>
  <c r="G34" i="1"/>
  <c r="G35" i="1"/>
  <c r="G36" i="1"/>
  <c r="G37" i="1"/>
  <c r="G32" i="1"/>
  <c r="G33" i="1"/>
  <c r="G30" i="1"/>
  <c r="G31" i="1"/>
  <c r="G29" i="1"/>
  <c r="G28" i="1"/>
  <c r="P29" i="1"/>
  <c r="G22" i="1"/>
  <c r="G23" i="1"/>
  <c r="G24" i="1"/>
  <c r="G25" i="1"/>
  <c r="G26" i="1"/>
  <c r="G27" i="1"/>
  <c r="G21" i="1"/>
  <c r="G19" i="1"/>
  <c r="G12" i="1"/>
  <c r="G13" i="1"/>
  <c r="G14" i="1"/>
  <c r="G15" i="1"/>
  <c r="G16" i="1"/>
  <c r="G17" i="1"/>
  <c r="G18" i="1"/>
  <c r="G11" i="1"/>
  <c r="P47" i="1" l="1"/>
  <c r="K9" i="9"/>
  <c r="P8" i="1"/>
  <c r="P9" i="1"/>
  <c r="P10" i="1"/>
  <c r="P20" i="1"/>
  <c r="P52" i="1"/>
  <c r="P96" i="1"/>
  <c r="P97" i="1"/>
  <c r="P98" i="1"/>
  <c r="P95" i="1"/>
  <c r="P94" i="1"/>
  <c r="P93" i="1"/>
  <c r="P91" i="1"/>
  <c r="P90" i="1"/>
  <c r="P89" i="1"/>
  <c r="P88" i="1"/>
  <c r="P87" i="1"/>
  <c r="P85" i="1"/>
  <c r="P83" i="1"/>
  <c r="P82" i="1"/>
  <c r="P75" i="1"/>
  <c r="P73" i="1"/>
  <c r="P71" i="1"/>
  <c r="P70" i="1"/>
  <c r="P69" i="1"/>
  <c r="P66" i="1"/>
  <c r="P65" i="1"/>
  <c r="P55" i="1"/>
  <c r="P54" i="1"/>
  <c r="P51" i="1"/>
  <c r="P50" i="1"/>
  <c r="P43" i="1"/>
  <c r="P42" i="1"/>
  <c r="P41" i="1"/>
  <c r="P40" i="1"/>
  <c r="P39" i="1"/>
  <c r="P33" i="1"/>
  <c r="P32" i="1"/>
  <c r="P31" i="1"/>
  <c r="P28" i="1"/>
  <c r="P24" i="1"/>
  <c r="P21" i="1"/>
  <c r="F15" i="1"/>
  <c r="P15" i="1" s="1"/>
  <c r="F14" i="1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P27" i="1" s="1"/>
  <c r="G16" i="10"/>
  <c r="P26" i="1" s="1"/>
  <c r="G15" i="10"/>
  <c r="P25" i="1" s="1"/>
  <c r="G14" i="10"/>
  <c r="G13" i="10"/>
  <c r="G12" i="10"/>
  <c r="P22" i="1" s="1"/>
  <c r="G11" i="10"/>
  <c r="F18" i="1" s="1"/>
  <c r="P18" i="1" s="1"/>
  <c r="G10" i="10"/>
  <c r="F17" i="1" s="1"/>
  <c r="G9" i="10"/>
  <c r="F16" i="1" s="1"/>
  <c r="G7" i="10"/>
  <c r="F13" i="1" s="1"/>
  <c r="G6" i="10"/>
  <c r="F12" i="1" s="1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I22" i="5"/>
  <c r="I21" i="5"/>
  <c r="I20" i="5"/>
  <c r="H22" i="5"/>
  <c r="H21" i="5"/>
  <c r="H20" i="5"/>
  <c r="S14" i="5"/>
  <c r="S13" i="5"/>
  <c r="S12" i="5"/>
  <c r="S11" i="5"/>
  <c r="S10" i="5"/>
  <c r="S9" i="5"/>
  <c r="S8" i="5"/>
  <c r="S7" i="5"/>
  <c r="S6" i="5"/>
  <c r="S5" i="5"/>
  <c r="R14" i="5"/>
  <c r="R13" i="5"/>
  <c r="R12" i="5"/>
  <c r="R11" i="5"/>
  <c r="R10" i="5"/>
  <c r="R9" i="5"/>
  <c r="R8" i="5"/>
  <c r="R7" i="5"/>
  <c r="R6" i="5"/>
  <c r="R5" i="5"/>
  <c r="Q14" i="5"/>
  <c r="Q13" i="5"/>
  <c r="Q12" i="5"/>
  <c r="Q11" i="5"/>
  <c r="Q10" i="5"/>
  <c r="Q9" i="5"/>
  <c r="Q8" i="5"/>
  <c r="Q7" i="5"/>
  <c r="Q6" i="5"/>
  <c r="Q5" i="5"/>
  <c r="P14" i="5"/>
  <c r="P13" i="5"/>
  <c r="P12" i="5"/>
  <c r="P11" i="5"/>
  <c r="P10" i="5"/>
  <c r="P9" i="5"/>
  <c r="P8" i="5"/>
  <c r="P7" i="5"/>
  <c r="P6" i="5"/>
  <c r="P5" i="5"/>
  <c r="O14" i="5"/>
  <c r="O13" i="5"/>
  <c r="O12" i="5"/>
  <c r="O11" i="5"/>
  <c r="O10" i="5"/>
  <c r="O9" i="5"/>
  <c r="O8" i="5"/>
  <c r="O7" i="5"/>
  <c r="O6" i="5"/>
  <c r="O5" i="5"/>
  <c r="N14" i="5"/>
  <c r="N13" i="5"/>
  <c r="N12" i="5"/>
  <c r="N11" i="5"/>
  <c r="N10" i="5"/>
  <c r="N9" i="5"/>
  <c r="N8" i="5"/>
  <c r="N7" i="5"/>
  <c r="N6" i="5"/>
  <c r="N5" i="5"/>
  <c r="M14" i="5"/>
  <c r="M13" i="5"/>
  <c r="M12" i="5"/>
  <c r="M11" i="5"/>
  <c r="M10" i="5"/>
  <c r="M9" i="5"/>
  <c r="M8" i="5"/>
  <c r="M7" i="5"/>
  <c r="M6" i="5"/>
  <c r="M5" i="5"/>
  <c r="L14" i="5"/>
  <c r="L13" i="5"/>
  <c r="L12" i="5"/>
  <c r="L11" i="5"/>
  <c r="L10" i="5"/>
  <c r="L9" i="5"/>
  <c r="L8" i="5"/>
  <c r="L7" i="5"/>
  <c r="L6" i="5"/>
  <c r="L5" i="5"/>
  <c r="K14" i="5"/>
  <c r="K13" i="5"/>
  <c r="K12" i="5"/>
  <c r="K11" i="5"/>
  <c r="K10" i="5"/>
  <c r="K9" i="5"/>
  <c r="K8" i="5"/>
  <c r="K7" i="5"/>
  <c r="K6" i="5"/>
  <c r="K5" i="5"/>
  <c r="J14" i="5"/>
  <c r="J13" i="5"/>
  <c r="J12" i="5"/>
  <c r="J11" i="5"/>
  <c r="J10" i="5"/>
  <c r="J9" i="5"/>
  <c r="J8" i="5"/>
  <c r="J7" i="5"/>
  <c r="J6" i="5"/>
  <c r="J5" i="5"/>
  <c r="I14" i="5"/>
  <c r="I13" i="5"/>
  <c r="I12" i="5"/>
  <c r="I11" i="5"/>
  <c r="I10" i="5"/>
  <c r="I9" i="5"/>
  <c r="I8" i="5"/>
  <c r="I7" i="5"/>
  <c r="I6" i="5"/>
  <c r="H14" i="5"/>
  <c r="H13" i="5"/>
  <c r="H12" i="5"/>
  <c r="H11" i="5"/>
  <c r="H10" i="5"/>
  <c r="H9" i="5"/>
  <c r="H8" i="5"/>
  <c r="H7" i="5"/>
  <c r="H6" i="5"/>
  <c r="I5" i="5"/>
  <c r="F11" i="1" l="1"/>
  <c r="F19" i="1"/>
  <c r="P19" i="1" s="1"/>
  <c r="H5" i="5"/>
  <c r="O38" i="1" l="1"/>
  <c r="P38" i="1" s="1"/>
  <c r="O80" i="1"/>
  <c r="P80" i="1" s="1"/>
  <c r="O58" i="1"/>
  <c r="P58" i="1" s="1"/>
  <c r="O48" i="1"/>
  <c r="P48" i="1" s="1"/>
  <c r="O46" i="1"/>
  <c r="P46" i="1" s="1"/>
  <c r="O44" i="1"/>
  <c r="P44" i="1" s="1"/>
  <c r="O11" i="1"/>
  <c r="P11" i="1" s="1"/>
  <c r="O34" i="1"/>
  <c r="P34" i="1" s="1"/>
  <c r="K21" i="9" l="1"/>
  <c r="K13" i="9" l="1"/>
  <c r="K14" i="9"/>
  <c r="K15" i="9"/>
  <c r="K16" i="9"/>
  <c r="K17" i="9"/>
  <c r="K18" i="9"/>
  <c r="K12" i="9"/>
  <c r="K10" i="9"/>
  <c r="K11" i="9"/>
  <c r="F4" i="9"/>
  <c r="K19" i="9"/>
  <c r="K20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T12" i="6"/>
  <c r="T5" i="6"/>
  <c r="P5" i="6"/>
  <c r="K13" i="6"/>
  <c r="E8" i="8" l="1"/>
  <c r="O9" i="6"/>
  <c r="O8" i="6"/>
  <c r="O7" i="6"/>
  <c r="O6" i="6"/>
  <c r="O5" i="6"/>
  <c r="J42" i="6"/>
  <c r="J43" i="6"/>
  <c r="J44" i="6"/>
  <c r="J45" i="6"/>
  <c r="J46" i="6"/>
  <c r="J47" i="6"/>
  <c r="J48" i="6"/>
  <c r="J49" i="6"/>
  <c r="J50" i="6"/>
  <c r="J51" i="6"/>
  <c r="J41" i="6"/>
  <c r="J33" i="6"/>
  <c r="J34" i="6"/>
  <c r="J35" i="6"/>
  <c r="J36" i="6"/>
  <c r="J37" i="6"/>
  <c r="J38" i="6"/>
  <c r="J39" i="6"/>
  <c r="J40" i="6"/>
  <c r="J32" i="6"/>
  <c r="J25" i="6"/>
  <c r="J26" i="6"/>
  <c r="J27" i="6"/>
  <c r="J28" i="6"/>
  <c r="J29" i="6"/>
  <c r="J30" i="6"/>
  <c r="J31" i="6"/>
  <c r="J24" i="6"/>
  <c r="J19" i="6"/>
  <c r="J20" i="6"/>
  <c r="J21" i="6"/>
  <c r="J22" i="6"/>
  <c r="J23" i="6"/>
  <c r="J18" i="6"/>
  <c r="J14" i="6"/>
  <c r="J15" i="6"/>
  <c r="J16" i="6"/>
  <c r="J17" i="6"/>
  <c r="J13" i="6"/>
  <c r="K21" i="6"/>
  <c r="K14" i="6"/>
  <c r="K15" i="6"/>
  <c r="K16" i="6"/>
  <c r="K17" i="6"/>
  <c r="K19" i="6"/>
  <c r="K20" i="6"/>
  <c r="K22" i="6"/>
  <c r="K23" i="6"/>
  <c r="K18" i="6"/>
  <c r="K25" i="6"/>
  <c r="K26" i="6"/>
  <c r="K27" i="6"/>
  <c r="K28" i="6"/>
  <c r="K29" i="6"/>
  <c r="K30" i="6"/>
  <c r="K31" i="6"/>
  <c r="K24" i="6"/>
  <c r="T7" i="6" s="1"/>
  <c r="K33" i="6"/>
  <c r="K34" i="6"/>
  <c r="K35" i="6"/>
  <c r="K36" i="6"/>
  <c r="K37" i="6"/>
  <c r="K38" i="6"/>
  <c r="K39" i="6"/>
  <c r="K40" i="6"/>
  <c r="K32" i="6"/>
  <c r="T8" i="6" s="1"/>
  <c r="T6" i="6"/>
  <c r="T9" i="6"/>
  <c r="F9" i="8" l="1"/>
  <c r="F10" i="8"/>
  <c r="T10" i="6"/>
  <c r="E24" i="3"/>
  <c r="E23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N9" i="6" l="1"/>
  <c r="P9" i="6" s="1"/>
  <c r="N8" i="6"/>
  <c r="P8" i="6" s="1"/>
  <c r="N7" i="6"/>
  <c r="P7" i="6" s="1"/>
  <c r="N6" i="6"/>
  <c r="P6" i="6" s="1"/>
  <c r="N5" i="6"/>
  <c r="R12" i="6" l="1"/>
  <c r="F20" i="3"/>
  <c r="F16" i="3"/>
  <c r="O67" i="3"/>
  <c r="O68" i="3"/>
  <c r="O69" i="3"/>
  <c r="O70" i="3"/>
  <c r="O71" i="3"/>
  <c r="O72" i="3"/>
  <c r="O73" i="3"/>
  <c r="O74" i="3"/>
  <c r="O75" i="3"/>
  <c r="O66" i="3"/>
  <c r="N67" i="3"/>
  <c r="N68" i="3"/>
  <c r="N69" i="3"/>
  <c r="N70" i="3"/>
  <c r="N71" i="3"/>
  <c r="N72" i="3"/>
  <c r="N73" i="3"/>
  <c r="N74" i="3"/>
  <c r="N75" i="3"/>
  <c r="N66" i="3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66" i="3"/>
  <c r="M66" i="3" s="1"/>
  <c r="R71" i="3" l="1"/>
  <c r="R67" i="3"/>
  <c r="R66" i="3"/>
  <c r="R75" i="3"/>
  <c r="R74" i="3"/>
  <c r="R72" i="3"/>
  <c r="R70" i="3"/>
  <c r="R69" i="3"/>
  <c r="U75" i="3"/>
  <c r="U74" i="3"/>
  <c r="U73" i="3"/>
  <c r="U72" i="3"/>
  <c r="U71" i="3"/>
  <c r="U68" i="3"/>
  <c r="U67" i="3"/>
  <c r="U70" i="3"/>
  <c r="U69" i="3"/>
  <c r="R68" i="3"/>
  <c r="R73" i="3"/>
  <c r="L51" i="3"/>
  <c r="L52" i="3"/>
  <c r="L53" i="3"/>
  <c r="L54" i="3"/>
  <c r="L55" i="3"/>
  <c r="L56" i="3"/>
  <c r="L57" i="3"/>
  <c r="L58" i="3"/>
  <c r="L59" i="3"/>
  <c r="L50" i="3"/>
  <c r="M33" i="3"/>
  <c r="M34" i="3"/>
  <c r="M35" i="3"/>
  <c r="M36" i="3"/>
  <c r="M37" i="3"/>
  <c r="M38" i="3"/>
  <c r="M39" i="3"/>
  <c r="M40" i="3"/>
  <c r="M41" i="3"/>
  <c r="M32" i="3"/>
  <c r="L33" i="3"/>
  <c r="L34" i="3"/>
  <c r="L35" i="3"/>
  <c r="L36" i="3"/>
  <c r="L37" i="3"/>
  <c r="L38" i="3"/>
  <c r="L39" i="3"/>
  <c r="L40" i="3"/>
  <c r="L41" i="3"/>
  <c r="L32" i="3"/>
  <c r="N54" i="3" l="1"/>
  <c r="N58" i="3"/>
  <c r="N56" i="3"/>
  <c r="N55" i="3"/>
  <c r="N53" i="3"/>
  <c r="N51" i="3"/>
  <c r="S35" i="3"/>
  <c r="Q32" i="3"/>
  <c r="S33" i="3"/>
  <c r="S36" i="3"/>
  <c r="S41" i="3"/>
  <c r="S40" i="3"/>
  <c r="S34" i="3"/>
  <c r="N33" i="3"/>
  <c r="P33" i="3" s="1"/>
  <c r="S39" i="3"/>
  <c r="S38" i="3"/>
  <c r="N59" i="3"/>
  <c r="S37" i="3"/>
  <c r="N57" i="3"/>
  <c r="N52" i="3"/>
  <c r="N41" i="3"/>
  <c r="P41" i="3" s="1"/>
  <c r="Q33" i="3"/>
  <c r="N32" i="3"/>
  <c r="P32" i="3" s="1"/>
  <c r="N37" i="3"/>
  <c r="P37" i="3" s="1"/>
  <c r="Q37" i="3"/>
  <c r="N38" i="3"/>
  <c r="P38" i="3" s="1"/>
  <c r="Q38" i="3"/>
  <c r="Q41" i="3"/>
  <c r="N35" i="3"/>
  <c r="P35" i="3" s="1"/>
  <c r="Q35" i="3"/>
  <c r="N40" i="3"/>
  <c r="P40" i="3" s="1"/>
  <c r="N39" i="3"/>
  <c r="P39" i="3" s="1"/>
  <c r="Q39" i="3"/>
  <c r="N34" i="3"/>
  <c r="P34" i="3" s="1"/>
  <c r="Q36" i="3"/>
  <c r="N36" i="3"/>
  <c r="P36" i="3" s="1"/>
  <c r="Q34" i="3"/>
  <c r="Q40" i="3"/>
  <c r="O78" i="1" l="1"/>
  <c r="P78" i="1" s="1"/>
  <c r="O77" i="1"/>
  <c r="P77" i="1" s="1"/>
  <c r="O76" i="1"/>
  <c r="P76" i="1" s="1"/>
  <c r="O86" i="1"/>
  <c r="P86" i="1" s="1"/>
  <c r="C23" i="3"/>
  <c r="G23" i="3"/>
  <c r="G24" i="3" l="1"/>
  <c r="C24" i="3"/>
  <c r="C25" i="3" l="1"/>
  <c r="C26" i="3" s="1"/>
  <c r="G25" i="3" l="1"/>
  <c r="C27" i="3"/>
  <c r="G26" i="3" l="1"/>
  <c r="C28" i="3"/>
  <c r="G27" i="3" l="1"/>
  <c r="G28" i="3" s="1"/>
  <c r="C29" i="3"/>
  <c r="C30" i="3" l="1"/>
  <c r="G29" i="3"/>
  <c r="C31" i="3" l="1"/>
  <c r="G30" i="3"/>
  <c r="C32" i="3" l="1"/>
  <c r="G31" i="3"/>
  <c r="C33" i="3" l="1"/>
  <c r="G32" i="3"/>
  <c r="C34" i="3" l="1"/>
  <c r="G33" i="3"/>
  <c r="C35" i="3" l="1"/>
  <c r="G34" i="3"/>
  <c r="C36" i="3" l="1"/>
  <c r="G35" i="3"/>
  <c r="C37" i="3" l="1"/>
  <c r="G36" i="3"/>
  <c r="C38" i="3" l="1"/>
  <c r="G37" i="3"/>
  <c r="C39" i="3" l="1"/>
  <c r="G38" i="3"/>
  <c r="C40" i="3" l="1"/>
  <c r="G39" i="3"/>
  <c r="C41" i="3" l="1"/>
  <c r="G40" i="3"/>
  <c r="C42" i="3" l="1"/>
  <c r="G41" i="3"/>
  <c r="C43" i="3" l="1"/>
  <c r="G42" i="3"/>
  <c r="C44" i="3" l="1"/>
  <c r="G43" i="3"/>
  <c r="C45" i="3" l="1"/>
  <c r="G44" i="3"/>
  <c r="C46" i="3" l="1"/>
  <c r="G45" i="3"/>
  <c r="C47" i="3" l="1"/>
  <c r="G46" i="3"/>
  <c r="C48" i="3" l="1"/>
  <c r="G47" i="3"/>
  <c r="C49" i="3" l="1"/>
  <c r="G48" i="3"/>
  <c r="C50" i="3" l="1"/>
  <c r="G49" i="3"/>
  <c r="C51" i="3" l="1"/>
  <c r="G50" i="3"/>
  <c r="C52" i="3" l="1"/>
  <c r="G51" i="3"/>
  <c r="C53" i="3" l="1"/>
  <c r="G52" i="3"/>
  <c r="C54" i="3" l="1"/>
  <c r="G53" i="3"/>
  <c r="C55" i="3" l="1"/>
  <c r="G54" i="3"/>
  <c r="C56" i="3" l="1"/>
  <c r="G55" i="3"/>
  <c r="C57" i="3" l="1"/>
  <c r="G56" i="3"/>
  <c r="C58" i="3" l="1"/>
  <c r="G57" i="3"/>
  <c r="C59" i="3" l="1"/>
  <c r="G58" i="3"/>
  <c r="C60" i="3" l="1"/>
  <c r="G59" i="3"/>
  <c r="C61" i="3" l="1"/>
  <c r="G60" i="3"/>
  <c r="C62" i="3" l="1"/>
  <c r="G61" i="3"/>
  <c r="C63" i="3" l="1"/>
  <c r="G62" i="3"/>
  <c r="C64" i="3" l="1"/>
  <c r="G63" i="3"/>
  <c r="C65" i="3" l="1"/>
  <c r="G64" i="3"/>
  <c r="C66" i="3" l="1"/>
  <c r="G65" i="3"/>
  <c r="C67" i="3" l="1"/>
  <c r="G66" i="3"/>
  <c r="C68" i="3" l="1"/>
  <c r="G67" i="3"/>
  <c r="C69" i="3" l="1"/>
  <c r="G68" i="3"/>
  <c r="C70" i="3" l="1"/>
  <c r="G69" i="3"/>
  <c r="C71" i="3" l="1"/>
  <c r="G70" i="3"/>
  <c r="C72" i="3" l="1"/>
  <c r="G71" i="3"/>
  <c r="C73" i="3" l="1"/>
  <c r="G72" i="3"/>
  <c r="C74" i="3" l="1"/>
  <c r="G73" i="3"/>
  <c r="C75" i="3" l="1"/>
  <c r="G74" i="3"/>
  <c r="C76" i="3" l="1"/>
  <c r="G75" i="3"/>
  <c r="C77" i="3" l="1"/>
  <c r="G76" i="3"/>
  <c r="C78" i="3" l="1"/>
  <c r="G77" i="3"/>
  <c r="C79" i="3" l="1"/>
  <c r="G78" i="3"/>
  <c r="C80" i="3" l="1"/>
  <c r="G79" i="3"/>
  <c r="C81" i="3" l="1"/>
  <c r="G80" i="3"/>
  <c r="C82" i="3" l="1"/>
  <c r="G81" i="3"/>
  <c r="C83" i="3" l="1"/>
  <c r="G82" i="3"/>
  <c r="C84" i="3" l="1"/>
  <c r="G83" i="3"/>
  <c r="C85" i="3" l="1"/>
  <c r="G84" i="3"/>
  <c r="C86" i="3" l="1"/>
  <c r="G85" i="3"/>
  <c r="C87" i="3" l="1"/>
  <c r="G86" i="3"/>
  <c r="C88" i="3" l="1"/>
  <c r="G87" i="3"/>
  <c r="C89" i="3" l="1"/>
  <c r="G88" i="3"/>
  <c r="C90" i="3" l="1"/>
  <c r="G89" i="3"/>
  <c r="C91" i="3" l="1"/>
  <c r="G90" i="3"/>
  <c r="C92" i="3" l="1"/>
  <c r="G91" i="3"/>
  <c r="C93" i="3" l="1"/>
  <c r="G92" i="3"/>
  <c r="C94" i="3" l="1"/>
  <c r="G93" i="3"/>
  <c r="C95" i="3" l="1"/>
  <c r="G94" i="3"/>
  <c r="C96" i="3" l="1"/>
  <c r="G95" i="3"/>
  <c r="C97" i="3" l="1"/>
  <c r="G96" i="3"/>
  <c r="C98" i="3" l="1"/>
  <c r="G97" i="3"/>
  <c r="C99" i="3" l="1"/>
  <c r="G98" i="3"/>
  <c r="C100" i="3" l="1"/>
  <c r="G99" i="3"/>
  <c r="C101" i="3" l="1"/>
  <c r="G100" i="3"/>
  <c r="C102" i="3" l="1"/>
  <c r="G101" i="3"/>
  <c r="C103" i="3" l="1"/>
  <c r="G102" i="3"/>
  <c r="C104" i="3" l="1"/>
  <c r="G103" i="3"/>
  <c r="C105" i="3" l="1"/>
  <c r="G104" i="3"/>
  <c r="C106" i="3" l="1"/>
  <c r="G105" i="3"/>
  <c r="C107" i="3" l="1"/>
  <c r="G106" i="3"/>
  <c r="C108" i="3" l="1"/>
  <c r="G107" i="3"/>
  <c r="C109" i="3" l="1"/>
  <c r="G108" i="3"/>
  <c r="C110" i="3" l="1"/>
  <c r="G109" i="3"/>
  <c r="C111" i="3" l="1"/>
  <c r="G110" i="3"/>
  <c r="C112" i="3" l="1"/>
  <c r="G111" i="3"/>
  <c r="C113" i="3" l="1"/>
  <c r="G112" i="3"/>
  <c r="C114" i="3" l="1"/>
  <c r="G113" i="3"/>
  <c r="C115" i="3" l="1"/>
  <c r="G114" i="3"/>
  <c r="C116" i="3" l="1"/>
  <c r="G115" i="3"/>
  <c r="C117" i="3" l="1"/>
  <c r="G116" i="3"/>
  <c r="C118" i="3" l="1"/>
  <c r="G117" i="3"/>
  <c r="C119" i="3" l="1"/>
  <c r="G118" i="3"/>
  <c r="C120" i="3" l="1"/>
  <c r="G119" i="3"/>
  <c r="O68" i="1"/>
  <c r="P68" i="1" s="1"/>
  <c r="O16" i="1"/>
  <c r="P16" i="1" s="1"/>
  <c r="C121" i="3" l="1"/>
  <c r="G120" i="3"/>
  <c r="O56" i="1"/>
  <c r="P56" i="1" s="1"/>
  <c r="O14" i="1"/>
  <c r="P14" i="1" s="1"/>
  <c r="O72" i="1"/>
  <c r="P72" i="1" s="1"/>
  <c r="O67" i="1"/>
  <c r="P67" i="1" s="1"/>
  <c r="O30" i="1"/>
  <c r="P30" i="1" s="1"/>
  <c r="O81" i="1"/>
  <c r="P81" i="1" s="1"/>
  <c r="O13" i="1"/>
  <c r="P13" i="1" s="1"/>
  <c r="O12" i="1"/>
  <c r="P12" i="1" s="1"/>
  <c r="O79" i="1"/>
  <c r="P79" i="1" s="1"/>
  <c r="O23" i="1"/>
  <c r="P23" i="1" s="1"/>
  <c r="O92" i="1"/>
  <c r="P92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7" i="1"/>
  <c r="P57" i="1" s="1"/>
  <c r="O53" i="1"/>
  <c r="P53" i="1" s="1"/>
  <c r="O37" i="1"/>
  <c r="P37" i="1" s="1"/>
  <c r="O36" i="1"/>
  <c r="P36" i="1" s="1"/>
  <c r="O35" i="1"/>
  <c r="P35" i="1" s="1"/>
  <c r="O17" i="1"/>
  <c r="P17" i="1" s="1"/>
  <c r="C122" i="3" l="1"/>
  <c r="G121" i="3"/>
  <c r="C123" i="3" l="1"/>
  <c r="G122" i="3"/>
  <c r="C124" i="3" l="1"/>
  <c r="G123" i="3"/>
  <c r="C125" i="3" l="1"/>
  <c r="G124" i="3"/>
  <c r="C126" i="3" l="1"/>
  <c r="G125" i="3"/>
  <c r="C127" i="3" l="1"/>
  <c r="G126" i="3"/>
  <c r="C128" i="3" l="1"/>
  <c r="G127" i="3"/>
  <c r="C129" i="3" l="1"/>
  <c r="G128" i="3"/>
  <c r="C130" i="3" l="1"/>
  <c r="G129" i="3"/>
  <c r="C131" i="3" l="1"/>
  <c r="G130" i="3"/>
  <c r="C132" i="3" l="1"/>
  <c r="G131" i="3"/>
  <c r="C133" i="3" l="1"/>
  <c r="G132" i="3"/>
  <c r="C134" i="3" l="1"/>
  <c r="G133" i="3"/>
  <c r="C135" i="3" l="1"/>
  <c r="G134" i="3"/>
  <c r="C136" i="3" l="1"/>
  <c r="G135" i="3"/>
  <c r="C137" i="3" l="1"/>
  <c r="G136" i="3"/>
  <c r="C138" i="3" l="1"/>
  <c r="G137" i="3"/>
  <c r="C139" i="3" l="1"/>
  <c r="G138" i="3"/>
  <c r="C140" i="3" l="1"/>
  <c r="G139" i="3"/>
  <c r="C141" i="3" l="1"/>
  <c r="G140" i="3"/>
  <c r="C142" i="3" l="1"/>
  <c r="G141" i="3"/>
  <c r="C143" i="3" l="1"/>
  <c r="G142" i="3"/>
  <c r="G143" i="3" l="1"/>
  <c r="C144" i="3"/>
  <c r="C173" i="3"/>
  <c r="C145" i="3" l="1"/>
  <c r="G144" i="3"/>
  <c r="C174" i="3"/>
  <c r="C175" i="3" l="1"/>
  <c r="C146" i="3"/>
  <c r="G145" i="3"/>
  <c r="C147" i="3" l="1"/>
  <c r="G146" i="3"/>
  <c r="C176" i="3"/>
  <c r="C177" i="3" l="1"/>
  <c r="C148" i="3"/>
  <c r="G147" i="3"/>
  <c r="C149" i="3" l="1"/>
  <c r="G148" i="3"/>
  <c r="C178" i="3"/>
  <c r="C179" i="3" l="1"/>
  <c r="C150" i="3"/>
  <c r="G149" i="3"/>
  <c r="C180" i="3" l="1"/>
  <c r="C151" i="3"/>
  <c r="G150" i="3"/>
  <c r="C152" i="3" l="1"/>
  <c r="G151" i="3"/>
  <c r="C181" i="3"/>
  <c r="C182" i="3" l="1"/>
  <c r="C153" i="3"/>
  <c r="G152" i="3"/>
  <c r="C154" i="3" l="1"/>
  <c r="G153" i="3"/>
  <c r="C183" i="3"/>
  <c r="C184" i="3" l="1"/>
  <c r="C155" i="3"/>
  <c r="G154" i="3"/>
  <c r="C214" i="3" l="1"/>
  <c r="C185" i="3"/>
  <c r="C156" i="3"/>
  <c r="G155" i="3"/>
  <c r="C157" i="3" l="1"/>
  <c r="G156" i="3"/>
  <c r="C215" i="3"/>
  <c r="C186" i="3"/>
  <c r="C158" i="3" l="1"/>
  <c r="G157" i="3"/>
  <c r="C187" i="3"/>
  <c r="C216" i="3"/>
  <c r="C217" i="3" l="1"/>
  <c r="C188" i="3"/>
  <c r="C159" i="3"/>
  <c r="G158" i="3"/>
  <c r="C160" i="3" l="1"/>
  <c r="G159" i="3"/>
  <c r="C218" i="3"/>
  <c r="C189" i="3"/>
  <c r="C219" i="3" l="1"/>
  <c r="C161" i="3"/>
  <c r="G160" i="3"/>
  <c r="C190" i="3"/>
  <c r="C191" i="3" l="1"/>
  <c r="C162" i="3"/>
  <c r="G161" i="3"/>
  <c r="C220" i="3"/>
  <c r="C192" i="3" l="1"/>
  <c r="C221" i="3"/>
  <c r="C163" i="3"/>
  <c r="G162" i="3"/>
  <c r="C164" i="3" l="1"/>
  <c r="G163" i="3"/>
  <c r="C222" i="3"/>
  <c r="C193" i="3"/>
  <c r="C223" i="3" l="1"/>
  <c r="C165" i="3"/>
  <c r="G164" i="3"/>
  <c r="C194" i="3"/>
  <c r="C224" i="3" l="1"/>
  <c r="C195" i="3"/>
  <c r="C166" i="3"/>
  <c r="G165" i="3"/>
  <c r="C225" i="3" l="1"/>
  <c r="G166" i="3"/>
  <c r="C167" i="3"/>
  <c r="C196" i="3"/>
  <c r="C168" i="3" l="1"/>
  <c r="G167" i="3"/>
  <c r="C197" i="3"/>
  <c r="C226" i="3"/>
  <c r="C198" i="3" l="1"/>
  <c r="C227" i="3"/>
  <c r="C169" i="3"/>
  <c r="G168" i="3"/>
  <c r="C170" i="3" l="1"/>
  <c r="G169" i="3"/>
  <c r="C199" i="3"/>
  <c r="C228" i="3"/>
  <c r="C171" i="3" l="1"/>
  <c r="G170" i="3"/>
  <c r="C229" i="3"/>
  <c r="C200" i="3"/>
  <c r="C201" i="3" l="1"/>
  <c r="C230" i="3"/>
  <c r="C172" i="3"/>
  <c r="G171" i="3"/>
  <c r="G172" i="3" l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231" i="3"/>
  <c r="C202" i="3"/>
  <c r="G201" i="3" l="1"/>
  <c r="C232" i="3"/>
  <c r="C203" i="3"/>
  <c r="G202" i="3"/>
  <c r="C204" i="3" l="1"/>
  <c r="G203" i="3"/>
  <c r="C233" i="3"/>
  <c r="C234" i="3" l="1"/>
  <c r="C205" i="3"/>
  <c r="G204" i="3"/>
  <c r="C235" i="3" l="1"/>
  <c r="C206" i="3"/>
  <c r="G205" i="3"/>
  <c r="C236" i="3" l="1"/>
  <c r="C207" i="3"/>
  <c r="G206" i="3"/>
  <c r="C237" i="3" l="1"/>
  <c r="C208" i="3"/>
  <c r="G207" i="3"/>
  <c r="C209" i="3" l="1"/>
  <c r="G208" i="3"/>
  <c r="C238" i="3"/>
  <c r="G209" i="3" l="1"/>
  <c r="C210" i="3"/>
  <c r="C239" i="3"/>
  <c r="C240" i="3" l="1"/>
  <c r="C211" i="3"/>
  <c r="G210" i="3"/>
  <c r="C212" i="3" l="1"/>
  <c r="G211" i="3"/>
  <c r="C241" i="3"/>
  <c r="C242" i="3" l="1"/>
  <c r="C213" i="3"/>
  <c r="G212" i="3"/>
  <c r="G213" i="3" l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C243" i="3"/>
  <c r="G242" i="3" l="1"/>
  <c r="C244" i="3"/>
  <c r="G243" i="3"/>
  <c r="C245" i="3" l="1"/>
  <c r="G244" i="3"/>
  <c r="C246" i="3" l="1"/>
  <c r="G245" i="3"/>
  <c r="C247" i="3" l="1"/>
  <c r="G246" i="3"/>
  <c r="C248" i="3" l="1"/>
  <c r="G247" i="3"/>
  <c r="C249" i="3" l="1"/>
  <c r="G248" i="3"/>
  <c r="C250" i="3" l="1"/>
  <c r="G249" i="3"/>
  <c r="C251" i="3" l="1"/>
  <c r="G250" i="3"/>
  <c r="C252" i="3" l="1"/>
  <c r="G251" i="3"/>
  <c r="C253" i="3" l="1"/>
  <c r="G252" i="3"/>
  <c r="C254" i="3" l="1"/>
  <c r="G253" i="3"/>
  <c r="C255" i="3" l="1"/>
  <c r="G254" i="3"/>
  <c r="C256" i="3" l="1"/>
  <c r="G255" i="3"/>
  <c r="C257" i="3" l="1"/>
  <c r="G256" i="3"/>
  <c r="C258" i="3" l="1"/>
  <c r="G257" i="3"/>
  <c r="C259" i="3" l="1"/>
  <c r="G258" i="3"/>
  <c r="C260" i="3" l="1"/>
  <c r="G259" i="3"/>
  <c r="C261" i="3" l="1"/>
  <c r="G260" i="3"/>
  <c r="C262" i="3" l="1"/>
  <c r="G261" i="3"/>
  <c r="C263" i="3" l="1"/>
  <c r="G262" i="3"/>
  <c r="C264" i="3" l="1"/>
  <c r="G263" i="3"/>
  <c r="C265" i="3" l="1"/>
  <c r="G264" i="3"/>
  <c r="C266" i="3" l="1"/>
  <c r="G265" i="3"/>
  <c r="G266" i="3" l="1"/>
  <c r="C267" i="3"/>
  <c r="C268" i="3" l="1"/>
  <c r="G267" i="3"/>
  <c r="C269" i="3" l="1"/>
  <c r="G268" i="3"/>
  <c r="C270" i="3" l="1"/>
  <c r="G269" i="3"/>
  <c r="G270" i="3" l="1"/>
  <c r="E5" i="3" s="1"/>
  <c r="E9" i="3" l="1"/>
  <c r="F10" i="3" s="1"/>
  <c r="F5" i="3" l="1"/>
  <c r="F9" i="3"/>
  <c r="F11" i="3" s="1"/>
  <c r="F6" i="3"/>
  <c r="F7" i="3" l="1"/>
</calcChain>
</file>

<file path=xl/sharedStrings.xml><?xml version="1.0" encoding="utf-8"?>
<sst xmlns="http://schemas.openxmlformats.org/spreadsheetml/2006/main" count="1432" uniqueCount="522">
  <si>
    <t>ENTITIES/SPAWNERS</t>
  </si>
  <si>
    <t>SP_</t>
  </si>
  <si>
    <t>PF_</t>
  </si>
  <si>
    <t>CONTENT</t>
  </si>
  <si>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</si>
  <si>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</si>
  <si>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</si>
  <si>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</si>
  <si>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</si>
  <si>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</si>
  <si>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PF_Catapulter</t>
  </si>
  <si>
    <t>PF_Cow</t>
  </si>
  <si>
    <t>PF_DrunkenMan</t>
  </si>
  <si>
    <t>PF_Horse</t>
  </si>
  <si>
    <t>PF_Merida</t>
  </si>
  <si>
    <t>PF_SpiderGreenTurret</t>
  </si>
  <si>
    <t>PF_SpiderRed</t>
  </si>
  <si>
    <t>PF_SpiderSmall</t>
  </si>
  <si>
    <t>PF_SpiderSmallTurret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</si>
  <si>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</si>
  <si>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</si>
  <si>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</si>
  <si>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</si>
  <si>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</si>
  <si>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</si>
  <si>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</si>
  <si>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</si>
  <si>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</si>
  <si>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</si>
  <si>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</si>
  <si>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PF_RichMan</t>
  </si>
  <si>
    <t>SP_RichMan</t>
  </si>
  <si>
    <t>PF_ShieldMan</t>
  </si>
  <si>
    <t>SP_ShieldMan</t>
  </si>
  <si>
    <t>PF_Rat</t>
  </si>
  <si>
    <t>SP_Rat</t>
  </si>
  <si>
    <t>PF_RichMan_Static</t>
  </si>
  <si>
    <t>SP_RichMan_Static</t>
  </si>
  <si>
    <t>PF_Sheep</t>
  </si>
  <si>
    <t>SP_Sheep</t>
  </si>
  <si>
    <t>SP_SpiderGreenTurret</t>
  </si>
  <si>
    <t>SP_SpiderRed</t>
  </si>
  <si>
    <t>SP_SpiderSmall</t>
  </si>
  <si>
    <t>SP_SpiderSmallTurret</t>
  </si>
  <si>
    <t>PF_Soldier01</t>
  </si>
  <si>
    <t>PF_Soldier02</t>
  </si>
  <si>
    <t>PF_Soldier01_Static</t>
  </si>
  <si>
    <t>SP_Soldier01</t>
  </si>
  <si>
    <t>SP_Soldier02</t>
  </si>
  <si>
    <t>SP_Soldier01_Static</t>
  </si>
  <si>
    <t>PF_Villager01</t>
  </si>
  <si>
    <t>PF_Villager02</t>
  </si>
  <si>
    <t>PF_Villager01_Static</t>
  </si>
  <si>
    <t>PF_Villager02_Static</t>
  </si>
  <si>
    <t>SP_Villager01</t>
  </si>
  <si>
    <t>SP_Villager02</t>
  </si>
  <si>
    <t>SP_Villager01_Static</t>
  </si>
  <si>
    <t>SP_Villager02_Static</t>
  </si>
  <si>
    <t>PF_Gargoyle</t>
  </si>
  <si>
    <t>PF_Troll</t>
  </si>
  <si>
    <t>SP_Gargoyle</t>
  </si>
  <si>
    <t>SP_Troll</t>
  </si>
  <si>
    <t>PF_BadBird</t>
  </si>
  <si>
    <t>Monters/</t>
  </si>
  <si>
    <t>Surface/</t>
  </si>
  <si>
    <t>Junk/</t>
  </si>
  <si>
    <t>PF_GoodJunkBottle</t>
  </si>
  <si>
    <t>PF_GoodJunkCoin</t>
  </si>
  <si>
    <t>SP_BadBird</t>
  </si>
  <si>
    <t>???</t>
  </si>
  <si>
    <t>Goblin/</t>
  </si>
  <si>
    <t>PF_Bomber</t>
  </si>
  <si>
    <t>PF_Kamikaze</t>
  </si>
  <si>
    <t>PF_Spartakus</t>
  </si>
  <si>
    <t>PF_Worker01</t>
  </si>
  <si>
    <t>PF_Worker02</t>
  </si>
  <si>
    <t>PF_WorkerWife</t>
  </si>
  <si>
    <t>SP_Bomber</t>
  </si>
  <si>
    <t>SP_Kamikaze</t>
  </si>
  <si>
    <t>SP_Spartakus</t>
  </si>
  <si>
    <t>SP_Worker01</t>
  </si>
  <si>
    <t>SP_Worker02</t>
  </si>
  <si>
    <t>SP_WorkerWife</t>
  </si>
  <si>
    <t>Cage/</t>
  </si>
  <si>
    <t>PF_Cage</t>
  </si>
  <si>
    <t>PF_HangingCage</t>
  </si>
  <si>
    <t>Air/</t>
  </si>
  <si>
    <t>PF_Canary_Intro</t>
  </si>
  <si>
    <t>PF_Canary_Static</t>
  </si>
  <si>
    <t>PF_DiverTEST</t>
  </si>
  <si>
    <t>PF_FlyingPig</t>
  </si>
  <si>
    <t>PF_Hawk</t>
  </si>
  <si>
    <t>PF_HorseFlying</t>
  </si>
  <si>
    <t>PF_LionBird</t>
  </si>
  <si>
    <t>PF_MineBig</t>
  </si>
  <si>
    <t>PF_MineBig_Static</t>
  </si>
  <si>
    <t>PF_MineMedium</t>
  </si>
  <si>
    <t>PF_MineMedium_Static</t>
  </si>
  <si>
    <t>PF_OwlBig</t>
  </si>
  <si>
    <t>PF_PufferBird</t>
  </si>
  <si>
    <t>PF_Witch</t>
  </si>
  <si>
    <t>PF_BatBig_Flock</t>
  </si>
  <si>
    <t>PF_BatSmall01_Flock</t>
  </si>
  <si>
    <t>PF_BatSmall02_Flock</t>
  </si>
  <si>
    <t>PF_Ghost01</t>
  </si>
  <si>
    <t>PF_Ghost02</t>
  </si>
  <si>
    <t>PF_Ghost03</t>
  </si>
  <si>
    <t>PF_MineSmall</t>
  </si>
  <si>
    <t>PF_MineSmall_Static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</si>
  <si>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</si>
  <si>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</si>
  <si>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</si>
  <si>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</si>
  <si>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</si>
  <si>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</si>
  <si>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</si>
  <si>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</si>
  <si>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</si>
  <si>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SP_MineMedium_Static</t>
  </si>
  <si>
    <t>SP_MineSmall</t>
  </si>
  <si>
    <t>SP_MineSmall_Static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</si>
  <si>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</si>
  <si>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</si>
  <si>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</si>
  <si>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</si>
  <si>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</si>
  <si>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</si>
  <si>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</si>
  <si>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</si>
  <si>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</si>
  <si>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</si>
  <si>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</si>
  <si>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</si>
  <si>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SP_OwlBig</t>
  </si>
  <si>
    <t>SP_Witch</t>
  </si>
  <si>
    <t>PF_BG_Canary</t>
  </si>
  <si>
    <t>SP_BG_Canary</t>
  </si>
  <si>
    <t>PF_BoatFisher</t>
  </si>
  <si>
    <t>PF_BoatRider</t>
  </si>
  <si>
    <t>SP_BoatFisher</t>
  </si>
  <si>
    <t>SP_BoatRider</t>
  </si>
  <si>
    <t>Water/</t>
  </si>
  <si>
    <t>PF_Crocodile</t>
  </si>
  <si>
    <t>PF_Crocodile_Evade</t>
  </si>
  <si>
    <t>PF_Fish01_Generic</t>
  </si>
  <si>
    <t>PF_Fish02_Generic</t>
  </si>
  <si>
    <t>PF_Fish03_Generic</t>
  </si>
  <si>
    <t>PF_Piranha</t>
  </si>
  <si>
    <t>PF_Shark</t>
  </si>
  <si>
    <t>PF_TropicalFish</t>
  </si>
  <si>
    <t>SP_Crocodile</t>
  </si>
  <si>
    <t>SP_Crocodile_Evade</t>
  </si>
  <si>
    <t>SP_Fish01_Generic</t>
  </si>
  <si>
    <t>SP_Fish02_Generic</t>
  </si>
  <si>
    <t>SP_Fish03_Generic</t>
  </si>
  <si>
    <t>SP_Piranha</t>
  </si>
  <si>
    <t>SP_Shark</t>
  </si>
  <si>
    <t>SP_TropicalFish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</si>
  <si>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</si>
  <si>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</si>
  <si>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</si>
  <si>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</si>
  <si>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</si>
  <si>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</si>
  <si>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</si>
  <si>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</si>
  <si>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</si>
  <si>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</si>
  <si>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RichMan</t>
  </si>
  <si>
    <t>Sheep</t>
  </si>
  <si>
    <t>ShieldMan</t>
  </si>
  <si>
    <t>Soldier</t>
  </si>
  <si>
    <t>SpiderGreenTurret</t>
  </si>
  <si>
    <t>SpiderRed</t>
  </si>
  <si>
    <t>SpiderSmall</t>
  </si>
  <si>
    <t>Villager01</t>
  </si>
  <si>
    <t>Villager02</t>
  </si>
  <si>
    <t>Gargoyle</t>
  </si>
  <si>
    <t>Troll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</si>
  <si>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</si>
  <si>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</si>
  <si>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</si>
  <si>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</si>
  <si>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</si>
  <si>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</si>
  <si>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</si>
  <si>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</si>
  <si>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</si>
  <si>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</si>
  <si>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</si>
  <si>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</si>
  <si>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</si>
  <si>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</si>
  <si>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</si>
  <si>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</si>
  <si>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</si>
  <si>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PF_Starling_Flock</t>
  </si>
  <si>
    <t>SP_Starling_Flock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</si>
  <si>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</si>
  <si>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</si>
  <si>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</si>
  <si>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</si>
  <si>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</si>
  <si>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</si>
  <si>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</si>
  <si>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</si>
  <si>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</si>
  <si>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</si>
  <si>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</si>
  <si>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</si>
  <si>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</si>
  <si>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</si>
  <si>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</si>
  <si>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</si>
  <si>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</si>
  <si>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</si>
  <si>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</si>
  <si>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</si>
  <si>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MineSmall</t>
  </si>
  <si>
    <t>PF_OwlSmall</t>
  </si>
  <si>
    <t>SP_OwlSmall</t>
  </si>
  <si>
    <t>OwlSmall</t>
  </si>
  <si>
    <t>OwlBig</t>
  </si>
  <si>
    <t>PufferBird</t>
  </si>
  <si>
    <t>Starling_Flock</t>
  </si>
  <si>
    <t>Witch</t>
  </si>
  <si>
    <t>Crocodile</t>
  </si>
  <si>
    <t>Fish01_Generic</t>
  </si>
  <si>
    <t>Fish02_Generic</t>
  </si>
  <si>
    <t>Fish03_Generic</t>
  </si>
  <si>
    <t>Piranha</t>
  </si>
  <si>
    <t>Shark</t>
  </si>
  <si>
    <t>SP_GoodJunkBottle</t>
  </si>
  <si>
    <t>SP_GoodJunkCoin</t>
  </si>
  <si>
    <t>SP_LionBird</t>
  </si>
  <si>
    <t>SP_PufferBird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</si>
  <si>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</si>
  <si>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</si>
  <si>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</si>
  <si>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</si>
  <si>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</si>
  <si>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</si>
  <si>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</si>
  <si>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</si>
  <si>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</si>
  <si>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</si>
  <si>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</si>
  <si>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</si>
  <si>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</si>
  <si>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DECORATION</t>
  </si>
  <si>
    <t>catapult</t>
  </si>
  <si>
    <t>PF_Catapult</t>
  </si>
  <si>
    <t>FOLDER</t>
  </si>
  <si>
    <t>SP_HangingCage</t>
  </si>
  <si>
    <t>HP GIVEN</t>
  </si>
  <si>
    <t>DPS</t>
  </si>
  <si>
    <t>DURATION</t>
  </si>
  <si>
    <t>RETREAT TIME MIN</t>
  </si>
  <si>
    <t>RETREAT TIME MAX</t>
  </si>
  <si>
    <t>LATCH</t>
  </si>
  <si>
    <t>CURSE</t>
  </si>
  <si>
    <t>IMPACT</t>
  </si>
  <si>
    <t>ATK DELAY</t>
  </si>
  <si>
    <t>RETREAT TIME</t>
  </si>
  <si>
    <t>3+5</t>
  </si>
  <si>
    <t>CONSEC. ATK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</si>
  <si>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</si>
  <si>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</si>
  <si>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</si>
  <si>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</si>
  <si>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</si>
  <si>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</si>
  <si>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</si>
  <si>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</si>
  <si>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</si>
  <si>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</si>
  <si>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</si>
  <si>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</si>
  <si>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</si>
  <si>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</si>
  <si>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</si>
  <si>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</si>
  <si>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</si>
  <si>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</si>
  <si>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</si>
  <si>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</si>
  <si>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</si>
  <si>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</si>
  <si>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</si>
  <si>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</si>
  <si>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</si>
  <si>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</si>
  <si>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</si>
  <si>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</si>
  <si>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</si>
  <si>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</si>
  <si>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</si>
  <si>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</si>
  <si>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</si>
  <si>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</si>
  <si>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</si>
  <si>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</si>
  <si>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</si>
  <si>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</si>
  <si>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</si>
  <si>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</si>
  <si>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</si>
  <si>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</si>
  <si>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</si>
  <si>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</si>
  <si>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</si>
  <si>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</si>
  <si>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</si>
  <si>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</si>
  <si>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</si>
  <si>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</si>
  <si>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</si>
  <si>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RESPAWN TIME (s)</t>
  </si>
  <si>
    <t>Value</t>
  </si>
  <si>
    <t>35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</si>
  <si>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</si>
  <si>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</si>
  <si>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</si>
  <si>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</si>
  <si>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</si>
  <si>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</si>
  <si>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</si>
  <si>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</si>
  <si>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</si>
  <si>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</si>
  <si>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</si>
  <si>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</si>
  <si>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</si>
  <si>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</si>
  <si>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</si>
  <si>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</si>
  <si>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</si>
  <si>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</si>
  <si>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</si>
  <si>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</si>
  <si>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</si>
  <si>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</si>
  <si>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</si>
  <si>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</si>
  <si>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</si>
  <si>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</si>
  <si>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</si>
  <si>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</si>
  <si>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</si>
  <si>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</si>
  <si>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</si>
  <si>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</si>
  <si>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</si>
  <si>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</si>
  <si>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</si>
  <si>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</si>
  <si>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</si>
  <si>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</si>
  <si>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</si>
  <si>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</si>
  <si>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</si>
  <si>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</si>
  <si>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</si>
  <si>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</si>
  <si>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</si>
  <si>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</si>
  <si>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</si>
  <si>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</si>
  <si>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</si>
  <si>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</si>
  <si>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</si>
  <si>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</si>
  <si>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</si>
  <si>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</si>
  <si>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</si>
  <si>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</si>
  <si>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</si>
  <si>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</si>
  <si>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</si>
  <si>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</si>
  <si>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Junk/PF_GoodJunkCoin</t>
  </si>
  <si>
    <t>Monster/PF_Troll</t>
  </si>
  <si>
    <t>Surface/PF_Archer01</t>
  </si>
  <si>
    <t>Surface/PF_Archer02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</si>
  <si>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</si>
  <si>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</si>
  <si>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</si>
  <si>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</si>
  <si>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</si>
  <si>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</si>
  <si>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</si>
  <si>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Surface/PF_Soldier01_Static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</si>
  <si>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</si>
  <si>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</si>
  <si>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</si>
  <si>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</si>
  <si>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</si>
  <si>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Water/PF_Piranha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</si>
  <si>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</si>
  <si>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</si>
  <si>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</si>
  <si>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</si>
  <si>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</si>
  <si>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</si>
  <si>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</si>
  <si>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</si>
  <si>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</si>
  <si>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</si>
  <si>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</si>
  <si>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NAME</t>
  </si>
  <si>
    <t>REWARD XP</t>
  </si>
  <si>
    <t>REWARD HP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</si>
  <si>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</si>
  <si>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</si>
  <si>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</si>
  <si>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</si>
  <si>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</si>
  <si>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</si>
  <si>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</si>
  <si>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SP_Richman</t>
  </si>
  <si>
    <t>SP_Sheep_Static</t>
  </si>
  <si>
    <t>SP_Shieldman</t>
  </si>
  <si>
    <t>SP_StarlingSmall_Flock</t>
  </si>
  <si>
    <t>SP_witch</t>
  </si>
  <si>
    <t>RESPAWN TIMES</t>
  </si>
  <si>
    <t>SPAWNER</t>
  </si>
  <si>
    <t>MIN</t>
  </si>
  <si>
    <t>MAX</t>
  </si>
  <si>
    <t>PF_Cow_Static</t>
  </si>
  <si>
    <t>PF_Ghost01_Static</t>
  </si>
  <si>
    <t>PF_Ghost02_Static</t>
  </si>
  <si>
    <t>Ghost02_Static</t>
  </si>
  <si>
    <t>PF_Ghost03_Static</t>
  </si>
  <si>
    <t>Ghost03_Static</t>
  </si>
  <si>
    <t>PF_Sheep_Static</t>
  </si>
  <si>
    <t>PF_StarlingSmall_Flock</t>
  </si>
  <si>
    <t>DATA_ENTITIES_CONTENT</t>
  </si>
  <si>
    <t>DATA_ENTITIES_UNITY</t>
  </si>
  <si>
    <t>PREFAB</t>
  </si>
  <si>
    <t xml:space="preserve">  PF_Archer01</t>
  </si>
  <si>
    <t xml:space="preserve">  PF_Archer01_Static</t>
  </si>
  <si>
    <t xml:space="preserve">  PF_Archer02</t>
  </si>
  <si>
    <t xml:space="preserve">  PF_Archer02_Static</t>
  </si>
  <si>
    <t xml:space="preserve">  PF_BadBird</t>
  </si>
  <si>
    <t xml:space="preserve">  PF_BakerWoman</t>
  </si>
  <si>
    <t xml:space="preserve">  PF_BatBig_Flock</t>
  </si>
  <si>
    <t xml:space="preserve">  PF_BatSmall01_Flock</t>
  </si>
  <si>
    <t xml:space="preserve">  PF_BatSmall02_Flock</t>
  </si>
  <si>
    <t xml:space="preserve">  PF_BoatFisher</t>
  </si>
  <si>
    <t xml:space="preserve">  PF_BoatRider</t>
  </si>
  <si>
    <t xml:space="preserve">  PF_Bomber</t>
  </si>
  <si>
    <t xml:space="preserve">  PF_Canary01_Flock</t>
  </si>
  <si>
    <t xml:space="preserve">  PF_Canary02_Flock</t>
  </si>
  <si>
    <t xml:space="preserve">  PF_Canary03_Flock</t>
  </si>
  <si>
    <t xml:space="preserve">  PF_Canary04_Flock</t>
  </si>
  <si>
    <t xml:space="preserve">  PF_Cow</t>
  </si>
  <si>
    <t xml:space="preserve">  PF_Cow_Static</t>
  </si>
  <si>
    <t xml:space="preserve">  PF_Crocodile</t>
  </si>
  <si>
    <t xml:space="preserve">  PF_Crocodile_Evade</t>
  </si>
  <si>
    <t xml:space="preserve">  PF_Crow_Flock</t>
  </si>
  <si>
    <t xml:space="preserve">  PF_DrunkenMan</t>
  </si>
  <si>
    <t xml:space="preserve">  PF_EnemyTier0</t>
  </si>
  <si>
    <t xml:space="preserve">  PF_EnemyTier1</t>
  </si>
  <si>
    <t xml:space="preserve">  PF_EnemyTier2</t>
  </si>
  <si>
    <t xml:space="preserve">  PF_EnemyTier3</t>
  </si>
  <si>
    <t xml:space="preserve">  PF_EnemyTier4</t>
  </si>
  <si>
    <t xml:space="preserve">  PF_Fish01_Generic</t>
  </si>
  <si>
    <t xml:space="preserve">  PF_Fish02_Generic</t>
  </si>
  <si>
    <t xml:space="preserve">  PF_Fish03_Generic</t>
  </si>
  <si>
    <t xml:space="preserve">  PF_FlyingPig</t>
  </si>
  <si>
    <t xml:space="preserve">  PF_Gargoyle</t>
  </si>
  <si>
    <t xml:space="preserve">  PF_Ghost01</t>
  </si>
  <si>
    <t xml:space="preserve">  PF_Ghost01_Static</t>
  </si>
  <si>
    <t xml:space="preserve">  PF_Ghost02</t>
  </si>
  <si>
    <t xml:space="preserve">  PF_Ghost02_Static</t>
  </si>
  <si>
    <t xml:space="preserve">  PF_Ghost03</t>
  </si>
  <si>
    <t xml:space="preserve">  PF_Ghost03_Static</t>
  </si>
  <si>
    <t xml:space="preserve">  PF_GoodJunkBottle</t>
  </si>
  <si>
    <t xml:space="preserve">  PF_GoodJunkCoin</t>
  </si>
  <si>
    <t xml:space="preserve">  PF_HangingCage</t>
  </si>
  <si>
    <t xml:space="preserve">  PF_Hawk</t>
  </si>
  <si>
    <t xml:space="preserve">  PF_Horse</t>
  </si>
  <si>
    <t xml:space="preserve">  PF_Horse_Static</t>
  </si>
  <si>
    <t xml:space="preserve">  PF_Kamikaze</t>
  </si>
  <si>
    <t xml:space="preserve">  PF_LionBird</t>
  </si>
  <si>
    <t xml:space="preserve">  PF_Merida</t>
  </si>
  <si>
    <t xml:space="preserve">  PF_MineBig</t>
  </si>
  <si>
    <t xml:space="preserve">  PF_MineBig_Static</t>
  </si>
  <si>
    <t xml:space="preserve">  PF_MineMedium</t>
  </si>
  <si>
    <t xml:space="preserve">  PF_MineMedium_Static</t>
  </si>
  <si>
    <t xml:space="preserve">  PF_MineSmall</t>
  </si>
  <si>
    <t xml:space="preserve">  PF_MineSmall_Static</t>
  </si>
  <si>
    <t xml:space="preserve">  PF_OwlBig</t>
  </si>
  <si>
    <t xml:space="preserve">  PF_OwlSmall</t>
  </si>
  <si>
    <t xml:space="preserve">  PF_Piranha</t>
  </si>
  <si>
    <t xml:space="preserve">  PF_PufferBird</t>
  </si>
  <si>
    <t xml:space="preserve">  PF_Rat</t>
  </si>
  <si>
    <t xml:space="preserve">  PF_Richman</t>
  </si>
  <si>
    <t xml:space="preserve">  PF_RichMan_Static</t>
  </si>
  <si>
    <t xml:space="preserve">  PF_Shark</t>
  </si>
  <si>
    <t xml:space="preserve">  PF_Sheep</t>
  </si>
  <si>
    <t xml:space="preserve">  PF_Sheep_Static</t>
  </si>
  <si>
    <t xml:space="preserve">  PF_Shieldman</t>
  </si>
  <si>
    <t xml:space="preserve">  PF_Soldier01</t>
  </si>
  <si>
    <t xml:space="preserve">  PF_Soldier01_Static</t>
  </si>
  <si>
    <t xml:space="preserve">  PF_Soldier02</t>
  </si>
  <si>
    <t xml:space="preserve">  PF_Spartakus</t>
  </si>
  <si>
    <t xml:space="preserve">  PF_SpiderGreenTurret</t>
  </si>
  <si>
    <t xml:space="preserve">  PF_SpiderRed</t>
  </si>
  <si>
    <t xml:space="preserve">  PF_SpiderSmall</t>
  </si>
  <si>
    <t xml:space="preserve">  PF_SpiderSmallTurret</t>
  </si>
  <si>
    <t xml:space="preserve">  PF_Starling_Flock</t>
  </si>
  <si>
    <t xml:space="preserve">  PF_Troll</t>
  </si>
  <si>
    <t xml:space="preserve">  PF_TropicalFish</t>
  </si>
  <si>
    <t xml:space="preserve">  PF_Villager01</t>
  </si>
  <si>
    <t xml:space="preserve">  PF_Villager01_Static</t>
  </si>
  <si>
    <t xml:space="preserve">  PF_Villager02</t>
  </si>
  <si>
    <t xml:space="preserve">  PF_Villager02_Static</t>
  </si>
  <si>
    <t xml:space="preserve">  PF_Witch</t>
  </si>
  <si>
    <t xml:space="preserve">  PF_Worker01</t>
  </si>
  <si>
    <t xml:space="preserve">  PF_Worker02</t>
  </si>
  <si>
    <t xml:space="preserve">  PF_WorkerWife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</si>
</sst>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7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3" fillId="0" borderId="1" xfId="0" applyFont="1" applyBorder="1" applyAlignment="1">
      <alignment horizontal="left"/>
    </xf>
    <xf numFmtId="0" fontId="1" fillId="0" borderId="0" xfId="0" applyFont="1" applyBorder="1"/>
    <xf numFmtId="0" fontId="0" fillId="0" borderId="1" xfId="0" quotePrefix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quotePrefix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0" xfId="0" applyBorder="1"/>
    <xf numFmtId="0" fontId="4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0" fillId="0" borderId="7" xfId="0" quotePrefix="1" applyFont="1" applyBorder="1" applyAlignment="1">
      <alignment horizontal="left"/>
    </xf>
    <xf numFmtId="0" fontId="1" fillId="4" borderId="22" xfId="0" applyFont="1" applyFill="1" applyBorder="1"/>
    <xf numFmtId="0" fontId="6" fillId="0" borderId="0" xfId="0" applyFont="1"/>
    <xf numFmtId="0" fontId="1" fillId="0" borderId="7" xfId="0" applyFont="1" applyBorder="1"/>
    <xf numFmtId="0" fontId="1" fillId="0" borderId="23" xfId="0" applyFont="1" applyBorder="1"/>
    <xf numFmtId="0" fontId="0" fillId="10" borderId="1" xfId="0" applyFont="1" applyFill="1" applyBorder="1"/>
    <xf numFmtId="0" fontId="0" fillId="11" borderId="24" xfId="0" applyNumberFormat="1" applyFont="1" applyFill="1" applyBorder="1"/>
    <xf numFmtId="0" fontId="0" fillId="11" borderId="21" xfId="0" applyNumberFormat="1" applyFont="1" applyFill="1" applyBorder="1"/>
    <xf numFmtId="0" fontId="0" fillId="11" borderId="1" xfId="0" applyNumberFormat="1" applyFont="1" applyFill="1" applyBorder="1"/>
    <xf numFmtId="0" fontId="0" fillId="11" borderId="25" xfId="0" applyNumberFormat="1" applyFont="1" applyFill="1" applyBorder="1"/>
    <xf numFmtId="0" fontId="1" fillId="0" borderId="21" xfId="0" applyFont="1" applyBorder="1"/>
    <xf numFmtId="0" fontId="0" fillId="9" borderId="7" xfId="0" applyFill="1" applyBorder="1"/>
    <xf numFmtId="0" fontId="0" fillId="9" borderId="5" xfId="0" applyFill="1" applyBorder="1"/>
    <xf numFmtId="0" fontId="0" fillId="9" borderId="23" xfId="0" applyFill="1" applyBorder="1"/>
    <xf numFmtId="0" fontId="0" fillId="10" borderId="26" xfId="0" applyFont="1" applyFill="1" applyBorder="1"/>
    <xf numFmtId="0" fontId="1" fillId="0" borderId="20" xfId="0" applyFont="1" applyBorder="1"/>
    <xf numFmtId="0" fontId="0" fillId="12" borderId="27" xfId="0" applyFill="1" applyBorder="1"/>
    <xf numFmtId="0" fontId="0" fillId="12" borderId="0" xfId="0" applyFill="1" applyBorder="1"/>
    <xf numFmtId="0" fontId="0" fillId="12" borderId="28" xfId="0" applyFill="1" applyBorder="1"/>
    <xf numFmtId="0" fontId="0" fillId="13" borderId="27" xfId="0" applyFill="1" applyBorder="1"/>
    <xf numFmtId="0" fontId="0" fillId="13" borderId="0" xfId="0" applyFill="1" applyBorder="1"/>
    <xf numFmtId="0" fontId="0" fillId="13" borderId="28" xfId="0" applyFill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0" fillId="15" borderId="27" xfId="0" applyFill="1" applyBorder="1"/>
    <xf numFmtId="0" fontId="0" fillId="15" borderId="0" xfId="0" applyFill="1" applyBorder="1"/>
    <xf numFmtId="0" fontId="0" fillId="15" borderId="28" xfId="0" applyFill="1" applyBorder="1"/>
    <xf numFmtId="0" fontId="0" fillId="14" borderId="20" xfId="0" applyFill="1" applyBorder="1"/>
    <xf numFmtId="0" fontId="0" fillId="14" borderId="9" xfId="0" applyFill="1" applyBorder="1"/>
    <xf numFmtId="0" fontId="0" fillId="14" borderId="4" xfId="0" applyFill="1" applyBorder="1"/>
    <xf numFmtId="0" fontId="0" fillId="0" borderId="23" xfId="0" applyBorder="1"/>
    <xf numFmtId="0" fontId="0" fillId="0" borderId="5" xfId="0" applyBorder="1"/>
    <xf numFmtId="0" fontId="0" fillId="14" borderId="27" xfId="0" applyFill="1" applyBorder="1"/>
    <xf numFmtId="0" fontId="0" fillId="14" borderId="0" xfId="0" applyFill="1" applyBorder="1"/>
    <xf numFmtId="0" fontId="0" fillId="14" borderId="28" xfId="0" applyFill="1" applyBorder="1"/>
    <xf numFmtId="0" fontId="1" fillId="0" borderId="19" xfId="0" applyFont="1" applyBorder="1"/>
    <xf numFmtId="0" fontId="1" fillId="0" borderId="8" xfId="0" applyFont="1" applyBorder="1"/>
    <xf numFmtId="0" fontId="1" fillId="0" borderId="6" xfId="0" applyFont="1" applyBorder="1"/>
    <xf numFmtId="0" fontId="1" fillId="9" borderId="3" xfId="0" applyFont="1" applyFill="1" applyBorder="1"/>
    <xf numFmtId="0" fontId="1" fillId="16" borderId="3" xfId="0" applyFont="1" applyFill="1" applyBorder="1"/>
    <xf numFmtId="0" fontId="7" fillId="0" borderId="0" xfId="0" applyFont="1"/>
    <xf numFmtId="0" fontId="1" fillId="0" borderId="0" xfId="0" applyFont="1" applyAlignment="1">
      <alignment horizontal="left"/>
    </xf>
    <xf numFmtId="0" fontId="2" fillId="0" borderId="7" xfId="0" applyFont="1" applyBorder="1"/>
    <xf numFmtId="0" fontId="0" fillId="17" borderId="26" xfId="0" applyFont="1" applyFill="1" applyBorder="1"/>
    <xf numFmtId="0" fontId="0" fillId="4" borderId="1" xfId="0" applyNumberFormat="1" applyFont="1" applyFill="1" applyBorder="1"/>
    <xf numFmtId="0" fontId="0" fillId="0" borderId="7" xfId="0" applyBorder="1"/>
    <xf numFmtId="0" fontId="0" fillId="0" borderId="7" xfId="0" quotePrefix="1" applyBorder="1"/>
    <xf numFmtId="0" fontId="9" fillId="0" borderId="1" xfId="0" applyFont="1" applyBorder="1" applyAlignment="1">
      <alignment horizontal="left"/>
    </xf>
    <xf numFmtId="0" fontId="8" fillId="11" borderId="1" xfId="0" applyNumberFormat="1" applyFont="1" applyFill="1" applyBorder="1"/>
    <xf numFmtId="0" fontId="4" fillId="0" borderId="0" xfId="0" applyFont="1"/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21" xfId="0" quotePrefix="1" applyFont="1" applyBorder="1" applyAlignment="1">
      <alignment horizontal="left"/>
    </xf>
    <xf numFmtId="0" fontId="12" fillId="0" borderId="21" xfId="0" quotePrefix="1" applyFont="1" applyBorder="1" applyAlignment="1">
      <alignment horizontal="left"/>
    </xf>
    <xf numFmtId="0" fontId="12" fillId="0" borderId="18" xfId="0" quotePrefix="1" applyFont="1" applyBorder="1" applyAlignment="1">
      <alignment horizontal="left"/>
    </xf>
    <xf numFmtId="0" fontId="12" fillId="0" borderId="3" xfId="0" quotePrefix="1" applyFont="1" applyBorder="1" applyAlignment="1">
      <alignment horizontal="left"/>
    </xf>
    <xf numFmtId="0" fontId="11" fillId="0" borderId="1" xfId="0" quotePrefix="1" applyNumberFormat="1" applyFont="1" applyBorder="1" applyAlignment="1">
      <alignment horizontal="left"/>
    </xf>
    <xf numFmtId="0" fontId="11" fillId="0" borderId="18" xfId="0" applyNumberFormat="1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18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1" fillId="0" borderId="1" xfId="0" applyNumberFormat="1" applyFont="1" applyBorder="1" applyAlignment="1">
      <alignment horizontal="left"/>
    </xf>
    <xf numFmtId="0" fontId="1" fillId="6" borderId="5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5009920"/>
        <c:axId val="85011456"/>
      </c:barChart>
      <c:catAx>
        <c:axId val="850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11456"/>
        <c:crosses val="autoZero"/>
        <c:auto val="1"/>
        <c:lblAlgn val="ctr"/>
        <c:lblOffset val="100"/>
        <c:noMultiLvlLbl val="0"/>
      </c:catAx>
      <c:valAx>
        <c:axId val="850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0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00896"/>
        <c:axId val="89203072"/>
      </c:lineChart>
      <c:catAx>
        <c:axId val="8920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03072"/>
        <c:crosses val="autoZero"/>
        <c:auto val="1"/>
        <c:lblAlgn val="ctr"/>
        <c:lblOffset val="100"/>
        <c:noMultiLvlLbl val="0"/>
      </c:catAx>
      <c:valAx>
        <c:axId val="89203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2008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18432"/>
        <c:axId val="89232896"/>
      </c:lineChart>
      <c:catAx>
        <c:axId val="892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32896"/>
        <c:crosses val="autoZero"/>
        <c:auto val="1"/>
        <c:lblAlgn val="ctr"/>
        <c:lblOffset val="100"/>
        <c:noMultiLvlLbl val="0"/>
      </c:catAx>
      <c:valAx>
        <c:axId val="89232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21843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  <sheetName val="HungryDragonContent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>
        <row r="22">
          <cell r="H22">
            <v>20</v>
          </cell>
          <cell r="J22">
            <v>75</v>
          </cell>
        </row>
        <row r="23">
          <cell r="H23">
            <v>20</v>
          </cell>
          <cell r="J23">
            <v>75</v>
          </cell>
        </row>
        <row r="24">
          <cell r="J24">
            <v>25</v>
          </cell>
        </row>
        <row r="25">
          <cell r="H25">
            <v>20</v>
          </cell>
          <cell r="J25">
            <v>50</v>
          </cell>
        </row>
        <row r="26">
          <cell r="H26">
            <v>5</v>
          </cell>
          <cell r="J26">
            <v>55</v>
          </cell>
        </row>
        <row r="27">
          <cell r="H27">
            <v>2</v>
          </cell>
          <cell r="J27">
            <v>25</v>
          </cell>
        </row>
        <row r="28">
          <cell r="H28">
            <v>15</v>
          </cell>
          <cell r="J28">
            <v>50</v>
          </cell>
        </row>
        <row r="29">
          <cell r="H29">
            <v>10</v>
          </cell>
          <cell r="J29">
            <v>75</v>
          </cell>
        </row>
        <row r="30">
          <cell r="H30">
            <v>2</v>
          </cell>
          <cell r="J30">
            <v>25</v>
          </cell>
        </row>
        <row r="31">
          <cell r="H31">
            <v>2</v>
          </cell>
          <cell r="J31">
            <v>25</v>
          </cell>
        </row>
        <row r="32">
          <cell r="H32">
            <v>2</v>
          </cell>
          <cell r="J32">
            <v>25</v>
          </cell>
        </row>
        <row r="33">
          <cell r="H33">
            <v>2</v>
          </cell>
          <cell r="J33">
            <v>25</v>
          </cell>
        </row>
        <row r="34">
          <cell r="H34">
            <v>15</v>
          </cell>
          <cell r="J34">
            <v>75</v>
          </cell>
        </row>
        <row r="35">
          <cell r="H35">
            <v>15</v>
          </cell>
          <cell r="J35">
            <v>75</v>
          </cell>
        </row>
        <row r="36">
          <cell r="H36">
            <v>30</v>
          </cell>
          <cell r="J36">
            <v>83</v>
          </cell>
        </row>
        <row r="37">
          <cell r="H37">
            <v>3</v>
          </cell>
          <cell r="J37">
            <v>50</v>
          </cell>
        </row>
        <row r="38">
          <cell r="H38">
            <v>15</v>
          </cell>
          <cell r="J38">
            <v>75</v>
          </cell>
        </row>
        <row r="39">
          <cell r="H39">
            <v>20</v>
          </cell>
          <cell r="J39">
            <v>50</v>
          </cell>
        </row>
        <row r="40">
          <cell r="H40">
            <v>40</v>
          </cell>
          <cell r="J40">
            <v>55</v>
          </cell>
        </row>
        <row r="41">
          <cell r="H41">
            <v>80</v>
          </cell>
          <cell r="J41">
            <v>105</v>
          </cell>
        </row>
        <row r="42">
          <cell r="H42">
            <v>100</v>
          </cell>
          <cell r="J42">
            <v>143</v>
          </cell>
        </row>
        <row r="43">
          <cell r="H43">
            <v>120</v>
          </cell>
          <cell r="J43">
            <v>195</v>
          </cell>
        </row>
        <row r="44">
          <cell r="H44">
            <v>2</v>
          </cell>
          <cell r="J44">
            <v>25</v>
          </cell>
        </row>
        <row r="45">
          <cell r="H45">
            <v>2</v>
          </cell>
          <cell r="J45">
            <v>25</v>
          </cell>
        </row>
        <row r="46">
          <cell r="H46">
            <v>2</v>
          </cell>
          <cell r="J46">
            <v>25</v>
          </cell>
        </row>
        <row r="47">
          <cell r="H47">
            <v>70</v>
          </cell>
          <cell r="J47">
            <v>75</v>
          </cell>
        </row>
        <row r="48">
          <cell r="H48">
            <v>20</v>
          </cell>
          <cell r="J48">
            <v>28</v>
          </cell>
        </row>
        <row r="49">
          <cell r="H49">
            <v>3</v>
          </cell>
          <cell r="J49">
            <v>48</v>
          </cell>
        </row>
        <row r="50">
          <cell r="H50">
            <v>4</v>
          </cell>
          <cell r="J50">
            <v>195</v>
          </cell>
        </row>
        <row r="51">
          <cell r="H51">
            <v>5</v>
          </cell>
          <cell r="J51">
            <v>263</v>
          </cell>
        </row>
        <row r="52">
          <cell r="H52">
            <v>0</v>
          </cell>
          <cell r="J52">
            <v>75</v>
          </cell>
        </row>
        <row r="53">
          <cell r="H53">
            <v>0</v>
          </cell>
          <cell r="J53">
            <v>75</v>
          </cell>
        </row>
        <row r="54">
          <cell r="H54">
            <v>20</v>
          </cell>
          <cell r="J54">
            <v>25</v>
          </cell>
        </row>
        <row r="55">
          <cell r="H55">
            <v>25</v>
          </cell>
          <cell r="J55">
            <v>55</v>
          </cell>
        </row>
        <row r="56">
          <cell r="H56">
            <v>20</v>
          </cell>
          <cell r="J56">
            <v>75</v>
          </cell>
        </row>
        <row r="57">
          <cell r="H57">
            <v>20</v>
          </cell>
          <cell r="J57">
            <v>55</v>
          </cell>
        </row>
        <row r="58">
          <cell r="H58">
            <v>20</v>
          </cell>
          <cell r="J58">
            <v>75</v>
          </cell>
        </row>
        <row r="59">
          <cell r="H59">
            <v>0</v>
          </cell>
          <cell r="J59">
            <v>263</v>
          </cell>
        </row>
        <row r="60">
          <cell r="H60">
            <v>0</v>
          </cell>
          <cell r="J60">
            <v>175</v>
          </cell>
        </row>
        <row r="61">
          <cell r="H61">
            <v>25</v>
          </cell>
          <cell r="J61">
            <v>130</v>
          </cell>
        </row>
        <row r="62">
          <cell r="H62">
            <v>10</v>
          </cell>
          <cell r="J62">
            <v>55</v>
          </cell>
        </row>
        <row r="63">
          <cell r="H63">
            <v>6</v>
          </cell>
          <cell r="J63">
            <v>25</v>
          </cell>
        </row>
        <row r="64">
          <cell r="H64">
            <v>5</v>
          </cell>
          <cell r="J64">
            <v>28</v>
          </cell>
        </row>
        <row r="65">
          <cell r="H65">
            <v>15</v>
          </cell>
          <cell r="J65">
            <v>28</v>
          </cell>
        </row>
        <row r="66">
          <cell r="H66">
            <v>2</v>
          </cell>
          <cell r="J66">
            <v>25</v>
          </cell>
        </row>
        <row r="67">
          <cell r="H67">
            <v>15</v>
          </cell>
          <cell r="J67">
            <v>75</v>
          </cell>
        </row>
        <row r="68">
          <cell r="H68">
            <v>30</v>
          </cell>
          <cell r="J68">
            <v>83</v>
          </cell>
        </row>
        <row r="69">
          <cell r="H69">
            <v>7</v>
          </cell>
          <cell r="J69">
            <v>75</v>
          </cell>
        </row>
        <row r="70">
          <cell r="H70">
            <v>30</v>
          </cell>
          <cell r="J70">
            <v>105</v>
          </cell>
        </row>
        <row r="71">
          <cell r="H71">
            <v>50</v>
          </cell>
          <cell r="J71">
            <v>55</v>
          </cell>
        </row>
        <row r="72">
          <cell r="H72">
            <v>10</v>
          </cell>
          <cell r="J72">
            <v>75</v>
          </cell>
        </row>
        <row r="73">
          <cell r="H73">
            <v>20</v>
          </cell>
          <cell r="J73">
            <v>55</v>
          </cell>
        </row>
        <row r="74">
          <cell r="H74">
            <v>20</v>
          </cell>
          <cell r="J74">
            <v>55</v>
          </cell>
        </row>
        <row r="75">
          <cell r="H75">
            <v>4</v>
          </cell>
          <cell r="J75">
            <v>25</v>
          </cell>
        </row>
        <row r="76">
          <cell r="H76">
            <v>3</v>
          </cell>
          <cell r="J76">
            <v>25</v>
          </cell>
        </row>
        <row r="77">
          <cell r="H77">
            <v>80</v>
          </cell>
          <cell r="J77">
            <v>83</v>
          </cell>
        </row>
        <row r="78">
          <cell r="H78">
            <v>15</v>
          </cell>
          <cell r="J78">
            <v>50</v>
          </cell>
        </row>
        <row r="79">
          <cell r="H79">
            <v>15</v>
          </cell>
          <cell r="J79">
            <v>50</v>
          </cell>
        </row>
        <row r="80">
          <cell r="H80">
            <v>20</v>
          </cell>
          <cell r="J80">
            <v>55</v>
          </cell>
        </row>
        <row r="81">
          <cell r="H81">
            <v>8</v>
          </cell>
          <cell r="J81">
            <v>75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id="1" name="Table1" displayName="Table1" ref="B7:P98" totalsRowShown="0" headerRowDxfId="21" dataDxfId="19" headerRowBorderDxfId="20" tableBorderDxfId="18" totalsRowBorderDxfId="17">
  <autoFilter ref="B7:P98"/>
  <sortState ref="B8:Q92">
    <sortCondition ref="C7:C92"/>
  </sortState>
  <tableColumns count="15">
    <tableColumn id="1" name="FOLDER" dataDxfId="16"/>
    <tableColumn id="2" name="SP_" dataDxfId="15"/>
    <tableColumn id="3" name="PF_" dataDxfId="14"/>
    <tableColumn id="4" name="CONTENT" dataDxfId="13"/>
    <tableColumn id="11" name="HP GIVEN" dataDxfId="12"/>
    <tableColumn id="5" name="RESPAWN TIME (s)" dataDxfId="11"/>
    <tableColumn id="6" name="DAMAGE" dataDxfId="10"/>
    <tableColumn id="13" name="DURATION" dataDxfId="9"/>
    <tableColumn id="18" name="RETREAT TIME MIN" dataDxfId="8"/>
    <tableColumn id="19" name="RETREAT TIME MAX" dataDxfId="7"/>
    <tableColumn id="22" name="CONSEC. ATK" dataDxfId="6"/>
    <tableColumn id="21" name="ATK DELAY" dataDxfId="5"/>
    <tableColumn id="20" name="RETREAT TIME" dataDxfId="4"/>
    <tableColumn id="23" name="DPS" dataDxfId="3">
      <calculatedColumnFormula>ROUND((Table1[[#This Row],[DAMAGE]]*Table1[[#This Row],[DURATION]])/(((Table1[[#This Row],[RETREAT TIME MIN]]+Table1[[#This Row],[RETREAT TIME MAX]])/2)+Table1[[#This Row],[DURATION]]),1)</calculatedColumnFormula>
    </tableColumn>
    <tableColumn id="7" name="Value" dataDxfId="2">
      <calculatedColumnFormula>IF(Table1[[#This Row],[DPS]]="-",Table1[[#This Row],[HP GIVEN]],ROUND(Table1[[#This Row],[HP GIVEN]]/Table1[[#This Row],[DPS]],1))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F8:K528" totalsRowShown="0" headerRowDxfId="1">
  <autoFilter ref="F8:K528"/>
  <sortState ref="F9:M528">
    <sortCondition ref="F7:F527"/>
  </sortState>
  <tableColumns count="6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0">
      <calculatedColumnFormula>(Table245[[#This Row],[XP]]*Table245[[#This Row],[entity_spawned (AVG)]])*(Table245[[#This Row],[activating_chance]]/100)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P103"/>
  <sheetViews>
    <sheetView topLeftCell="A49" workbookViewId="0">
      <selection activeCell="F96" sqref="F96"/>
    </sheetView>
  </sheetViews>
  <sheetFormatPr defaultRowHeight="15" x14ac:dyDescent="0.25"/>
  <cols>
    <col min="1" max="1" width="9.140625" customWidth="1"/>
    <col min="2" max="2" width="10.85546875" customWidth="1"/>
    <col min="3" max="3" width="22.7109375" customWidth="1"/>
    <col min="4" max="4" width="21.85546875" customWidth="1"/>
    <col min="5" max="5" width="18.42578125" customWidth="1"/>
    <col min="6" max="6" width="24.5703125" customWidth="1"/>
    <col min="7" max="7" width="21.140625" customWidth="1"/>
    <col min="8" max="8" width="11.42578125" customWidth="1"/>
    <col min="9" max="9" width="13.7109375" customWidth="1"/>
    <col min="10" max="10" width="19.7109375" customWidth="1"/>
    <col min="11" max="11" width="15.85546875" customWidth="1"/>
    <col min="12" max="12" width="16.140625" customWidth="1"/>
    <col min="13" max="13" width="14.140625" customWidth="1"/>
    <col min="14" max="14" width="16.42578125" customWidth="1"/>
    <col min="15" max="15" width="9.7109375" customWidth="1"/>
    <col min="16" max="16" width="8.85546875" customWidth="1"/>
    <col min="17" max="17" width="12.5703125" customWidth="1"/>
    <col min="18" max="18" width="20.42578125" customWidth="1"/>
  </cols>
  <sheetData>
    <row r="2" spans="2:16" x14ac:dyDescent="0.25">
      <c r="C2" s="1" t="s">
        <v>0</v>
      </c>
    </row>
    <row r="4" spans="2:16" x14ac:dyDescent="0.25">
      <c r="F4" s="2" t="s">
        <v>436</v>
      </c>
      <c r="G4" s="115" t="s">
        <v>437</v>
      </c>
      <c r="H4" s="116"/>
      <c r="I4" s="116"/>
      <c r="J4" s="116"/>
      <c r="K4" s="116"/>
      <c r="L4" s="116"/>
      <c r="M4" s="116"/>
      <c r="N4" s="117"/>
    </row>
    <row r="5" spans="2:16" x14ac:dyDescent="0.25">
      <c r="H5" s="114" t="s">
        <v>260</v>
      </c>
      <c r="I5" s="114"/>
    </row>
    <row r="6" spans="2:16" x14ac:dyDescent="0.25">
      <c r="H6" s="100" t="s">
        <v>259</v>
      </c>
      <c r="I6" s="100"/>
      <c r="J6" s="100"/>
      <c r="K6" s="100"/>
      <c r="L6" s="99" t="s">
        <v>261</v>
      </c>
      <c r="M6" s="99"/>
      <c r="N6" s="99"/>
    </row>
    <row r="7" spans="2:16" x14ac:dyDescent="0.25">
      <c r="B7" s="23" t="s">
        <v>252</v>
      </c>
      <c r="C7" s="24" t="s">
        <v>1</v>
      </c>
      <c r="D7" s="24" t="s">
        <v>2</v>
      </c>
      <c r="E7" s="24" t="s">
        <v>3</v>
      </c>
      <c r="F7" s="24" t="s">
        <v>254</v>
      </c>
      <c r="G7" s="24" t="s">
        <v>317</v>
      </c>
      <c r="H7" s="24" t="s">
        <v>236</v>
      </c>
      <c r="I7" s="24" t="s">
        <v>256</v>
      </c>
      <c r="J7" s="24" t="s">
        <v>257</v>
      </c>
      <c r="K7" s="24" t="s">
        <v>258</v>
      </c>
      <c r="L7" s="24" t="s">
        <v>265</v>
      </c>
      <c r="M7" s="24" t="s">
        <v>262</v>
      </c>
      <c r="N7" s="24" t="s">
        <v>263</v>
      </c>
      <c r="O7" s="24" t="s">
        <v>255</v>
      </c>
      <c r="P7" s="63" t="s">
        <v>318</v>
      </c>
    </row>
    <row r="8" spans="2:16" x14ac:dyDescent="0.25">
      <c r="B8" s="22" t="s">
        <v>64</v>
      </c>
      <c r="C8" s="4" t="s">
        <v>19</v>
      </c>
      <c r="D8" s="4" t="s">
        <v>10</v>
      </c>
      <c r="E8" s="4" t="s">
        <v>162</v>
      </c>
      <c r="F8" s="96">
        <v>15</v>
      </c>
      <c r="G8" s="5">
        <v>100</v>
      </c>
      <c r="H8" s="6" t="s">
        <v>19</v>
      </c>
      <c r="I8" s="28"/>
      <c r="J8" s="28"/>
      <c r="K8" s="28"/>
      <c r="L8" s="28"/>
      <c r="M8" s="28"/>
      <c r="N8" s="28"/>
      <c r="O8" s="6" t="s">
        <v>19</v>
      </c>
      <c r="P8" s="45">
        <f>IF(Table1[[#This Row],[DPS]]="-",Table1[[#This Row],[HP GIVEN]],ROUND(Table1[[#This Row],[HP GIVEN]]/Table1[[#This Row],[DPS]],1))</f>
        <v>15</v>
      </c>
    </row>
    <row r="9" spans="2:16" x14ac:dyDescent="0.25">
      <c r="B9" s="22" t="s">
        <v>86</v>
      </c>
      <c r="C9" s="2" t="s">
        <v>69</v>
      </c>
      <c r="D9" s="4" t="s">
        <v>87</v>
      </c>
      <c r="E9" s="4" t="s">
        <v>201</v>
      </c>
      <c r="F9" s="96">
        <v>2</v>
      </c>
      <c r="G9" s="2"/>
      <c r="H9" s="6" t="s">
        <v>19</v>
      </c>
      <c r="I9" s="28"/>
      <c r="J9" s="28"/>
      <c r="K9" s="28"/>
      <c r="L9" s="28"/>
      <c r="M9" s="28"/>
      <c r="N9" s="28"/>
      <c r="O9" s="6" t="s">
        <v>19</v>
      </c>
      <c r="P9" s="45">
        <f>IF(Table1[[#This Row],[DPS]]="-",Table1[[#This Row],[HP GIVEN]],ROUND(Table1[[#This Row],[HP GIVEN]]/Table1[[#This Row],[DPS]],1))</f>
        <v>2</v>
      </c>
    </row>
    <row r="10" spans="2:16" x14ac:dyDescent="0.25">
      <c r="B10" s="22" t="s">
        <v>86</v>
      </c>
      <c r="C10" s="2" t="s">
        <v>69</v>
      </c>
      <c r="D10" s="4" t="s">
        <v>88</v>
      </c>
      <c r="E10" s="4" t="s">
        <v>200</v>
      </c>
      <c r="F10" s="96">
        <v>2</v>
      </c>
      <c r="G10" s="2"/>
      <c r="H10" s="6" t="s">
        <v>19</v>
      </c>
      <c r="I10" s="28"/>
      <c r="J10" s="28"/>
      <c r="K10" s="28"/>
      <c r="L10" s="28"/>
      <c r="M10" s="28"/>
      <c r="N10" s="28"/>
      <c r="O10" s="6" t="s">
        <v>19</v>
      </c>
      <c r="P10" s="45">
        <f>IF(Table1[[#This Row],[DPS]]="-",Table1[[#This Row],[HP GIVEN]],ROUND(Table1[[#This Row],[HP GIVEN]]/Table1[[#This Row],[DPS]],1))</f>
        <v>2</v>
      </c>
    </row>
    <row r="11" spans="2:16" x14ac:dyDescent="0.25">
      <c r="B11" s="22" t="s">
        <v>64</v>
      </c>
      <c r="C11" s="4" t="s">
        <v>21</v>
      </c>
      <c r="D11" s="4" t="s">
        <v>23</v>
      </c>
      <c r="E11" s="4" t="s">
        <v>158</v>
      </c>
      <c r="F11" s="5">
        <f>DATA_ENTITIES_CONTENT!G6</f>
        <v>20</v>
      </c>
      <c r="G11" s="5">
        <f>(DATA_ENTITIES_UNITY!D8 + DATA_ENTITIES_UNITY!E8) / 2</f>
        <v>280</v>
      </c>
      <c r="H11" s="5">
        <v>10</v>
      </c>
      <c r="I11" s="29"/>
      <c r="J11" s="29"/>
      <c r="K11" s="29"/>
      <c r="L11" s="29">
        <v>2</v>
      </c>
      <c r="M11" s="29">
        <v>0.5</v>
      </c>
      <c r="N11" s="29">
        <v>2</v>
      </c>
      <c r="O11" s="26">
        <f>(Table1[[#This Row],[DAMAGE]]*Table1[[#This Row],[CONSEC. ATK]]) /( (Table1[[#This Row],[ATK DELAY]]*(Table1[[#This Row],[CONSEC. ATK]]-1))+Table1[[#This Row],[RETREAT TIME]])</f>
        <v>8</v>
      </c>
      <c r="P11" s="45">
        <f>IF(Table1[[#This Row],[DPS]]="-",Table1[[#This Row],[HP GIVEN]],ROUND(Table1[[#This Row],[HP GIVEN]]/Table1[[#This Row],[DPS]],1))</f>
        <v>2.5</v>
      </c>
    </row>
    <row r="12" spans="2:16" x14ac:dyDescent="0.25">
      <c r="B12" s="22" t="s">
        <v>64</v>
      </c>
      <c r="C12" s="4" t="s">
        <v>4</v>
      </c>
      <c r="D12" s="4" t="s">
        <v>6</v>
      </c>
      <c r="E12" s="4" t="s">
        <v>158</v>
      </c>
      <c r="F12" s="5">
        <f>DATA_ENTITIES_CONTENT!G6</f>
        <v>20</v>
      </c>
      <c r="G12" s="5">
        <f>(DATA_ENTITIES_UNITY!D9 + DATA_ENTITIES_UNITY!E9) / 2</f>
        <v>280</v>
      </c>
      <c r="H12" s="5">
        <v>10</v>
      </c>
      <c r="I12" s="29"/>
      <c r="J12" s="29"/>
      <c r="K12" s="29"/>
      <c r="L12" s="29">
        <v>2</v>
      </c>
      <c r="M12" s="29">
        <v>0.5</v>
      </c>
      <c r="N12" s="29">
        <v>2</v>
      </c>
      <c r="O12" s="26">
        <f>(Table1[[#This Row],[DAMAGE]]*Table1[[#This Row],[CONSEC. ATK]]) /( (Table1[[#This Row],[ATK DELAY]]*(Table1[[#This Row],[CONSEC. ATK]]-1))+Table1[[#This Row],[RETREAT TIME]])</f>
        <v>8</v>
      </c>
      <c r="P12" s="45">
        <f>IF(Table1[[#This Row],[DPS]]="-",Table1[[#This Row],[HP GIVEN]],ROUND(Table1[[#This Row],[HP GIVEN]]/Table1[[#This Row],[DPS]],1))</f>
        <v>2.5</v>
      </c>
    </row>
    <row r="13" spans="2:16" x14ac:dyDescent="0.25">
      <c r="B13" s="22" t="s">
        <v>64</v>
      </c>
      <c r="C13" s="4" t="s">
        <v>22</v>
      </c>
      <c r="D13" s="4" t="s">
        <v>24</v>
      </c>
      <c r="E13" s="4" t="s">
        <v>159</v>
      </c>
      <c r="F13" s="5">
        <f>DATA_ENTITIES_CONTENT!G7</f>
        <v>20</v>
      </c>
      <c r="G13" s="5">
        <f>(DATA_ENTITIES_UNITY!D10 + DATA_ENTITIES_UNITY!E10) / 2</f>
        <v>300</v>
      </c>
      <c r="H13" s="5">
        <v>15</v>
      </c>
      <c r="I13" s="29"/>
      <c r="J13" s="29"/>
      <c r="K13" s="29"/>
      <c r="L13" s="29">
        <v>3</v>
      </c>
      <c r="M13" s="29">
        <v>0.5</v>
      </c>
      <c r="N13" s="29">
        <v>2</v>
      </c>
      <c r="O13" s="26">
        <f>(Table1[[#This Row],[DAMAGE]]*Table1[[#This Row],[CONSEC. ATK]]) /( (Table1[[#This Row],[ATK DELAY]]*(Table1[[#This Row],[CONSEC. ATK]]-1))+Table1[[#This Row],[RETREAT TIME]])</f>
        <v>15</v>
      </c>
      <c r="P13" s="45">
        <f>IF(Table1[[#This Row],[DPS]]="-",Table1[[#This Row],[HP GIVEN]],ROUND(Table1[[#This Row],[HP GIVEN]]/Table1[[#This Row],[DPS]],1))</f>
        <v>1.3</v>
      </c>
    </row>
    <row r="14" spans="2:16" x14ac:dyDescent="0.25">
      <c r="B14" s="22" t="s">
        <v>64</v>
      </c>
      <c r="C14" s="4" t="s">
        <v>5</v>
      </c>
      <c r="D14" s="4" t="s">
        <v>7</v>
      </c>
      <c r="E14" s="4" t="s">
        <v>159</v>
      </c>
      <c r="F14" s="5">
        <f>DATA_ENTITIES_CONTENT!G7</f>
        <v>20</v>
      </c>
      <c r="G14" s="5">
        <f>(DATA_ENTITIES_UNITY!D11 + DATA_ENTITIES_UNITY!E11) / 2</f>
        <v>300</v>
      </c>
      <c r="H14" s="5">
        <v>15</v>
      </c>
      <c r="I14" s="29"/>
      <c r="J14" s="29"/>
      <c r="K14" s="29"/>
      <c r="L14" s="29">
        <v>3</v>
      </c>
      <c r="M14" s="29">
        <v>0.5</v>
      </c>
      <c r="N14" s="29">
        <v>2</v>
      </c>
      <c r="O14" s="26">
        <f>(Table1[[#This Row],[DAMAGE]]*Table1[[#This Row],[CONSEC. ATK]]) /( (Table1[[#This Row],[ATK DELAY]]*(Table1[[#This Row],[CONSEC. ATK]]-1))+Table1[[#This Row],[RETREAT TIME]])</f>
        <v>15</v>
      </c>
      <c r="P14" s="45">
        <f>IF(Table1[[#This Row],[DPS]]="-",Table1[[#This Row],[HP GIVEN]],ROUND(Table1[[#This Row],[HP GIVEN]]/Table1[[#This Row],[DPS]],1))</f>
        <v>1.3</v>
      </c>
    </row>
    <row r="15" spans="2:16" x14ac:dyDescent="0.25">
      <c r="B15" s="22" t="s">
        <v>65</v>
      </c>
      <c r="C15" s="4" t="s">
        <v>68</v>
      </c>
      <c r="D15" s="4" t="s">
        <v>62</v>
      </c>
      <c r="E15" s="4" t="s">
        <v>179</v>
      </c>
      <c r="F15" s="5">
        <f>DATA_ENTITIES_CONTENT!G8</f>
        <v>-10</v>
      </c>
      <c r="G15" s="5">
        <f>(DATA_ENTITIES_UNITY!D12 + DATA_ENTITIES_UNITY!E12) / 2</f>
        <v>200</v>
      </c>
      <c r="H15" s="6">
        <v>10</v>
      </c>
      <c r="I15" s="28"/>
      <c r="J15" s="28"/>
      <c r="K15" s="28"/>
      <c r="L15" s="28"/>
      <c r="M15" s="28"/>
      <c r="N15" s="28"/>
      <c r="O15" s="6" t="s">
        <v>19</v>
      </c>
      <c r="P15" s="45">
        <f>IF(Table1[[#This Row],[DPS]]="-",Table1[[#This Row],[HP GIVEN]],ROUND(Table1[[#This Row],[HP GIVEN]]/Table1[[#This Row],[DPS]],1))</f>
        <v>-10</v>
      </c>
    </row>
    <row r="16" spans="2:16" x14ac:dyDescent="0.25">
      <c r="B16" s="22" t="s">
        <v>64</v>
      </c>
      <c r="C16" s="4" t="s">
        <v>8</v>
      </c>
      <c r="D16" s="4" t="s">
        <v>9</v>
      </c>
      <c r="E16" s="4" t="s">
        <v>160</v>
      </c>
      <c r="F16" s="5">
        <f>DATA_ENTITIES_CONTENT!G9</f>
        <v>20</v>
      </c>
      <c r="G16" s="5">
        <f>(DATA_ENTITIES_UNITY!D13 + DATA_ENTITIES_UNITY!E13) / 2</f>
        <v>200</v>
      </c>
      <c r="H16" s="5" t="s">
        <v>264</v>
      </c>
      <c r="I16" s="29"/>
      <c r="J16" s="29"/>
      <c r="K16" s="29"/>
      <c r="L16" s="29"/>
      <c r="M16" s="29"/>
      <c r="N16" s="29"/>
      <c r="O16" s="5">
        <f>3+2.5</f>
        <v>5.5</v>
      </c>
      <c r="P16" s="45">
        <f>IF(Table1[[#This Row],[DPS]]="-",Table1[[#This Row],[HP GIVEN]],ROUND(Table1[[#This Row],[HP GIVEN]]/Table1[[#This Row],[DPS]],1))</f>
        <v>3.6</v>
      </c>
    </row>
    <row r="17" spans="2:16" x14ac:dyDescent="0.25">
      <c r="B17" s="22" t="s">
        <v>86</v>
      </c>
      <c r="C17" s="4" t="s">
        <v>109</v>
      </c>
      <c r="D17" s="4" t="s">
        <v>101</v>
      </c>
      <c r="E17" s="4" t="s">
        <v>186</v>
      </c>
      <c r="F17" s="5">
        <f>DATA_ENTITIES_CONTENT!G10</f>
        <v>5</v>
      </c>
      <c r="G17" s="5">
        <f>(DATA_ENTITIES_UNITY!D14 + DATA_ENTITIES_UNITY!E14) / 2</f>
        <v>260</v>
      </c>
      <c r="H17" s="5">
        <v>8</v>
      </c>
      <c r="I17" s="29">
        <v>0.5</v>
      </c>
      <c r="J17" s="29">
        <v>0.5</v>
      </c>
      <c r="K17" s="29">
        <v>1.5</v>
      </c>
      <c r="L17" s="29"/>
      <c r="M17" s="29"/>
      <c r="N17" s="29"/>
      <c r="O17" s="26">
        <f>ROUND((Table1[[#This Row],[DAMAGE]]*Table1[[#This Row],[DURATION]])/(((Table1[[#This Row],[RETREAT TIME MIN]]+Table1[[#This Row],[RETREAT TIME MAX]])/2)+Table1[[#This Row],[DURATION]]),1)</f>
        <v>2.7</v>
      </c>
      <c r="P17" s="45">
        <f>IF(Table1[[#This Row],[DPS]]="-",Table1[[#This Row],[HP GIVEN]],ROUND(Table1[[#This Row],[HP GIVEN]]/Table1[[#This Row],[DPS]],1))</f>
        <v>1.9</v>
      </c>
    </row>
    <row r="18" spans="2:16" x14ac:dyDescent="0.25">
      <c r="B18" s="22" t="s">
        <v>86</v>
      </c>
      <c r="C18" s="4" t="s">
        <v>110</v>
      </c>
      <c r="D18" s="4" t="s">
        <v>102</v>
      </c>
      <c r="E18" s="4" t="s">
        <v>187</v>
      </c>
      <c r="F18" s="5">
        <f>DATA_ENTITIES_CONTENT!G11</f>
        <v>2</v>
      </c>
      <c r="G18" s="5">
        <f>(DATA_ENTITIES_UNITY!D15 + DATA_ENTITIES_UNITY!E15) / 2</f>
        <v>280</v>
      </c>
      <c r="H18" s="6" t="s">
        <v>19</v>
      </c>
      <c r="I18" s="28"/>
      <c r="J18" s="28"/>
      <c r="K18" s="28"/>
      <c r="L18" s="28"/>
      <c r="M18" s="28"/>
      <c r="N18" s="28"/>
      <c r="O18" s="6" t="s">
        <v>19</v>
      </c>
      <c r="P18" s="45">
        <f>IF(Table1[[#This Row],[DPS]]="-",Table1[[#This Row],[HP GIVEN]],ROUND(Table1[[#This Row],[HP GIVEN]]/Table1[[#This Row],[DPS]],1))</f>
        <v>2</v>
      </c>
    </row>
    <row r="19" spans="2:16" x14ac:dyDescent="0.25">
      <c r="B19" s="22" t="s">
        <v>86</v>
      </c>
      <c r="C19" s="4" t="s">
        <v>111</v>
      </c>
      <c r="D19" s="4" t="s">
        <v>103</v>
      </c>
      <c r="E19" s="4" t="s">
        <v>187</v>
      </c>
      <c r="F19" s="5">
        <f>DATA_ENTITIES_CONTENT!G11</f>
        <v>2</v>
      </c>
      <c r="G19" s="5">
        <f>(DATA_ENTITIES_UNITY!D16 + DATA_ENTITIES_UNITY!E16) / 2</f>
        <v>5000</v>
      </c>
      <c r="H19" s="6" t="s">
        <v>19</v>
      </c>
      <c r="I19" s="28"/>
      <c r="J19" s="28"/>
      <c r="K19" s="28"/>
      <c r="L19" s="28"/>
      <c r="M19" s="28"/>
      <c r="N19" s="28"/>
      <c r="O19" s="6" t="s">
        <v>19</v>
      </c>
      <c r="P19" s="45">
        <f>IF(Table1[[#This Row],[DPS]]="-",Table1[[#This Row],[HP GIVEN]],ROUND(Table1[[#This Row],[HP GIVEN]]/Table1[[#This Row],[DPS]],1))</f>
        <v>2</v>
      </c>
    </row>
    <row r="20" spans="2:16" x14ac:dyDescent="0.25">
      <c r="B20" s="22" t="s">
        <v>86</v>
      </c>
      <c r="C20" s="4" t="s">
        <v>136</v>
      </c>
      <c r="D20" s="4" t="s">
        <v>135</v>
      </c>
      <c r="E20" s="2" t="s">
        <v>69</v>
      </c>
      <c r="F20" s="2"/>
      <c r="G20" s="2"/>
      <c r="H20" s="6" t="s">
        <v>19</v>
      </c>
      <c r="I20" s="28"/>
      <c r="J20" s="28"/>
      <c r="K20" s="28"/>
      <c r="L20" s="28"/>
      <c r="M20" s="28"/>
      <c r="N20" s="28"/>
      <c r="O20" s="30" t="s">
        <v>19</v>
      </c>
      <c r="P20" s="45">
        <f>IF(Table1[[#This Row],[DPS]]="-",Table1[[#This Row],[HP GIVEN]],ROUND(Table1[[#This Row],[HP GIVEN]]/Table1[[#This Row],[DPS]],1))</f>
        <v>0</v>
      </c>
    </row>
    <row r="21" spans="2:16" x14ac:dyDescent="0.25">
      <c r="B21" s="22" t="s">
        <v>64</v>
      </c>
      <c r="C21" s="4" t="s">
        <v>139</v>
      </c>
      <c r="D21" s="4" t="s">
        <v>137</v>
      </c>
      <c r="E21" s="4" t="s">
        <v>161</v>
      </c>
      <c r="F21" s="5">
        <f>DATA_ENTITIES_CONTENT!G12</f>
        <v>15</v>
      </c>
      <c r="G21" s="5">
        <f>(DATA_ENTITIES_UNITY!D17 + DATA_ENTITIES_UNITY!E17) / 2</f>
        <v>130</v>
      </c>
      <c r="H21" s="6" t="s">
        <v>19</v>
      </c>
      <c r="I21" s="28"/>
      <c r="J21" s="28"/>
      <c r="K21" s="28"/>
      <c r="L21" s="28"/>
      <c r="M21" s="28"/>
      <c r="N21" s="28"/>
      <c r="O21" s="6" t="s">
        <v>19</v>
      </c>
      <c r="P21" s="45">
        <f>IF(Table1[[#This Row],[DPS]]="-",Table1[[#This Row],[HP GIVEN]],ROUND(Table1[[#This Row],[HP GIVEN]]/Table1[[#This Row],[DPS]],1))</f>
        <v>15</v>
      </c>
    </row>
    <row r="22" spans="2:16" x14ac:dyDescent="0.25">
      <c r="B22" s="22" t="s">
        <v>64</v>
      </c>
      <c r="C22" s="4" t="s">
        <v>140</v>
      </c>
      <c r="D22" s="4" t="s">
        <v>138</v>
      </c>
      <c r="E22" s="4" t="s">
        <v>161</v>
      </c>
      <c r="F22" s="5">
        <f>DATA_ENTITIES_CONTENT!G12</f>
        <v>15</v>
      </c>
      <c r="G22" s="5">
        <f>(DATA_ENTITIES_UNITY!D18 + DATA_ENTITIES_UNITY!E18) / 2</f>
        <v>130</v>
      </c>
      <c r="H22" s="6" t="s">
        <v>19</v>
      </c>
      <c r="I22" s="28"/>
      <c r="J22" s="28"/>
      <c r="K22" s="28"/>
      <c r="L22" s="28"/>
      <c r="M22" s="28"/>
      <c r="N22" s="28"/>
      <c r="O22" s="6" t="s">
        <v>19</v>
      </c>
      <c r="P22" s="45">
        <f>IF(Table1[[#This Row],[DPS]]="-",Table1[[#This Row],[HP GIVEN]],ROUND(Table1[[#This Row],[HP GIVEN]]/Table1[[#This Row],[DPS]],1))</f>
        <v>15</v>
      </c>
    </row>
    <row r="23" spans="2:16" x14ac:dyDescent="0.25">
      <c r="B23" s="22" t="s">
        <v>70</v>
      </c>
      <c r="C23" s="4" t="s">
        <v>77</v>
      </c>
      <c r="D23" s="4" t="s">
        <v>71</v>
      </c>
      <c r="E23" s="4" t="s">
        <v>182</v>
      </c>
      <c r="F23" s="5">
        <f>DATA_ENTITIES_CONTENT!G13</f>
        <v>10</v>
      </c>
      <c r="G23" s="5">
        <f>(DATA_ENTITIES_UNITY!D19 + DATA_ENTITIES_UNITY!E19) / 2</f>
        <v>220</v>
      </c>
      <c r="H23" s="5">
        <v>8</v>
      </c>
      <c r="I23" s="29"/>
      <c r="J23" s="29"/>
      <c r="K23" s="29"/>
      <c r="L23" s="29">
        <v>1</v>
      </c>
      <c r="M23" s="29">
        <v>0</v>
      </c>
      <c r="N23" s="29">
        <v>2</v>
      </c>
      <c r="O23" s="26">
        <f>(Table1[[#This Row],[DAMAGE]]*Table1[[#This Row],[CONSEC. ATK]]) /( (Table1[[#This Row],[ATK DELAY]]*(Table1[[#This Row],[CONSEC. ATK]]-1))+Table1[[#This Row],[RETREAT TIME]])</f>
        <v>4</v>
      </c>
      <c r="P23" s="45">
        <f>IF(Table1[[#This Row],[DPS]]="-",Table1[[#This Row],[HP GIVEN]],ROUND(Table1[[#This Row],[HP GIVEN]]/Table1[[#This Row],[DPS]],1))</f>
        <v>2.5</v>
      </c>
    </row>
    <row r="24" spans="2:16" x14ac:dyDescent="0.25">
      <c r="B24" s="22" t="s">
        <v>86</v>
      </c>
      <c r="C24" s="4" t="s">
        <v>192</v>
      </c>
      <c r="D24" s="4" t="s">
        <v>188</v>
      </c>
      <c r="E24" s="4" t="s">
        <v>200</v>
      </c>
      <c r="F24" s="5">
        <f>DATA_ENTITIES_CONTENT!G14</f>
        <v>2</v>
      </c>
      <c r="G24" s="5">
        <f>(DATA_ENTITIES_UNITY!D20 + DATA_ENTITIES_UNITY!E20) / 2</f>
        <v>180</v>
      </c>
      <c r="H24" s="6" t="s">
        <v>19</v>
      </c>
      <c r="I24" s="28"/>
      <c r="J24" s="28"/>
      <c r="K24" s="28"/>
      <c r="L24" s="28"/>
      <c r="M24" s="28"/>
      <c r="N24" s="28"/>
      <c r="O24" s="6" t="s">
        <v>19</v>
      </c>
      <c r="P24" s="45">
        <f>IF(Table1[[#This Row],[DPS]]="-",Table1[[#This Row],[HP GIVEN]],ROUND(Table1[[#This Row],[HP GIVEN]]/Table1[[#This Row],[DPS]],1))</f>
        <v>2</v>
      </c>
    </row>
    <row r="25" spans="2:16" x14ac:dyDescent="0.25">
      <c r="B25" s="22" t="s">
        <v>86</v>
      </c>
      <c r="C25" s="4" t="s">
        <v>193</v>
      </c>
      <c r="D25" s="4" t="s">
        <v>189</v>
      </c>
      <c r="E25" s="4" t="s">
        <v>201</v>
      </c>
      <c r="F25" s="5">
        <f>DATA_ENTITIES_CONTENT!G15</f>
        <v>2</v>
      </c>
      <c r="G25" s="5">
        <f>(DATA_ENTITIES_UNITY!D21 + DATA_ENTITIES_UNITY!E21) / 2</f>
        <v>180</v>
      </c>
      <c r="H25" s="6" t="s">
        <v>19</v>
      </c>
      <c r="I25" s="28"/>
      <c r="J25" s="28"/>
      <c r="K25" s="28"/>
      <c r="L25" s="28"/>
      <c r="M25" s="28"/>
      <c r="N25" s="28"/>
      <c r="O25" s="6" t="s">
        <v>19</v>
      </c>
      <c r="P25" s="45">
        <f>IF(Table1[[#This Row],[DPS]]="-",Table1[[#This Row],[HP GIVEN]],ROUND(Table1[[#This Row],[HP GIVEN]]/Table1[[#This Row],[DPS]],1))</f>
        <v>2</v>
      </c>
    </row>
    <row r="26" spans="2:16" x14ac:dyDescent="0.25">
      <c r="B26" s="22" t="s">
        <v>86</v>
      </c>
      <c r="C26" s="4" t="s">
        <v>194</v>
      </c>
      <c r="D26" s="4" t="s">
        <v>190</v>
      </c>
      <c r="E26" s="4" t="s">
        <v>202</v>
      </c>
      <c r="F26" s="5">
        <f>DATA_ENTITIES_CONTENT!G16</f>
        <v>2</v>
      </c>
      <c r="G26" s="5">
        <f>(DATA_ENTITIES_UNITY!D22 + DATA_ENTITIES_UNITY!E22) / 2</f>
        <v>180</v>
      </c>
      <c r="H26" s="6" t="s">
        <v>19</v>
      </c>
      <c r="I26" s="28"/>
      <c r="J26" s="28"/>
      <c r="K26" s="28"/>
      <c r="L26" s="28"/>
      <c r="M26" s="28"/>
      <c r="N26" s="28"/>
      <c r="O26" s="6" t="s">
        <v>19</v>
      </c>
      <c r="P26" s="45">
        <f>IF(Table1[[#This Row],[DPS]]="-",Table1[[#This Row],[HP GIVEN]],ROUND(Table1[[#This Row],[HP GIVEN]]/Table1[[#This Row],[DPS]],1))</f>
        <v>2</v>
      </c>
    </row>
    <row r="27" spans="2:16" x14ac:dyDescent="0.25">
      <c r="B27" s="22" t="s">
        <v>86</v>
      </c>
      <c r="C27" s="4" t="s">
        <v>195</v>
      </c>
      <c r="D27" s="4" t="s">
        <v>191</v>
      </c>
      <c r="E27" s="4" t="s">
        <v>203</v>
      </c>
      <c r="F27" s="5">
        <f>DATA_ENTITIES_CONTENT!G17</f>
        <v>2</v>
      </c>
      <c r="G27" s="5">
        <f>(DATA_ENTITIES_UNITY!D23 + DATA_ENTITIES_UNITY!E23) / 2</f>
        <v>180</v>
      </c>
      <c r="H27" s="6" t="s">
        <v>19</v>
      </c>
      <c r="I27" s="28"/>
      <c r="J27" s="28"/>
      <c r="K27" s="28"/>
      <c r="L27" s="28"/>
      <c r="M27" s="28"/>
      <c r="N27" s="28"/>
      <c r="O27" s="6" t="s">
        <v>19</v>
      </c>
      <c r="P27" s="45">
        <f>IF(Table1[[#This Row],[DPS]]="-",Table1[[#This Row],[HP GIVEN]],ROUND(Table1[[#This Row],[HP GIVEN]]/Table1[[#This Row],[DPS]],1))</f>
        <v>2</v>
      </c>
    </row>
    <row r="28" spans="2:16" x14ac:dyDescent="0.25">
      <c r="B28" s="22" t="s">
        <v>64</v>
      </c>
      <c r="C28" s="4" t="s">
        <v>26</v>
      </c>
      <c r="D28" s="4" t="s">
        <v>11</v>
      </c>
      <c r="E28" s="4" t="s">
        <v>163</v>
      </c>
      <c r="F28" s="5">
        <f>DATA_ENTITIES_CONTENT!G19</f>
        <v>15</v>
      </c>
      <c r="G28" s="5">
        <f>(DATA_ENTITIES_UNITY!D26 + DATA_ENTITIES_UNITY!E26) / 2</f>
        <v>210</v>
      </c>
      <c r="H28" s="6" t="s">
        <v>19</v>
      </c>
      <c r="I28" s="28"/>
      <c r="J28" s="28"/>
      <c r="K28" s="28"/>
      <c r="L28" s="28"/>
      <c r="M28" s="28"/>
      <c r="N28" s="28"/>
      <c r="O28" s="6" t="s">
        <v>19</v>
      </c>
      <c r="P28" s="45">
        <f>IF(Table1[[#This Row],[DPS]]="-",Table1[[#This Row],[HP GIVEN]],ROUND(Table1[[#This Row],[HP GIVEN]]/Table1[[#This Row],[DPS]],1))</f>
        <v>15</v>
      </c>
    </row>
    <row r="29" spans="2:16" x14ac:dyDescent="0.25">
      <c r="B29" s="22" t="s">
        <v>64</v>
      </c>
      <c r="C29" s="101" t="s">
        <v>415</v>
      </c>
      <c r="D29" s="101" t="s">
        <v>428</v>
      </c>
      <c r="E29" s="101" t="s">
        <v>163</v>
      </c>
      <c r="F29" s="102">
        <f>DATA_ENTITIES_CONTENT!G19</f>
        <v>15</v>
      </c>
      <c r="G29" s="5">
        <f>(DATA_ENTITIES_UNITY!D27 + DATA_ENTITIES_UNITY!E27) / 2</f>
        <v>210</v>
      </c>
      <c r="H29" s="103"/>
      <c r="I29" s="104"/>
      <c r="J29" s="105"/>
      <c r="K29" s="105"/>
      <c r="L29" s="105"/>
      <c r="M29" s="105"/>
      <c r="N29" s="106"/>
      <c r="O29" s="107" t="s">
        <v>19</v>
      </c>
      <c r="P29" s="108">
        <f>IF(Table1[[#This Row],[DPS]]="-",Table1[[#This Row],[HP GIVEN]],ROUND(Table1[[#This Row],[HP GIVEN]]/Table1[[#This Row],[DPS]],1))</f>
        <v>15</v>
      </c>
    </row>
    <row r="30" spans="2:16" x14ac:dyDescent="0.25">
      <c r="B30" s="22" t="s">
        <v>141</v>
      </c>
      <c r="C30" s="4" t="s">
        <v>150</v>
      </c>
      <c r="D30" s="4" t="s">
        <v>142</v>
      </c>
      <c r="E30" s="4" t="s">
        <v>226</v>
      </c>
      <c r="F30" s="5">
        <f>DATA_ENTITIES_CONTENT!G20</f>
        <v>30</v>
      </c>
      <c r="G30" s="5">
        <f>(DATA_ENTITIES_UNITY!D28 + DATA_ENTITIES_UNITY!E28) / 2</f>
        <v>240</v>
      </c>
      <c r="H30" s="5">
        <v>15</v>
      </c>
      <c r="I30" s="29">
        <v>1.5</v>
      </c>
      <c r="J30" s="29">
        <v>4</v>
      </c>
      <c r="K30" s="29">
        <v>6</v>
      </c>
      <c r="L30" s="29"/>
      <c r="M30" s="29"/>
      <c r="N30" s="29"/>
      <c r="O30" s="26">
        <f>ROUND((Table1[[#This Row],[DAMAGE]]*Table1[[#This Row],[DURATION]])/(((Table1[[#This Row],[RETREAT TIME MIN]]+Table1[[#This Row],[RETREAT TIME MAX]])/2)+Table1[[#This Row],[DURATION]]),1)</f>
        <v>3.5</v>
      </c>
      <c r="P30" s="45">
        <f>IF(Table1[[#This Row],[DPS]]="-",Table1[[#This Row],[HP GIVEN]],ROUND(Table1[[#This Row],[HP GIVEN]]/Table1[[#This Row],[DPS]],1))</f>
        <v>8.6</v>
      </c>
    </row>
    <row r="31" spans="2:16" x14ac:dyDescent="0.25">
      <c r="B31" s="22" t="s">
        <v>141</v>
      </c>
      <c r="C31" s="4" t="s">
        <v>151</v>
      </c>
      <c r="D31" s="4" t="s">
        <v>143</v>
      </c>
      <c r="E31" s="4" t="s">
        <v>226</v>
      </c>
      <c r="F31" s="5">
        <f>DATA_ENTITIES_CONTENT!G20</f>
        <v>30</v>
      </c>
      <c r="G31" s="5">
        <f>(DATA_ENTITIES_UNITY!D29 + DATA_ENTITIES_UNITY!E29) / 2</f>
        <v>240</v>
      </c>
      <c r="H31" s="6" t="s">
        <v>19</v>
      </c>
      <c r="I31" s="28"/>
      <c r="J31" s="28"/>
      <c r="K31" s="28"/>
      <c r="L31" s="28"/>
      <c r="M31" s="28"/>
      <c r="N31" s="28"/>
      <c r="O31" s="6" t="s">
        <v>19</v>
      </c>
      <c r="P31" s="45">
        <f>IF(Table1[[#This Row],[DPS]]="-",Table1[[#This Row],[HP GIVEN]],ROUND(Table1[[#This Row],[HP GIVEN]]/Table1[[#This Row],[DPS]],1))</f>
        <v>30</v>
      </c>
    </row>
    <row r="32" spans="2:16" x14ac:dyDescent="0.25">
      <c r="B32" s="22" t="s">
        <v>86</v>
      </c>
      <c r="C32" s="4" t="s">
        <v>199</v>
      </c>
      <c r="D32" s="4" t="s">
        <v>198</v>
      </c>
      <c r="E32" s="4" t="s">
        <v>204</v>
      </c>
      <c r="F32" s="5">
        <f>DATA_ENTITIES_CONTENT!G21</f>
        <v>3</v>
      </c>
      <c r="G32" s="5">
        <f>(DATA_ENTITIES_UNITY!D30 + DATA_ENTITIES_UNITY!E30) / 2</f>
        <v>200</v>
      </c>
      <c r="H32" s="6" t="s">
        <v>19</v>
      </c>
      <c r="I32" s="28"/>
      <c r="J32" s="28"/>
      <c r="K32" s="28"/>
      <c r="L32" s="28"/>
      <c r="M32" s="28"/>
      <c r="N32" s="28"/>
      <c r="O32" s="6" t="s">
        <v>19</v>
      </c>
      <c r="P32" s="45">
        <f>IF(Table1[[#This Row],[DPS]]="-",Table1[[#This Row],[HP GIVEN]],ROUND(Table1[[#This Row],[HP GIVEN]]/Table1[[#This Row],[DPS]],1))</f>
        <v>3</v>
      </c>
    </row>
    <row r="33" spans="2:16" x14ac:dyDescent="0.25">
      <c r="B33" s="22" t="s">
        <v>64</v>
      </c>
      <c r="C33" s="4" t="s">
        <v>20</v>
      </c>
      <c r="D33" s="4" t="s">
        <v>12</v>
      </c>
      <c r="E33" s="4" t="s">
        <v>164</v>
      </c>
      <c r="F33" s="5">
        <f>DATA_ENTITIES_CONTENT!G22</f>
        <v>15</v>
      </c>
      <c r="G33" s="5">
        <f>(DATA_ENTITIES_UNITY!D31 + DATA_ENTITIES_UNITY!E31) / 2</f>
        <v>240</v>
      </c>
      <c r="H33" s="6" t="s">
        <v>19</v>
      </c>
      <c r="I33" s="28"/>
      <c r="J33" s="28"/>
      <c r="K33" s="28"/>
      <c r="L33" s="28"/>
      <c r="M33" s="28"/>
      <c r="N33" s="28"/>
      <c r="O33" s="6" t="s">
        <v>19</v>
      </c>
      <c r="P33" s="45">
        <f>IF(Table1[[#This Row],[DPS]]="-",Table1[[#This Row],[HP GIVEN]],ROUND(Table1[[#This Row],[HP GIVEN]]/Table1[[#This Row],[DPS]],1))</f>
        <v>15</v>
      </c>
    </row>
    <row r="34" spans="2:16" x14ac:dyDescent="0.25">
      <c r="B34" s="22" t="s">
        <v>86</v>
      </c>
      <c r="C34" s="4" t="s">
        <v>128</v>
      </c>
      <c r="D34" s="4" t="s">
        <v>123</v>
      </c>
      <c r="E34" s="4" t="s">
        <v>205</v>
      </c>
      <c r="F34" s="5">
        <f>DATA_ENTITIES_CONTENT!G23</f>
        <v>20</v>
      </c>
      <c r="G34" s="5">
        <f>(DATA_ENTITIES_UNITY!D32 + DATA_ENTITIES_UNITY!E32) / 2</f>
        <v>220</v>
      </c>
      <c r="H34" s="5">
        <v>10</v>
      </c>
      <c r="I34" s="29">
        <v>2</v>
      </c>
      <c r="J34" s="29">
        <v>4</v>
      </c>
      <c r="K34" s="29">
        <v>8</v>
      </c>
      <c r="L34" s="29"/>
      <c r="M34" s="29"/>
      <c r="N34" s="29"/>
      <c r="O34" s="26">
        <f>ROUND((Table1[[#This Row],[DAMAGE]]*Table1[[#This Row],[DURATION]])/(((Table1[[#This Row],[RETREAT TIME MIN]]+Table1[[#This Row],[RETREAT TIME MAX]])/2)+Table1[[#This Row],[DURATION]]),1)</f>
        <v>2.5</v>
      </c>
      <c r="P34" s="45">
        <f>IF(Table1[[#This Row],[DPS]]="-",Table1[[#This Row],[HP GIVEN]],ROUND(Table1[[#This Row],[HP GIVEN]]/Table1[[#This Row],[DPS]],1))</f>
        <v>8</v>
      </c>
    </row>
    <row r="35" spans="2:16" x14ac:dyDescent="0.25">
      <c r="B35" s="22" t="s">
        <v>86</v>
      </c>
      <c r="C35" s="4" t="s">
        <v>129</v>
      </c>
      <c r="D35" s="4" t="s">
        <v>127</v>
      </c>
      <c r="E35" s="4" t="s">
        <v>206</v>
      </c>
      <c r="F35" s="5">
        <f>DATA_ENTITIES_CONTENT!G24</f>
        <v>40</v>
      </c>
      <c r="G35" s="5">
        <f>(DATA_ENTITIES_UNITY!D33 + DATA_ENTITIES_UNITY!E33) / 2</f>
        <v>240</v>
      </c>
      <c r="H35" s="5">
        <v>20</v>
      </c>
      <c r="I35" s="29">
        <v>2</v>
      </c>
      <c r="J35" s="29">
        <v>4</v>
      </c>
      <c r="K35" s="29">
        <v>8</v>
      </c>
      <c r="L35" s="29"/>
      <c r="M35" s="29"/>
      <c r="N35" s="29"/>
      <c r="O35" s="26">
        <f>ROUND((Table1[[#This Row],[DAMAGE]]*Table1[[#This Row],[DURATION]])/(((Table1[[#This Row],[RETREAT TIME MIN]]+Table1[[#This Row],[RETREAT TIME MAX]])/2)+Table1[[#This Row],[DURATION]]),1)</f>
        <v>5</v>
      </c>
      <c r="P35" s="45">
        <f>IF(Table1[[#This Row],[DPS]]="-",Table1[[#This Row],[HP GIVEN]],ROUND(Table1[[#This Row],[HP GIVEN]]/Table1[[#This Row],[DPS]],1))</f>
        <v>8</v>
      </c>
    </row>
    <row r="36" spans="2:16" x14ac:dyDescent="0.25">
      <c r="B36" s="22" t="s">
        <v>86</v>
      </c>
      <c r="C36" s="4" t="s">
        <v>130</v>
      </c>
      <c r="D36" s="4" t="s">
        <v>126</v>
      </c>
      <c r="E36" s="4" t="s">
        <v>207</v>
      </c>
      <c r="F36" s="5">
        <f>DATA_ENTITIES_CONTENT!G25</f>
        <v>80</v>
      </c>
      <c r="G36" s="5">
        <f>(DATA_ENTITIES_UNITY!D34 + DATA_ENTITIES_UNITY!E34) / 2</f>
        <v>260</v>
      </c>
      <c r="H36" s="5">
        <v>40</v>
      </c>
      <c r="I36" s="29">
        <v>2</v>
      </c>
      <c r="J36" s="29">
        <v>4</v>
      </c>
      <c r="K36" s="29">
        <v>8</v>
      </c>
      <c r="L36" s="29"/>
      <c r="M36" s="29"/>
      <c r="N36" s="29"/>
      <c r="O36" s="26">
        <f>ROUND((Table1[[#This Row],[DAMAGE]]*Table1[[#This Row],[DURATION]])/(((Table1[[#This Row],[RETREAT TIME MIN]]+Table1[[#This Row],[RETREAT TIME MAX]])/2)+Table1[[#This Row],[DURATION]]),1)</f>
        <v>10</v>
      </c>
      <c r="P36" s="45">
        <f>IF(Table1[[#This Row],[DPS]]="-",Table1[[#This Row],[HP GIVEN]],ROUND(Table1[[#This Row],[HP GIVEN]]/Table1[[#This Row],[DPS]],1))</f>
        <v>8</v>
      </c>
    </row>
    <row r="37" spans="2:16" x14ac:dyDescent="0.25">
      <c r="B37" s="22" t="s">
        <v>86</v>
      </c>
      <c r="C37" s="4" t="s">
        <v>131</v>
      </c>
      <c r="D37" s="4" t="s">
        <v>125</v>
      </c>
      <c r="E37" s="4" t="s">
        <v>208</v>
      </c>
      <c r="F37" s="5">
        <f>DATA_ENTITIES_CONTENT!G26</f>
        <v>100</v>
      </c>
      <c r="G37" s="5">
        <f>(DATA_ENTITIES_UNITY!D35 + DATA_ENTITIES_UNITY!E35) / 2</f>
        <v>280</v>
      </c>
      <c r="H37" s="5">
        <v>50</v>
      </c>
      <c r="I37" s="29">
        <v>2</v>
      </c>
      <c r="J37" s="29">
        <v>4</v>
      </c>
      <c r="K37" s="29">
        <v>8</v>
      </c>
      <c r="L37" s="29"/>
      <c r="M37" s="29"/>
      <c r="N37" s="29"/>
      <c r="O37" s="26">
        <f>ROUND((Table1[[#This Row],[DAMAGE]]*Table1[[#This Row],[DURATION]])/(((Table1[[#This Row],[RETREAT TIME MIN]]+Table1[[#This Row],[RETREAT TIME MAX]])/2)+Table1[[#This Row],[DURATION]]),1)</f>
        <v>12.5</v>
      </c>
      <c r="P37" s="45">
        <f>IF(Table1[[#This Row],[DPS]]="-",Table1[[#This Row],[HP GIVEN]],ROUND(Table1[[#This Row],[HP GIVEN]]/Table1[[#This Row],[DPS]],1))</f>
        <v>8</v>
      </c>
    </row>
    <row r="38" spans="2:16" x14ac:dyDescent="0.25">
      <c r="B38" s="22" t="s">
        <v>86</v>
      </c>
      <c r="C38" s="4" t="s">
        <v>132</v>
      </c>
      <c r="D38" s="4" t="s">
        <v>124</v>
      </c>
      <c r="E38" s="4" t="s">
        <v>209</v>
      </c>
      <c r="F38" s="5">
        <f>DATA_ENTITIES_CONTENT!G27</f>
        <v>120</v>
      </c>
      <c r="G38" s="5">
        <f>(DATA_ENTITIES_UNITY!D36 + DATA_ENTITIES_UNITY!E36) / 2</f>
        <v>300</v>
      </c>
      <c r="H38" s="5">
        <v>60</v>
      </c>
      <c r="I38" s="29">
        <v>2</v>
      </c>
      <c r="J38" s="29">
        <v>4</v>
      </c>
      <c r="K38" s="29">
        <v>8</v>
      </c>
      <c r="L38" s="29"/>
      <c r="M38" s="29"/>
      <c r="N38" s="29"/>
      <c r="O38" s="26">
        <f>ROUND((Table1[[#This Row],[DAMAGE]]*Table1[[#This Row],[DURATION]])/(((Table1[[#This Row],[RETREAT TIME MIN]]+Table1[[#This Row],[RETREAT TIME MAX]])/2)+Table1[[#This Row],[DURATION]]),1)</f>
        <v>15</v>
      </c>
      <c r="P38" s="45">
        <f>IF(Table1[[#This Row],[DPS]]="-",Table1[[#This Row],[HP GIVEN]],ROUND(Table1[[#This Row],[HP GIVEN]]/Table1[[#This Row],[DPS]],1))</f>
        <v>8</v>
      </c>
    </row>
    <row r="39" spans="2:16" x14ac:dyDescent="0.25">
      <c r="B39" s="22" t="s">
        <v>141</v>
      </c>
      <c r="C39" s="4" t="s">
        <v>152</v>
      </c>
      <c r="D39" s="4" t="s">
        <v>144</v>
      </c>
      <c r="E39" s="4" t="s">
        <v>227</v>
      </c>
      <c r="F39" s="5">
        <f>DATA_ENTITIES_CONTENT!G28</f>
        <v>2</v>
      </c>
      <c r="G39" s="5">
        <f>(DATA_ENTITIES_UNITY!D37 + DATA_ENTITIES_UNITY!E37) / 2</f>
        <v>100</v>
      </c>
      <c r="H39" s="6" t="s">
        <v>19</v>
      </c>
      <c r="I39" s="28"/>
      <c r="J39" s="28"/>
      <c r="K39" s="28"/>
      <c r="L39" s="28"/>
      <c r="M39" s="28"/>
      <c r="N39" s="28"/>
      <c r="O39" s="6" t="s">
        <v>19</v>
      </c>
      <c r="P39" s="45">
        <f>IF(Table1[[#This Row],[DPS]]="-",Table1[[#This Row],[HP GIVEN]],ROUND(Table1[[#This Row],[HP GIVEN]]/Table1[[#This Row],[DPS]],1))</f>
        <v>2</v>
      </c>
    </row>
    <row r="40" spans="2:16" x14ac:dyDescent="0.25">
      <c r="B40" s="22" t="s">
        <v>141</v>
      </c>
      <c r="C40" s="4" t="s">
        <v>153</v>
      </c>
      <c r="D40" s="4" t="s">
        <v>145</v>
      </c>
      <c r="E40" s="4" t="s">
        <v>228</v>
      </c>
      <c r="F40" s="5">
        <f>DATA_ENTITIES_CONTENT!G29</f>
        <v>2</v>
      </c>
      <c r="G40" s="5">
        <f>(DATA_ENTITIES_UNITY!D38 + DATA_ENTITIES_UNITY!E38) / 2</f>
        <v>100</v>
      </c>
      <c r="H40" s="6" t="s">
        <v>19</v>
      </c>
      <c r="I40" s="28"/>
      <c r="J40" s="28"/>
      <c r="K40" s="28"/>
      <c r="L40" s="28"/>
      <c r="M40" s="28"/>
      <c r="N40" s="28"/>
      <c r="O40" s="6" t="s">
        <v>19</v>
      </c>
      <c r="P40" s="45">
        <f>IF(Table1[[#This Row],[DPS]]="-",Table1[[#This Row],[HP GIVEN]],ROUND(Table1[[#This Row],[HP GIVEN]]/Table1[[#This Row],[DPS]],1))</f>
        <v>2</v>
      </c>
    </row>
    <row r="41" spans="2:16" x14ac:dyDescent="0.25">
      <c r="B41" s="22" t="s">
        <v>141</v>
      </c>
      <c r="C41" s="4" t="s">
        <v>154</v>
      </c>
      <c r="D41" s="4" t="s">
        <v>146</v>
      </c>
      <c r="E41" s="4" t="s">
        <v>229</v>
      </c>
      <c r="F41" s="5">
        <f>DATA_ENTITIES_CONTENT!G30</f>
        <v>2</v>
      </c>
      <c r="G41" s="5">
        <f>(DATA_ENTITIES_UNITY!D39 + DATA_ENTITIES_UNITY!E39) / 2</f>
        <v>100</v>
      </c>
      <c r="H41" s="6" t="s">
        <v>19</v>
      </c>
      <c r="I41" s="28"/>
      <c r="J41" s="28"/>
      <c r="K41" s="28"/>
      <c r="L41" s="28"/>
      <c r="M41" s="28"/>
      <c r="N41" s="28"/>
      <c r="O41" s="6" t="s">
        <v>19</v>
      </c>
      <c r="P41" s="45">
        <f>IF(Table1[[#This Row],[DPS]]="-",Table1[[#This Row],[HP GIVEN]],ROUND(Table1[[#This Row],[HP GIVEN]]/Table1[[#This Row],[DPS]],1))</f>
        <v>2</v>
      </c>
    </row>
    <row r="42" spans="2:16" x14ac:dyDescent="0.25">
      <c r="B42" s="22" t="s">
        <v>86</v>
      </c>
      <c r="C42" s="4" t="s">
        <v>122</v>
      </c>
      <c r="D42" s="4" t="s">
        <v>90</v>
      </c>
      <c r="E42" s="4" t="s">
        <v>210</v>
      </c>
      <c r="F42" s="5">
        <f>DATA_ENTITIES_CONTENT!G31</f>
        <v>70</v>
      </c>
      <c r="G42" s="5">
        <f>(DATA_ENTITIES_UNITY!D40 + DATA_ENTITIES_UNITY!E40) / 2</f>
        <v>5000</v>
      </c>
      <c r="H42" s="6" t="s">
        <v>19</v>
      </c>
      <c r="I42" s="28"/>
      <c r="J42" s="28"/>
      <c r="K42" s="28"/>
      <c r="L42" s="28"/>
      <c r="M42" s="28"/>
      <c r="N42" s="28"/>
      <c r="O42" s="6" t="s">
        <v>19</v>
      </c>
      <c r="P42" s="45">
        <f>IF(Table1[[#This Row],[DPS]]="-",Table1[[#This Row],[HP GIVEN]],ROUND(Table1[[#This Row],[HP GIVEN]]/Table1[[#This Row],[DPS]],1))</f>
        <v>70</v>
      </c>
    </row>
    <row r="43" spans="2:16" x14ac:dyDescent="0.25">
      <c r="B43" s="22" t="s">
        <v>63</v>
      </c>
      <c r="C43" s="4" t="s">
        <v>60</v>
      </c>
      <c r="D43" s="4" t="s">
        <v>58</v>
      </c>
      <c r="E43" s="4" t="s">
        <v>177</v>
      </c>
      <c r="F43" s="5">
        <f>DATA_ENTITIES_CONTENT!G32</f>
        <v>20</v>
      </c>
      <c r="G43" s="5">
        <f>(DATA_ENTITIES_UNITY!D41 + DATA_ENTITIES_UNITY!E41) / 2</f>
        <v>260</v>
      </c>
      <c r="H43" s="5" t="s">
        <v>69</v>
      </c>
      <c r="I43" s="29"/>
      <c r="J43" s="29"/>
      <c r="K43" s="29"/>
      <c r="L43" s="29"/>
      <c r="M43" s="29"/>
      <c r="N43" s="29"/>
      <c r="O43" s="6" t="s">
        <v>19</v>
      </c>
      <c r="P43" s="45">
        <f>IF(Table1[[#This Row],[DPS]]="-",Table1[[#This Row],[HP GIVEN]],ROUND(Table1[[#This Row],[HP GIVEN]]/Table1[[#This Row],[DPS]],1))</f>
        <v>20</v>
      </c>
    </row>
    <row r="44" spans="2:16" x14ac:dyDescent="0.25">
      <c r="B44" s="22" t="s">
        <v>86</v>
      </c>
      <c r="C44" s="4" t="s">
        <v>112</v>
      </c>
      <c r="D44" s="4" t="s">
        <v>104</v>
      </c>
      <c r="E44" s="4" t="s">
        <v>211</v>
      </c>
      <c r="F44" s="5">
        <f>DATA_ENTITIES_CONTENT!G33</f>
        <v>3</v>
      </c>
      <c r="G44" s="5">
        <f>(DATA_ENTITIES_UNITY!D42 + DATA_ENTITIES_UNITY!E42) / 2</f>
        <v>250</v>
      </c>
      <c r="H44" s="5">
        <v>7</v>
      </c>
      <c r="I44" s="29">
        <v>1.5</v>
      </c>
      <c r="J44" s="29"/>
      <c r="K44" s="29"/>
      <c r="L44" s="29"/>
      <c r="M44" s="29"/>
      <c r="N44" s="29"/>
      <c r="O44" s="26">
        <f>ROUND(Table1[[#This Row],[DAMAGE]]*Table1[[#This Row],[DURATION]],1)</f>
        <v>10.5</v>
      </c>
      <c r="P44" s="45">
        <f>IF(Table1[[#This Row],[DPS]]="-",Table1[[#This Row],[HP GIVEN]],ROUND(Table1[[#This Row],[HP GIVEN]]/Table1[[#This Row],[DPS]],1))</f>
        <v>0.3</v>
      </c>
    </row>
    <row r="45" spans="2:16" x14ac:dyDescent="0.25">
      <c r="B45" s="22" t="s">
        <v>86</v>
      </c>
      <c r="C45" s="4" t="s">
        <v>416</v>
      </c>
      <c r="D45" s="4" t="s">
        <v>429</v>
      </c>
      <c r="E45" s="4" t="s">
        <v>211</v>
      </c>
      <c r="F45" s="102">
        <f>DATA_ENTITIES_CONTENT!G33</f>
        <v>3</v>
      </c>
      <c r="G45" s="5">
        <f>(DATA_ENTITIES_UNITY!D43 + DATA_ENTITIES_UNITY!E43) / 2</f>
        <v>250</v>
      </c>
      <c r="H45" s="109">
        <v>7</v>
      </c>
      <c r="I45" s="110">
        <v>1.5</v>
      </c>
      <c r="J45" s="111"/>
      <c r="K45" s="111"/>
      <c r="L45" s="111"/>
      <c r="M45" s="111"/>
      <c r="N45" s="112"/>
      <c r="O45" s="113">
        <f>ROUND((Table1[[#This Row],[DAMAGE]]*Table1[[#This Row],[DURATION]])/(((Table1[[#This Row],[RETREAT TIME MIN]]+Table1[[#This Row],[RETREAT TIME MAX]])/2)+Table1[[#This Row],[DURATION]]),1)</f>
        <v>7</v>
      </c>
      <c r="P45" s="108">
        <f>IF(Table1[[#This Row],[DPS]]="-",Table1[[#This Row],[HP GIVEN]],ROUND(Table1[[#This Row],[HP GIVEN]]/Table1[[#This Row],[DPS]],1))</f>
        <v>0.4</v>
      </c>
    </row>
    <row r="46" spans="2:16" x14ac:dyDescent="0.25">
      <c r="B46" s="22" t="s">
        <v>86</v>
      </c>
      <c r="C46" s="4" t="s">
        <v>113</v>
      </c>
      <c r="D46" s="4" t="s">
        <v>105</v>
      </c>
      <c r="E46" s="4" t="s">
        <v>212</v>
      </c>
      <c r="F46" s="102">
        <f>DATA_ENTITIES_CONTENT!G34</f>
        <v>4</v>
      </c>
      <c r="G46" s="5">
        <f>(DATA_ENTITIES_UNITY!D44 + DATA_ENTITIES_UNITY!E44) / 2</f>
        <v>300</v>
      </c>
      <c r="H46" s="5">
        <v>11</v>
      </c>
      <c r="I46" s="29">
        <v>2</v>
      </c>
      <c r="J46" s="29"/>
      <c r="K46" s="29"/>
      <c r="L46" s="29"/>
      <c r="M46" s="29"/>
      <c r="N46" s="29"/>
      <c r="O46" s="26">
        <f>ROUND(Table1[[#This Row],[DAMAGE]]*Table1[[#This Row],[DURATION]],1)</f>
        <v>22</v>
      </c>
      <c r="P46" s="45">
        <f>IF(Table1[[#This Row],[DPS]]="-",Table1[[#This Row],[HP GIVEN]],ROUND(Table1[[#This Row],[HP GIVEN]]/Table1[[#This Row],[DPS]],1))</f>
        <v>0.2</v>
      </c>
    </row>
    <row r="47" spans="2:16" x14ac:dyDescent="0.25">
      <c r="B47" s="22" t="s">
        <v>86</v>
      </c>
      <c r="C47" s="4" t="s">
        <v>417</v>
      </c>
      <c r="D47" s="4" t="s">
        <v>430</v>
      </c>
      <c r="E47" s="4" t="s">
        <v>431</v>
      </c>
      <c r="F47" s="102">
        <f>DATA_ENTITIES_CONTENT!G34</f>
        <v>4</v>
      </c>
      <c r="G47" s="5">
        <f>(DATA_ENTITIES_UNITY!D45 + DATA_ENTITIES_UNITY!E45) / 2</f>
        <v>300</v>
      </c>
      <c r="H47" s="109">
        <v>11</v>
      </c>
      <c r="I47" s="110">
        <v>2</v>
      </c>
      <c r="J47" s="111"/>
      <c r="K47" s="111"/>
      <c r="L47" s="111"/>
      <c r="M47" s="111"/>
      <c r="N47" s="112"/>
      <c r="O47" s="113">
        <f>ROUND((Table1[[#This Row],[DAMAGE]]*Table1[[#This Row],[DURATION]])/(((Table1[[#This Row],[RETREAT TIME MIN]]+Table1[[#This Row],[RETREAT TIME MAX]])/2)+Table1[[#This Row],[DURATION]]),1)</f>
        <v>11</v>
      </c>
      <c r="P47" s="108">
        <f>IF(Table1[[#This Row],[DPS]]="-",Table1[[#This Row],[HP GIVEN]],ROUND(Table1[[#This Row],[HP GIVEN]]/Table1[[#This Row],[DPS]],1))</f>
        <v>0.4</v>
      </c>
    </row>
    <row r="48" spans="2:16" x14ac:dyDescent="0.25">
      <c r="B48" s="22" t="s">
        <v>86</v>
      </c>
      <c r="C48" s="4" t="s">
        <v>114</v>
      </c>
      <c r="D48" s="4" t="s">
        <v>106</v>
      </c>
      <c r="E48" s="4" t="s">
        <v>213</v>
      </c>
      <c r="F48" s="102">
        <f>DATA_ENTITIES_CONTENT!G35</f>
        <v>5</v>
      </c>
      <c r="G48" s="5">
        <f>(DATA_ENTITIES_UNITY!D46 + DATA_ENTITIES_UNITY!E46) / 2</f>
        <v>340</v>
      </c>
      <c r="H48" s="5">
        <v>21</v>
      </c>
      <c r="I48" s="29">
        <v>2.5</v>
      </c>
      <c r="J48" s="29"/>
      <c r="K48" s="29"/>
      <c r="L48" s="29"/>
      <c r="M48" s="29"/>
      <c r="N48" s="29"/>
      <c r="O48" s="26">
        <f>ROUND(Table1[[#This Row],[DAMAGE]]*Table1[[#This Row],[DURATION]],1)</f>
        <v>52.5</v>
      </c>
      <c r="P48" s="44">
        <f>IF(Table1[[#This Row],[DPS]]="-",Table1[[#This Row],[HP GIVEN]],ROUND(Table1[[#This Row],[HP GIVEN]]/Table1[[#This Row],[DPS]],1))</f>
        <v>0.1</v>
      </c>
    </row>
    <row r="49" spans="2:16" x14ac:dyDescent="0.25">
      <c r="B49" s="22" t="s">
        <v>86</v>
      </c>
      <c r="C49" s="4" t="s">
        <v>418</v>
      </c>
      <c r="D49" s="4" t="s">
        <v>432</v>
      </c>
      <c r="E49" s="4" t="s">
        <v>433</v>
      </c>
      <c r="F49" s="102">
        <f>DATA_ENTITIES_CONTENT!G35</f>
        <v>5</v>
      </c>
      <c r="G49" s="5">
        <f>(DATA_ENTITIES_UNITY!D47 + DATA_ENTITIES_UNITY!E47) / 2</f>
        <v>340</v>
      </c>
      <c r="H49" s="109">
        <v>21</v>
      </c>
      <c r="I49" s="110">
        <v>2.5</v>
      </c>
      <c r="J49" s="111"/>
      <c r="K49" s="111"/>
      <c r="L49" s="111"/>
      <c r="M49" s="111"/>
      <c r="N49" s="112"/>
      <c r="O49" s="113">
        <f>ROUND((Table1[[#This Row],[DAMAGE]]*Table1[[#This Row],[DURATION]])/(((Table1[[#This Row],[RETREAT TIME MIN]]+Table1[[#This Row],[RETREAT TIME MAX]])/2)+Table1[[#This Row],[DURATION]]),1)</f>
        <v>21</v>
      </c>
      <c r="P49" s="108">
        <f>IF(Table1[[#This Row],[DPS]]="-",Table1[[#This Row],[HP GIVEN]],ROUND(Table1[[#This Row],[HP GIVEN]]/Table1[[#This Row],[DPS]],1))</f>
        <v>0.2</v>
      </c>
    </row>
    <row r="50" spans="2:16" x14ac:dyDescent="0.25">
      <c r="B50" s="22" t="s">
        <v>65</v>
      </c>
      <c r="C50" s="4" t="s">
        <v>232</v>
      </c>
      <c r="D50" s="4" t="s">
        <v>66</v>
      </c>
      <c r="E50" s="4" t="s">
        <v>180</v>
      </c>
      <c r="F50" s="5">
        <f>DATA_ENTITIES_CONTENT!G36</f>
        <v>0</v>
      </c>
      <c r="G50" s="5">
        <f>(DATA_ENTITIES_UNITY!D48 + DATA_ENTITIES_UNITY!E48) / 2</f>
        <v>500</v>
      </c>
      <c r="H50" s="6" t="s">
        <v>19</v>
      </c>
      <c r="I50" s="28"/>
      <c r="J50" s="28"/>
      <c r="K50" s="28"/>
      <c r="L50" s="28"/>
      <c r="M50" s="28"/>
      <c r="N50" s="28"/>
      <c r="O50" s="6" t="s">
        <v>19</v>
      </c>
      <c r="P50" s="44">
        <f>IF(Table1[[#This Row],[DPS]]="-",Table1[[#This Row],[HP GIVEN]],ROUND(Table1[[#This Row],[HP GIVEN]]/Table1[[#This Row],[DPS]],1))</f>
        <v>0</v>
      </c>
    </row>
    <row r="51" spans="2:16" x14ac:dyDescent="0.25">
      <c r="B51" s="22" t="s">
        <v>65</v>
      </c>
      <c r="C51" s="4" t="s">
        <v>233</v>
      </c>
      <c r="D51" s="4" t="s">
        <v>67</v>
      </c>
      <c r="E51" s="4" t="s">
        <v>181</v>
      </c>
      <c r="F51" s="5">
        <f>DATA_ENTITIES_CONTENT!G37</f>
        <v>0</v>
      </c>
      <c r="G51" s="5">
        <f>(DATA_ENTITIES_UNITY!D49 + DATA_ENTITIES_UNITY!E49) / 2</f>
        <v>500</v>
      </c>
      <c r="H51" s="6" t="s">
        <v>19</v>
      </c>
      <c r="I51" s="28"/>
      <c r="J51" s="28"/>
      <c r="K51" s="28"/>
      <c r="L51" s="28"/>
      <c r="M51" s="28"/>
      <c r="N51" s="28"/>
      <c r="O51" s="6" t="s">
        <v>19</v>
      </c>
      <c r="P51" s="44">
        <f>IF(Table1[[#This Row],[DPS]]="-",Table1[[#This Row],[HP GIVEN]],ROUND(Table1[[#This Row],[HP GIVEN]]/Table1[[#This Row],[DPS]],1))</f>
        <v>0</v>
      </c>
    </row>
    <row r="52" spans="2:16" x14ac:dyDescent="0.25">
      <c r="B52" s="22" t="s">
        <v>83</v>
      </c>
      <c r="C52" s="4" t="s">
        <v>253</v>
      </c>
      <c r="D52" s="4" t="s">
        <v>85</v>
      </c>
      <c r="E52" s="2" t="s">
        <v>69</v>
      </c>
      <c r="F52" s="5"/>
      <c r="G52" s="5">
        <f>(DATA_ENTITIES_UNITY!D50 + DATA_ENTITIES_UNITY!E50) / 2</f>
        <v>450</v>
      </c>
      <c r="H52" s="5"/>
      <c r="I52" s="29"/>
      <c r="J52" s="29"/>
      <c r="K52" s="29"/>
      <c r="L52" s="29"/>
      <c r="M52" s="29"/>
      <c r="N52" s="29"/>
      <c r="O52" s="6" t="s">
        <v>19</v>
      </c>
      <c r="P52" s="44">
        <f>IF(Table1[[#This Row],[DPS]]="-",Table1[[#This Row],[HP GIVEN]],ROUND(Table1[[#This Row],[HP GIVEN]]/Table1[[#This Row],[DPS]],1))</f>
        <v>0</v>
      </c>
    </row>
    <row r="53" spans="2:16" x14ac:dyDescent="0.25">
      <c r="B53" s="22" t="s">
        <v>86</v>
      </c>
      <c r="C53" s="4" t="s">
        <v>121</v>
      </c>
      <c r="D53" s="4" t="s">
        <v>91</v>
      </c>
      <c r="E53" s="4" t="s">
        <v>214</v>
      </c>
      <c r="F53" s="5">
        <f>DATA_ENTITIES_CONTENT!G38</f>
        <v>20</v>
      </c>
      <c r="G53" s="5">
        <f>(DATA_ENTITIES_UNITY!D51 + DATA_ENTITIES_UNITY!E51) / 2</f>
        <v>180</v>
      </c>
      <c r="H53" s="5">
        <v>25</v>
      </c>
      <c r="I53" s="29"/>
      <c r="J53" s="29"/>
      <c r="K53" s="29"/>
      <c r="L53" s="29"/>
      <c r="M53" s="29"/>
      <c r="N53" s="29">
        <v>5</v>
      </c>
      <c r="O53" s="26">
        <f>Table1[[#This Row],[DAMAGE]]/Table1[[#This Row],[RETREAT TIME]]</f>
        <v>5</v>
      </c>
      <c r="P53" s="44">
        <f>IF(Table1[[#This Row],[DPS]]="-",Table1[[#This Row],[HP GIVEN]],ROUND(Table1[[#This Row],[HP GIVEN]]/Table1[[#This Row],[DPS]],1))</f>
        <v>4</v>
      </c>
    </row>
    <row r="54" spans="2:16" x14ac:dyDescent="0.25">
      <c r="B54" s="22" t="s">
        <v>64</v>
      </c>
      <c r="C54" s="4" t="s">
        <v>27</v>
      </c>
      <c r="D54" s="4" t="s">
        <v>13</v>
      </c>
      <c r="E54" s="4" t="s">
        <v>165</v>
      </c>
      <c r="F54" s="5">
        <f>DATA_ENTITIES_CONTENT!G39</f>
        <v>25</v>
      </c>
      <c r="G54" s="5">
        <f>(DATA_ENTITIES_UNITY!D52 + DATA_ENTITIES_UNITY!E52) / 2</f>
        <v>220</v>
      </c>
      <c r="H54" s="6" t="s">
        <v>19</v>
      </c>
      <c r="I54" s="28"/>
      <c r="J54" s="28"/>
      <c r="K54" s="28"/>
      <c r="L54" s="28"/>
      <c r="M54" s="28"/>
      <c r="N54" s="28"/>
      <c r="O54" s="6" t="s">
        <v>19</v>
      </c>
      <c r="P54" s="44">
        <f>IF(Table1[[#This Row],[DPS]]="-",Table1[[#This Row],[HP GIVEN]],ROUND(Table1[[#This Row],[HP GIVEN]]/Table1[[#This Row],[DPS]],1))</f>
        <v>25</v>
      </c>
    </row>
    <row r="55" spans="2:16" x14ac:dyDescent="0.25">
      <c r="B55" s="22" t="s">
        <v>64</v>
      </c>
      <c r="C55" s="4" t="s">
        <v>29</v>
      </c>
      <c r="D55" s="4" t="s">
        <v>28</v>
      </c>
      <c r="E55" s="4" t="s">
        <v>165</v>
      </c>
      <c r="F55" s="5">
        <f>DATA_ENTITIES_CONTENT!G39</f>
        <v>25</v>
      </c>
      <c r="G55" s="5">
        <f>(DATA_ENTITIES_UNITY!D53 + DATA_ENTITIES_UNITY!E53) / 2</f>
        <v>220</v>
      </c>
      <c r="H55" s="6" t="s">
        <v>19</v>
      </c>
      <c r="I55" s="28"/>
      <c r="J55" s="28"/>
      <c r="K55" s="28"/>
      <c r="L55" s="28"/>
      <c r="M55" s="28"/>
      <c r="N55" s="28"/>
      <c r="O55" s="6" t="s">
        <v>19</v>
      </c>
      <c r="P55" s="44">
        <f>IF(Table1[[#This Row],[DPS]]="-",Table1[[#This Row],[HP GIVEN]],ROUND(Table1[[#This Row],[HP GIVEN]]/Table1[[#This Row],[DPS]],1))</f>
        <v>25</v>
      </c>
    </row>
    <row r="56" spans="2:16" x14ac:dyDescent="0.25">
      <c r="B56" s="22" t="s">
        <v>70</v>
      </c>
      <c r="C56" s="4" t="s">
        <v>78</v>
      </c>
      <c r="D56" s="4" t="s">
        <v>72</v>
      </c>
      <c r="E56" s="4" t="s">
        <v>183</v>
      </c>
      <c r="F56" s="5">
        <f>DATA_ENTITIES_CONTENT!G40</f>
        <v>20</v>
      </c>
      <c r="G56" s="5">
        <f>(DATA_ENTITIES_UNITY!D54 + DATA_ENTITIES_UNITY!E54) / 2</f>
        <v>200</v>
      </c>
      <c r="H56" s="5">
        <v>40</v>
      </c>
      <c r="I56" s="29"/>
      <c r="J56" s="29"/>
      <c r="K56" s="29"/>
      <c r="L56" s="29"/>
      <c r="M56" s="29"/>
      <c r="N56" s="29"/>
      <c r="O56" s="26">
        <f>Table1[[#This Row],[DAMAGE]]</f>
        <v>40</v>
      </c>
      <c r="P56" s="44">
        <f>IF(Table1[[#This Row],[DPS]]="-",Table1[[#This Row],[HP GIVEN]],ROUND(Table1[[#This Row],[HP GIVEN]]/Table1[[#This Row],[DPS]],1))</f>
        <v>0.5</v>
      </c>
    </row>
    <row r="57" spans="2:16" x14ac:dyDescent="0.25">
      <c r="B57" s="22" t="s">
        <v>86</v>
      </c>
      <c r="C57" s="4" t="s">
        <v>234</v>
      </c>
      <c r="D57" s="4" t="s">
        <v>93</v>
      </c>
      <c r="E57" s="4" t="s">
        <v>215</v>
      </c>
      <c r="F57" s="5">
        <f>DATA_ENTITIES_CONTENT!G41</f>
        <v>20</v>
      </c>
      <c r="G57" s="5">
        <f>(DATA_ENTITIES_UNITY!D55 + DATA_ENTITIES_UNITY!E55) / 2</f>
        <v>170</v>
      </c>
      <c r="H57" s="5">
        <v>5</v>
      </c>
      <c r="I57" s="29">
        <v>1.5</v>
      </c>
      <c r="J57" s="29"/>
      <c r="K57" s="29"/>
      <c r="L57" s="29"/>
      <c r="M57" s="29"/>
      <c r="N57" s="29"/>
      <c r="O57" s="26">
        <f>ROUND(Table1[[#This Row],[DAMAGE]]/Table1[[#This Row],[DURATION]],1)</f>
        <v>3.3</v>
      </c>
      <c r="P57" s="44">
        <f>IF(Table1[[#This Row],[DPS]]="-",Table1[[#This Row],[HP GIVEN]],ROUND(Table1[[#This Row],[HP GIVEN]]/Table1[[#This Row],[DPS]],1))</f>
        <v>6.1</v>
      </c>
    </row>
    <row r="58" spans="2:16" x14ac:dyDescent="0.25">
      <c r="B58" s="22" t="s">
        <v>64</v>
      </c>
      <c r="C58" s="4" t="s">
        <v>25</v>
      </c>
      <c r="D58" s="4" t="s">
        <v>14</v>
      </c>
      <c r="E58" s="4" t="s">
        <v>166</v>
      </c>
      <c r="F58" s="5">
        <f>DATA_ENTITIES_CONTENT!G42</f>
        <v>20</v>
      </c>
      <c r="G58" s="5">
        <f>(DATA_ENTITIES_UNITY!D56 + DATA_ENTITIES_UNITY!E56) / 2</f>
        <v>280</v>
      </c>
      <c r="H58" s="5">
        <v>14</v>
      </c>
      <c r="I58" s="29"/>
      <c r="J58" s="29"/>
      <c r="K58" s="29"/>
      <c r="L58" s="29">
        <v>1</v>
      </c>
      <c r="M58" s="29">
        <v>0</v>
      </c>
      <c r="N58" s="29">
        <v>2</v>
      </c>
      <c r="O58" s="26">
        <f>(Table1[[#This Row],[DAMAGE]]*Table1[[#This Row],[CONSEC. ATK]]) /( (Table1[[#This Row],[ATK DELAY]]*(Table1[[#This Row],[CONSEC. ATK]]-1))+Table1[[#This Row],[RETREAT TIME]])</f>
        <v>7</v>
      </c>
      <c r="P58" s="44">
        <f>IF(Table1[[#This Row],[DPS]]="-",Table1[[#This Row],[HP GIVEN]],ROUND(Table1[[#This Row],[HP GIVEN]]/Table1[[#This Row],[DPS]],1))</f>
        <v>2.9</v>
      </c>
    </row>
    <row r="59" spans="2:16" x14ac:dyDescent="0.25">
      <c r="B59" s="22" t="s">
        <v>86</v>
      </c>
      <c r="C59" s="4" t="s">
        <v>115</v>
      </c>
      <c r="D59" s="4" t="s">
        <v>94</v>
      </c>
      <c r="E59" s="4" t="s">
        <v>216</v>
      </c>
      <c r="F59" s="5">
        <f>DATA_ENTITIES_CONTENT!G43</f>
        <v>0</v>
      </c>
      <c r="G59" s="5">
        <f>(DATA_ENTITIES_UNITY!D57 + DATA_ENTITIES_UNITY!E57) / 2</f>
        <v>2500</v>
      </c>
      <c r="H59" s="6">
        <v>440</v>
      </c>
      <c r="I59" s="28"/>
      <c r="J59" s="28"/>
      <c r="K59" s="28"/>
      <c r="L59" s="28"/>
      <c r="M59" s="28"/>
      <c r="N59" s="28"/>
      <c r="O59" s="26">
        <f>Table1[[#This Row],[DAMAGE]]</f>
        <v>440</v>
      </c>
      <c r="P59" s="44">
        <f>IF(Table1[[#This Row],[DPS]]="-",Table1[[#This Row],[HP GIVEN]],ROUND(Table1[[#This Row],[HP GIVEN]]/Table1[[#This Row],[DPS]],1))</f>
        <v>0</v>
      </c>
    </row>
    <row r="60" spans="2:16" x14ac:dyDescent="0.25">
      <c r="B60" s="22" t="s">
        <v>86</v>
      </c>
      <c r="C60" s="4" t="s">
        <v>116</v>
      </c>
      <c r="D60" s="4" t="s">
        <v>95</v>
      </c>
      <c r="E60" s="4" t="s">
        <v>216</v>
      </c>
      <c r="F60" s="5">
        <f>DATA_ENTITIES_CONTENT!G43</f>
        <v>0</v>
      </c>
      <c r="G60" s="5">
        <f>(DATA_ENTITIES_UNITY!D58 + DATA_ENTITIES_UNITY!E58) / 2</f>
        <v>2500</v>
      </c>
      <c r="H60" s="6">
        <v>440</v>
      </c>
      <c r="I60" s="28"/>
      <c r="J60" s="28"/>
      <c r="K60" s="28"/>
      <c r="L60" s="28"/>
      <c r="M60" s="28"/>
      <c r="N60" s="28"/>
      <c r="O60" s="26">
        <f>Table1[[#This Row],[DAMAGE]]</f>
        <v>440</v>
      </c>
      <c r="P60" s="44">
        <f>IF(Table1[[#This Row],[DPS]]="-",Table1[[#This Row],[HP GIVEN]],ROUND(Table1[[#This Row],[HP GIVEN]]/Table1[[#This Row],[DPS]],1))</f>
        <v>0</v>
      </c>
    </row>
    <row r="61" spans="2:16" x14ac:dyDescent="0.25">
      <c r="B61" s="22" t="s">
        <v>86</v>
      </c>
      <c r="C61" s="4" t="s">
        <v>117</v>
      </c>
      <c r="D61" s="4" t="s">
        <v>96</v>
      </c>
      <c r="E61" s="4" t="s">
        <v>217</v>
      </c>
      <c r="F61" s="5">
        <f>DATA_ENTITIES_CONTENT!G44</f>
        <v>0</v>
      </c>
      <c r="G61" s="5">
        <f>(DATA_ENTITIES_UNITY!D59 + DATA_ENTITIES_UNITY!E59) / 2</f>
        <v>2000</v>
      </c>
      <c r="H61" s="6">
        <v>150</v>
      </c>
      <c r="I61" s="28"/>
      <c r="J61" s="28"/>
      <c r="K61" s="28"/>
      <c r="L61" s="28"/>
      <c r="M61" s="28"/>
      <c r="N61" s="28"/>
      <c r="O61" s="26">
        <f>Table1[[#This Row],[DAMAGE]]</f>
        <v>150</v>
      </c>
      <c r="P61" s="44">
        <f>IF(Table1[[#This Row],[DPS]]="-",Table1[[#This Row],[HP GIVEN]],ROUND(Table1[[#This Row],[HP GIVEN]]/Table1[[#This Row],[DPS]],1))</f>
        <v>0</v>
      </c>
    </row>
    <row r="62" spans="2:16" x14ac:dyDescent="0.25">
      <c r="B62" s="22" t="s">
        <v>86</v>
      </c>
      <c r="C62" s="4" t="s">
        <v>118</v>
      </c>
      <c r="D62" s="4" t="s">
        <v>97</v>
      </c>
      <c r="E62" s="4" t="s">
        <v>217</v>
      </c>
      <c r="F62" s="5">
        <f>DATA_ENTITIES_CONTENT!G44</f>
        <v>0</v>
      </c>
      <c r="G62" s="5">
        <f>(DATA_ENTITIES_UNITY!D60 + DATA_ENTITIES_UNITY!E60) / 2</f>
        <v>2000</v>
      </c>
      <c r="H62" s="6">
        <v>150</v>
      </c>
      <c r="I62" s="28"/>
      <c r="J62" s="28"/>
      <c r="K62" s="28"/>
      <c r="L62" s="28"/>
      <c r="M62" s="28"/>
      <c r="N62" s="28"/>
      <c r="O62" s="26">
        <f>Table1[[#This Row],[DAMAGE]]</f>
        <v>150</v>
      </c>
      <c r="P62" s="44">
        <f>IF(Table1[[#This Row],[DPS]]="-",Table1[[#This Row],[HP GIVEN]],ROUND(Table1[[#This Row],[HP GIVEN]]/Table1[[#This Row],[DPS]],1))</f>
        <v>0</v>
      </c>
    </row>
    <row r="63" spans="2:16" x14ac:dyDescent="0.25">
      <c r="B63" s="22" t="s">
        <v>86</v>
      </c>
      <c r="C63" s="4" t="s">
        <v>119</v>
      </c>
      <c r="D63" s="4" t="s">
        <v>107</v>
      </c>
      <c r="E63" s="4" t="s">
        <v>218</v>
      </c>
      <c r="F63" s="5">
        <f>DATA_ENTITIES_CONTENT!G45</f>
        <v>25</v>
      </c>
      <c r="G63" s="5">
        <f>(DATA_ENTITIES_UNITY!D61 + DATA_ENTITIES_UNITY!E61) / 2</f>
        <v>1500</v>
      </c>
      <c r="H63" s="6" t="s">
        <v>319</v>
      </c>
      <c r="I63" s="28"/>
      <c r="J63" s="28"/>
      <c r="K63" s="28"/>
      <c r="L63" s="28"/>
      <c r="M63" s="28"/>
      <c r="N63" s="28"/>
      <c r="O63" s="26" t="str">
        <f>Table1[[#This Row],[DAMAGE]]</f>
        <v>35</v>
      </c>
      <c r="P63" s="44">
        <f>IF(Table1[[#This Row],[DPS]]="-",Table1[[#This Row],[HP GIVEN]],ROUND(Table1[[#This Row],[HP GIVEN]]/Table1[[#This Row],[DPS]],1))</f>
        <v>0.7</v>
      </c>
    </row>
    <row r="64" spans="2:16" x14ac:dyDescent="0.25">
      <c r="B64" s="22" t="s">
        <v>86</v>
      </c>
      <c r="C64" s="4" t="s">
        <v>120</v>
      </c>
      <c r="D64" s="4" t="s">
        <v>108</v>
      </c>
      <c r="E64" s="4" t="s">
        <v>218</v>
      </c>
      <c r="F64" s="5">
        <f>DATA_ENTITIES_CONTENT!G45</f>
        <v>25</v>
      </c>
      <c r="G64" s="5">
        <f>(DATA_ENTITIES_UNITY!D62 + DATA_ENTITIES_UNITY!E62) / 2</f>
        <v>1500</v>
      </c>
      <c r="H64" s="6" t="s">
        <v>319</v>
      </c>
      <c r="I64" s="28"/>
      <c r="J64" s="28"/>
      <c r="K64" s="28"/>
      <c r="L64" s="28"/>
      <c r="M64" s="28"/>
      <c r="N64" s="28"/>
      <c r="O64" s="26" t="str">
        <f>Table1[[#This Row],[DAMAGE]]</f>
        <v>35</v>
      </c>
      <c r="P64" s="44">
        <f>IF(Table1[[#This Row],[DPS]]="-",Table1[[#This Row],[HP GIVEN]],ROUND(Table1[[#This Row],[HP GIVEN]]/Table1[[#This Row],[DPS]],1))</f>
        <v>0.7</v>
      </c>
    </row>
    <row r="65" spans="2:16" x14ac:dyDescent="0.25">
      <c r="B65" s="22" t="s">
        <v>86</v>
      </c>
      <c r="C65" s="4" t="s">
        <v>133</v>
      </c>
      <c r="D65" s="4" t="s">
        <v>98</v>
      </c>
      <c r="E65" s="4" t="s">
        <v>222</v>
      </c>
      <c r="F65" s="5">
        <f>DATA_ENTITIES_CONTENT!G46</f>
        <v>10</v>
      </c>
      <c r="G65" s="5">
        <f>(DATA_ENTITIES_UNITY!D63 + DATA_ENTITIES_UNITY!E63) / 2</f>
        <v>200</v>
      </c>
      <c r="H65" s="6" t="s">
        <v>19</v>
      </c>
      <c r="I65" s="28"/>
      <c r="J65" s="28"/>
      <c r="K65" s="28"/>
      <c r="L65" s="28"/>
      <c r="M65" s="28"/>
      <c r="N65" s="28"/>
      <c r="O65" s="6" t="s">
        <v>19</v>
      </c>
      <c r="P65" s="44">
        <f>IF(Table1[[#This Row],[DPS]]="-",Table1[[#This Row],[HP GIVEN]],ROUND(Table1[[#This Row],[HP GIVEN]]/Table1[[#This Row],[DPS]],1))</f>
        <v>10</v>
      </c>
    </row>
    <row r="66" spans="2:16" x14ac:dyDescent="0.25">
      <c r="B66" s="22" t="s">
        <v>86</v>
      </c>
      <c r="C66" s="4" t="s">
        <v>220</v>
      </c>
      <c r="D66" s="4" t="s">
        <v>219</v>
      </c>
      <c r="E66" s="4" t="s">
        <v>221</v>
      </c>
      <c r="F66" s="5">
        <f>DATA_ENTITIES_CONTENT!G47</f>
        <v>6</v>
      </c>
      <c r="G66" s="5">
        <f>(DATA_ENTITIES_UNITY!D64 + DATA_ENTITIES_UNITY!E64) / 2</f>
        <v>140</v>
      </c>
      <c r="H66" s="6" t="s">
        <v>19</v>
      </c>
      <c r="I66" s="28"/>
      <c r="J66" s="28"/>
      <c r="K66" s="28"/>
      <c r="L66" s="28"/>
      <c r="M66" s="28"/>
      <c r="N66" s="28"/>
      <c r="O66" s="6" t="s">
        <v>19</v>
      </c>
      <c r="P66" s="44">
        <f>IF(Table1[[#This Row],[DPS]]="-",Table1[[#This Row],[HP GIVEN]],ROUND(Table1[[#This Row],[HP GIVEN]]/Table1[[#This Row],[DPS]],1))</f>
        <v>6</v>
      </c>
    </row>
    <row r="67" spans="2:16" x14ac:dyDescent="0.25">
      <c r="B67" s="22" t="s">
        <v>141</v>
      </c>
      <c r="C67" s="4" t="s">
        <v>155</v>
      </c>
      <c r="D67" s="4" t="s">
        <v>147</v>
      </c>
      <c r="E67" s="4" t="s">
        <v>230</v>
      </c>
      <c r="F67" s="5">
        <f>DATA_ENTITIES_CONTENT!G48</f>
        <v>5</v>
      </c>
      <c r="G67" s="5">
        <f>(DATA_ENTITIES_UNITY!D65 + DATA_ENTITIES_UNITY!E65) / 2</f>
        <v>170</v>
      </c>
      <c r="H67" s="5">
        <v>2</v>
      </c>
      <c r="I67" s="29">
        <v>1.5</v>
      </c>
      <c r="J67" s="29">
        <v>4</v>
      </c>
      <c r="K67" s="29">
        <v>6</v>
      </c>
      <c r="L67" s="29"/>
      <c r="M67" s="29"/>
      <c r="N67" s="29"/>
      <c r="O67" s="26">
        <f>ROUND((Table1[[#This Row],[DAMAGE]]*Table1[[#This Row],[DURATION]])/(((Table1[[#This Row],[RETREAT TIME MIN]]+Table1[[#This Row],[RETREAT TIME MAX]])/2)+Table1[[#This Row],[DURATION]]),1)</f>
        <v>0.5</v>
      </c>
      <c r="P67" s="44">
        <f>IF(Table1[[#This Row],[DPS]]="-",Table1[[#This Row],[HP GIVEN]],ROUND(Table1[[#This Row],[HP GIVEN]]/Table1[[#This Row],[DPS]],1))</f>
        <v>10</v>
      </c>
    </row>
    <row r="68" spans="2:16" x14ac:dyDescent="0.25">
      <c r="B68" s="22" t="s">
        <v>86</v>
      </c>
      <c r="C68" s="4" t="s">
        <v>235</v>
      </c>
      <c r="D68" s="4" t="s">
        <v>99</v>
      </c>
      <c r="E68" s="4" t="s">
        <v>223</v>
      </c>
      <c r="F68" s="5">
        <f>DATA_ENTITIES_CONTENT!G49</f>
        <v>15</v>
      </c>
      <c r="G68" s="5">
        <f>(DATA_ENTITIES_UNITY!D66 + DATA_ENTITIES_UNITY!E66) / 2</f>
        <v>220</v>
      </c>
      <c r="H68" s="5">
        <v>8</v>
      </c>
      <c r="I68" s="29"/>
      <c r="J68" s="29"/>
      <c r="K68" s="29"/>
      <c r="L68" s="29"/>
      <c r="M68" s="29"/>
      <c r="N68" s="29"/>
      <c r="O68" s="5">
        <f>ROUND((Table1[[#This Row],[DAMAGE]]*(6/(1+1)))/(6+3),1)</f>
        <v>2.7</v>
      </c>
      <c r="P68" s="44">
        <f>IF(Table1[[#This Row],[DPS]]="-",Table1[[#This Row],[HP GIVEN]],ROUND(Table1[[#This Row],[HP GIVEN]]/Table1[[#This Row],[DPS]],1))</f>
        <v>5.6</v>
      </c>
    </row>
    <row r="69" spans="2:16" x14ac:dyDescent="0.25">
      <c r="B69" s="22" t="s">
        <v>64</v>
      </c>
      <c r="C69" s="4" t="s">
        <v>35</v>
      </c>
      <c r="D69" s="4" t="s">
        <v>34</v>
      </c>
      <c r="E69" s="4" t="s">
        <v>167</v>
      </c>
      <c r="F69" s="5">
        <f>DATA_ENTITIES_CONTENT!G50</f>
        <v>2</v>
      </c>
      <c r="G69" s="5">
        <f>(DATA_ENTITIES_UNITY!D67 + DATA_ENTITIES_UNITY!E67) / 2</f>
        <v>120</v>
      </c>
      <c r="H69" s="6" t="s">
        <v>19</v>
      </c>
      <c r="I69" s="28"/>
      <c r="J69" s="28"/>
      <c r="K69" s="28"/>
      <c r="L69" s="28"/>
      <c r="M69" s="28"/>
      <c r="N69" s="28"/>
      <c r="O69" s="6" t="s">
        <v>19</v>
      </c>
      <c r="P69" s="44">
        <f>IF(Table1[[#This Row],[DPS]]="-",Table1[[#This Row],[HP GIVEN]],ROUND(Table1[[#This Row],[HP GIVEN]]/Table1[[#This Row],[DPS]],1))</f>
        <v>2</v>
      </c>
    </row>
    <row r="70" spans="2:16" x14ac:dyDescent="0.25">
      <c r="B70" s="22" t="s">
        <v>64</v>
      </c>
      <c r="C70" s="4" t="s">
        <v>31</v>
      </c>
      <c r="D70" s="4" t="s">
        <v>30</v>
      </c>
      <c r="E70" s="4" t="s">
        <v>168</v>
      </c>
      <c r="F70" s="5">
        <f>DATA_ENTITIES_CONTENT!G51</f>
        <v>15</v>
      </c>
      <c r="G70" s="5">
        <f>(DATA_ENTITIES_UNITY!D68 + DATA_ENTITIES_UNITY!E68) / 2</f>
        <v>260</v>
      </c>
      <c r="H70" s="6" t="s">
        <v>19</v>
      </c>
      <c r="I70" s="28"/>
      <c r="J70" s="28"/>
      <c r="K70" s="28"/>
      <c r="L70" s="28"/>
      <c r="M70" s="28"/>
      <c r="N70" s="28"/>
      <c r="O70" s="6" t="s">
        <v>19</v>
      </c>
      <c r="P70" s="44">
        <f>IF(Table1[[#This Row],[DPS]]="-",Table1[[#This Row],[HP GIVEN]],ROUND(Table1[[#This Row],[HP GIVEN]]/Table1[[#This Row],[DPS]],1))</f>
        <v>15</v>
      </c>
    </row>
    <row r="71" spans="2:16" x14ac:dyDescent="0.25">
      <c r="B71" s="22" t="s">
        <v>64</v>
      </c>
      <c r="C71" s="4" t="s">
        <v>37</v>
      </c>
      <c r="D71" s="4" t="s">
        <v>36</v>
      </c>
      <c r="E71" s="4" t="s">
        <v>168</v>
      </c>
      <c r="F71" s="5">
        <f>DATA_ENTITIES_CONTENT!G51</f>
        <v>15</v>
      </c>
      <c r="G71" s="5">
        <f>(DATA_ENTITIES_UNITY!D69 + DATA_ENTITIES_UNITY!E69) / 2</f>
        <v>260</v>
      </c>
      <c r="H71" s="6" t="s">
        <v>19</v>
      </c>
      <c r="I71" s="28"/>
      <c r="J71" s="28"/>
      <c r="K71" s="28"/>
      <c r="L71" s="28"/>
      <c r="M71" s="28"/>
      <c r="N71" s="28"/>
      <c r="O71" s="6" t="s">
        <v>19</v>
      </c>
      <c r="P71" s="44">
        <f>IF(Table1[[#This Row],[DPS]]="-",Table1[[#This Row],[HP GIVEN]],ROUND(Table1[[#This Row],[HP GIVEN]]/Table1[[#This Row],[DPS]],1))</f>
        <v>15</v>
      </c>
    </row>
    <row r="72" spans="2:16" x14ac:dyDescent="0.25">
      <c r="B72" s="22" t="s">
        <v>141</v>
      </c>
      <c r="C72" s="4" t="s">
        <v>156</v>
      </c>
      <c r="D72" s="4" t="s">
        <v>148</v>
      </c>
      <c r="E72" s="4" t="s">
        <v>231</v>
      </c>
      <c r="F72" s="5">
        <f>DATA_ENTITIES_CONTENT!G52</f>
        <v>30</v>
      </c>
      <c r="G72" s="5">
        <f>(DATA_ENTITIES_UNITY!D70 + DATA_ENTITIES_UNITY!E70) / 2</f>
        <v>350</v>
      </c>
      <c r="H72" s="5">
        <v>15</v>
      </c>
      <c r="I72" s="29">
        <v>1.5</v>
      </c>
      <c r="J72" s="29">
        <v>4</v>
      </c>
      <c r="K72" s="29">
        <v>6</v>
      </c>
      <c r="L72" s="29"/>
      <c r="M72" s="29"/>
      <c r="N72" s="29"/>
      <c r="O72" s="26">
        <f>ROUND((Table1[[#This Row],[DAMAGE]]*Table1[[#This Row],[DURATION]])/(((Table1[[#This Row],[RETREAT TIME MIN]]+Table1[[#This Row],[RETREAT TIME MAX]])/2)+Table1[[#This Row],[DURATION]]),1)</f>
        <v>3.5</v>
      </c>
      <c r="P72" s="44">
        <f>IF(Table1[[#This Row],[DPS]]="-",Table1[[#This Row],[HP GIVEN]],ROUND(Table1[[#This Row],[HP GIVEN]]/Table1[[#This Row],[DPS]],1))</f>
        <v>8.6</v>
      </c>
    </row>
    <row r="73" spans="2:16" x14ac:dyDescent="0.25">
      <c r="B73" s="22" t="s">
        <v>64</v>
      </c>
      <c r="C73" s="4" t="s">
        <v>39</v>
      </c>
      <c r="D73" s="4" t="s">
        <v>38</v>
      </c>
      <c r="E73" s="4" t="s">
        <v>169</v>
      </c>
      <c r="F73" s="5">
        <f>DATA_ENTITIES_CONTENT!G53</f>
        <v>7</v>
      </c>
      <c r="G73" s="5">
        <f>(DATA_ENTITIES_UNITY!D71 + DATA_ENTITIES_UNITY!E71) / 2</f>
        <v>200</v>
      </c>
      <c r="H73" s="6" t="s">
        <v>19</v>
      </c>
      <c r="I73" s="28"/>
      <c r="J73" s="28"/>
      <c r="K73" s="28"/>
      <c r="L73" s="28"/>
      <c r="M73" s="28"/>
      <c r="N73" s="28"/>
      <c r="O73" s="6" t="s">
        <v>19</v>
      </c>
      <c r="P73" s="44">
        <f>IF(Table1[[#This Row],[DPS]]="-",Table1[[#This Row],[HP GIVEN]],ROUND(Table1[[#This Row],[HP GIVEN]]/Table1[[#This Row],[DPS]],1))</f>
        <v>7</v>
      </c>
    </row>
    <row r="74" spans="2:16" x14ac:dyDescent="0.25">
      <c r="B74" s="22" t="s">
        <v>64</v>
      </c>
      <c r="C74" s="4" t="s">
        <v>420</v>
      </c>
      <c r="D74" s="4" t="s">
        <v>434</v>
      </c>
      <c r="E74" s="4" t="s">
        <v>169</v>
      </c>
      <c r="F74" s="102">
        <f>DATA_ENTITIES_CONTENT!G53</f>
        <v>7</v>
      </c>
      <c r="G74" s="5">
        <f>(DATA_ENTITIES_UNITY!D72 + DATA_ENTITIES_UNITY!E72) / 2</f>
        <v>200</v>
      </c>
      <c r="H74" s="103"/>
      <c r="I74" s="104"/>
      <c r="J74" s="105"/>
      <c r="K74" s="105"/>
      <c r="L74" s="105"/>
      <c r="M74" s="105"/>
      <c r="N74" s="106"/>
      <c r="O74" s="107" t="e">
        <f>ROUND((Table1[[#This Row],[DAMAGE]]*Table1[[#This Row],[DURATION]])/(((Table1[[#This Row],[RETREAT TIME MIN]]+Table1[[#This Row],[RETREAT TIME MAX]])/2)+Table1[[#This Row],[DURATION]]),1)</f>
        <v>#DIV/0!</v>
      </c>
      <c r="P74" s="108" t="e">
        <f>IF(Table1[[#This Row],[DPS]]="-",Table1[[#This Row],[HP GIVEN]],ROUND(Table1[[#This Row],[HP GIVEN]]/Table1[[#This Row],[DPS]],1))</f>
        <v>#DIV/0!</v>
      </c>
    </row>
    <row r="75" spans="2:16" x14ac:dyDescent="0.25">
      <c r="B75" s="22" t="s">
        <v>64</v>
      </c>
      <c r="C75" s="4" t="s">
        <v>33</v>
      </c>
      <c r="D75" s="4" t="s">
        <v>32</v>
      </c>
      <c r="E75" s="4" t="s">
        <v>170</v>
      </c>
      <c r="F75" s="5">
        <f>DATA_ENTITIES_CONTENT!G54</f>
        <v>30</v>
      </c>
      <c r="G75" s="5">
        <f>(DATA_ENTITIES_UNITY!D73 + DATA_ENTITIES_UNITY!E73) / 2</f>
        <v>300</v>
      </c>
      <c r="H75" s="6" t="s">
        <v>19</v>
      </c>
      <c r="I75" s="28"/>
      <c r="J75" s="28"/>
      <c r="K75" s="28"/>
      <c r="L75" s="28"/>
      <c r="M75" s="28"/>
      <c r="N75" s="28"/>
      <c r="O75" s="6" t="s">
        <v>19</v>
      </c>
      <c r="P75" s="44">
        <f>IF(Table1[[#This Row],[DPS]]="-",Table1[[#This Row],[HP GIVEN]],ROUND(Table1[[#This Row],[HP GIVEN]]/Table1[[#This Row],[DPS]],1))</f>
        <v>30</v>
      </c>
    </row>
    <row r="76" spans="2:16" x14ac:dyDescent="0.25">
      <c r="B76" s="22" t="s">
        <v>64</v>
      </c>
      <c r="C76" s="4" t="s">
        <v>47</v>
      </c>
      <c r="D76" s="4" t="s">
        <v>44</v>
      </c>
      <c r="E76" s="4" t="s">
        <v>171</v>
      </c>
      <c r="F76" s="5">
        <f>DATA_ENTITIES_CONTENT!G55</f>
        <v>50</v>
      </c>
      <c r="G76" s="5">
        <f>(DATA_ENTITIES_UNITY!D74 + DATA_ENTITIES_UNITY!E74) / 2</f>
        <v>310</v>
      </c>
      <c r="H76" s="5">
        <v>40</v>
      </c>
      <c r="I76" s="29"/>
      <c r="J76" s="29"/>
      <c r="K76" s="29"/>
      <c r="L76" s="29">
        <v>3</v>
      </c>
      <c r="M76" s="29">
        <v>0</v>
      </c>
      <c r="N76" s="29">
        <v>4</v>
      </c>
      <c r="O76" s="26">
        <f>(Table1[[#This Row],[DAMAGE]]*Table1[[#This Row],[CONSEC. ATK]]) /( (Table1[[#This Row],[ATK DELAY]]*(Table1[[#This Row],[CONSEC. ATK]]-1))+Table1[[#This Row],[RETREAT TIME]])</f>
        <v>30</v>
      </c>
      <c r="P76" s="44">
        <f>IF(Table1[[#This Row],[DPS]]="-",Table1[[#This Row],[HP GIVEN]],ROUND(Table1[[#This Row],[HP GIVEN]]/Table1[[#This Row],[DPS]],1))</f>
        <v>1.7</v>
      </c>
    </row>
    <row r="77" spans="2:16" x14ac:dyDescent="0.25">
      <c r="B77" s="22" t="s">
        <v>64</v>
      </c>
      <c r="C77" s="4" t="s">
        <v>49</v>
      </c>
      <c r="D77" s="4" t="s">
        <v>46</v>
      </c>
      <c r="E77" s="4" t="s">
        <v>171</v>
      </c>
      <c r="F77" s="5">
        <f>DATA_ENTITIES_CONTENT!G55</f>
        <v>50</v>
      </c>
      <c r="G77" s="5">
        <f>(DATA_ENTITIES_UNITY!D75 + DATA_ENTITIES_UNITY!E75) / 2</f>
        <v>310</v>
      </c>
      <c r="H77" s="5">
        <v>40</v>
      </c>
      <c r="I77" s="29"/>
      <c r="J77" s="29"/>
      <c r="K77" s="29"/>
      <c r="L77" s="29">
        <v>3</v>
      </c>
      <c r="M77" s="29">
        <v>0</v>
      </c>
      <c r="N77" s="29">
        <v>4</v>
      </c>
      <c r="O77" s="26">
        <f>(Table1[[#This Row],[DAMAGE]]*Table1[[#This Row],[CONSEC. ATK]]) /( (Table1[[#This Row],[ATK DELAY]]*(Table1[[#This Row],[CONSEC. ATK]]-1))+Table1[[#This Row],[RETREAT TIME]])</f>
        <v>30</v>
      </c>
      <c r="P77" s="44">
        <f>IF(Table1[[#This Row],[DPS]]="-",Table1[[#This Row],[HP GIVEN]],ROUND(Table1[[#This Row],[HP GIVEN]]/Table1[[#This Row],[DPS]],1))</f>
        <v>1.7</v>
      </c>
    </row>
    <row r="78" spans="2:16" x14ac:dyDescent="0.25">
      <c r="B78" s="22" t="s">
        <v>64</v>
      </c>
      <c r="C78" s="4" t="s">
        <v>48</v>
      </c>
      <c r="D78" s="4" t="s">
        <v>45</v>
      </c>
      <c r="E78" s="4" t="s">
        <v>171</v>
      </c>
      <c r="F78" s="5">
        <f>DATA_ENTITIES_CONTENT!G55</f>
        <v>50</v>
      </c>
      <c r="G78" s="5">
        <f>(DATA_ENTITIES_UNITY!D76 + DATA_ENTITIES_UNITY!E76) / 2</f>
        <v>310</v>
      </c>
      <c r="H78" s="5">
        <v>40</v>
      </c>
      <c r="I78" s="29"/>
      <c r="J78" s="29"/>
      <c r="K78" s="29"/>
      <c r="L78" s="29">
        <v>3</v>
      </c>
      <c r="M78" s="29">
        <v>0</v>
      </c>
      <c r="N78" s="29">
        <v>4</v>
      </c>
      <c r="O78" s="26">
        <f>(Table1[[#This Row],[DAMAGE]]*Table1[[#This Row],[CONSEC. ATK]]) /( (Table1[[#This Row],[ATK DELAY]]*(Table1[[#This Row],[CONSEC. ATK]]-1))+Table1[[#This Row],[RETREAT TIME]])</f>
        <v>30</v>
      </c>
      <c r="P78" s="44">
        <f>IF(Table1[[#This Row],[DPS]]="-",Table1[[#This Row],[HP GIVEN]],ROUND(Table1[[#This Row],[HP GIVEN]]/Table1[[#This Row],[DPS]],1))</f>
        <v>1.7</v>
      </c>
    </row>
    <row r="79" spans="2:16" x14ac:dyDescent="0.25">
      <c r="B79" s="22" t="s">
        <v>70</v>
      </c>
      <c r="C79" s="4" t="s">
        <v>79</v>
      </c>
      <c r="D79" s="4" t="s">
        <v>73</v>
      </c>
      <c r="E79" s="4" t="s">
        <v>184</v>
      </c>
      <c r="F79" s="5">
        <f>DATA_ENTITIES_CONTENT!G56</f>
        <v>10</v>
      </c>
      <c r="G79" s="5">
        <f>(DATA_ENTITIES_UNITY!D77 + DATA_ENTITIES_UNITY!E77) / 2</f>
        <v>180</v>
      </c>
      <c r="H79" s="5">
        <v>5</v>
      </c>
      <c r="I79" s="29"/>
      <c r="J79" s="29"/>
      <c r="K79" s="29"/>
      <c r="L79" s="29">
        <v>1</v>
      </c>
      <c r="M79" s="29">
        <v>3</v>
      </c>
      <c r="N79" s="29">
        <v>7</v>
      </c>
      <c r="O79" s="26">
        <f>ROUND(((Table1[[#This Row],[DAMAGE]]*2)*Table1[[#This Row],[CONSEC. ATK]])/(Table1[[#This Row],[CONSEC. ATK]]+Table1[[#This Row],[ATK DELAY]]+Table1[[#This Row],[RETREAT TIME]]),1)</f>
        <v>0.9</v>
      </c>
      <c r="P79" s="44">
        <f>IF(Table1[[#This Row],[DPS]]="-",Table1[[#This Row],[HP GIVEN]],ROUND(Table1[[#This Row],[HP GIVEN]]/Table1[[#This Row],[DPS]],1))</f>
        <v>11.1</v>
      </c>
    </row>
    <row r="80" spans="2:16" x14ac:dyDescent="0.25">
      <c r="B80" s="22" t="s">
        <v>64</v>
      </c>
      <c r="C80" s="4" t="s">
        <v>40</v>
      </c>
      <c r="D80" s="4" t="s">
        <v>15</v>
      </c>
      <c r="E80" s="4" t="s">
        <v>172</v>
      </c>
      <c r="F80" s="5">
        <f>DATA_ENTITIES_CONTENT!G57</f>
        <v>20</v>
      </c>
      <c r="G80" s="5">
        <f>(DATA_ENTITIES_UNITY!D78 + DATA_ENTITIES_UNITY!E78) / 2</f>
        <v>170</v>
      </c>
      <c r="H80" s="5">
        <v>20</v>
      </c>
      <c r="I80" s="29"/>
      <c r="J80" s="29"/>
      <c r="K80" s="29"/>
      <c r="L80" s="29">
        <v>1</v>
      </c>
      <c r="M80" s="29">
        <v>0</v>
      </c>
      <c r="N80" s="29">
        <v>2</v>
      </c>
      <c r="O80" s="5">
        <f>(Table1[[#This Row],[DAMAGE]]*Table1[[#This Row],[CONSEC. ATK]]) /( (Table1[[#This Row],[ATK DELAY]]*(Table1[[#This Row],[CONSEC. ATK]]-1))+Table1[[#This Row],[RETREAT TIME]])</f>
        <v>10</v>
      </c>
      <c r="P80" s="44">
        <f>IF(Table1[[#This Row],[DPS]]="-",Table1[[#This Row],[HP GIVEN]],ROUND(Table1[[#This Row],[HP GIVEN]]/Table1[[#This Row],[DPS]],1))</f>
        <v>2</v>
      </c>
    </row>
    <row r="81" spans="2:16" x14ac:dyDescent="0.25">
      <c r="B81" s="22" t="s">
        <v>64</v>
      </c>
      <c r="C81" s="4" t="s">
        <v>41</v>
      </c>
      <c r="D81" s="4" t="s">
        <v>16</v>
      </c>
      <c r="E81" s="4" t="s">
        <v>173</v>
      </c>
      <c r="F81" s="5">
        <f>DATA_ENTITIES_CONTENT!G58</f>
        <v>20</v>
      </c>
      <c r="G81" s="5">
        <f>(DATA_ENTITIES_UNITY!D79 + DATA_ENTITIES_UNITY!E79) / 2</f>
        <v>170</v>
      </c>
      <c r="H81" s="5">
        <v>25</v>
      </c>
      <c r="I81" s="29"/>
      <c r="J81" s="29"/>
      <c r="K81" s="29"/>
      <c r="L81" s="29">
        <v>200</v>
      </c>
      <c r="M81" s="29">
        <v>1.5</v>
      </c>
      <c r="N81" s="29">
        <v>5</v>
      </c>
      <c r="O81" s="26">
        <f>ROUND((Table1[[#This Row],[DAMAGE]]*Table1[[#This Row],[CONSEC. ATK]]) /( (Table1[[#This Row],[ATK DELAY]]*(Table1[[#This Row],[CONSEC. ATK]]-1))+Table1[[#This Row],[RETREAT TIME]]),1)</f>
        <v>16.5</v>
      </c>
      <c r="P81" s="44">
        <f>IF(Table1[[#This Row],[DPS]]="-",Table1[[#This Row],[HP GIVEN]],ROUND(Table1[[#This Row],[HP GIVEN]]/Table1[[#This Row],[DPS]],1))</f>
        <v>1.2</v>
      </c>
    </row>
    <row r="82" spans="2:16" x14ac:dyDescent="0.25">
      <c r="B82" s="22" t="s">
        <v>64</v>
      </c>
      <c r="C82" s="4" t="s">
        <v>42</v>
      </c>
      <c r="D82" s="4" t="s">
        <v>17</v>
      </c>
      <c r="E82" s="4" t="s">
        <v>174</v>
      </c>
      <c r="F82" s="5">
        <f>DATA_ENTITIES_CONTENT!G59</f>
        <v>4</v>
      </c>
      <c r="G82" s="5">
        <f>(DATA_ENTITIES_UNITY!D80 + DATA_ENTITIES_UNITY!E80) / 2</f>
        <v>150</v>
      </c>
      <c r="H82" s="6" t="s">
        <v>19</v>
      </c>
      <c r="I82" s="28"/>
      <c r="J82" s="28"/>
      <c r="K82" s="28"/>
      <c r="L82" s="28"/>
      <c r="M82" s="28"/>
      <c r="N82" s="28"/>
      <c r="O82" s="6" t="s">
        <v>19</v>
      </c>
      <c r="P82" s="44">
        <f>IF(Table1[[#This Row],[DPS]]="-",Table1[[#This Row],[HP GIVEN]],ROUND(Table1[[#This Row],[HP GIVEN]]/Table1[[#This Row],[DPS]],1))</f>
        <v>4</v>
      </c>
    </row>
    <row r="83" spans="2:16" x14ac:dyDescent="0.25">
      <c r="B83" s="22" t="s">
        <v>64</v>
      </c>
      <c r="C83" s="4" t="s">
        <v>43</v>
      </c>
      <c r="D83" s="4" t="s">
        <v>18</v>
      </c>
      <c r="E83" s="4" t="s">
        <v>174</v>
      </c>
      <c r="F83" s="5">
        <f>DATA_ENTITIES_CONTENT!G59</f>
        <v>4</v>
      </c>
      <c r="G83" s="5">
        <f>(DATA_ENTITIES_UNITY!D81 + DATA_ENTITIES_UNITY!E81) / 2</f>
        <v>150</v>
      </c>
      <c r="H83" s="6" t="s">
        <v>19</v>
      </c>
      <c r="I83" s="28"/>
      <c r="J83" s="28"/>
      <c r="K83" s="28"/>
      <c r="L83" s="28"/>
      <c r="M83" s="28"/>
      <c r="N83" s="28"/>
      <c r="O83" s="6" t="s">
        <v>19</v>
      </c>
      <c r="P83" s="44">
        <f>IF(Table1[[#This Row],[DPS]]="-",Table1[[#This Row],[HP GIVEN]],ROUND(Table1[[#This Row],[HP GIVEN]]/Table1[[#This Row],[DPS]],1))</f>
        <v>4</v>
      </c>
    </row>
    <row r="84" spans="2:16" x14ac:dyDescent="0.25">
      <c r="B84" s="22" t="s">
        <v>86</v>
      </c>
      <c r="C84" s="4" t="s">
        <v>422</v>
      </c>
      <c r="D84" s="4" t="s">
        <v>435</v>
      </c>
      <c r="E84" s="4" t="s">
        <v>224</v>
      </c>
      <c r="F84" s="102">
        <f>DATA_ENTITIES_CONTENT!G60</f>
        <v>3</v>
      </c>
      <c r="G84" s="5">
        <f>(DATA_ENTITIES_UNITY!D82 + DATA_ENTITIES_UNITY!E82) / 2</f>
        <v>180</v>
      </c>
      <c r="H84" s="103"/>
      <c r="I84" s="104"/>
      <c r="J84" s="105"/>
      <c r="K84" s="105"/>
      <c r="L84" s="105"/>
      <c r="M84" s="105"/>
      <c r="N84" s="106"/>
      <c r="O84" s="107" t="e">
        <f>ROUND((Table1[[#This Row],[DAMAGE]]*Table1[[#This Row],[DURATION]])/(((Table1[[#This Row],[RETREAT TIME MIN]]+Table1[[#This Row],[RETREAT TIME MAX]])/2)+Table1[[#This Row],[DURATION]]),1)</f>
        <v>#DIV/0!</v>
      </c>
      <c r="P84" s="108" t="e">
        <f>IF(Table1[[#This Row],[DPS]]="-",Table1[[#This Row],[HP GIVEN]],ROUND(Table1[[#This Row],[HP GIVEN]]/Table1[[#This Row],[DPS]],1))</f>
        <v>#DIV/0!</v>
      </c>
    </row>
    <row r="85" spans="2:16" x14ac:dyDescent="0.25">
      <c r="B85" s="22" t="s">
        <v>86</v>
      </c>
      <c r="C85" s="4" t="s">
        <v>197</v>
      </c>
      <c r="D85" s="4" t="s">
        <v>196</v>
      </c>
      <c r="E85" s="4" t="s">
        <v>224</v>
      </c>
      <c r="F85" s="5">
        <f>DATA_ENTITIES_CONTENT!G60</f>
        <v>3</v>
      </c>
      <c r="G85" s="5">
        <f>(DATA_ENTITIES_UNITY!D83 + DATA_ENTITIES_UNITY!E83) / 2</f>
        <v>180</v>
      </c>
      <c r="H85" s="6" t="s">
        <v>19</v>
      </c>
      <c r="I85" s="28"/>
      <c r="J85" s="28"/>
      <c r="K85" s="28"/>
      <c r="L85" s="28"/>
      <c r="M85" s="28"/>
      <c r="N85" s="28"/>
      <c r="O85" s="6" t="s">
        <v>19</v>
      </c>
      <c r="P85" s="44">
        <f>IF(Table1[[#This Row],[DPS]]="-",Table1[[#This Row],[HP GIVEN]],ROUND(Table1[[#This Row],[HP GIVEN]]/Table1[[#This Row],[DPS]],1))</f>
        <v>3</v>
      </c>
    </row>
    <row r="86" spans="2:16" x14ac:dyDescent="0.25">
      <c r="B86" s="22" t="s">
        <v>63</v>
      </c>
      <c r="C86" s="4" t="s">
        <v>61</v>
      </c>
      <c r="D86" s="4" t="s">
        <v>59</v>
      </c>
      <c r="E86" s="4" t="s">
        <v>178</v>
      </c>
      <c r="F86" s="5">
        <f>DATA_ENTITIES_CONTENT!G61</f>
        <v>80</v>
      </c>
      <c r="G86" s="5">
        <f>(DATA_ENTITIES_UNITY!D84 + DATA_ENTITIES_UNITY!E84) / 2</f>
        <v>420</v>
      </c>
      <c r="H86" s="5">
        <v>60</v>
      </c>
      <c r="I86" s="29"/>
      <c r="J86" s="29"/>
      <c r="K86" s="29"/>
      <c r="L86" s="29">
        <v>3</v>
      </c>
      <c r="M86" s="29">
        <v>0</v>
      </c>
      <c r="N86" s="29">
        <v>5</v>
      </c>
      <c r="O86" s="26">
        <f>(Table1[[#This Row],[DAMAGE]]*Table1[[#This Row],[CONSEC. ATK]]) /( (Table1[[#This Row],[ATK DELAY]]*(Table1[[#This Row],[CONSEC. ATK]]-1))+Table1[[#This Row],[RETREAT TIME]])</f>
        <v>36</v>
      </c>
      <c r="P86" s="44">
        <f>IF(Table1[[#This Row],[DPS]]="-",Table1[[#This Row],[HP GIVEN]],ROUND(Table1[[#This Row],[HP GIVEN]]/Table1[[#This Row],[DPS]],1))</f>
        <v>2.2000000000000002</v>
      </c>
    </row>
    <row r="87" spans="2:16" x14ac:dyDescent="0.25">
      <c r="B87" s="22" t="s">
        <v>141</v>
      </c>
      <c r="C87" s="4" t="s">
        <v>157</v>
      </c>
      <c r="D87" s="4" t="s">
        <v>149</v>
      </c>
      <c r="E87" s="4" t="s">
        <v>227</v>
      </c>
      <c r="F87" s="5">
        <f>DATA_ENTITIES_CONTENT!G28</f>
        <v>2</v>
      </c>
      <c r="G87" s="5">
        <f>(DATA_ENTITIES_UNITY!D85 + DATA_ENTITIES_UNITY!E85) / 2</f>
        <v>140</v>
      </c>
      <c r="H87" s="6" t="s">
        <v>19</v>
      </c>
      <c r="I87" s="28"/>
      <c r="J87" s="28"/>
      <c r="K87" s="28"/>
      <c r="L87" s="28"/>
      <c r="M87" s="28"/>
      <c r="N87" s="28"/>
      <c r="O87" s="6" t="s">
        <v>19</v>
      </c>
      <c r="P87" s="44">
        <f>IF(Table1[[#This Row],[DPS]]="-",Table1[[#This Row],[HP GIVEN]],ROUND(Table1[[#This Row],[HP GIVEN]]/Table1[[#This Row],[DPS]],1))</f>
        <v>2</v>
      </c>
    </row>
    <row r="88" spans="2:16" x14ac:dyDescent="0.25">
      <c r="B88" s="22" t="s">
        <v>64</v>
      </c>
      <c r="C88" s="4" t="s">
        <v>54</v>
      </c>
      <c r="D88" s="4" t="s">
        <v>50</v>
      </c>
      <c r="E88" s="4" t="s">
        <v>175</v>
      </c>
      <c r="F88" s="5">
        <f>DATA_ENTITIES_CONTENT!G62</f>
        <v>15</v>
      </c>
      <c r="G88" s="5">
        <f>(DATA_ENTITIES_UNITY!D86 + DATA_ENTITIES_UNITY!E86) / 2</f>
        <v>220</v>
      </c>
      <c r="H88" s="6" t="s">
        <v>19</v>
      </c>
      <c r="I88" s="28"/>
      <c r="J88" s="28"/>
      <c r="K88" s="28"/>
      <c r="L88" s="28"/>
      <c r="M88" s="28"/>
      <c r="N88" s="28"/>
      <c r="O88" s="6" t="s">
        <v>19</v>
      </c>
      <c r="P88" s="44">
        <f>IF(Table1[[#This Row],[DPS]]="-",Table1[[#This Row],[HP GIVEN]],ROUND(Table1[[#This Row],[HP GIVEN]]/Table1[[#This Row],[DPS]],1))</f>
        <v>15</v>
      </c>
    </row>
    <row r="89" spans="2:16" x14ac:dyDescent="0.25">
      <c r="B89" s="22" t="s">
        <v>64</v>
      </c>
      <c r="C89" s="4" t="s">
        <v>56</v>
      </c>
      <c r="D89" s="4" t="s">
        <v>52</v>
      </c>
      <c r="E89" s="4" t="s">
        <v>175</v>
      </c>
      <c r="F89" s="5">
        <f>DATA_ENTITIES_CONTENT!G62</f>
        <v>15</v>
      </c>
      <c r="G89" s="5">
        <f>(DATA_ENTITIES_UNITY!D87 + DATA_ENTITIES_UNITY!E87) / 2</f>
        <v>220</v>
      </c>
      <c r="H89" s="6" t="s">
        <v>19</v>
      </c>
      <c r="I89" s="28"/>
      <c r="J89" s="28"/>
      <c r="K89" s="28"/>
      <c r="L89" s="28"/>
      <c r="M89" s="28"/>
      <c r="N89" s="28"/>
      <c r="O89" s="6" t="s">
        <v>19</v>
      </c>
      <c r="P89" s="44">
        <f>IF(Table1[[#This Row],[DPS]]="-",Table1[[#This Row],[HP GIVEN]],ROUND(Table1[[#This Row],[HP GIVEN]]/Table1[[#This Row],[DPS]],1))</f>
        <v>15</v>
      </c>
    </row>
    <row r="90" spans="2:16" x14ac:dyDescent="0.25">
      <c r="B90" s="22" t="s">
        <v>64</v>
      </c>
      <c r="C90" s="4" t="s">
        <v>55</v>
      </c>
      <c r="D90" s="4" t="s">
        <v>51</v>
      </c>
      <c r="E90" s="4" t="s">
        <v>176</v>
      </c>
      <c r="F90" s="5">
        <f>DATA_ENTITIES_CONTENT!G63</f>
        <v>15</v>
      </c>
      <c r="G90" s="5">
        <f>(DATA_ENTITIES_UNITY!D88 + DATA_ENTITIES_UNITY!E88) / 2</f>
        <v>220</v>
      </c>
      <c r="H90" s="6" t="s">
        <v>19</v>
      </c>
      <c r="I90" s="28"/>
      <c r="J90" s="28"/>
      <c r="K90" s="28"/>
      <c r="L90" s="28"/>
      <c r="M90" s="28"/>
      <c r="N90" s="28"/>
      <c r="O90" s="6" t="s">
        <v>19</v>
      </c>
      <c r="P90" s="44">
        <f>IF(Table1[[#This Row],[DPS]]="-",Table1[[#This Row],[HP GIVEN]],ROUND(Table1[[#This Row],[HP GIVEN]]/Table1[[#This Row],[DPS]],1))</f>
        <v>15</v>
      </c>
    </row>
    <row r="91" spans="2:16" x14ac:dyDescent="0.25">
      <c r="B91" s="22" t="s">
        <v>64</v>
      </c>
      <c r="C91" s="4" t="s">
        <v>57</v>
      </c>
      <c r="D91" s="4" t="s">
        <v>53</v>
      </c>
      <c r="E91" s="4" t="s">
        <v>176</v>
      </c>
      <c r="F91" s="5">
        <f>DATA_ENTITIES_CONTENT!G63</f>
        <v>15</v>
      </c>
      <c r="G91" s="5">
        <f>(DATA_ENTITIES_UNITY!D89 + DATA_ENTITIES_UNITY!E89) / 2</f>
        <v>220</v>
      </c>
      <c r="H91" s="6" t="s">
        <v>19</v>
      </c>
      <c r="I91" s="28"/>
      <c r="J91" s="28"/>
      <c r="K91" s="28"/>
      <c r="L91" s="28"/>
      <c r="M91" s="28"/>
      <c r="N91" s="28"/>
      <c r="O91" s="6" t="s">
        <v>19</v>
      </c>
      <c r="P91" s="44">
        <f>IF(Table1[[#This Row],[DPS]]="-",Table1[[#This Row],[HP GIVEN]],ROUND(Table1[[#This Row],[HP GIVEN]]/Table1[[#This Row],[DPS]],1))</f>
        <v>15</v>
      </c>
    </row>
    <row r="92" spans="2:16" x14ac:dyDescent="0.25">
      <c r="B92" s="22" t="s">
        <v>86</v>
      </c>
      <c r="C92" s="4" t="s">
        <v>134</v>
      </c>
      <c r="D92" s="4" t="s">
        <v>100</v>
      </c>
      <c r="E92" s="4" t="s">
        <v>225</v>
      </c>
      <c r="F92" s="5">
        <f>DATA_ENTITIES_CONTENT!G64</f>
        <v>20</v>
      </c>
      <c r="G92" s="5">
        <f>(DATA_ENTITIES_UNITY!D90 + DATA_ENTITIES_UNITY!E90) / 2</f>
        <v>300</v>
      </c>
      <c r="H92" s="5">
        <v>40</v>
      </c>
      <c r="I92" s="29"/>
      <c r="J92" s="29"/>
      <c r="K92" s="29"/>
      <c r="L92" s="29">
        <v>2</v>
      </c>
      <c r="M92" s="29">
        <v>0</v>
      </c>
      <c r="N92" s="29">
        <v>0</v>
      </c>
      <c r="O92" s="26">
        <f>Table1[[#This Row],[DAMAGE]]</f>
        <v>40</v>
      </c>
      <c r="P92" s="44">
        <f>IF(Table1[[#This Row],[DPS]]="-",Table1[[#This Row],[HP GIVEN]],ROUND(Table1[[#This Row],[HP GIVEN]]/Table1[[#This Row],[DPS]],1))</f>
        <v>0.5</v>
      </c>
    </row>
    <row r="93" spans="2:16" x14ac:dyDescent="0.25">
      <c r="B93" s="22" t="s">
        <v>70</v>
      </c>
      <c r="C93" s="4" t="s">
        <v>80</v>
      </c>
      <c r="D93" s="4" t="s">
        <v>74</v>
      </c>
      <c r="E93" s="4" t="s">
        <v>185</v>
      </c>
      <c r="F93" s="5">
        <f>DATA_ENTITIES_CONTENT!G65</f>
        <v>8</v>
      </c>
      <c r="G93" s="5">
        <f>(DATA_ENTITIES_UNITY!D91 + DATA_ENTITIES_UNITY!E91) / 2</f>
        <v>200</v>
      </c>
      <c r="H93" s="6" t="s">
        <v>19</v>
      </c>
      <c r="I93" s="28"/>
      <c r="J93" s="28"/>
      <c r="K93" s="28"/>
      <c r="L93" s="28"/>
      <c r="M93" s="28"/>
      <c r="N93" s="28"/>
      <c r="O93" s="6" t="s">
        <v>19</v>
      </c>
      <c r="P93" s="44">
        <f>IF(Table1[[#This Row],[DPS]]="-",Table1[[#This Row],[HP GIVEN]],ROUND(Table1[[#This Row],[HP GIVEN]]/Table1[[#This Row],[DPS]],1))</f>
        <v>8</v>
      </c>
    </row>
    <row r="94" spans="2:16" x14ac:dyDescent="0.25">
      <c r="B94" s="22" t="s">
        <v>70</v>
      </c>
      <c r="C94" s="4" t="s">
        <v>81</v>
      </c>
      <c r="D94" s="4" t="s">
        <v>75</v>
      </c>
      <c r="E94" s="4" t="s">
        <v>185</v>
      </c>
      <c r="F94" s="5">
        <f>DATA_ENTITIES_CONTENT!G65</f>
        <v>8</v>
      </c>
      <c r="G94" s="5">
        <f>(DATA_ENTITIES_UNITY!D92 + DATA_ENTITIES_UNITY!E92) / 2</f>
        <v>200</v>
      </c>
      <c r="H94" s="6" t="s">
        <v>19</v>
      </c>
      <c r="I94" s="28"/>
      <c r="J94" s="28"/>
      <c r="K94" s="28"/>
      <c r="L94" s="28"/>
      <c r="M94" s="28"/>
      <c r="N94" s="28"/>
      <c r="O94" s="6" t="s">
        <v>19</v>
      </c>
      <c r="P94" s="44">
        <f>IF(Table1[[#This Row],[DPS]]="-",Table1[[#This Row],[HP GIVEN]],ROUND(Table1[[#This Row],[HP GIVEN]]/Table1[[#This Row],[DPS]],1))</f>
        <v>8</v>
      </c>
    </row>
    <row r="95" spans="2:16" x14ac:dyDescent="0.25">
      <c r="B95" s="22" t="s">
        <v>70</v>
      </c>
      <c r="C95" s="4" t="s">
        <v>82</v>
      </c>
      <c r="D95" s="4" t="s">
        <v>76</v>
      </c>
      <c r="E95" s="4" t="s">
        <v>185</v>
      </c>
      <c r="F95" s="5">
        <f>DATA_ENTITIES_CONTENT!G65</f>
        <v>8</v>
      </c>
      <c r="G95" s="5">
        <f>(DATA_ENTITIES_UNITY!D93 + DATA_ENTITIES_UNITY!E93) / 2</f>
        <v>200</v>
      </c>
      <c r="H95" s="6" t="s">
        <v>19</v>
      </c>
      <c r="I95" s="28"/>
      <c r="J95" s="28"/>
      <c r="K95" s="28"/>
      <c r="L95" s="28"/>
      <c r="M95" s="28"/>
      <c r="N95" s="28"/>
      <c r="O95" s="6" t="s">
        <v>19</v>
      </c>
      <c r="P95" s="44">
        <f>IF(Table1[[#This Row],[DPS]]="-",Table1[[#This Row],[HP GIVEN]],ROUND(Table1[[#This Row],[HP GIVEN]]/Table1[[#This Row],[DPS]],1))</f>
        <v>8</v>
      </c>
    </row>
    <row r="96" spans="2:16" x14ac:dyDescent="0.25">
      <c r="B96" s="22" t="s">
        <v>86</v>
      </c>
      <c r="C96" s="2"/>
      <c r="D96" s="2" t="s">
        <v>89</v>
      </c>
      <c r="E96" s="2"/>
      <c r="F96" s="2"/>
      <c r="G96" s="2"/>
      <c r="H96" s="5"/>
      <c r="I96" s="29"/>
      <c r="J96" s="29"/>
      <c r="K96" s="29"/>
      <c r="L96" s="29"/>
      <c r="M96" s="29"/>
      <c r="N96" s="29"/>
      <c r="O96" s="30" t="s">
        <v>19</v>
      </c>
      <c r="P96" s="44">
        <f>IF(Table1[[#This Row],[DPS]]="-",Table1[[#This Row],[HP GIVEN]],ROUND(Table1[[#This Row],[HP GIVEN]]/Table1[[#This Row],[DPS]],1))</f>
        <v>0</v>
      </c>
    </row>
    <row r="97" spans="2:16" x14ac:dyDescent="0.25">
      <c r="B97" s="22" t="s">
        <v>86</v>
      </c>
      <c r="C97" s="2"/>
      <c r="D97" s="2" t="s">
        <v>92</v>
      </c>
      <c r="E97" s="2" t="s">
        <v>165</v>
      </c>
      <c r="F97" s="2"/>
      <c r="G97" s="2"/>
      <c r="H97" s="6" t="s">
        <v>19</v>
      </c>
      <c r="I97" s="28"/>
      <c r="J97" s="28"/>
      <c r="K97" s="28"/>
      <c r="L97" s="28"/>
      <c r="M97" s="28"/>
      <c r="N97" s="28"/>
      <c r="O97" s="30" t="s">
        <v>19</v>
      </c>
      <c r="P97" s="44">
        <f>IF(Table1[[#This Row],[DPS]]="-",Table1[[#This Row],[HP GIVEN]],ROUND(Table1[[#This Row],[HP GIVEN]]/Table1[[#This Row],[DPS]],1))</f>
        <v>0</v>
      </c>
    </row>
    <row r="98" spans="2:16" x14ac:dyDescent="0.25">
      <c r="B98" s="25" t="s">
        <v>83</v>
      </c>
      <c r="C98" s="91"/>
      <c r="D98" s="91" t="s">
        <v>84</v>
      </c>
      <c r="E98" s="94"/>
      <c r="F98" s="94"/>
      <c r="G98" s="94"/>
      <c r="H98" s="47" t="s">
        <v>19</v>
      </c>
      <c r="I98" s="48"/>
      <c r="J98" s="48"/>
      <c r="K98" s="48"/>
      <c r="L98" s="48"/>
      <c r="M98" s="48"/>
      <c r="N98" s="48"/>
      <c r="O98" s="95" t="s">
        <v>19</v>
      </c>
      <c r="P98" s="46">
        <f>IF(Table1[[#This Row],[DPS]]="-",Table1[[#This Row],[HP GIVEN]],ROUND(Table1[[#This Row],[HP GIVEN]]/Table1[[#This Row],[DPS]],1))</f>
        <v>0</v>
      </c>
    </row>
    <row r="100" spans="2:16" x14ac:dyDescent="0.25">
      <c r="C100" s="21" t="s">
        <v>249</v>
      </c>
    </row>
    <row r="103" spans="2:16" x14ac:dyDescent="0.25">
      <c r="B103" s="2"/>
      <c r="C103" s="2"/>
      <c r="D103" s="4" t="s">
        <v>251</v>
      </c>
      <c r="E103" s="4" t="s">
        <v>250</v>
      </c>
      <c r="F103" s="5"/>
      <c r="G103" s="5">
        <v>300</v>
      </c>
      <c r="J103" s="3"/>
      <c r="K103" s="3"/>
      <c r="L103" s="3"/>
      <c r="M103" s="3"/>
      <c r="N103" s="3"/>
      <c r="O103" s="3"/>
      <c r="P103" s="27"/>
    </row>
  </sheetData>
  <mergeCells count="4">
    <mergeCell ref="H5:I5"/>
    <mergeCell ref="L6:N6"/>
    <mergeCell ref="H6:K6"/>
    <mergeCell ref="G4:N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L50" sqref="L50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49" t="s">
        <v>282</v>
      </c>
      <c r="K2" s="49" t="s">
        <v>280</v>
      </c>
    </row>
    <row r="3" spans="2:11" ht="16.5" thickTop="1" thickBot="1" x14ac:dyDescent="0.3">
      <c r="I3" s="39"/>
    </row>
    <row r="4" spans="2:11" ht="15.75" thickTop="1" x14ac:dyDescent="0.25">
      <c r="C4" s="37"/>
      <c r="D4" s="36"/>
      <c r="E4" s="36"/>
      <c r="F4" s="36"/>
      <c r="G4" s="38"/>
      <c r="I4" s="39"/>
    </row>
    <row r="5" spans="2:11" x14ac:dyDescent="0.25">
      <c r="C5" s="39"/>
      <c r="D5" s="34"/>
      <c r="E5" s="27">
        <f>(COUNTIF(G23:G270,"&gt;0"))+1</f>
        <v>93</v>
      </c>
      <c r="F5" s="34">
        <f>MOD(E5,60)</f>
        <v>33</v>
      </c>
      <c r="G5" s="40"/>
      <c r="I5" s="39"/>
    </row>
    <row r="6" spans="2:11" x14ac:dyDescent="0.25">
      <c r="C6" s="39"/>
      <c r="D6" s="34"/>
      <c r="E6" s="34"/>
      <c r="F6" s="34">
        <f>ROUNDDOWN(E5/60,0)</f>
        <v>1</v>
      </c>
      <c r="G6" s="40"/>
      <c r="I6" s="39"/>
    </row>
    <row r="7" spans="2:11" ht="19.5" customHeight="1" x14ac:dyDescent="0.35">
      <c r="C7" s="39"/>
      <c r="D7" s="35" t="s">
        <v>273</v>
      </c>
      <c r="E7" s="34"/>
      <c r="F7" s="32" t="str">
        <f>IF(F5&gt;9,CONCATENATE(F6,":",F5),CONCATENATE(F6,":0",F5))</f>
        <v>1:33</v>
      </c>
      <c r="G7" s="40"/>
      <c r="I7" s="39"/>
    </row>
    <row r="8" spans="2:11" ht="18" customHeight="1" x14ac:dyDescent="0.35">
      <c r="C8" s="39"/>
      <c r="D8" s="34"/>
      <c r="E8" s="34"/>
      <c r="F8" s="33"/>
      <c r="G8" s="40"/>
      <c r="I8" s="39"/>
    </row>
    <row r="9" spans="2:11" x14ac:dyDescent="0.25">
      <c r="C9" s="39"/>
      <c r="D9" s="34"/>
      <c r="E9" s="27">
        <f>E5+C14</f>
        <v>93</v>
      </c>
      <c r="F9" s="34">
        <f>MOD(E9,60)</f>
        <v>33</v>
      </c>
      <c r="G9" s="40"/>
      <c r="I9" s="39"/>
    </row>
    <row r="10" spans="2:11" x14ac:dyDescent="0.25">
      <c r="C10" s="39"/>
      <c r="D10" s="34"/>
      <c r="E10" s="34"/>
      <c r="F10" s="34">
        <f>ROUNDDOWN(E9/60,0)</f>
        <v>1</v>
      </c>
      <c r="G10" s="40"/>
      <c r="I10" s="39"/>
    </row>
    <row r="11" spans="2:11" ht="23.25" x14ac:dyDescent="0.35">
      <c r="C11" s="39"/>
      <c r="D11" s="35" t="s">
        <v>274</v>
      </c>
      <c r="E11" s="34"/>
      <c r="F11" s="32" t="str">
        <f>IF(F9&gt;9,CONCATENATE(F10,":",F9),CONCATENATE(F10,":0",F9))</f>
        <v>1:33</v>
      </c>
      <c r="G11" s="40"/>
      <c r="I11" s="39"/>
    </row>
    <row r="12" spans="2:11" ht="15.75" thickBot="1" x14ac:dyDescent="0.3">
      <c r="C12" s="41"/>
      <c r="D12" s="42"/>
      <c r="E12" s="42"/>
      <c r="F12" s="42"/>
      <c r="G12" s="43"/>
      <c r="I12" s="39"/>
    </row>
    <row r="13" spans="2:11" ht="15.75" thickTop="1" x14ac:dyDescent="0.25">
      <c r="I13" s="39"/>
    </row>
    <row r="14" spans="2:11" x14ac:dyDescent="0.25">
      <c r="B14" t="s">
        <v>275</v>
      </c>
      <c r="C14" s="59">
        <v>0</v>
      </c>
      <c r="E14" t="s">
        <v>266</v>
      </c>
      <c r="F14" s="59">
        <v>425</v>
      </c>
      <c r="I14" s="39"/>
    </row>
    <row r="15" spans="2:11" x14ac:dyDescent="0.25">
      <c r="B15" t="s">
        <v>266</v>
      </c>
      <c r="C15" s="61">
        <v>140</v>
      </c>
      <c r="E15" t="s">
        <v>307</v>
      </c>
      <c r="F15" s="60">
        <v>0.05</v>
      </c>
      <c r="I15" s="39"/>
    </row>
    <row r="16" spans="2:11" x14ac:dyDescent="0.25">
      <c r="B16" t="s">
        <v>267</v>
      </c>
      <c r="C16" s="61">
        <v>1.4</v>
      </c>
      <c r="E16" t="s">
        <v>308</v>
      </c>
      <c r="F16">
        <f>ROUND(F14*F15,2)</f>
        <v>21.25</v>
      </c>
      <c r="I16" s="39"/>
    </row>
    <row r="17" spans="2:19" x14ac:dyDescent="0.25">
      <c r="B17" t="s">
        <v>268</v>
      </c>
      <c r="C17" s="61">
        <v>8.0000000000000002E-3</v>
      </c>
      <c r="I17" s="39"/>
    </row>
    <row r="18" spans="2:19" x14ac:dyDescent="0.25">
      <c r="B18" t="s">
        <v>276</v>
      </c>
      <c r="C18" s="61">
        <v>30</v>
      </c>
      <c r="E18" t="s">
        <v>309</v>
      </c>
      <c r="F18" s="59">
        <v>10</v>
      </c>
      <c r="I18" s="39"/>
    </row>
    <row r="19" spans="2:19" x14ac:dyDescent="0.25">
      <c r="B19" t="s">
        <v>277</v>
      </c>
      <c r="C19" s="60">
        <v>0.5</v>
      </c>
      <c r="E19" t="s">
        <v>310</v>
      </c>
      <c r="F19" s="60">
        <v>0.4</v>
      </c>
      <c r="I19" s="39"/>
    </row>
    <row r="20" spans="2:19" x14ac:dyDescent="0.25">
      <c r="E20" t="s">
        <v>311</v>
      </c>
      <c r="F20">
        <f>F18*F19</f>
        <v>4</v>
      </c>
      <c r="I20" s="39"/>
    </row>
    <row r="21" spans="2:19" x14ac:dyDescent="0.25">
      <c r="I21" s="39"/>
    </row>
    <row r="22" spans="2:19" x14ac:dyDescent="0.25">
      <c r="C22" s="1" t="s">
        <v>278</v>
      </c>
      <c r="E22" s="1" t="s">
        <v>236</v>
      </c>
      <c r="G22" s="31" t="s">
        <v>266</v>
      </c>
      <c r="I22" s="39"/>
    </row>
    <row r="23" spans="2:19" x14ac:dyDescent="0.25">
      <c r="B23" t="s">
        <v>270</v>
      </c>
      <c r="C23">
        <f>C14</f>
        <v>0</v>
      </c>
      <c r="E23">
        <f>C17*C23</f>
        <v>0</v>
      </c>
      <c r="G23">
        <f>C15</f>
        <v>140</v>
      </c>
      <c r="I23" s="39"/>
    </row>
    <row r="24" spans="2:19" x14ac:dyDescent="0.25">
      <c r="B24" s="1" t="s">
        <v>269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39"/>
    </row>
    <row r="25" spans="2:19" x14ac:dyDescent="0.25">
      <c r="B25" s="1" t="s">
        <v>271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39"/>
    </row>
    <row r="26" spans="2:19" x14ac:dyDescent="0.25">
      <c r="B26" s="1" t="s">
        <v>272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39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39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39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39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39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39"/>
      <c r="L31" s="3" t="s">
        <v>247</v>
      </c>
      <c r="M31" s="3" t="s">
        <v>248</v>
      </c>
      <c r="N31" t="s">
        <v>279</v>
      </c>
      <c r="O31" t="s">
        <v>286</v>
      </c>
      <c r="P31" t="s">
        <v>287</v>
      </c>
      <c r="Q31" t="s">
        <v>281</v>
      </c>
      <c r="S31" s="1" t="s">
        <v>290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39"/>
      <c r="K32" s="7" t="s">
        <v>237</v>
      </c>
      <c r="L32" s="14">
        <f>DATA_DRAGONS_CONTENT!H5</f>
        <v>65</v>
      </c>
      <c r="M32" s="14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51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39"/>
      <c r="K33" s="9" t="s">
        <v>238</v>
      </c>
      <c r="L33" s="15">
        <f>DATA_DRAGONS_CONTENT!H6</f>
        <v>95</v>
      </c>
      <c r="M33" s="15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52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39"/>
      <c r="K34" s="10" t="s">
        <v>240</v>
      </c>
      <c r="L34" s="16">
        <f>DATA_DRAGONS_CONTENT!H7</f>
        <v>140</v>
      </c>
      <c r="M34" s="16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52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39"/>
      <c r="K35" s="10" t="s">
        <v>239</v>
      </c>
      <c r="L35" s="16">
        <f>DATA_DRAGONS_CONTENT!H8</f>
        <v>170</v>
      </c>
      <c r="M35" s="16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52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39"/>
      <c r="K36" s="11" t="s">
        <v>242</v>
      </c>
      <c r="L36" s="17">
        <f>DATA_DRAGONS_CONTENT!H9</f>
        <v>210</v>
      </c>
      <c r="M36" s="17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52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39"/>
      <c r="K37" s="11" t="s">
        <v>241</v>
      </c>
      <c r="L37" s="17">
        <f>DATA_DRAGONS_CONTENT!H10</f>
        <v>250</v>
      </c>
      <c r="M37" s="17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52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39"/>
      <c r="K38" s="12" t="s">
        <v>243</v>
      </c>
      <c r="L38" s="18">
        <f>DATA_DRAGONS_CONTENT!H11</f>
        <v>290</v>
      </c>
      <c r="M38" s="18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52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39"/>
      <c r="K39" s="13" t="s">
        <v>245</v>
      </c>
      <c r="L39" s="19">
        <f>DATA_DRAGONS_CONTENT!H12</f>
        <v>330</v>
      </c>
      <c r="M39" s="19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52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39"/>
      <c r="K40" s="13" t="s">
        <v>244</v>
      </c>
      <c r="L40" s="19">
        <f>DATA_DRAGONS_CONTENT!H13</f>
        <v>375</v>
      </c>
      <c r="M40" s="19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52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39"/>
      <c r="K41" s="8" t="s">
        <v>246</v>
      </c>
      <c r="L41" s="20">
        <f>DATA_DRAGONS_CONTENT!H14</f>
        <v>425</v>
      </c>
      <c r="M41" s="20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24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39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39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39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39"/>
      <c r="K45" s="49" t="s">
        <v>283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39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39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39"/>
      <c r="K48" s="50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39"/>
      <c r="L49" s="3" t="s">
        <v>289</v>
      </c>
      <c r="N49" s="1" t="s">
        <v>290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39"/>
      <c r="K50" s="7" t="s">
        <v>237</v>
      </c>
      <c r="L50" s="14">
        <f>ROUND((DATA_DRAGONS_CONTENT!J5/DATA_DRAGONS_CONTENT!L5)/DATA_DRAGONS_CONTENT!K5,1)</f>
        <v>8.4</v>
      </c>
      <c r="N50" s="51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39"/>
      <c r="K51" s="9" t="s">
        <v>238</v>
      </c>
      <c r="L51" s="15">
        <f>ROUND((DATA_DRAGONS_CONTENT!J6/DATA_DRAGONS_CONTENT!L6)/DATA_DRAGONS_CONTENT!K6,1)</f>
        <v>11</v>
      </c>
      <c r="N51" s="52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39"/>
      <c r="K52" s="10" t="s">
        <v>240</v>
      </c>
      <c r="L52" s="16">
        <f>ROUND((DATA_DRAGONS_CONTENT!J7/DATA_DRAGONS_CONTENT!L7)/DATA_DRAGONS_CONTENT!K7,1)</f>
        <v>11.5</v>
      </c>
      <c r="N52" s="52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39"/>
      <c r="K53" s="10" t="s">
        <v>239</v>
      </c>
      <c r="L53" s="16">
        <f>ROUND((DATA_DRAGONS_CONTENT!J8/DATA_DRAGONS_CONTENT!L8)/DATA_DRAGONS_CONTENT!K8,1)</f>
        <v>13.7</v>
      </c>
      <c r="N53" s="52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39"/>
      <c r="K54" s="11" t="s">
        <v>242</v>
      </c>
      <c r="L54" s="17">
        <f>ROUND((DATA_DRAGONS_CONTENT!J9/DATA_DRAGONS_CONTENT!L9)/DATA_DRAGONS_CONTENT!K9,1)</f>
        <v>15.4</v>
      </c>
      <c r="N54" s="52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39"/>
      <c r="K55" s="11" t="s">
        <v>241</v>
      </c>
      <c r="L55" s="17">
        <f>ROUND((DATA_DRAGONS_CONTENT!J10/DATA_DRAGONS_CONTENT!L10)/DATA_DRAGONS_CONTENT!K10,1)</f>
        <v>16.8</v>
      </c>
      <c r="N55" s="52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39"/>
      <c r="K56" s="12" t="s">
        <v>243</v>
      </c>
      <c r="L56" s="18">
        <f>ROUND((DATA_DRAGONS_CONTENT!J11/DATA_DRAGONS_CONTENT!L11)/DATA_DRAGONS_CONTENT!K11,1)</f>
        <v>17.8</v>
      </c>
      <c r="N56" s="52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39"/>
      <c r="K57" s="13" t="s">
        <v>245</v>
      </c>
      <c r="L57" s="19">
        <f>ROUND((DATA_DRAGONS_CONTENT!J12/DATA_DRAGONS_CONTENT!L12)/DATA_DRAGONS_CONTENT!K12,1)</f>
        <v>18.899999999999999</v>
      </c>
      <c r="N57" s="52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39"/>
      <c r="K58" s="13" t="s">
        <v>244</v>
      </c>
      <c r="L58" s="19">
        <f>ROUND((DATA_DRAGONS_CONTENT!J13/DATA_DRAGONS_CONTENT!L13)/DATA_DRAGONS_CONTENT!K13,1)</f>
        <v>19.600000000000001</v>
      </c>
      <c r="N58" s="52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39"/>
      <c r="K59" s="8" t="s">
        <v>246</v>
      </c>
      <c r="L59" s="20">
        <f>ROUND((DATA_DRAGONS_CONTENT!J14/DATA_DRAGONS_CONTENT!L14)/DATA_DRAGONS_CONTENT!K14,1)</f>
        <v>20.2</v>
      </c>
      <c r="N59" s="24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39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39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39"/>
      <c r="K62" s="49" t="s">
        <v>291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39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39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39"/>
      <c r="L65" s="3" t="s">
        <v>296</v>
      </c>
      <c r="M65" s="3" t="s">
        <v>297</v>
      </c>
      <c r="N65" s="3" t="s">
        <v>313</v>
      </c>
      <c r="O65" s="3" t="s">
        <v>299</v>
      </c>
      <c r="R65" s="21" t="s">
        <v>312</v>
      </c>
      <c r="U65" s="1" t="s">
        <v>298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39"/>
      <c r="K66" s="7" t="s">
        <v>237</v>
      </c>
      <c r="L66" s="14">
        <f>DATA_DRAGONS_CONTENT!M5</f>
        <v>2</v>
      </c>
      <c r="M66" s="14">
        <f>ROUND(((DATA_DRAGONS_CONTENT!J5*Dragons!L66)/DATA_DRAGONS_CONTENT!L5)/DATA_DRAGONS_CONTENT!K5,1)</f>
        <v>16.8</v>
      </c>
      <c r="N66" s="14">
        <f>ROUND(DATA_DRAGONS_CONTENT!N5/DATA_DRAGONS_CONTENT!O5,1)</f>
        <v>2</v>
      </c>
      <c r="O66" s="14">
        <f>ROUND(DATA_DRAGONS_CONTENT!N5/DATA_DRAGONS_CONTENT!P5,1)</f>
        <v>3.6</v>
      </c>
      <c r="R66" s="51">
        <f>ROUND(N66/O66,1)</f>
        <v>0.6</v>
      </c>
      <c r="U66" s="51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39"/>
      <c r="K67" s="9" t="s">
        <v>238</v>
      </c>
      <c r="L67" s="15">
        <f>DATA_DRAGONS_CONTENT!M6</f>
        <v>2</v>
      </c>
      <c r="M67" s="15">
        <f>ROUND(((DATA_DRAGONS_CONTENT!J6*Dragons!L67)/DATA_DRAGONS_CONTENT!L6)/DATA_DRAGONS_CONTENT!K6,1)</f>
        <v>22.1</v>
      </c>
      <c r="N67" s="15">
        <f>ROUND(DATA_DRAGONS_CONTENT!N6/DATA_DRAGONS_CONTENT!O6,1)</f>
        <v>2.2999999999999998</v>
      </c>
      <c r="O67" s="15">
        <f>ROUND(DATA_DRAGONS_CONTENT!N6/DATA_DRAGONS_CONTENT!P6,1)</f>
        <v>3.8</v>
      </c>
      <c r="R67" s="52">
        <f t="shared" ref="R67:R75" si="8">ROUND(N67/O67,1)</f>
        <v>0.6</v>
      </c>
      <c r="U67" s="52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39"/>
      <c r="K68" s="10" t="s">
        <v>240</v>
      </c>
      <c r="L68" s="16">
        <f>DATA_DRAGONS_CONTENT!M7</f>
        <v>1.9</v>
      </c>
      <c r="M68" s="16">
        <f>ROUND(((DATA_DRAGONS_CONTENT!J7*Dragons!L68)/DATA_DRAGONS_CONTENT!L7)/DATA_DRAGONS_CONTENT!K7,1)</f>
        <v>21.8</v>
      </c>
      <c r="N68" s="16">
        <f>ROUND(DATA_DRAGONS_CONTENT!N7/DATA_DRAGONS_CONTENT!O7,1)</f>
        <v>2.4</v>
      </c>
      <c r="O68" s="16">
        <f>ROUND(DATA_DRAGONS_CONTENT!N7/DATA_DRAGONS_CONTENT!P7,1)</f>
        <v>3.5</v>
      </c>
      <c r="R68" s="52">
        <f t="shared" si="8"/>
        <v>0.7</v>
      </c>
      <c r="U68" s="52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39"/>
      <c r="K69" s="10" t="s">
        <v>239</v>
      </c>
      <c r="L69" s="16">
        <f>DATA_DRAGONS_CONTENT!M8</f>
        <v>2</v>
      </c>
      <c r="M69" s="16">
        <f>ROUND(((DATA_DRAGONS_CONTENT!J8*Dragons!L69)/DATA_DRAGONS_CONTENT!L8)/DATA_DRAGONS_CONTENT!K8,1)</f>
        <v>27.5</v>
      </c>
      <c r="N69" s="16">
        <f>ROUND(DATA_DRAGONS_CONTENT!N8/DATA_DRAGONS_CONTENT!O8,1)</f>
        <v>2.5</v>
      </c>
      <c r="O69" s="16">
        <f>ROUND(DATA_DRAGONS_CONTENT!N8/DATA_DRAGONS_CONTENT!P8,1)</f>
        <v>5</v>
      </c>
      <c r="R69" s="52">
        <f t="shared" si="8"/>
        <v>0.5</v>
      </c>
      <c r="U69" s="52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39"/>
      <c r="K70" s="11" t="s">
        <v>242</v>
      </c>
      <c r="L70" s="17">
        <f>DATA_DRAGONS_CONTENT!M9</f>
        <v>1.8</v>
      </c>
      <c r="M70" s="17">
        <f>ROUND(((DATA_DRAGONS_CONTENT!J9*Dragons!L70)/DATA_DRAGONS_CONTENT!L9)/DATA_DRAGONS_CONTENT!K9,1)</f>
        <v>27.6</v>
      </c>
      <c r="N70" s="17">
        <f>ROUND(DATA_DRAGONS_CONTENT!N9/DATA_DRAGONS_CONTENT!O9,1)</f>
        <v>2.8</v>
      </c>
      <c r="O70" s="17">
        <f>ROUND(DATA_DRAGONS_CONTENT!N9/DATA_DRAGONS_CONTENT!P9,1)</f>
        <v>4.3</v>
      </c>
      <c r="R70" s="52">
        <f t="shared" si="8"/>
        <v>0.7</v>
      </c>
      <c r="U70" s="52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39"/>
      <c r="K71" s="11" t="s">
        <v>241</v>
      </c>
      <c r="L71" s="17">
        <f>DATA_DRAGONS_CONTENT!M10</f>
        <v>1.8</v>
      </c>
      <c r="M71" s="17">
        <f>ROUND(((DATA_DRAGONS_CONTENT!J10*Dragons!L71)/DATA_DRAGONS_CONTENT!L10)/DATA_DRAGONS_CONTENT!K10,1)</f>
        <v>30.3</v>
      </c>
      <c r="N71" s="17">
        <f>ROUND(DATA_DRAGONS_CONTENT!N10/DATA_DRAGONS_CONTENT!O10,1)</f>
        <v>3.3</v>
      </c>
      <c r="O71" s="17">
        <f>ROUND(DATA_DRAGONS_CONTENT!N10/DATA_DRAGONS_CONTENT!P10,1)</f>
        <v>5.8</v>
      </c>
      <c r="R71" s="52">
        <f t="shared" si="8"/>
        <v>0.6</v>
      </c>
      <c r="U71" s="52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39"/>
      <c r="K72" s="12" t="s">
        <v>243</v>
      </c>
      <c r="L72" s="18">
        <f>DATA_DRAGONS_CONTENT!M11</f>
        <v>1.8</v>
      </c>
      <c r="M72" s="18">
        <f>ROUND(((DATA_DRAGONS_CONTENT!J11*Dragons!L72)/DATA_DRAGONS_CONTENT!L11)/DATA_DRAGONS_CONTENT!K11,1)</f>
        <v>32.1</v>
      </c>
      <c r="N72" s="18">
        <f>ROUND(DATA_DRAGONS_CONTENT!N11/DATA_DRAGONS_CONTENT!O11,1)</f>
        <v>3.3</v>
      </c>
      <c r="O72" s="18">
        <f>ROUND(DATA_DRAGONS_CONTENT!N11/DATA_DRAGONS_CONTENT!P11,1)</f>
        <v>6</v>
      </c>
      <c r="R72" s="52">
        <f t="shared" si="8"/>
        <v>0.6</v>
      </c>
      <c r="U72" s="52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39"/>
      <c r="K73" s="13" t="s">
        <v>245</v>
      </c>
      <c r="L73" s="19">
        <f>DATA_DRAGONS_CONTENT!M12</f>
        <v>1.6</v>
      </c>
      <c r="M73" s="19">
        <f>ROUND(((DATA_DRAGONS_CONTENT!J12*Dragons!L73)/DATA_DRAGONS_CONTENT!L12)/DATA_DRAGONS_CONTENT!K12,1)</f>
        <v>30.3</v>
      </c>
      <c r="N73" s="19">
        <f>ROUND(DATA_DRAGONS_CONTENT!N12/DATA_DRAGONS_CONTENT!O12,1)</f>
        <v>3.7</v>
      </c>
      <c r="O73" s="19">
        <f>ROUND(DATA_DRAGONS_CONTENT!N12/DATA_DRAGONS_CONTENT!P12,1)</f>
        <v>5.5</v>
      </c>
      <c r="R73" s="52">
        <f t="shared" si="8"/>
        <v>0.7</v>
      </c>
      <c r="U73" s="52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39"/>
      <c r="K74" s="13" t="s">
        <v>244</v>
      </c>
      <c r="L74" s="19">
        <f>DATA_DRAGONS_CONTENT!M13</f>
        <v>1.6</v>
      </c>
      <c r="M74" s="19">
        <f>ROUND(((DATA_DRAGONS_CONTENT!J13*Dragons!L74)/DATA_DRAGONS_CONTENT!L13)/DATA_DRAGONS_CONTENT!K13,1)</f>
        <v>31.3</v>
      </c>
      <c r="N74" s="19">
        <f>ROUND(DATA_DRAGONS_CONTENT!N13/DATA_DRAGONS_CONTENT!O13,1)</f>
        <v>3.7</v>
      </c>
      <c r="O74" s="19">
        <f>ROUND(DATA_DRAGONS_CONTENT!N13/DATA_DRAGONS_CONTENT!P13,1)</f>
        <v>6.4</v>
      </c>
      <c r="R74" s="52">
        <f t="shared" si="8"/>
        <v>0.6</v>
      </c>
      <c r="U74" s="52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39"/>
      <c r="K75" s="8" t="s">
        <v>246</v>
      </c>
      <c r="L75" s="20">
        <f>DATA_DRAGONS_CONTENT!M14</f>
        <v>1.6</v>
      </c>
      <c r="M75" s="20">
        <f>ROUND(((DATA_DRAGONS_CONTENT!J14*Dragons!L75)/DATA_DRAGONS_CONTENT!L14)/DATA_DRAGONS_CONTENT!K14,1)</f>
        <v>32.299999999999997</v>
      </c>
      <c r="N75" s="20">
        <f>ROUND(DATA_DRAGONS_CONTENT!N14/DATA_DRAGONS_CONTENT!O14,1)</f>
        <v>4</v>
      </c>
      <c r="O75" s="20">
        <f>ROUND(DATA_DRAGONS_CONTENT!N14/DATA_DRAGONS_CONTENT!P14,1)</f>
        <v>6.9</v>
      </c>
      <c r="R75" s="24">
        <f t="shared" si="8"/>
        <v>0.6</v>
      </c>
      <c r="U75" s="24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39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39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39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39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39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39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39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39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39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39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39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39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39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39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39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39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39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39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39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39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39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39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39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39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39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39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39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39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39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39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39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39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39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39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39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39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39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39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39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39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39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39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39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39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39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39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39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39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39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39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39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39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39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39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39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39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39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39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39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39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39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39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39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39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39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39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39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39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39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39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39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39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39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39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39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39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39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39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39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39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39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39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39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39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39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39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39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39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39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39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39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39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39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39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39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39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39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39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39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39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39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39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39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39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39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39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39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39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39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39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39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39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39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39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39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39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39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39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39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39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39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39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39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39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39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39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39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39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39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39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39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39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39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39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39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39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39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39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39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39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39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39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39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39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39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39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39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39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39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39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39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39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39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39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39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39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39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39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39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39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39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39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39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39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39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39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39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39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39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39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39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39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39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39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39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39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39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39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39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39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39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39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39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39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39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39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39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39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39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39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39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39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39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39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3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20" sqref="F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90"/>
    </row>
    <row r="6" spans="3:13" x14ac:dyDescent="0.25">
      <c r="C6" s="1"/>
      <c r="D6" s="1"/>
    </row>
    <row r="7" spans="3:13" x14ac:dyDescent="0.25">
      <c r="C7" t="s">
        <v>401</v>
      </c>
      <c r="D7" t="s">
        <v>398</v>
      </c>
      <c r="E7" t="s">
        <v>399</v>
      </c>
      <c r="F7" t="s">
        <v>400</v>
      </c>
    </row>
    <row r="8" spans="3:13" x14ac:dyDescent="0.25">
      <c r="C8" t="s">
        <v>402</v>
      </c>
      <c r="D8" t="s">
        <v>403</v>
      </c>
      <c r="E8">
        <f>DATA_UNITY!F4</f>
        <v>30364</v>
      </c>
      <c r="F8">
        <v>0</v>
      </c>
      <c r="M8" s="1"/>
    </row>
    <row r="9" spans="3:13" x14ac:dyDescent="0.25">
      <c r="C9" t="s">
        <v>402</v>
      </c>
      <c r="D9" t="s">
        <v>404</v>
      </c>
      <c r="E9" t="s">
        <v>408</v>
      </c>
      <c r="F9">
        <f>ROUNDUP(E8*0.2,0)</f>
        <v>6073</v>
      </c>
    </row>
    <row r="10" spans="3:13" x14ac:dyDescent="0.25">
      <c r="C10" t="s">
        <v>402</v>
      </c>
      <c r="D10" t="s">
        <v>405</v>
      </c>
      <c r="E10" t="s">
        <v>408</v>
      </c>
      <c r="F10">
        <f>ROUNDUP(E8*0.1,0)</f>
        <v>3037</v>
      </c>
    </row>
    <row r="11" spans="3:13" x14ac:dyDescent="0.25">
      <c r="C11" t="s">
        <v>402</v>
      </c>
      <c r="D11" t="s">
        <v>406</v>
      </c>
      <c r="E11" t="s">
        <v>408</v>
      </c>
    </row>
    <row r="12" spans="3:13" x14ac:dyDescent="0.25">
      <c r="C12" t="s">
        <v>402</v>
      </c>
      <c r="D12" t="s">
        <v>407</v>
      </c>
      <c r="E12" t="s">
        <v>408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N27" sqref="N27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300</v>
      </c>
    </row>
    <row r="4" spans="7:19" x14ac:dyDescent="0.25">
      <c r="H4" s="3" t="s">
        <v>247</v>
      </c>
      <c r="I4" s="3" t="s">
        <v>248</v>
      </c>
      <c r="J4" s="3" t="s">
        <v>284</v>
      </c>
      <c r="K4" s="3" t="s">
        <v>285</v>
      </c>
      <c r="L4" s="3" t="s">
        <v>288</v>
      </c>
      <c r="M4" s="3" t="s">
        <v>292</v>
      </c>
      <c r="N4" s="3" t="s">
        <v>293</v>
      </c>
      <c r="O4" s="3" t="s">
        <v>294</v>
      </c>
      <c r="P4" s="3" t="s">
        <v>295</v>
      </c>
      <c r="Q4" s="3" t="s">
        <v>314</v>
      </c>
      <c r="R4" s="3" t="s">
        <v>315</v>
      </c>
      <c r="S4" s="3" t="s">
        <v>316</v>
      </c>
    </row>
    <row r="5" spans="7:19" x14ac:dyDescent="0.25">
      <c r="G5" s="7" t="s">
        <v>237</v>
      </c>
      <c r="H5" s="14">
        <f>[1]dragons!$M$16</f>
        <v>65</v>
      </c>
      <c r="I5" s="14">
        <f>[1]dragons!$N$16</f>
        <v>105</v>
      </c>
      <c r="J5" s="14">
        <f>[1]dragons!$AV$16</f>
        <v>160</v>
      </c>
      <c r="K5" s="14">
        <f>[1]dragons!$AW$16</f>
        <v>2</v>
      </c>
      <c r="L5" s="14">
        <f>[1]dragons!$AX$16</f>
        <v>9.5</v>
      </c>
      <c r="M5" s="14">
        <f>[1]dragons!$W$16</f>
        <v>2</v>
      </c>
      <c r="N5" s="14">
        <f>[1]dragons!$X$16</f>
        <v>40</v>
      </c>
      <c r="O5" s="14">
        <f>[1]dragons!$Y$16</f>
        <v>20</v>
      </c>
      <c r="P5" s="14">
        <f>[1]dragons!$Z$16</f>
        <v>11</v>
      </c>
      <c r="Q5" s="14">
        <f>[1]dragons!$O$16</f>
        <v>1</v>
      </c>
      <c r="R5" s="14">
        <f>[1]dragons!$Q$16</f>
        <v>7.0000000000000001E-3</v>
      </c>
      <c r="S5" s="14">
        <f>[1]dragons!$R$16</f>
        <v>30</v>
      </c>
    </row>
    <row r="6" spans="7:19" x14ac:dyDescent="0.25">
      <c r="G6" s="9" t="s">
        <v>238</v>
      </c>
      <c r="H6" s="15">
        <f>[1]dragons!$M$17</f>
        <v>95</v>
      </c>
      <c r="I6" s="15">
        <f>[1]dragons!$N$17</f>
        <v>145</v>
      </c>
      <c r="J6" s="15">
        <f>[1]dragons!$AV$17</f>
        <v>220</v>
      </c>
      <c r="K6" s="15">
        <f>[1]dragons!$AW$17</f>
        <v>2.1</v>
      </c>
      <c r="L6" s="15">
        <f>[1]dragons!$AX$17</f>
        <v>9.5</v>
      </c>
      <c r="M6" s="15">
        <f>[1]dragons!$W$17</f>
        <v>2</v>
      </c>
      <c r="N6" s="15">
        <f>[1]dragons!$X$17</f>
        <v>45</v>
      </c>
      <c r="O6" s="15">
        <f>[1]dragons!$Y$17</f>
        <v>20</v>
      </c>
      <c r="P6" s="15">
        <f>[1]dragons!$Z$17</f>
        <v>12</v>
      </c>
      <c r="Q6" s="15">
        <f>[1]dragons!$O$17</f>
        <v>1.05</v>
      </c>
      <c r="R6" s="15">
        <f>[1]dragons!$Q$17</f>
        <v>7.4999999999999997E-3</v>
      </c>
      <c r="S6" s="15">
        <f>[1]dragons!$R$17</f>
        <v>30</v>
      </c>
    </row>
    <row r="7" spans="7:19" x14ac:dyDescent="0.25">
      <c r="G7" s="10" t="s">
        <v>239</v>
      </c>
      <c r="H7" s="15">
        <f>[1]dragons!$M$18</f>
        <v>140</v>
      </c>
      <c r="I7" s="16">
        <f>[1]dragons!$N$18</f>
        <v>200</v>
      </c>
      <c r="J7" s="16">
        <f>[1]dragons!$AV$18</f>
        <v>240</v>
      </c>
      <c r="K7" s="16">
        <f>[1]dragons!$AW$18</f>
        <v>2.2000000000000002</v>
      </c>
      <c r="L7" s="16">
        <f>[1]dragons!$AX$18</f>
        <v>9.5</v>
      </c>
      <c r="M7" s="16">
        <f>[1]dragons!$W$18</f>
        <v>1.9</v>
      </c>
      <c r="N7" s="16">
        <f>[1]dragons!$X$18</f>
        <v>60</v>
      </c>
      <c r="O7" s="16">
        <f>[1]dragons!$Y$18</f>
        <v>25</v>
      </c>
      <c r="P7" s="16">
        <f>[1]dragons!$Z$18</f>
        <v>17</v>
      </c>
      <c r="Q7" s="16">
        <f>[1]dragons!$O$18</f>
        <v>1.4</v>
      </c>
      <c r="R7" s="16">
        <f>[1]dragons!$Q$18</f>
        <v>8.0000000000000002E-3</v>
      </c>
      <c r="S7" s="16">
        <f>[1]dragons!$R$18</f>
        <v>30</v>
      </c>
    </row>
    <row r="8" spans="7:19" x14ac:dyDescent="0.25">
      <c r="G8" s="10" t="s">
        <v>240</v>
      </c>
      <c r="H8" s="15">
        <f>[1]dragons!$M$19</f>
        <v>170</v>
      </c>
      <c r="I8" s="16">
        <f>[1]dragons!$N$19</f>
        <v>220</v>
      </c>
      <c r="J8" s="16">
        <f>[1]dragons!$AV$19</f>
        <v>300</v>
      </c>
      <c r="K8" s="16">
        <f>[1]dragons!$AW$19</f>
        <v>2.2999999999999998</v>
      </c>
      <c r="L8" s="16">
        <f>[1]dragons!$AX$19</f>
        <v>9.5</v>
      </c>
      <c r="M8" s="16">
        <f>[1]dragons!$W$19</f>
        <v>2</v>
      </c>
      <c r="N8" s="16">
        <f>[1]dragons!$X$19</f>
        <v>75</v>
      </c>
      <c r="O8" s="16">
        <f>[1]dragons!$Y$19</f>
        <v>30</v>
      </c>
      <c r="P8" s="16">
        <f>[1]dragons!$Z$19</f>
        <v>15</v>
      </c>
      <c r="Q8" s="16">
        <f>[1]dragons!$O$19</f>
        <v>1.34</v>
      </c>
      <c r="R8" s="16">
        <f>[1]dragons!$Q$19</f>
        <v>8.9999999999999993E-3</v>
      </c>
      <c r="S8" s="16">
        <f>[1]dragons!$R$19</f>
        <v>30</v>
      </c>
    </row>
    <row r="9" spans="7:19" x14ac:dyDescent="0.25">
      <c r="G9" s="11" t="s">
        <v>241</v>
      </c>
      <c r="H9" s="17">
        <f>[1]dragons!$M$20</f>
        <v>210</v>
      </c>
      <c r="I9" s="17">
        <f>[1]dragons!$N$20</f>
        <v>270</v>
      </c>
      <c r="J9" s="17">
        <f>[1]dragons!$AV$20</f>
        <v>350</v>
      </c>
      <c r="K9" s="17">
        <f>[1]dragons!$AW$20</f>
        <v>2.4</v>
      </c>
      <c r="L9" s="17">
        <f>[1]dragons!$AX$20</f>
        <v>9.5</v>
      </c>
      <c r="M9" s="17">
        <f>[1]dragons!$W$20</f>
        <v>1.8</v>
      </c>
      <c r="N9" s="17">
        <f>[1]dragons!$X$20</f>
        <v>90</v>
      </c>
      <c r="O9" s="17">
        <f>[1]dragons!$Y$20</f>
        <v>32</v>
      </c>
      <c r="P9" s="17">
        <f>[1]dragons!$Z$20</f>
        <v>21</v>
      </c>
      <c r="Q9" s="17">
        <f>[1]dragons!$O$20</f>
        <v>1.6</v>
      </c>
      <c r="R9" s="17">
        <f>[1]dragons!$Q$20</f>
        <v>1.0999999999999999E-2</v>
      </c>
      <c r="S9" s="17">
        <f>[1]dragons!$R$20</f>
        <v>30</v>
      </c>
    </row>
    <row r="10" spans="7:19" x14ac:dyDescent="0.25">
      <c r="G10" s="11" t="s">
        <v>242</v>
      </c>
      <c r="H10" s="17">
        <f>[1]dragons!$M$21</f>
        <v>250</v>
      </c>
      <c r="I10" s="17">
        <f>[1]dragons!$N$21</f>
        <v>310</v>
      </c>
      <c r="J10" s="17">
        <f>[1]dragons!$AV$21</f>
        <v>400</v>
      </c>
      <c r="K10" s="17">
        <f>[1]dragons!$AW$21</f>
        <v>2.5</v>
      </c>
      <c r="L10" s="17">
        <f>[1]dragons!$AX$21</f>
        <v>9.5</v>
      </c>
      <c r="M10" s="17">
        <f>[1]dragons!$W$21</f>
        <v>1.8</v>
      </c>
      <c r="N10" s="17">
        <f>[1]dragons!$X$21</f>
        <v>105</v>
      </c>
      <c r="O10" s="17">
        <f>[1]dragons!$Y$21</f>
        <v>32</v>
      </c>
      <c r="P10" s="17">
        <f>[1]dragons!$Z$21</f>
        <v>18</v>
      </c>
      <c r="Q10" s="17">
        <f>[1]dragons!$O$21</f>
        <v>1.8</v>
      </c>
      <c r="R10" s="17">
        <f>[1]dragons!$Q$21</f>
        <v>1.0999999999999999E-2</v>
      </c>
      <c r="S10" s="17">
        <f>[1]dragons!$R$21</f>
        <v>30</v>
      </c>
    </row>
    <row r="11" spans="7:19" x14ac:dyDescent="0.25">
      <c r="G11" s="12" t="s">
        <v>243</v>
      </c>
      <c r="H11" s="18">
        <f>[1]dragons!$M$22</f>
        <v>290</v>
      </c>
      <c r="I11" s="18">
        <f>[1]dragons!$N$22</f>
        <v>350</v>
      </c>
      <c r="J11" s="18">
        <f>[1]dragons!$AV$22</f>
        <v>440</v>
      </c>
      <c r="K11" s="18">
        <f>[1]dragons!$AW$22</f>
        <v>2.6</v>
      </c>
      <c r="L11" s="18">
        <f>[1]dragons!$AX$22</f>
        <v>9.5</v>
      </c>
      <c r="M11" s="18">
        <f>[1]dragons!$W$22</f>
        <v>1.8</v>
      </c>
      <c r="N11" s="18">
        <f>[1]dragons!$X$22</f>
        <v>120</v>
      </c>
      <c r="O11" s="18">
        <f>[1]dragons!$Y$22</f>
        <v>36</v>
      </c>
      <c r="P11" s="18">
        <f>[1]dragons!$Z$22</f>
        <v>20</v>
      </c>
      <c r="Q11" s="18">
        <f>[1]dragons!$O$22</f>
        <v>2</v>
      </c>
      <c r="R11" s="18">
        <f>[1]dragons!$Q$22</f>
        <v>1.2E-2</v>
      </c>
      <c r="S11" s="18">
        <f>[1]dragons!$R$22</f>
        <v>25</v>
      </c>
    </row>
    <row r="12" spans="7:19" x14ac:dyDescent="0.25">
      <c r="G12" s="13" t="s">
        <v>244</v>
      </c>
      <c r="H12" s="19">
        <f>[1]dragons!$M$23</f>
        <v>330</v>
      </c>
      <c r="I12" s="19">
        <f>[1]dragons!$N$23</f>
        <v>400</v>
      </c>
      <c r="J12" s="19">
        <f>[1]dragons!$AV$23</f>
        <v>575</v>
      </c>
      <c r="K12" s="19">
        <f>[1]dragons!$AW$23</f>
        <v>3.2</v>
      </c>
      <c r="L12" s="19">
        <f>[1]dragons!$AX$23</f>
        <v>9.5</v>
      </c>
      <c r="M12" s="19">
        <f>[1]dragons!$W$23</f>
        <v>1.6</v>
      </c>
      <c r="N12" s="19">
        <f>[1]dragons!$X$23</f>
        <v>155</v>
      </c>
      <c r="O12" s="19">
        <f>[1]dragons!$Y$23</f>
        <v>42</v>
      </c>
      <c r="P12" s="19">
        <f>[1]dragons!$Z$23</f>
        <v>28</v>
      </c>
      <c r="Q12" s="19">
        <f>[1]dragons!$O$23</f>
        <v>2.2000000000000002</v>
      </c>
      <c r="R12" s="19">
        <f>[1]dragons!$Q$23</f>
        <v>1.2999999999999999E-2</v>
      </c>
      <c r="S12" s="19">
        <f>[1]dragons!$R$23</f>
        <v>25</v>
      </c>
    </row>
    <row r="13" spans="7:19" x14ac:dyDescent="0.25">
      <c r="G13" s="13" t="s">
        <v>245</v>
      </c>
      <c r="H13" s="19">
        <f>[1]dragons!$M$24</f>
        <v>375</v>
      </c>
      <c r="I13" s="19">
        <f>[1]dragons!$N$24</f>
        <v>445</v>
      </c>
      <c r="J13" s="19">
        <f>[1]dragons!$AV$24</f>
        <v>725</v>
      </c>
      <c r="K13" s="19">
        <f>[1]dragons!$AW$24</f>
        <v>3.9</v>
      </c>
      <c r="L13" s="19">
        <f>[1]dragons!$AX$24</f>
        <v>9.5</v>
      </c>
      <c r="M13" s="19">
        <f>[1]dragons!$W$24</f>
        <v>1.6</v>
      </c>
      <c r="N13" s="19">
        <f>[1]dragons!$X$24</f>
        <v>160</v>
      </c>
      <c r="O13" s="19">
        <f>[1]dragons!$Y$24</f>
        <v>43</v>
      </c>
      <c r="P13" s="19">
        <f>[1]dragons!$Z$24</f>
        <v>25</v>
      </c>
      <c r="Q13" s="19">
        <f>[1]dragons!$O$24</f>
        <v>2.2000000000000002</v>
      </c>
      <c r="R13" s="19">
        <f>[1]dragons!$Q$24</f>
        <v>1.4E-2</v>
      </c>
      <c r="S13" s="19">
        <f>[1]dragons!$R$24</f>
        <v>25</v>
      </c>
    </row>
    <row r="14" spans="7:19" x14ac:dyDescent="0.25">
      <c r="G14" s="8" t="s">
        <v>246</v>
      </c>
      <c r="H14" s="20">
        <f>[1]dragons!$M$25</f>
        <v>425</v>
      </c>
      <c r="I14" s="20">
        <f>[1]dragons!$N$25</f>
        <v>500</v>
      </c>
      <c r="J14" s="20">
        <f>[1]dragons!$AV$25</f>
        <v>900</v>
      </c>
      <c r="K14" s="20">
        <f>[1]dragons!$AW$25</f>
        <v>4.7</v>
      </c>
      <c r="L14" s="20">
        <f>[1]dragons!$AX$25</f>
        <v>9.5</v>
      </c>
      <c r="M14" s="20">
        <f>[1]dragons!$W$25</f>
        <v>1.6</v>
      </c>
      <c r="N14" s="20">
        <f>[1]dragons!$X$25</f>
        <v>165</v>
      </c>
      <c r="O14" s="20">
        <f>[1]dragons!$Y$25</f>
        <v>41</v>
      </c>
      <c r="P14" s="20">
        <f>[1]dragons!$Z$25</f>
        <v>24</v>
      </c>
      <c r="Q14" s="20">
        <f>[1]dragons!$O$25</f>
        <v>2.2999999999999998</v>
      </c>
      <c r="R14" s="20">
        <f>[1]dragons!$Q$25</f>
        <v>1.4999999999999999E-2</v>
      </c>
      <c r="S14" s="20">
        <f>[1]dragons!$R$25</f>
        <v>20</v>
      </c>
    </row>
    <row r="17" spans="7:9" x14ac:dyDescent="0.25">
      <c r="G17" t="s">
        <v>301</v>
      </c>
    </row>
    <row r="19" spans="7:9" x14ac:dyDescent="0.25">
      <c r="H19" s="58" t="s">
        <v>305</v>
      </c>
      <c r="I19" s="3" t="s">
        <v>306</v>
      </c>
    </row>
    <row r="20" spans="7:9" x14ac:dyDescent="0.25">
      <c r="G20" s="53" t="s">
        <v>302</v>
      </c>
      <c r="H20" s="55">
        <f>[1]dragons!$D$37</f>
        <v>0.25</v>
      </c>
      <c r="I20" s="56">
        <f>[1]dragons!$E$37</f>
        <v>1</v>
      </c>
    </row>
    <row r="21" spans="7:9" x14ac:dyDescent="0.25">
      <c r="G21" s="53" t="s">
        <v>303</v>
      </c>
      <c r="H21" s="54">
        <f>[1]dragons!$D$38</f>
        <v>0.1</v>
      </c>
      <c r="I21" s="57">
        <f>[1]dragons!$E$38</f>
        <v>0.7</v>
      </c>
    </row>
    <row r="22" spans="7:9" x14ac:dyDescent="0.25">
      <c r="G22" s="53" t="s">
        <v>304</v>
      </c>
      <c r="H22" s="54">
        <f>[1]dragons!$D$39</f>
        <v>0.05</v>
      </c>
      <c r="I22" s="57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65"/>
  <sheetViews>
    <sheetView topLeftCell="A34" workbookViewId="0">
      <selection activeCell="G26" sqref="G26"/>
    </sheetView>
  </sheetViews>
  <sheetFormatPr defaultRowHeight="15" x14ac:dyDescent="0.25"/>
  <cols>
    <col min="5" max="5" width="18" customWidth="1"/>
    <col min="6" max="6" width="12.42578125" customWidth="1"/>
    <col min="7" max="7" width="13" customWidth="1"/>
    <col min="12" max="12" width="23.5703125" customWidth="1"/>
    <col min="13" max="13" width="23.85546875" customWidth="1"/>
    <col min="14" max="14" width="15.28515625" customWidth="1"/>
    <col min="15" max="15" width="18" customWidth="1"/>
    <col min="16" max="16" width="17.5703125" customWidth="1"/>
    <col min="17" max="17" width="17.42578125" customWidth="1"/>
    <col min="18" max="18" width="20.7109375" customWidth="1"/>
  </cols>
  <sheetData>
    <row r="5" spans="5:7" x14ac:dyDescent="0.25">
      <c r="E5" s="3" t="s">
        <v>409</v>
      </c>
      <c r="F5" s="3" t="s">
        <v>410</v>
      </c>
      <c r="G5" s="3" t="s">
        <v>411</v>
      </c>
    </row>
    <row r="6" spans="5:7" x14ac:dyDescent="0.25">
      <c r="E6" s="92" t="s">
        <v>158</v>
      </c>
      <c r="F6" s="93">
        <f>[1]entities!$J$22</f>
        <v>75</v>
      </c>
      <c r="G6" s="93">
        <f>[1]entities!$H$22</f>
        <v>20</v>
      </c>
    </row>
    <row r="7" spans="5:7" x14ac:dyDescent="0.25">
      <c r="E7" s="92" t="s">
        <v>159</v>
      </c>
      <c r="F7" s="93">
        <f>[1]entities!$J$23</f>
        <v>75</v>
      </c>
      <c r="G7" s="93">
        <f>[1]entities!$H$23</f>
        <v>20</v>
      </c>
    </row>
    <row r="8" spans="5:7" x14ac:dyDescent="0.25">
      <c r="E8" s="62" t="s">
        <v>179</v>
      </c>
      <c r="F8" s="93">
        <f>[1]entities!$J$24</f>
        <v>25</v>
      </c>
      <c r="G8" s="97">
        <v>-10</v>
      </c>
    </row>
    <row r="9" spans="5:7" x14ac:dyDescent="0.25">
      <c r="E9" s="92" t="s">
        <v>160</v>
      </c>
      <c r="F9" s="93">
        <f>[1]entities!$J$25</f>
        <v>50</v>
      </c>
      <c r="G9" s="93">
        <f>[1]entities!$H$25</f>
        <v>20</v>
      </c>
    </row>
    <row r="10" spans="5:7" x14ac:dyDescent="0.25">
      <c r="E10" s="62" t="s">
        <v>186</v>
      </c>
      <c r="F10" s="93">
        <f>[1]entities!$J$26</f>
        <v>55</v>
      </c>
      <c r="G10" s="93">
        <f>[1]entities!$H$26</f>
        <v>5</v>
      </c>
    </row>
    <row r="11" spans="5:7" x14ac:dyDescent="0.25">
      <c r="E11" s="62" t="s">
        <v>187</v>
      </c>
      <c r="F11" s="93">
        <f>[1]entities!$J$27</f>
        <v>25</v>
      </c>
      <c r="G11" s="93">
        <f>[1]entities!$H$27</f>
        <v>2</v>
      </c>
    </row>
    <row r="12" spans="5:7" x14ac:dyDescent="0.25">
      <c r="E12" s="92" t="s">
        <v>161</v>
      </c>
      <c r="F12" s="93">
        <f>[1]entities!$J$28</f>
        <v>50</v>
      </c>
      <c r="G12" s="93">
        <f>[1]entities!$H$28</f>
        <v>15</v>
      </c>
    </row>
    <row r="13" spans="5:7" x14ac:dyDescent="0.25">
      <c r="E13" s="92" t="s">
        <v>182</v>
      </c>
      <c r="F13" s="93">
        <f>[1]entities!$J$29</f>
        <v>75</v>
      </c>
      <c r="G13" s="93">
        <f>[1]entities!$H$29</f>
        <v>10</v>
      </c>
    </row>
    <row r="14" spans="5:7" x14ac:dyDescent="0.25">
      <c r="E14" s="62" t="s">
        <v>200</v>
      </c>
      <c r="F14" s="93">
        <f>[1]entities!$J$30</f>
        <v>25</v>
      </c>
      <c r="G14" s="93">
        <f>[1]entities!$H$30</f>
        <v>2</v>
      </c>
    </row>
    <row r="15" spans="5:7" x14ac:dyDescent="0.25">
      <c r="E15" s="62" t="s">
        <v>201</v>
      </c>
      <c r="F15" s="93">
        <f>[1]entities!$J$31</f>
        <v>25</v>
      </c>
      <c r="G15" s="93">
        <f>[1]entities!$H$31</f>
        <v>2</v>
      </c>
    </row>
    <row r="16" spans="5:7" x14ac:dyDescent="0.25">
      <c r="E16" s="62" t="s">
        <v>202</v>
      </c>
      <c r="F16" s="93">
        <f>[1]entities!$J$32</f>
        <v>25</v>
      </c>
      <c r="G16" s="93">
        <f>[1]entities!$H$32</f>
        <v>2</v>
      </c>
    </row>
    <row r="17" spans="5:7" x14ac:dyDescent="0.25">
      <c r="E17" s="62" t="s">
        <v>203</v>
      </c>
      <c r="F17" s="93">
        <f>[1]entities!$J$33</f>
        <v>25</v>
      </c>
      <c r="G17" s="93">
        <f>[1]entities!$H$33</f>
        <v>2</v>
      </c>
    </row>
    <row r="18" spans="5:7" x14ac:dyDescent="0.25">
      <c r="E18" s="92" t="s">
        <v>162</v>
      </c>
      <c r="F18" s="93">
        <f>[1]entities!$J$34</f>
        <v>75</v>
      </c>
      <c r="G18" s="93">
        <f>[1]entities!$H$34</f>
        <v>15</v>
      </c>
    </row>
    <row r="19" spans="5:7" x14ac:dyDescent="0.25">
      <c r="E19" s="62" t="s">
        <v>163</v>
      </c>
      <c r="F19" s="93">
        <f>[1]entities!$J$35</f>
        <v>75</v>
      </c>
      <c r="G19" s="93">
        <f>[1]entities!$H$35</f>
        <v>15</v>
      </c>
    </row>
    <row r="20" spans="5:7" x14ac:dyDescent="0.25">
      <c r="E20" s="62" t="s">
        <v>226</v>
      </c>
      <c r="F20" s="93">
        <f>[1]entities!$J$36</f>
        <v>83</v>
      </c>
      <c r="G20" s="93">
        <f>[1]entities!$H$36</f>
        <v>30</v>
      </c>
    </row>
    <row r="21" spans="5:7" x14ac:dyDescent="0.25">
      <c r="E21" s="62" t="s">
        <v>204</v>
      </c>
      <c r="F21" s="93">
        <f>[1]entities!$J$37</f>
        <v>50</v>
      </c>
      <c r="G21" s="93">
        <f>[1]entities!$H$37</f>
        <v>3</v>
      </c>
    </row>
    <row r="22" spans="5:7" x14ac:dyDescent="0.25">
      <c r="E22" s="92" t="s">
        <v>164</v>
      </c>
      <c r="F22" s="93">
        <f>[1]entities!$J$38</f>
        <v>75</v>
      </c>
      <c r="G22" s="93">
        <f>[1]entities!$H$38</f>
        <v>15</v>
      </c>
    </row>
    <row r="23" spans="5:7" x14ac:dyDescent="0.25">
      <c r="E23" s="92" t="s">
        <v>205</v>
      </c>
      <c r="F23" s="93">
        <f>[1]entities!$J$39</f>
        <v>50</v>
      </c>
      <c r="G23" s="93">
        <f>[1]entities!$H$39</f>
        <v>20</v>
      </c>
    </row>
    <row r="24" spans="5:7" x14ac:dyDescent="0.25">
      <c r="E24" s="92" t="s">
        <v>206</v>
      </c>
      <c r="F24" s="93">
        <f>[1]entities!$J$40</f>
        <v>55</v>
      </c>
      <c r="G24" s="93">
        <f>[1]entities!$H$40</f>
        <v>40</v>
      </c>
    </row>
    <row r="25" spans="5:7" x14ac:dyDescent="0.25">
      <c r="E25" s="92" t="s">
        <v>207</v>
      </c>
      <c r="F25" s="93">
        <f>[1]entities!$J$41</f>
        <v>105</v>
      </c>
      <c r="G25" s="93">
        <f>[1]entities!$H$41</f>
        <v>80</v>
      </c>
    </row>
    <row r="26" spans="5:7" x14ac:dyDescent="0.25">
      <c r="E26" s="92" t="s">
        <v>208</v>
      </c>
      <c r="F26" s="93">
        <f>[1]entities!$J$42</f>
        <v>143</v>
      </c>
      <c r="G26" s="93">
        <f>[1]entities!$H$42</f>
        <v>100</v>
      </c>
    </row>
    <row r="27" spans="5:7" x14ac:dyDescent="0.25">
      <c r="E27" s="92" t="s">
        <v>209</v>
      </c>
      <c r="F27" s="93">
        <f>[1]entities!$J$43</f>
        <v>195</v>
      </c>
      <c r="G27" s="93">
        <f>[1]entities!$H$43</f>
        <v>120</v>
      </c>
    </row>
    <row r="28" spans="5:7" x14ac:dyDescent="0.25">
      <c r="E28" s="62" t="s">
        <v>227</v>
      </c>
      <c r="F28" s="93">
        <f>[1]entities!$J$44</f>
        <v>25</v>
      </c>
      <c r="G28" s="93">
        <f>[1]entities!$H$44</f>
        <v>2</v>
      </c>
    </row>
    <row r="29" spans="5:7" x14ac:dyDescent="0.25">
      <c r="E29" s="62" t="s">
        <v>228</v>
      </c>
      <c r="F29" s="93">
        <f>[1]entities!$J$45</f>
        <v>25</v>
      </c>
      <c r="G29" s="93">
        <f>[1]entities!$H$45</f>
        <v>2</v>
      </c>
    </row>
    <row r="30" spans="5:7" x14ac:dyDescent="0.25">
      <c r="E30" s="62" t="s">
        <v>229</v>
      </c>
      <c r="F30" s="93">
        <f>[1]entities!$J$46</f>
        <v>25</v>
      </c>
      <c r="G30" s="93">
        <f>[1]entities!$H$46</f>
        <v>2</v>
      </c>
    </row>
    <row r="31" spans="5:7" x14ac:dyDescent="0.25">
      <c r="E31" s="92" t="s">
        <v>210</v>
      </c>
      <c r="F31" s="93">
        <f>[1]entities!$J$47</f>
        <v>75</v>
      </c>
      <c r="G31" s="93">
        <f>[1]entities!$H$47</f>
        <v>70</v>
      </c>
    </row>
    <row r="32" spans="5:7" x14ac:dyDescent="0.25">
      <c r="E32" s="62" t="s">
        <v>177</v>
      </c>
      <c r="F32" s="93">
        <f>[1]entities!$J$48</f>
        <v>28</v>
      </c>
      <c r="G32" s="93">
        <f>[1]entities!$H$48</f>
        <v>20</v>
      </c>
    </row>
    <row r="33" spans="5:7" x14ac:dyDescent="0.25">
      <c r="E33" s="62" t="s">
        <v>211</v>
      </c>
      <c r="F33" s="93">
        <f>[1]entities!$J$49</f>
        <v>48</v>
      </c>
      <c r="G33" s="93">
        <f>[1]entities!$H$49</f>
        <v>3</v>
      </c>
    </row>
    <row r="34" spans="5:7" x14ac:dyDescent="0.25">
      <c r="E34" s="62" t="s">
        <v>212</v>
      </c>
      <c r="F34" s="93">
        <f>[1]entities!$J$50</f>
        <v>195</v>
      </c>
      <c r="G34" s="93">
        <f>[1]entities!$H$50</f>
        <v>4</v>
      </c>
    </row>
    <row r="35" spans="5:7" x14ac:dyDescent="0.25">
      <c r="E35" s="62" t="s">
        <v>213</v>
      </c>
      <c r="F35" s="93">
        <f>[1]entities!$J$51</f>
        <v>263</v>
      </c>
      <c r="G35" s="93">
        <f>[1]entities!$H$51</f>
        <v>5</v>
      </c>
    </row>
    <row r="36" spans="5:7" x14ac:dyDescent="0.25">
      <c r="E36" s="92" t="s">
        <v>180</v>
      </c>
      <c r="F36" s="93">
        <f>[1]entities!$J$52</f>
        <v>75</v>
      </c>
      <c r="G36" s="93">
        <f>[1]entities!$H$52</f>
        <v>0</v>
      </c>
    </row>
    <row r="37" spans="5:7" x14ac:dyDescent="0.25">
      <c r="E37" s="92" t="s">
        <v>181</v>
      </c>
      <c r="F37" s="93">
        <f>[1]entities!$J$53</f>
        <v>75</v>
      </c>
      <c r="G37" s="93">
        <f>[1]entities!$H$53</f>
        <v>0</v>
      </c>
    </row>
    <row r="38" spans="5:7" x14ac:dyDescent="0.25">
      <c r="E38" s="62" t="s">
        <v>214</v>
      </c>
      <c r="F38" s="93">
        <f>[1]entities!$J$54</f>
        <v>25</v>
      </c>
      <c r="G38" s="93">
        <f>[1]entities!$H$54</f>
        <v>20</v>
      </c>
    </row>
    <row r="39" spans="5:7" x14ac:dyDescent="0.25">
      <c r="E39" s="62" t="s">
        <v>165</v>
      </c>
      <c r="F39" s="93">
        <f>[1]entities!$J$55</f>
        <v>55</v>
      </c>
      <c r="G39" s="93">
        <f>[1]entities!$H$55</f>
        <v>25</v>
      </c>
    </row>
    <row r="40" spans="5:7" x14ac:dyDescent="0.25">
      <c r="E40" s="92" t="s">
        <v>183</v>
      </c>
      <c r="F40" s="93">
        <f>[1]entities!$J$56</f>
        <v>75</v>
      </c>
      <c r="G40" s="93">
        <f>[1]entities!$H$56</f>
        <v>20</v>
      </c>
    </row>
    <row r="41" spans="5:7" x14ac:dyDescent="0.25">
      <c r="E41" s="62" t="s">
        <v>215</v>
      </c>
      <c r="F41" s="93">
        <f>[1]entities!$J$57</f>
        <v>55</v>
      </c>
      <c r="G41" s="93">
        <f>[1]entities!$H$57</f>
        <v>20</v>
      </c>
    </row>
    <row r="42" spans="5:7" x14ac:dyDescent="0.25">
      <c r="E42" s="92" t="s">
        <v>166</v>
      </c>
      <c r="F42" s="93">
        <f>[1]entities!$J$58</f>
        <v>75</v>
      </c>
      <c r="G42" s="93">
        <f>[1]entities!$H$58</f>
        <v>20</v>
      </c>
    </row>
    <row r="43" spans="5:7" x14ac:dyDescent="0.25">
      <c r="E43" s="62" t="s">
        <v>216</v>
      </c>
      <c r="F43" s="93">
        <f>[1]entities!$J$59</f>
        <v>263</v>
      </c>
      <c r="G43" s="93">
        <f>[1]entities!$H$59</f>
        <v>0</v>
      </c>
    </row>
    <row r="44" spans="5:7" x14ac:dyDescent="0.25">
      <c r="E44" s="62" t="s">
        <v>217</v>
      </c>
      <c r="F44" s="93">
        <f>[1]entities!$J$60</f>
        <v>175</v>
      </c>
      <c r="G44" s="93">
        <f>[1]entities!$H$60</f>
        <v>0</v>
      </c>
    </row>
    <row r="45" spans="5:7" x14ac:dyDescent="0.25">
      <c r="E45" s="62" t="s">
        <v>218</v>
      </c>
      <c r="F45" s="93">
        <f>[1]entities!$J$61</f>
        <v>130</v>
      </c>
      <c r="G45" s="93">
        <f>[1]entities!$H$61</f>
        <v>25</v>
      </c>
    </row>
    <row r="46" spans="5:7" x14ac:dyDescent="0.25">
      <c r="E46" s="62" t="s">
        <v>222</v>
      </c>
      <c r="F46" s="93">
        <f>[1]entities!$J$62</f>
        <v>55</v>
      </c>
      <c r="G46" s="93">
        <f>[1]entities!$H$62</f>
        <v>10</v>
      </c>
    </row>
    <row r="47" spans="5:7" x14ac:dyDescent="0.25">
      <c r="E47" s="62" t="s">
        <v>221</v>
      </c>
      <c r="F47" s="93">
        <f>[1]entities!$J$63</f>
        <v>25</v>
      </c>
      <c r="G47" s="93">
        <f>[1]entities!$H$63</f>
        <v>6</v>
      </c>
    </row>
    <row r="48" spans="5:7" x14ac:dyDescent="0.25">
      <c r="E48" s="62" t="s">
        <v>230</v>
      </c>
      <c r="F48" s="93">
        <f>[1]entities!$J$64</f>
        <v>28</v>
      </c>
      <c r="G48" s="93">
        <f>[1]entities!$H$64</f>
        <v>5</v>
      </c>
    </row>
    <row r="49" spans="5:7" x14ac:dyDescent="0.25">
      <c r="E49" s="62" t="s">
        <v>223</v>
      </c>
      <c r="F49" s="93">
        <f>[1]entities!$J$65</f>
        <v>28</v>
      </c>
      <c r="G49" s="93">
        <f>[1]entities!$H$65</f>
        <v>15</v>
      </c>
    </row>
    <row r="50" spans="5:7" x14ac:dyDescent="0.25">
      <c r="E50" s="62" t="s">
        <v>167</v>
      </c>
      <c r="F50" s="93">
        <f>[1]entities!$J$66</f>
        <v>25</v>
      </c>
      <c r="G50" s="93">
        <f>[1]entities!$H$66</f>
        <v>2</v>
      </c>
    </row>
    <row r="51" spans="5:7" x14ac:dyDescent="0.25">
      <c r="E51" s="92" t="s">
        <v>168</v>
      </c>
      <c r="F51" s="93">
        <f>[1]entities!$J$67</f>
        <v>75</v>
      </c>
      <c r="G51" s="93">
        <f>[1]entities!$H$67</f>
        <v>15</v>
      </c>
    </row>
    <row r="52" spans="5:7" x14ac:dyDescent="0.25">
      <c r="E52" s="62" t="s">
        <v>231</v>
      </c>
      <c r="F52" s="93">
        <f>[1]entities!$J$68</f>
        <v>83</v>
      </c>
      <c r="G52" s="93">
        <f>[1]entities!$H$68</f>
        <v>30</v>
      </c>
    </row>
    <row r="53" spans="5:7" x14ac:dyDescent="0.25">
      <c r="E53" s="62" t="s">
        <v>169</v>
      </c>
      <c r="F53" s="93">
        <f>[1]entities!$J$69</f>
        <v>75</v>
      </c>
      <c r="G53" s="93">
        <f>[1]entities!$H$69</f>
        <v>7</v>
      </c>
    </row>
    <row r="54" spans="5:7" x14ac:dyDescent="0.25">
      <c r="E54" s="92" t="s">
        <v>170</v>
      </c>
      <c r="F54" s="93">
        <f>[1]entities!$J$70</f>
        <v>105</v>
      </c>
      <c r="G54" s="93">
        <f>[1]entities!$H$70</f>
        <v>30</v>
      </c>
    </row>
    <row r="55" spans="5:7" x14ac:dyDescent="0.25">
      <c r="E55" s="92" t="s">
        <v>171</v>
      </c>
      <c r="F55" s="93">
        <f>[1]entities!$J$71</f>
        <v>55</v>
      </c>
      <c r="G55" s="93">
        <f>[1]entities!$H$71</f>
        <v>50</v>
      </c>
    </row>
    <row r="56" spans="5:7" x14ac:dyDescent="0.25">
      <c r="E56" s="92" t="s">
        <v>184</v>
      </c>
      <c r="F56" s="93">
        <f>[1]entities!$J$72</f>
        <v>75</v>
      </c>
      <c r="G56" s="93">
        <f>[1]entities!$H$72</f>
        <v>10</v>
      </c>
    </row>
    <row r="57" spans="5:7" x14ac:dyDescent="0.25">
      <c r="E57" s="62" t="s">
        <v>172</v>
      </c>
      <c r="F57" s="93">
        <f>[1]entities!$J$73</f>
        <v>55</v>
      </c>
      <c r="G57" s="93">
        <f>[1]entities!$H$73</f>
        <v>20</v>
      </c>
    </row>
    <row r="58" spans="5:7" x14ac:dyDescent="0.25">
      <c r="E58" s="62" t="s">
        <v>173</v>
      </c>
      <c r="F58" s="93">
        <f>[1]entities!$J$74</f>
        <v>55</v>
      </c>
      <c r="G58" s="93">
        <f>[1]entities!$H$74</f>
        <v>20</v>
      </c>
    </row>
    <row r="59" spans="5:7" x14ac:dyDescent="0.25">
      <c r="E59" s="62" t="s">
        <v>174</v>
      </c>
      <c r="F59" s="93">
        <f>[1]entities!$J$75</f>
        <v>25</v>
      </c>
      <c r="G59" s="93">
        <f>[1]entities!$H$75</f>
        <v>4</v>
      </c>
    </row>
    <row r="60" spans="5:7" x14ac:dyDescent="0.25">
      <c r="E60" s="62" t="s">
        <v>224</v>
      </c>
      <c r="F60" s="93">
        <f>[1]entities!$J$76</f>
        <v>25</v>
      </c>
      <c r="G60" s="93">
        <f>[1]entities!$H$76</f>
        <v>3</v>
      </c>
    </row>
    <row r="61" spans="5:7" x14ac:dyDescent="0.25">
      <c r="E61" s="62" t="s">
        <v>178</v>
      </c>
      <c r="F61" s="93">
        <f>[1]entities!$J$77</f>
        <v>83</v>
      </c>
      <c r="G61" s="93">
        <f>[1]entities!$H$77</f>
        <v>80</v>
      </c>
    </row>
    <row r="62" spans="5:7" x14ac:dyDescent="0.25">
      <c r="E62" s="92" t="s">
        <v>175</v>
      </c>
      <c r="F62" s="93">
        <f>[1]entities!$J$78</f>
        <v>50</v>
      </c>
      <c r="G62" s="93">
        <f>[1]entities!$H$78</f>
        <v>15</v>
      </c>
    </row>
    <row r="63" spans="5:7" x14ac:dyDescent="0.25">
      <c r="E63" s="92" t="s">
        <v>176</v>
      </c>
      <c r="F63" s="93">
        <f>[1]entities!$J$79</f>
        <v>50</v>
      </c>
      <c r="G63" s="93">
        <f>[1]entities!$H$79</f>
        <v>15</v>
      </c>
    </row>
    <row r="64" spans="5:7" x14ac:dyDescent="0.25">
      <c r="E64" s="62" t="s">
        <v>225</v>
      </c>
      <c r="F64" s="93">
        <f>[1]entities!$J$80</f>
        <v>55</v>
      </c>
      <c r="G64" s="93">
        <f>[1]entities!$H$80</f>
        <v>20</v>
      </c>
    </row>
    <row r="65" spans="5:7" x14ac:dyDescent="0.25">
      <c r="E65" s="92" t="s">
        <v>185</v>
      </c>
      <c r="F65" s="93">
        <f>[1]entities!$J$81</f>
        <v>75</v>
      </c>
      <c r="G65" s="93">
        <f>[1]entities!$H$81</f>
        <v>8</v>
      </c>
    </row>
  </sheetData>
  <dataValidations count="1">
    <dataValidation type="decimal" operator="greaterThanOrEqual" showInputMessage="1" showErrorMessage="1" sqref="F6:G65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93"/>
  <sheetViews>
    <sheetView tabSelected="1" topLeftCell="A55" workbookViewId="0">
      <selection activeCell="K20" sqref="K20"/>
    </sheetView>
  </sheetViews>
  <sheetFormatPr defaultRowHeight="15" x14ac:dyDescent="0.25"/>
  <cols>
    <col min="3" max="3" width="24" customWidth="1"/>
    <col min="6" max="6" width="28.42578125" customWidth="1"/>
  </cols>
  <sheetData>
    <row r="5" spans="3:6" ht="18.75" x14ac:dyDescent="0.3">
      <c r="C5" s="98" t="s">
        <v>424</v>
      </c>
    </row>
    <row r="7" spans="3:6" x14ac:dyDescent="0.25">
      <c r="C7" s="1" t="s">
        <v>425</v>
      </c>
      <c r="D7" s="1" t="s">
        <v>426</v>
      </c>
      <c r="E7" s="1" t="s">
        <v>427</v>
      </c>
      <c r="F7" s="1" t="s">
        <v>438</v>
      </c>
    </row>
    <row r="8" spans="3:6" x14ac:dyDescent="0.25">
      <c r="C8" t="s">
        <v>21</v>
      </c>
      <c r="D8">
        <v>280</v>
      </c>
      <c r="E8">
        <v>280</v>
      </c>
      <c r="F8" t="s">
        <v>439</v>
      </c>
    </row>
    <row r="9" spans="3:6" x14ac:dyDescent="0.25">
      <c r="C9" t="s">
        <v>4</v>
      </c>
      <c r="D9">
        <v>280</v>
      </c>
      <c r="E9">
        <v>280</v>
      </c>
      <c r="F9" t="s">
        <v>440</v>
      </c>
    </row>
    <row r="10" spans="3:6" x14ac:dyDescent="0.25">
      <c r="C10" t="s">
        <v>22</v>
      </c>
      <c r="D10">
        <v>300</v>
      </c>
      <c r="E10">
        <v>300</v>
      </c>
      <c r="F10" t="s">
        <v>441</v>
      </c>
    </row>
    <row r="11" spans="3:6" x14ac:dyDescent="0.25">
      <c r="C11" t="s">
        <v>5</v>
      </c>
      <c r="D11">
        <v>300</v>
      </c>
      <c r="E11">
        <v>300</v>
      </c>
      <c r="F11" t="s">
        <v>442</v>
      </c>
    </row>
    <row r="12" spans="3:6" x14ac:dyDescent="0.25">
      <c r="C12" t="s">
        <v>68</v>
      </c>
      <c r="D12">
        <v>200</v>
      </c>
      <c r="E12">
        <v>200</v>
      </c>
      <c r="F12" t="s">
        <v>443</v>
      </c>
    </row>
    <row r="13" spans="3:6" x14ac:dyDescent="0.25">
      <c r="C13" t="s">
        <v>8</v>
      </c>
      <c r="D13">
        <v>200</v>
      </c>
      <c r="E13">
        <v>200</v>
      </c>
      <c r="F13" t="s">
        <v>444</v>
      </c>
    </row>
    <row r="14" spans="3:6" x14ac:dyDescent="0.25">
      <c r="C14" t="s">
        <v>109</v>
      </c>
      <c r="D14">
        <v>260</v>
      </c>
      <c r="E14">
        <v>260</v>
      </c>
      <c r="F14" t="s">
        <v>445</v>
      </c>
    </row>
    <row r="15" spans="3:6" x14ac:dyDescent="0.25">
      <c r="C15" t="s">
        <v>110</v>
      </c>
      <c r="D15">
        <v>280</v>
      </c>
      <c r="E15">
        <v>280</v>
      </c>
      <c r="F15" t="s">
        <v>446</v>
      </c>
    </row>
    <row r="16" spans="3:6" x14ac:dyDescent="0.25">
      <c r="C16" t="s">
        <v>111</v>
      </c>
      <c r="D16">
        <v>5000</v>
      </c>
      <c r="E16">
        <v>5000</v>
      </c>
      <c r="F16" t="s">
        <v>447</v>
      </c>
    </row>
    <row r="17" spans="3:6" x14ac:dyDescent="0.25">
      <c r="C17" t="s">
        <v>139</v>
      </c>
      <c r="D17">
        <v>130</v>
      </c>
      <c r="E17">
        <v>130</v>
      </c>
      <c r="F17" t="s">
        <v>448</v>
      </c>
    </row>
    <row r="18" spans="3:6" x14ac:dyDescent="0.25">
      <c r="C18" t="s">
        <v>140</v>
      </c>
      <c r="D18">
        <v>130</v>
      </c>
      <c r="E18">
        <v>130</v>
      </c>
      <c r="F18" t="s">
        <v>449</v>
      </c>
    </row>
    <row r="19" spans="3:6" x14ac:dyDescent="0.25">
      <c r="C19" t="s">
        <v>77</v>
      </c>
      <c r="D19">
        <v>220</v>
      </c>
      <c r="E19">
        <v>220</v>
      </c>
      <c r="F19" t="s">
        <v>450</v>
      </c>
    </row>
    <row r="20" spans="3:6" x14ac:dyDescent="0.25">
      <c r="C20" t="s">
        <v>192</v>
      </c>
      <c r="D20">
        <v>180</v>
      </c>
      <c r="E20">
        <v>180</v>
      </c>
      <c r="F20" t="s">
        <v>451</v>
      </c>
    </row>
    <row r="21" spans="3:6" x14ac:dyDescent="0.25">
      <c r="C21" t="s">
        <v>193</v>
      </c>
      <c r="D21">
        <v>180</v>
      </c>
      <c r="E21">
        <v>180</v>
      </c>
      <c r="F21" t="s">
        <v>452</v>
      </c>
    </row>
    <row r="22" spans="3:6" x14ac:dyDescent="0.25">
      <c r="C22" t="s">
        <v>194</v>
      </c>
      <c r="D22">
        <v>180</v>
      </c>
      <c r="E22">
        <v>180</v>
      </c>
      <c r="F22" t="s">
        <v>453</v>
      </c>
    </row>
    <row r="23" spans="3:6" x14ac:dyDescent="0.25">
      <c r="C23" t="s">
        <v>195</v>
      </c>
      <c r="D23">
        <v>180</v>
      </c>
      <c r="E23">
        <v>180</v>
      </c>
      <c r="F23" t="s">
        <v>454</v>
      </c>
    </row>
    <row r="24" spans="3:6" x14ac:dyDescent="0.25">
      <c r="C24" t="s">
        <v>413</v>
      </c>
      <c r="D24">
        <v>180</v>
      </c>
      <c r="E24">
        <v>180</v>
      </c>
      <c r="F24" t="s">
        <v>451</v>
      </c>
    </row>
    <row r="25" spans="3:6" x14ac:dyDescent="0.25">
      <c r="C25" t="s">
        <v>414</v>
      </c>
      <c r="D25">
        <v>180</v>
      </c>
      <c r="E25">
        <v>180</v>
      </c>
      <c r="F25" t="s">
        <v>451</v>
      </c>
    </row>
    <row r="26" spans="3:6" x14ac:dyDescent="0.25">
      <c r="C26" t="s">
        <v>26</v>
      </c>
      <c r="D26">
        <v>210</v>
      </c>
      <c r="E26">
        <v>210</v>
      </c>
      <c r="F26" t="s">
        <v>455</v>
      </c>
    </row>
    <row r="27" spans="3:6" x14ac:dyDescent="0.25">
      <c r="C27" t="s">
        <v>415</v>
      </c>
      <c r="D27">
        <v>210</v>
      </c>
      <c r="E27">
        <v>210</v>
      </c>
      <c r="F27" t="s">
        <v>456</v>
      </c>
    </row>
    <row r="28" spans="3:6" x14ac:dyDescent="0.25">
      <c r="C28" t="s">
        <v>150</v>
      </c>
      <c r="D28">
        <v>240</v>
      </c>
      <c r="E28">
        <v>240</v>
      </c>
      <c r="F28" t="s">
        <v>457</v>
      </c>
    </row>
    <row r="29" spans="3:6" x14ac:dyDescent="0.25">
      <c r="C29" t="s">
        <v>151</v>
      </c>
      <c r="D29">
        <v>240</v>
      </c>
      <c r="E29">
        <v>240</v>
      </c>
      <c r="F29" t="s">
        <v>458</v>
      </c>
    </row>
    <row r="30" spans="3:6" x14ac:dyDescent="0.25">
      <c r="C30" t="s">
        <v>199</v>
      </c>
      <c r="D30">
        <v>200</v>
      </c>
      <c r="E30">
        <v>200</v>
      </c>
      <c r="F30" t="s">
        <v>459</v>
      </c>
    </row>
    <row r="31" spans="3:6" x14ac:dyDescent="0.25">
      <c r="C31" t="s">
        <v>20</v>
      </c>
      <c r="D31">
        <v>240</v>
      </c>
      <c r="E31">
        <v>240</v>
      </c>
      <c r="F31" t="s">
        <v>460</v>
      </c>
    </row>
    <row r="32" spans="3:6" x14ac:dyDescent="0.25">
      <c r="C32" t="s">
        <v>128</v>
      </c>
      <c r="D32">
        <v>220</v>
      </c>
      <c r="E32">
        <v>220</v>
      </c>
      <c r="F32" t="s">
        <v>461</v>
      </c>
    </row>
    <row r="33" spans="3:6" x14ac:dyDescent="0.25">
      <c r="C33" t="s">
        <v>129</v>
      </c>
      <c r="D33">
        <v>240</v>
      </c>
      <c r="E33">
        <v>240</v>
      </c>
      <c r="F33" t="s">
        <v>462</v>
      </c>
    </row>
    <row r="34" spans="3:6" x14ac:dyDescent="0.25">
      <c r="C34" t="s">
        <v>130</v>
      </c>
      <c r="D34">
        <v>260</v>
      </c>
      <c r="E34">
        <v>260</v>
      </c>
      <c r="F34" t="s">
        <v>463</v>
      </c>
    </row>
    <row r="35" spans="3:6" x14ac:dyDescent="0.25">
      <c r="C35" t="s">
        <v>131</v>
      </c>
      <c r="D35">
        <v>280</v>
      </c>
      <c r="E35">
        <v>280</v>
      </c>
      <c r="F35" t="s">
        <v>464</v>
      </c>
    </row>
    <row r="36" spans="3:6" x14ac:dyDescent="0.25">
      <c r="C36" t="s">
        <v>132</v>
      </c>
      <c r="D36">
        <v>300</v>
      </c>
      <c r="E36">
        <v>300</v>
      </c>
      <c r="F36" t="s">
        <v>465</v>
      </c>
    </row>
    <row r="37" spans="3:6" x14ac:dyDescent="0.25">
      <c r="C37" t="s">
        <v>152</v>
      </c>
      <c r="D37">
        <v>100</v>
      </c>
      <c r="E37">
        <v>100</v>
      </c>
      <c r="F37" t="s">
        <v>466</v>
      </c>
    </row>
    <row r="38" spans="3:6" x14ac:dyDescent="0.25">
      <c r="C38" t="s">
        <v>153</v>
      </c>
      <c r="D38">
        <v>100</v>
      </c>
      <c r="E38">
        <v>100</v>
      </c>
      <c r="F38" t="s">
        <v>467</v>
      </c>
    </row>
    <row r="39" spans="3:6" x14ac:dyDescent="0.25">
      <c r="C39" t="s">
        <v>154</v>
      </c>
      <c r="D39">
        <v>100</v>
      </c>
      <c r="E39">
        <v>100</v>
      </c>
      <c r="F39" t="s">
        <v>468</v>
      </c>
    </row>
    <row r="40" spans="3:6" x14ac:dyDescent="0.25">
      <c r="C40" t="s">
        <v>122</v>
      </c>
      <c r="D40">
        <v>5000</v>
      </c>
      <c r="E40">
        <v>5000</v>
      </c>
      <c r="F40" t="s">
        <v>469</v>
      </c>
    </row>
    <row r="41" spans="3:6" x14ac:dyDescent="0.25">
      <c r="C41" t="s">
        <v>60</v>
      </c>
      <c r="D41">
        <v>260</v>
      </c>
      <c r="E41">
        <v>260</v>
      </c>
      <c r="F41" t="s">
        <v>470</v>
      </c>
    </row>
    <row r="42" spans="3:6" x14ac:dyDescent="0.25">
      <c r="C42" t="s">
        <v>112</v>
      </c>
      <c r="D42">
        <v>250</v>
      </c>
      <c r="E42">
        <v>250</v>
      </c>
      <c r="F42" t="s">
        <v>471</v>
      </c>
    </row>
    <row r="43" spans="3:6" x14ac:dyDescent="0.25">
      <c r="C43" t="s">
        <v>416</v>
      </c>
      <c r="D43">
        <v>250</v>
      </c>
      <c r="E43">
        <v>250</v>
      </c>
      <c r="F43" t="s">
        <v>472</v>
      </c>
    </row>
    <row r="44" spans="3:6" x14ac:dyDescent="0.25">
      <c r="C44" t="s">
        <v>113</v>
      </c>
      <c r="D44">
        <v>300</v>
      </c>
      <c r="E44">
        <v>300</v>
      </c>
      <c r="F44" t="s">
        <v>473</v>
      </c>
    </row>
    <row r="45" spans="3:6" x14ac:dyDescent="0.25">
      <c r="C45" t="s">
        <v>417</v>
      </c>
      <c r="D45">
        <v>300</v>
      </c>
      <c r="E45">
        <v>300</v>
      </c>
      <c r="F45" t="s">
        <v>474</v>
      </c>
    </row>
    <row r="46" spans="3:6" x14ac:dyDescent="0.25">
      <c r="C46" t="s">
        <v>114</v>
      </c>
      <c r="D46">
        <v>340</v>
      </c>
      <c r="E46">
        <v>340</v>
      </c>
      <c r="F46" t="s">
        <v>475</v>
      </c>
    </row>
    <row r="47" spans="3:6" x14ac:dyDescent="0.25">
      <c r="C47" t="s">
        <v>418</v>
      </c>
      <c r="D47">
        <v>340</v>
      </c>
      <c r="E47">
        <v>340</v>
      </c>
      <c r="F47" t="s">
        <v>476</v>
      </c>
    </row>
    <row r="48" spans="3:6" x14ac:dyDescent="0.25">
      <c r="C48" t="s">
        <v>232</v>
      </c>
      <c r="D48">
        <v>500</v>
      </c>
      <c r="E48">
        <v>500</v>
      </c>
      <c r="F48" t="s">
        <v>477</v>
      </c>
    </row>
    <row r="49" spans="3:6" x14ac:dyDescent="0.25">
      <c r="C49" t="s">
        <v>233</v>
      </c>
      <c r="D49">
        <v>500</v>
      </c>
      <c r="E49">
        <v>500</v>
      </c>
      <c r="F49" t="s">
        <v>478</v>
      </c>
    </row>
    <row r="50" spans="3:6" x14ac:dyDescent="0.25">
      <c r="C50" t="s">
        <v>253</v>
      </c>
      <c r="D50">
        <v>450</v>
      </c>
      <c r="E50">
        <v>450</v>
      </c>
      <c r="F50" t="s">
        <v>479</v>
      </c>
    </row>
    <row r="51" spans="3:6" x14ac:dyDescent="0.25">
      <c r="C51" t="s">
        <v>121</v>
      </c>
      <c r="D51">
        <v>180</v>
      </c>
      <c r="E51">
        <v>180</v>
      </c>
      <c r="F51" t="s">
        <v>480</v>
      </c>
    </row>
    <row r="52" spans="3:6" x14ac:dyDescent="0.25">
      <c r="C52" t="s">
        <v>27</v>
      </c>
      <c r="D52">
        <v>220</v>
      </c>
      <c r="E52">
        <v>220</v>
      </c>
      <c r="F52" t="s">
        <v>481</v>
      </c>
    </row>
    <row r="53" spans="3:6" x14ac:dyDescent="0.25">
      <c r="C53" t="s">
        <v>29</v>
      </c>
      <c r="D53">
        <v>220</v>
      </c>
      <c r="E53">
        <v>220</v>
      </c>
      <c r="F53" t="s">
        <v>482</v>
      </c>
    </row>
    <row r="54" spans="3:6" x14ac:dyDescent="0.25">
      <c r="C54" t="s">
        <v>78</v>
      </c>
      <c r="D54">
        <v>200</v>
      </c>
      <c r="E54">
        <v>200</v>
      </c>
      <c r="F54" t="s">
        <v>483</v>
      </c>
    </row>
    <row r="55" spans="3:6" x14ac:dyDescent="0.25">
      <c r="C55" t="s">
        <v>234</v>
      </c>
      <c r="D55">
        <v>170</v>
      </c>
      <c r="E55">
        <v>170</v>
      </c>
      <c r="F55" t="s">
        <v>484</v>
      </c>
    </row>
    <row r="56" spans="3:6" x14ac:dyDescent="0.25">
      <c r="C56" t="s">
        <v>25</v>
      </c>
      <c r="D56">
        <v>280</v>
      </c>
      <c r="E56">
        <v>280</v>
      </c>
      <c r="F56" t="s">
        <v>485</v>
      </c>
    </row>
    <row r="57" spans="3:6" x14ac:dyDescent="0.25">
      <c r="C57" t="s">
        <v>115</v>
      </c>
      <c r="D57">
        <v>2500</v>
      </c>
      <c r="E57">
        <v>2500</v>
      </c>
      <c r="F57" t="s">
        <v>486</v>
      </c>
    </row>
    <row r="58" spans="3:6" x14ac:dyDescent="0.25">
      <c r="C58" t="s">
        <v>116</v>
      </c>
      <c r="D58">
        <v>2500</v>
      </c>
      <c r="E58">
        <v>2500</v>
      </c>
      <c r="F58" t="s">
        <v>487</v>
      </c>
    </row>
    <row r="59" spans="3:6" x14ac:dyDescent="0.25">
      <c r="C59" t="s">
        <v>117</v>
      </c>
      <c r="D59">
        <v>2000</v>
      </c>
      <c r="E59">
        <v>2000</v>
      </c>
      <c r="F59" t="s">
        <v>488</v>
      </c>
    </row>
    <row r="60" spans="3:6" x14ac:dyDescent="0.25">
      <c r="C60" t="s">
        <v>118</v>
      </c>
      <c r="D60">
        <v>2000</v>
      </c>
      <c r="E60">
        <v>2000</v>
      </c>
      <c r="F60" t="s">
        <v>489</v>
      </c>
    </row>
    <row r="61" spans="3:6" x14ac:dyDescent="0.25">
      <c r="C61" t="s">
        <v>119</v>
      </c>
      <c r="D61">
        <v>1500</v>
      </c>
      <c r="E61">
        <v>1500</v>
      </c>
      <c r="F61" t="s">
        <v>490</v>
      </c>
    </row>
    <row r="62" spans="3:6" x14ac:dyDescent="0.25">
      <c r="C62" t="s">
        <v>120</v>
      </c>
      <c r="D62">
        <v>1500</v>
      </c>
      <c r="E62">
        <v>1500</v>
      </c>
      <c r="F62" t="s">
        <v>491</v>
      </c>
    </row>
    <row r="63" spans="3:6" x14ac:dyDescent="0.25">
      <c r="C63" t="s">
        <v>133</v>
      </c>
      <c r="D63">
        <v>200</v>
      </c>
      <c r="E63">
        <v>200</v>
      </c>
      <c r="F63" t="s">
        <v>492</v>
      </c>
    </row>
    <row r="64" spans="3:6" x14ac:dyDescent="0.25">
      <c r="C64" t="s">
        <v>220</v>
      </c>
      <c r="D64">
        <v>140</v>
      </c>
      <c r="E64">
        <v>140</v>
      </c>
      <c r="F64" t="s">
        <v>493</v>
      </c>
    </row>
    <row r="65" spans="3:6" x14ac:dyDescent="0.25">
      <c r="C65" t="s">
        <v>155</v>
      </c>
      <c r="D65">
        <v>170</v>
      </c>
      <c r="E65">
        <v>170</v>
      </c>
      <c r="F65" t="s">
        <v>494</v>
      </c>
    </row>
    <row r="66" spans="3:6" x14ac:dyDescent="0.25">
      <c r="C66" t="s">
        <v>235</v>
      </c>
      <c r="D66">
        <v>220</v>
      </c>
      <c r="E66">
        <v>220</v>
      </c>
      <c r="F66" t="s">
        <v>495</v>
      </c>
    </row>
    <row r="67" spans="3:6" x14ac:dyDescent="0.25">
      <c r="C67" t="s">
        <v>35</v>
      </c>
      <c r="D67">
        <v>120</v>
      </c>
      <c r="E67">
        <v>120</v>
      </c>
      <c r="F67" t="s">
        <v>496</v>
      </c>
    </row>
    <row r="68" spans="3:6" x14ac:dyDescent="0.25">
      <c r="C68" t="s">
        <v>419</v>
      </c>
      <c r="D68">
        <v>260</v>
      </c>
      <c r="E68">
        <v>260</v>
      </c>
      <c r="F68" t="s">
        <v>497</v>
      </c>
    </row>
    <row r="69" spans="3:6" x14ac:dyDescent="0.25">
      <c r="C69" t="s">
        <v>37</v>
      </c>
      <c r="D69">
        <v>260</v>
      </c>
      <c r="E69">
        <v>260</v>
      </c>
      <c r="F69" t="s">
        <v>498</v>
      </c>
    </row>
    <row r="70" spans="3:6" x14ac:dyDescent="0.25">
      <c r="C70" t="s">
        <v>156</v>
      </c>
      <c r="D70">
        <v>350</v>
      </c>
      <c r="E70">
        <v>350</v>
      </c>
      <c r="F70" t="s">
        <v>499</v>
      </c>
    </row>
    <row r="71" spans="3:6" x14ac:dyDescent="0.25">
      <c r="C71" t="s">
        <v>39</v>
      </c>
      <c r="D71">
        <v>200</v>
      </c>
      <c r="E71">
        <v>200</v>
      </c>
      <c r="F71" t="s">
        <v>500</v>
      </c>
    </row>
    <row r="72" spans="3:6" x14ac:dyDescent="0.25">
      <c r="C72" t="s">
        <v>420</v>
      </c>
      <c r="D72">
        <v>200</v>
      </c>
      <c r="E72">
        <v>200</v>
      </c>
      <c r="F72" t="s">
        <v>501</v>
      </c>
    </row>
    <row r="73" spans="3:6" x14ac:dyDescent="0.25">
      <c r="C73" t="s">
        <v>421</v>
      </c>
      <c r="D73">
        <v>300</v>
      </c>
      <c r="E73">
        <v>300</v>
      </c>
      <c r="F73" t="s">
        <v>502</v>
      </c>
    </row>
    <row r="74" spans="3:6" x14ac:dyDescent="0.25">
      <c r="C74" t="s">
        <v>47</v>
      </c>
      <c r="D74">
        <v>310</v>
      </c>
      <c r="E74">
        <v>310</v>
      </c>
      <c r="F74" t="s">
        <v>503</v>
      </c>
    </row>
    <row r="75" spans="3:6" x14ac:dyDescent="0.25">
      <c r="C75" t="s">
        <v>49</v>
      </c>
      <c r="D75">
        <v>310</v>
      </c>
      <c r="E75">
        <v>310</v>
      </c>
      <c r="F75" t="s">
        <v>504</v>
      </c>
    </row>
    <row r="76" spans="3:6" x14ac:dyDescent="0.25">
      <c r="C76" t="s">
        <v>48</v>
      </c>
      <c r="D76">
        <v>310</v>
      </c>
      <c r="E76">
        <v>310</v>
      </c>
      <c r="F76" t="s">
        <v>505</v>
      </c>
    </row>
    <row r="77" spans="3:6" x14ac:dyDescent="0.25">
      <c r="C77" t="s">
        <v>79</v>
      </c>
      <c r="D77">
        <v>180</v>
      </c>
      <c r="E77">
        <v>180</v>
      </c>
      <c r="F77" t="s">
        <v>506</v>
      </c>
    </row>
    <row r="78" spans="3:6" x14ac:dyDescent="0.25">
      <c r="C78" t="s">
        <v>40</v>
      </c>
      <c r="D78">
        <v>170</v>
      </c>
      <c r="E78">
        <v>170</v>
      </c>
      <c r="F78" t="s">
        <v>507</v>
      </c>
    </row>
    <row r="79" spans="3:6" x14ac:dyDescent="0.25">
      <c r="C79" t="s">
        <v>41</v>
      </c>
      <c r="D79">
        <v>170</v>
      </c>
      <c r="E79">
        <v>170</v>
      </c>
      <c r="F79" t="s">
        <v>508</v>
      </c>
    </row>
    <row r="80" spans="3:6" x14ac:dyDescent="0.25">
      <c r="C80" t="s">
        <v>42</v>
      </c>
      <c r="D80">
        <v>150</v>
      </c>
      <c r="E80">
        <v>150</v>
      </c>
      <c r="F80" t="s">
        <v>509</v>
      </c>
    </row>
    <row r="81" spans="3:6" x14ac:dyDescent="0.25">
      <c r="C81" t="s">
        <v>43</v>
      </c>
      <c r="D81">
        <v>150</v>
      </c>
      <c r="E81">
        <v>150</v>
      </c>
      <c r="F81" t="s">
        <v>510</v>
      </c>
    </row>
    <row r="82" spans="3:6" x14ac:dyDescent="0.25">
      <c r="C82" t="s">
        <v>422</v>
      </c>
      <c r="D82">
        <v>180</v>
      </c>
      <c r="E82">
        <v>180</v>
      </c>
      <c r="F82" t="s">
        <v>511</v>
      </c>
    </row>
    <row r="83" spans="3:6" x14ac:dyDescent="0.25">
      <c r="C83" t="s">
        <v>197</v>
      </c>
      <c r="D83">
        <v>180</v>
      </c>
      <c r="E83">
        <v>180</v>
      </c>
      <c r="F83" t="s">
        <v>511</v>
      </c>
    </row>
    <row r="84" spans="3:6" x14ac:dyDescent="0.25">
      <c r="C84" t="s">
        <v>61</v>
      </c>
      <c r="D84">
        <v>420</v>
      </c>
      <c r="E84">
        <v>420</v>
      </c>
      <c r="F84" t="s">
        <v>512</v>
      </c>
    </row>
    <row r="85" spans="3:6" x14ac:dyDescent="0.25">
      <c r="C85" t="s">
        <v>157</v>
      </c>
      <c r="D85">
        <v>140</v>
      </c>
      <c r="E85">
        <v>140</v>
      </c>
      <c r="F85" t="s">
        <v>513</v>
      </c>
    </row>
    <row r="86" spans="3:6" x14ac:dyDescent="0.25">
      <c r="C86" t="s">
        <v>54</v>
      </c>
      <c r="D86">
        <v>220</v>
      </c>
      <c r="E86">
        <v>220</v>
      </c>
      <c r="F86" t="s">
        <v>514</v>
      </c>
    </row>
    <row r="87" spans="3:6" x14ac:dyDescent="0.25">
      <c r="C87" t="s">
        <v>56</v>
      </c>
      <c r="D87">
        <v>220</v>
      </c>
      <c r="E87">
        <v>220</v>
      </c>
      <c r="F87" t="s">
        <v>515</v>
      </c>
    </row>
    <row r="88" spans="3:6" x14ac:dyDescent="0.25">
      <c r="C88" t="s">
        <v>55</v>
      </c>
      <c r="D88">
        <v>220</v>
      </c>
      <c r="E88">
        <v>220</v>
      </c>
      <c r="F88" t="s">
        <v>516</v>
      </c>
    </row>
    <row r="89" spans="3:6" x14ac:dyDescent="0.25">
      <c r="C89" t="s">
        <v>57</v>
      </c>
      <c r="D89">
        <v>220</v>
      </c>
      <c r="E89">
        <v>220</v>
      </c>
      <c r="F89" t="s">
        <v>517</v>
      </c>
    </row>
    <row r="90" spans="3:6" x14ac:dyDescent="0.25">
      <c r="C90" t="s">
        <v>423</v>
      </c>
      <c r="D90">
        <v>300</v>
      </c>
      <c r="E90">
        <v>300</v>
      </c>
      <c r="F90" t="s">
        <v>518</v>
      </c>
    </row>
    <row r="91" spans="3:6" x14ac:dyDescent="0.25">
      <c r="C91" t="s">
        <v>80</v>
      </c>
      <c r="D91">
        <v>200</v>
      </c>
      <c r="E91">
        <v>200</v>
      </c>
      <c r="F91" t="s">
        <v>519</v>
      </c>
    </row>
    <row r="92" spans="3:6" x14ac:dyDescent="0.25">
      <c r="C92" t="s">
        <v>81</v>
      </c>
      <c r="D92">
        <v>200</v>
      </c>
      <c r="E92">
        <v>200</v>
      </c>
      <c r="F92" t="s">
        <v>520</v>
      </c>
    </row>
    <row r="93" spans="3:6" x14ac:dyDescent="0.25">
      <c r="C93" t="s">
        <v>82</v>
      </c>
      <c r="D93">
        <v>200</v>
      </c>
      <c r="E93">
        <v>200</v>
      </c>
      <c r="F93" t="s">
        <v>521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528"/>
  <sheetViews>
    <sheetView workbookViewId="0">
      <selection activeCell="M21" sqref="M21"/>
    </sheetView>
  </sheetViews>
  <sheetFormatPr defaultRowHeight="15" x14ac:dyDescent="0.25"/>
  <cols>
    <col min="6" max="6" width="27.85546875" customWidth="1"/>
    <col min="7" max="7" width="25.7109375" customWidth="1"/>
    <col min="8" max="8" width="17.28515625" customWidth="1"/>
    <col min="9" max="9" width="21" customWidth="1"/>
    <col min="11" max="11" width="13.42578125" customWidth="1"/>
  </cols>
  <sheetData>
    <row r="2" spans="4:11" x14ac:dyDescent="0.25">
      <c r="D2" s="1" t="s">
        <v>412</v>
      </c>
      <c r="F2" s="1" t="s">
        <v>402</v>
      </c>
    </row>
    <row r="3" spans="4:11" x14ac:dyDescent="0.25">
      <c r="D3" s="1" t="s">
        <v>345</v>
      </c>
      <c r="E3" s="1"/>
      <c r="F3" s="1" t="s">
        <v>346</v>
      </c>
    </row>
    <row r="4" spans="4:11" x14ac:dyDescent="0.25">
      <c r="D4" s="1" t="s">
        <v>347</v>
      </c>
      <c r="E4" s="1"/>
      <c r="F4" s="90">
        <f>ROUNDUP(SUM(Table245[total xp]),0)</f>
        <v>30364</v>
      </c>
    </row>
    <row r="8" spans="4:11" x14ac:dyDescent="0.25">
      <c r="F8" s="1" t="s">
        <v>348</v>
      </c>
      <c r="G8" s="1" t="s">
        <v>349</v>
      </c>
      <c r="H8" s="1" t="s">
        <v>350</v>
      </c>
      <c r="I8" s="1" t="s">
        <v>351</v>
      </c>
      <c r="J8" s="1" t="s">
        <v>344</v>
      </c>
      <c r="K8" s="1" t="s">
        <v>352</v>
      </c>
    </row>
    <row r="9" spans="4:11" x14ac:dyDescent="0.25">
      <c r="F9" t="s">
        <v>353</v>
      </c>
      <c r="G9">
        <v>2</v>
      </c>
      <c r="H9">
        <v>260</v>
      </c>
      <c r="I9">
        <v>100</v>
      </c>
      <c r="J9">
        <v>55</v>
      </c>
      <c r="K9">
        <f>(Table245[[#This Row],[XP]]*Table245[[#This Row],[entity_spawned (AVG)]])*(Table245[[#This Row],[activating_chance]]/100)</f>
        <v>110</v>
      </c>
    </row>
    <row r="10" spans="4:11" x14ac:dyDescent="0.25">
      <c r="F10" t="s">
        <v>353</v>
      </c>
      <c r="G10">
        <v>1</v>
      </c>
      <c r="H10">
        <v>230</v>
      </c>
      <c r="I10">
        <v>100</v>
      </c>
      <c r="J10">
        <v>55</v>
      </c>
      <c r="K10">
        <f>(Table245[[#This Row],[XP]]*Table245[[#This Row],[entity_spawned (AVG)]])*(Table245[[#This Row],[activating_chance]]/100)</f>
        <v>55</v>
      </c>
    </row>
    <row r="11" spans="4:11" x14ac:dyDescent="0.25">
      <c r="F11" t="s">
        <v>353</v>
      </c>
      <c r="G11">
        <v>1</v>
      </c>
      <c r="H11">
        <v>230</v>
      </c>
      <c r="I11">
        <v>100</v>
      </c>
      <c r="J11">
        <v>55</v>
      </c>
      <c r="K11">
        <f>(Table245[[#This Row],[XP]]*Table245[[#This Row],[entity_spawned (AVG)]])*(Table245[[#This Row],[activating_chance]]/100)</f>
        <v>55</v>
      </c>
    </row>
    <row r="12" spans="4:11" x14ac:dyDescent="0.25">
      <c r="F12" t="s">
        <v>353</v>
      </c>
      <c r="G12">
        <v>1</v>
      </c>
      <c r="H12">
        <v>200</v>
      </c>
      <c r="I12">
        <v>100</v>
      </c>
      <c r="J12">
        <v>55</v>
      </c>
      <c r="K12">
        <f>(Table245[[#This Row],[XP]]*Table245[[#This Row],[entity_spawned (AVG)]])*(Table245[[#This Row],[activating_chance]]/100)</f>
        <v>55</v>
      </c>
    </row>
    <row r="13" spans="4:11" x14ac:dyDescent="0.25">
      <c r="F13" t="s">
        <v>354</v>
      </c>
      <c r="G13">
        <v>8</v>
      </c>
      <c r="H13">
        <v>220</v>
      </c>
      <c r="I13">
        <v>100</v>
      </c>
      <c r="J13">
        <v>25</v>
      </c>
      <c r="K13">
        <f>(Table245[[#This Row],[XP]]*Table245[[#This Row],[entity_spawned (AVG)]])*(Table245[[#This Row],[activating_chance]]/100)</f>
        <v>200</v>
      </c>
    </row>
    <row r="14" spans="4:11" x14ac:dyDescent="0.25">
      <c r="F14" t="s">
        <v>354</v>
      </c>
      <c r="G14">
        <v>11</v>
      </c>
      <c r="H14">
        <v>280</v>
      </c>
      <c r="I14">
        <v>100</v>
      </c>
      <c r="J14">
        <v>25</v>
      </c>
      <c r="K14">
        <f>(Table245[[#This Row],[XP]]*Table245[[#This Row],[entity_spawned (AVG)]])*(Table245[[#This Row],[activating_chance]]/100)</f>
        <v>275</v>
      </c>
    </row>
    <row r="15" spans="4:11" x14ac:dyDescent="0.25">
      <c r="F15" t="s">
        <v>354</v>
      </c>
      <c r="G15">
        <v>11</v>
      </c>
      <c r="H15">
        <v>280</v>
      </c>
      <c r="I15">
        <v>100</v>
      </c>
      <c r="J15">
        <v>25</v>
      </c>
      <c r="K15">
        <f>(Table245[[#This Row],[XP]]*Table245[[#This Row],[entity_spawned (AVG)]])*(Table245[[#This Row],[activating_chance]]/100)</f>
        <v>275</v>
      </c>
    </row>
    <row r="16" spans="4:11" x14ac:dyDescent="0.25">
      <c r="F16" t="s">
        <v>354</v>
      </c>
      <c r="G16">
        <v>11</v>
      </c>
      <c r="H16">
        <v>280</v>
      </c>
      <c r="I16">
        <v>100</v>
      </c>
      <c r="J16">
        <v>25</v>
      </c>
      <c r="K16">
        <f>(Table245[[#This Row],[XP]]*Table245[[#This Row],[entity_spawned (AVG)]])*(Table245[[#This Row],[activating_chance]]/100)</f>
        <v>275</v>
      </c>
    </row>
    <row r="17" spans="6:11" x14ac:dyDescent="0.25">
      <c r="F17" t="s">
        <v>354</v>
      </c>
      <c r="G17">
        <v>11</v>
      </c>
      <c r="H17">
        <v>280</v>
      </c>
      <c r="I17">
        <v>100</v>
      </c>
      <c r="J17">
        <v>25</v>
      </c>
      <c r="K17">
        <f>(Table245[[#This Row],[XP]]*Table245[[#This Row],[entity_spawned (AVG)]])*(Table245[[#This Row],[activating_chance]]/100)</f>
        <v>275</v>
      </c>
    </row>
    <row r="18" spans="6:11" x14ac:dyDescent="0.25">
      <c r="F18" t="s">
        <v>354</v>
      </c>
      <c r="G18">
        <v>11</v>
      </c>
      <c r="H18">
        <v>280</v>
      </c>
      <c r="I18">
        <v>100</v>
      </c>
      <c r="J18">
        <v>25</v>
      </c>
      <c r="K18">
        <f>(Table245[[#This Row],[XP]]*Table245[[#This Row],[entity_spawned (AVG)]])*(Table245[[#This Row],[activating_chance]]/100)</f>
        <v>275</v>
      </c>
    </row>
    <row r="19" spans="6:11" x14ac:dyDescent="0.25">
      <c r="F19" t="s">
        <v>354</v>
      </c>
      <c r="G19">
        <v>10</v>
      </c>
      <c r="H19">
        <v>250</v>
      </c>
      <c r="I19">
        <v>100</v>
      </c>
      <c r="J19">
        <v>25</v>
      </c>
      <c r="K19">
        <f>(Table245[[#This Row],[XP]]*Table245[[#This Row],[entity_spawned (AVG)]])*(Table245[[#This Row],[activating_chance]]/100)</f>
        <v>250</v>
      </c>
    </row>
    <row r="20" spans="6:11" x14ac:dyDescent="0.25">
      <c r="F20" t="s">
        <v>355</v>
      </c>
      <c r="G20">
        <v>7</v>
      </c>
      <c r="H20">
        <v>180</v>
      </c>
      <c r="I20">
        <v>100</v>
      </c>
      <c r="J20">
        <v>25</v>
      </c>
      <c r="K20">
        <f>(Table245[[#This Row],[XP]]*Table245[[#This Row],[entity_spawned (AVG)]])*(Table245[[#This Row],[activating_chance]]/100)</f>
        <v>175</v>
      </c>
    </row>
    <row r="21" spans="6:11" x14ac:dyDescent="0.25">
      <c r="F21" t="s">
        <v>355</v>
      </c>
      <c r="G21">
        <v>1</v>
      </c>
      <c r="H21">
        <v>60</v>
      </c>
      <c r="I21">
        <v>40</v>
      </c>
      <c r="J21">
        <v>25</v>
      </c>
      <c r="K21">
        <f>(Table245[[#This Row],[XP]]*Table245[[#This Row],[entity_spawned (AVG)]])*(Table245[[#This Row],[activating_chance]]/100)</f>
        <v>10</v>
      </c>
    </row>
    <row r="22" spans="6:11" x14ac:dyDescent="0.25">
      <c r="F22" t="s">
        <v>355</v>
      </c>
      <c r="G22">
        <v>4</v>
      </c>
      <c r="H22">
        <v>140</v>
      </c>
      <c r="I22">
        <v>100</v>
      </c>
      <c r="J22">
        <v>25</v>
      </c>
      <c r="K22">
        <f>(Table245[[#This Row],[XP]]*Table245[[#This Row],[entity_spawned (AVG)]])*(Table245[[#This Row],[activating_chance]]/100)</f>
        <v>100</v>
      </c>
    </row>
    <row r="23" spans="6:11" x14ac:dyDescent="0.25">
      <c r="F23" t="s">
        <v>355</v>
      </c>
      <c r="G23">
        <v>1</v>
      </c>
      <c r="H23">
        <v>75</v>
      </c>
      <c r="I23">
        <v>60</v>
      </c>
      <c r="J23">
        <v>25</v>
      </c>
      <c r="K23">
        <f>(Table245[[#This Row],[XP]]*Table245[[#This Row],[entity_spawned (AVG)]])*(Table245[[#This Row],[activating_chance]]/100)</f>
        <v>15</v>
      </c>
    </row>
    <row r="24" spans="6:11" x14ac:dyDescent="0.25">
      <c r="F24" t="s">
        <v>355</v>
      </c>
      <c r="G24">
        <v>2</v>
      </c>
      <c r="H24">
        <v>110</v>
      </c>
      <c r="I24">
        <v>100</v>
      </c>
      <c r="J24">
        <v>25</v>
      </c>
      <c r="K24">
        <f>(Table245[[#This Row],[XP]]*Table245[[#This Row],[entity_spawned (AVG)]])*(Table245[[#This Row],[activating_chance]]/100)</f>
        <v>50</v>
      </c>
    </row>
    <row r="25" spans="6:11" x14ac:dyDescent="0.25">
      <c r="F25" t="s">
        <v>355</v>
      </c>
      <c r="G25">
        <v>2</v>
      </c>
      <c r="H25">
        <v>110</v>
      </c>
      <c r="I25">
        <v>100</v>
      </c>
      <c r="J25">
        <v>25</v>
      </c>
      <c r="K25">
        <f>(Table245[[#This Row],[XP]]*Table245[[#This Row],[entity_spawned (AVG)]])*(Table245[[#This Row],[activating_chance]]/100)</f>
        <v>50</v>
      </c>
    </row>
    <row r="26" spans="6:11" x14ac:dyDescent="0.25">
      <c r="F26" t="s">
        <v>355</v>
      </c>
      <c r="G26">
        <v>2</v>
      </c>
      <c r="H26">
        <v>90</v>
      </c>
      <c r="I26">
        <v>100</v>
      </c>
      <c r="J26">
        <v>25</v>
      </c>
      <c r="K26">
        <f>(Table245[[#This Row],[XP]]*Table245[[#This Row],[entity_spawned (AVG)]])*(Table245[[#This Row],[activating_chance]]/100)</f>
        <v>50</v>
      </c>
    </row>
    <row r="27" spans="6:11" x14ac:dyDescent="0.25">
      <c r="F27" t="s">
        <v>355</v>
      </c>
      <c r="G27">
        <v>1</v>
      </c>
      <c r="H27">
        <v>70</v>
      </c>
      <c r="I27">
        <v>60</v>
      </c>
      <c r="J27">
        <v>25</v>
      </c>
      <c r="K27">
        <f>(Table245[[#This Row],[XP]]*Table245[[#This Row],[entity_spawned (AVG)]])*(Table245[[#This Row],[activating_chance]]/100)</f>
        <v>15</v>
      </c>
    </row>
    <row r="28" spans="6:11" x14ac:dyDescent="0.25">
      <c r="F28" t="s">
        <v>355</v>
      </c>
      <c r="G28">
        <v>1</v>
      </c>
      <c r="H28">
        <v>80</v>
      </c>
      <c r="I28">
        <v>40</v>
      </c>
      <c r="J28">
        <v>25</v>
      </c>
      <c r="K28">
        <f>(Table245[[#This Row],[XP]]*Table245[[#This Row],[entity_spawned (AVG)]])*(Table245[[#This Row],[activating_chance]]/100)</f>
        <v>10</v>
      </c>
    </row>
    <row r="29" spans="6:11" x14ac:dyDescent="0.25">
      <c r="F29" t="s">
        <v>355</v>
      </c>
      <c r="G29">
        <v>1</v>
      </c>
      <c r="H29">
        <v>70</v>
      </c>
      <c r="I29">
        <v>100</v>
      </c>
      <c r="J29">
        <v>25</v>
      </c>
      <c r="K29">
        <f>(Table245[[#This Row],[XP]]*Table245[[#This Row],[entity_spawned (AVG)]])*(Table245[[#This Row],[activating_chance]]/100)</f>
        <v>25</v>
      </c>
    </row>
    <row r="30" spans="6:11" x14ac:dyDescent="0.25">
      <c r="F30" t="s">
        <v>355</v>
      </c>
      <c r="G30">
        <v>2</v>
      </c>
      <c r="H30">
        <v>100</v>
      </c>
      <c r="I30">
        <v>100</v>
      </c>
      <c r="J30">
        <v>25</v>
      </c>
      <c r="K30">
        <f>(Table245[[#This Row],[XP]]*Table245[[#This Row],[entity_spawned (AVG)]])*(Table245[[#This Row],[activating_chance]]/100)</f>
        <v>50</v>
      </c>
    </row>
    <row r="31" spans="6:11" x14ac:dyDescent="0.25">
      <c r="F31" t="s">
        <v>355</v>
      </c>
      <c r="G31">
        <v>1</v>
      </c>
      <c r="H31">
        <v>90</v>
      </c>
      <c r="I31">
        <v>90</v>
      </c>
      <c r="J31">
        <v>25</v>
      </c>
      <c r="K31">
        <f>(Table245[[#This Row],[XP]]*Table245[[#This Row],[entity_spawned (AVG)]])*(Table245[[#This Row],[activating_chance]]/100)</f>
        <v>22.5</v>
      </c>
    </row>
    <row r="32" spans="6:11" x14ac:dyDescent="0.25">
      <c r="F32" t="s">
        <v>355</v>
      </c>
      <c r="G32">
        <v>1</v>
      </c>
      <c r="H32">
        <v>70</v>
      </c>
      <c r="I32">
        <v>100</v>
      </c>
      <c r="J32">
        <v>25</v>
      </c>
      <c r="K32">
        <f>(Table245[[#This Row],[XP]]*Table245[[#This Row],[entity_spawned (AVG)]])*(Table245[[#This Row],[activating_chance]]/100)</f>
        <v>25</v>
      </c>
    </row>
    <row r="33" spans="6:11" x14ac:dyDescent="0.25">
      <c r="F33" t="s">
        <v>355</v>
      </c>
      <c r="G33">
        <v>2</v>
      </c>
      <c r="H33">
        <v>140</v>
      </c>
      <c r="I33">
        <v>100</v>
      </c>
      <c r="J33">
        <v>25</v>
      </c>
      <c r="K33">
        <f>(Table245[[#This Row],[XP]]*Table245[[#This Row],[entity_spawned (AVG)]])*(Table245[[#This Row],[activating_chance]]/100)</f>
        <v>50</v>
      </c>
    </row>
    <row r="34" spans="6:11" x14ac:dyDescent="0.25">
      <c r="F34" t="s">
        <v>355</v>
      </c>
      <c r="G34">
        <v>1</v>
      </c>
      <c r="H34">
        <v>60</v>
      </c>
      <c r="I34">
        <v>40</v>
      </c>
      <c r="J34">
        <v>25</v>
      </c>
      <c r="K34">
        <f>(Table245[[#This Row],[XP]]*Table245[[#This Row],[entity_spawned (AVG)]])*(Table245[[#This Row],[activating_chance]]/100)</f>
        <v>10</v>
      </c>
    </row>
    <row r="35" spans="6:11" x14ac:dyDescent="0.25">
      <c r="F35" t="s">
        <v>355</v>
      </c>
      <c r="G35">
        <v>1</v>
      </c>
      <c r="H35">
        <v>70</v>
      </c>
      <c r="I35">
        <v>100</v>
      </c>
      <c r="J35">
        <v>25</v>
      </c>
      <c r="K35">
        <f>(Table245[[#This Row],[XP]]*Table245[[#This Row],[entity_spawned (AVG)]])*(Table245[[#This Row],[activating_chance]]/100)</f>
        <v>25</v>
      </c>
    </row>
    <row r="36" spans="6:11" x14ac:dyDescent="0.25">
      <c r="F36" t="s">
        <v>355</v>
      </c>
      <c r="G36">
        <v>2</v>
      </c>
      <c r="H36">
        <v>100</v>
      </c>
      <c r="I36">
        <v>100</v>
      </c>
      <c r="J36">
        <v>25</v>
      </c>
      <c r="K36">
        <f>(Table245[[#This Row],[XP]]*Table245[[#This Row],[entity_spawned (AVG)]])*(Table245[[#This Row],[activating_chance]]/100)</f>
        <v>50</v>
      </c>
    </row>
    <row r="37" spans="6:11" x14ac:dyDescent="0.25">
      <c r="F37" t="s">
        <v>355</v>
      </c>
      <c r="G37">
        <v>1</v>
      </c>
      <c r="H37">
        <v>80</v>
      </c>
      <c r="I37">
        <v>60</v>
      </c>
      <c r="J37">
        <v>25</v>
      </c>
      <c r="K37">
        <f>(Table245[[#This Row],[XP]]*Table245[[#This Row],[entity_spawned (AVG)]])*(Table245[[#This Row],[activating_chance]]/100)</f>
        <v>15</v>
      </c>
    </row>
    <row r="38" spans="6:11" x14ac:dyDescent="0.25">
      <c r="F38" t="s">
        <v>355</v>
      </c>
      <c r="G38">
        <v>4</v>
      </c>
      <c r="H38">
        <v>120</v>
      </c>
      <c r="I38">
        <v>20</v>
      </c>
      <c r="J38">
        <v>25</v>
      </c>
      <c r="K38">
        <f>(Table245[[#This Row],[XP]]*Table245[[#This Row],[entity_spawned (AVG)]])*(Table245[[#This Row],[activating_chance]]/100)</f>
        <v>20</v>
      </c>
    </row>
    <row r="39" spans="6:11" x14ac:dyDescent="0.25">
      <c r="F39" t="s">
        <v>355</v>
      </c>
      <c r="G39">
        <v>4</v>
      </c>
      <c r="H39">
        <v>140</v>
      </c>
      <c r="I39">
        <v>100</v>
      </c>
      <c r="J39">
        <v>25</v>
      </c>
      <c r="K39">
        <f>(Table245[[#This Row],[XP]]*Table245[[#This Row],[entity_spawned (AVG)]])*(Table245[[#This Row],[activating_chance]]/100)</f>
        <v>100</v>
      </c>
    </row>
    <row r="40" spans="6:11" x14ac:dyDescent="0.25">
      <c r="F40" t="s">
        <v>355</v>
      </c>
      <c r="G40">
        <v>1</v>
      </c>
      <c r="H40">
        <v>60</v>
      </c>
      <c r="I40">
        <v>20</v>
      </c>
      <c r="J40">
        <v>25</v>
      </c>
      <c r="K40">
        <f>(Table245[[#This Row],[XP]]*Table245[[#This Row],[entity_spawned (AVG)]])*(Table245[[#This Row],[activating_chance]]/100)</f>
        <v>5</v>
      </c>
    </row>
    <row r="41" spans="6:11" x14ac:dyDescent="0.25">
      <c r="F41" t="s">
        <v>355</v>
      </c>
      <c r="G41">
        <v>1</v>
      </c>
      <c r="H41">
        <v>60</v>
      </c>
      <c r="I41">
        <v>20</v>
      </c>
      <c r="J41">
        <v>25</v>
      </c>
      <c r="K41">
        <f>(Table245[[#This Row],[XP]]*Table245[[#This Row],[entity_spawned (AVG)]])*(Table245[[#This Row],[activating_chance]]/100)</f>
        <v>5</v>
      </c>
    </row>
    <row r="42" spans="6:11" x14ac:dyDescent="0.25">
      <c r="F42" t="s">
        <v>355</v>
      </c>
      <c r="G42">
        <v>2</v>
      </c>
      <c r="H42">
        <v>100</v>
      </c>
      <c r="I42">
        <v>80</v>
      </c>
      <c r="J42">
        <v>25</v>
      </c>
      <c r="K42">
        <f>(Table245[[#This Row],[XP]]*Table245[[#This Row],[entity_spawned (AVG)]])*(Table245[[#This Row],[activating_chance]]/100)</f>
        <v>40</v>
      </c>
    </row>
    <row r="43" spans="6:11" x14ac:dyDescent="0.25">
      <c r="F43" t="s">
        <v>355</v>
      </c>
      <c r="G43">
        <v>1</v>
      </c>
      <c r="H43">
        <v>80</v>
      </c>
      <c r="I43">
        <v>60</v>
      </c>
      <c r="J43">
        <v>25</v>
      </c>
      <c r="K43">
        <f>(Table245[[#This Row],[XP]]*Table245[[#This Row],[entity_spawned (AVG)]])*(Table245[[#This Row],[activating_chance]]/100)</f>
        <v>15</v>
      </c>
    </row>
    <row r="44" spans="6:11" x14ac:dyDescent="0.25">
      <c r="F44" t="s">
        <v>355</v>
      </c>
      <c r="G44">
        <v>3</v>
      </c>
      <c r="H44">
        <v>120</v>
      </c>
      <c r="I44">
        <v>100</v>
      </c>
      <c r="J44">
        <v>25</v>
      </c>
      <c r="K44">
        <f>(Table245[[#This Row],[XP]]*Table245[[#This Row],[entity_spawned (AVG)]])*(Table245[[#This Row],[activating_chance]]/100)</f>
        <v>75</v>
      </c>
    </row>
    <row r="45" spans="6:11" x14ac:dyDescent="0.25">
      <c r="F45" t="s">
        <v>355</v>
      </c>
      <c r="G45">
        <v>1</v>
      </c>
      <c r="H45">
        <v>100</v>
      </c>
      <c r="I45">
        <v>100</v>
      </c>
      <c r="J45">
        <v>25</v>
      </c>
      <c r="K45">
        <f>(Table245[[#This Row],[XP]]*Table245[[#This Row],[entity_spawned (AVG)]])*(Table245[[#This Row],[activating_chance]]/100)</f>
        <v>25</v>
      </c>
    </row>
    <row r="46" spans="6:11" x14ac:dyDescent="0.25">
      <c r="F46" t="s">
        <v>355</v>
      </c>
      <c r="G46">
        <v>8</v>
      </c>
      <c r="H46">
        <v>180</v>
      </c>
      <c r="I46">
        <v>100</v>
      </c>
      <c r="J46">
        <v>25</v>
      </c>
      <c r="K46">
        <f>(Table245[[#This Row],[XP]]*Table245[[#This Row],[entity_spawned (AVG)]])*(Table245[[#This Row],[activating_chance]]/100)</f>
        <v>200</v>
      </c>
    </row>
    <row r="47" spans="6:11" x14ac:dyDescent="0.25">
      <c r="F47" t="s">
        <v>355</v>
      </c>
      <c r="G47">
        <v>5</v>
      </c>
      <c r="H47">
        <v>130</v>
      </c>
      <c r="I47">
        <v>100</v>
      </c>
      <c r="J47">
        <v>25</v>
      </c>
      <c r="K47">
        <f>(Table245[[#This Row],[XP]]*Table245[[#This Row],[entity_spawned (AVG)]])*(Table245[[#This Row],[activating_chance]]/100)</f>
        <v>125</v>
      </c>
    </row>
    <row r="48" spans="6:11" x14ac:dyDescent="0.25">
      <c r="F48" t="s">
        <v>355</v>
      </c>
      <c r="G48">
        <v>1</v>
      </c>
      <c r="H48">
        <v>70</v>
      </c>
      <c r="I48">
        <v>100</v>
      </c>
      <c r="J48">
        <v>25</v>
      </c>
      <c r="K48">
        <f>(Table245[[#This Row],[XP]]*Table245[[#This Row],[entity_spawned (AVG)]])*(Table245[[#This Row],[activating_chance]]/100)</f>
        <v>25</v>
      </c>
    </row>
    <row r="49" spans="6:11" x14ac:dyDescent="0.25">
      <c r="F49" t="s">
        <v>355</v>
      </c>
      <c r="G49">
        <v>1</v>
      </c>
      <c r="H49">
        <v>70</v>
      </c>
      <c r="I49">
        <v>100</v>
      </c>
      <c r="J49">
        <v>25</v>
      </c>
      <c r="K49">
        <f>(Table245[[#This Row],[XP]]*Table245[[#This Row],[entity_spawned (AVG)]])*(Table245[[#This Row],[activating_chance]]/100)</f>
        <v>25</v>
      </c>
    </row>
    <row r="50" spans="6:11" x14ac:dyDescent="0.25">
      <c r="F50" t="s">
        <v>355</v>
      </c>
      <c r="G50">
        <v>1</v>
      </c>
      <c r="H50">
        <v>60</v>
      </c>
      <c r="I50">
        <v>100</v>
      </c>
      <c r="J50">
        <v>25</v>
      </c>
      <c r="K50">
        <f>(Table245[[#This Row],[XP]]*Table245[[#This Row],[entity_spawned (AVG)]])*(Table245[[#This Row],[activating_chance]]/100)</f>
        <v>25</v>
      </c>
    </row>
    <row r="51" spans="6:11" x14ac:dyDescent="0.25">
      <c r="F51" t="s">
        <v>355</v>
      </c>
      <c r="G51">
        <v>1</v>
      </c>
      <c r="H51">
        <v>90</v>
      </c>
      <c r="I51">
        <v>85</v>
      </c>
      <c r="J51">
        <v>25</v>
      </c>
      <c r="K51">
        <f>(Table245[[#This Row],[XP]]*Table245[[#This Row],[entity_spawned (AVG)]])*(Table245[[#This Row],[activating_chance]]/100)</f>
        <v>21.25</v>
      </c>
    </row>
    <row r="52" spans="6:11" x14ac:dyDescent="0.25">
      <c r="F52" t="s">
        <v>355</v>
      </c>
      <c r="G52">
        <v>1</v>
      </c>
      <c r="H52">
        <v>60</v>
      </c>
      <c r="I52">
        <v>100</v>
      </c>
      <c r="J52">
        <v>25</v>
      </c>
      <c r="K52">
        <f>(Table245[[#This Row],[XP]]*Table245[[#This Row],[entity_spawned (AVG)]])*(Table245[[#This Row],[activating_chance]]/100)</f>
        <v>25</v>
      </c>
    </row>
    <row r="53" spans="6:11" x14ac:dyDescent="0.25">
      <c r="F53" t="s">
        <v>355</v>
      </c>
      <c r="G53">
        <v>5</v>
      </c>
      <c r="H53">
        <v>140</v>
      </c>
      <c r="I53">
        <v>20</v>
      </c>
      <c r="J53">
        <v>25</v>
      </c>
      <c r="K53">
        <f>(Table245[[#This Row],[XP]]*Table245[[#This Row],[entity_spawned (AVG)]])*(Table245[[#This Row],[activating_chance]]/100)</f>
        <v>25</v>
      </c>
    </row>
    <row r="54" spans="6:11" x14ac:dyDescent="0.25">
      <c r="F54" t="s">
        <v>355</v>
      </c>
      <c r="G54">
        <v>1</v>
      </c>
      <c r="H54">
        <v>80</v>
      </c>
      <c r="I54">
        <v>100</v>
      </c>
      <c r="J54">
        <v>25</v>
      </c>
      <c r="K54">
        <f>(Table245[[#This Row],[XP]]*Table245[[#This Row],[entity_spawned (AVG)]])*(Table245[[#This Row],[activating_chance]]/100)</f>
        <v>25</v>
      </c>
    </row>
    <row r="55" spans="6:11" x14ac:dyDescent="0.25">
      <c r="F55" t="s">
        <v>355</v>
      </c>
      <c r="G55">
        <v>4</v>
      </c>
      <c r="H55">
        <v>140</v>
      </c>
      <c r="I55">
        <v>100</v>
      </c>
      <c r="J55">
        <v>25</v>
      </c>
      <c r="K55">
        <f>(Table245[[#This Row],[XP]]*Table245[[#This Row],[entity_spawned (AVG)]])*(Table245[[#This Row],[activating_chance]]/100)</f>
        <v>100</v>
      </c>
    </row>
    <row r="56" spans="6:11" x14ac:dyDescent="0.25">
      <c r="F56" t="s">
        <v>355</v>
      </c>
      <c r="G56">
        <v>1</v>
      </c>
      <c r="H56">
        <v>70</v>
      </c>
      <c r="I56">
        <v>100</v>
      </c>
      <c r="J56">
        <v>25</v>
      </c>
      <c r="K56">
        <f>(Table245[[#This Row],[XP]]*Table245[[#This Row],[entity_spawned (AVG)]])*(Table245[[#This Row],[activating_chance]]/100)</f>
        <v>25</v>
      </c>
    </row>
    <row r="57" spans="6:11" x14ac:dyDescent="0.25">
      <c r="F57" t="s">
        <v>355</v>
      </c>
      <c r="G57">
        <v>2</v>
      </c>
      <c r="H57">
        <v>100</v>
      </c>
      <c r="I57">
        <v>100</v>
      </c>
      <c r="J57">
        <v>25</v>
      </c>
      <c r="K57">
        <f>(Table245[[#This Row],[XP]]*Table245[[#This Row],[entity_spawned (AVG)]])*(Table245[[#This Row],[activating_chance]]/100)</f>
        <v>50</v>
      </c>
    </row>
    <row r="58" spans="6:11" x14ac:dyDescent="0.25">
      <c r="F58" t="s">
        <v>355</v>
      </c>
      <c r="G58">
        <v>3</v>
      </c>
      <c r="H58">
        <v>110</v>
      </c>
      <c r="I58">
        <v>100</v>
      </c>
      <c r="J58">
        <v>25</v>
      </c>
      <c r="K58">
        <f>(Table245[[#This Row],[XP]]*Table245[[#This Row],[entity_spawned (AVG)]])*(Table245[[#This Row],[activating_chance]]/100)</f>
        <v>75</v>
      </c>
    </row>
    <row r="59" spans="6:11" x14ac:dyDescent="0.25">
      <c r="F59" t="s">
        <v>355</v>
      </c>
      <c r="G59">
        <v>4</v>
      </c>
      <c r="H59">
        <v>140</v>
      </c>
      <c r="I59">
        <v>40</v>
      </c>
      <c r="J59">
        <v>25</v>
      </c>
      <c r="K59">
        <f>(Table245[[#This Row],[XP]]*Table245[[#This Row],[entity_spawned (AVG)]])*(Table245[[#This Row],[activating_chance]]/100)</f>
        <v>40</v>
      </c>
    </row>
    <row r="60" spans="6:11" x14ac:dyDescent="0.25">
      <c r="F60" t="s">
        <v>355</v>
      </c>
      <c r="G60">
        <v>2</v>
      </c>
      <c r="H60">
        <v>100</v>
      </c>
      <c r="I60">
        <v>30</v>
      </c>
      <c r="J60">
        <v>25</v>
      </c>
      <c r="K60">
        <f>(Table245[[#This Row],[XP]]*Table245[[#This Row],[entity_spawned (AVG)]])*(Table245[[#This Row],[activating_chance]]/100)</f>
        <v>15</v>
      </c>
    </row>
    <row r="61" spans="6:11" x14ac:dyDescent="0.25">
      <c r="F61" t="s">
        <v>355</v>
      </c>
      <c r="G61">
        <v>2</v>
      </c>
      <c r="H61">
        <v>100</v>
      </c>
      <c r="I61">
        <v>40</v>
      </c>
      <c r="J61">
        <v>25</v>
      </c>
      <c r="K61">
        <f>(Table245[[#This Row],[XP]]*Table245[[#This Row],[entity_spawned (AVG)]])*(Table245[[#This Row],[activating_chance]]/100)</f>
        <v>20</v>
      </c>
    </row>
    <row r="62" spans="6:11" x14ac:dyDescent="0.25">
      <c r="F62" t="s">
        <v>355</v>
      </c>
      <c r="G62">
        <v>4</v>
      </c>
      <c r="H62">
        <v>120</v>
      </c>
      <c r="I62">
        <v>100</v>
      </c>
      <c r="J62">
        <v>25</v>
      </c>
      <c r="K62">
        <f>(Table245[[#This Row],[XP]]*Table245[[#This Row],[entity_spawned (AVG)]])*(Table245[[#This Row],[activating_chance]]/100)</f>
        <v>100</v>
      </c>
    </row>
    <row r="63" spans="6:11" x14ac:dyDescent="0.25">
      <c r="F63" t="s">
        <v>355</v>
      </c>
      <c r="G63">
        <v>1</v>
      </c>
      <c r="H63">
        <v>80</v>
      </c>
      <c r="I63">
        <v>100</v>
      </c>
      <c r="J63">
        <v>25</v>
      </c>
      <c r="K63">
        <f>(Table245[[#This Row],[XP]]*Table245[[#This Row],[entity_spawned (AVG)]])*(Table245[[#This Row],[activating_chance]]/100)</f>
        <v>25</v>
      </c>
    </row>
    <row r="64" spans="6:11" x14ac:dyDescent="0.25">
      <c r="F64" t="s">
        <v>355</v>
      </c>
      <c r="G64">
        <v>1</v>
      </c>
      <c r="H64">
        <v>60</v>
      </c>
      <c r="I64">
        <v>100</v>
      </c>
      <c r="J64">
        <v>25</v>
      </c>
      <c r="K64">
        <f>(Table245[[#This Row],[XP]]*Table245[[#This Row],[entity_spawned (AVG)]])*(Table245[[#This Row],[activating_chance]]/100)</f>
        <v>25</v>
      </c>
    </row>
    <row r="65" spans="6:11" x14ac:dyDescent="0.25">
      <c r="F65" t="s">
        <v>355</v>
      </c>
      <c r="G65">
        <v>4</v>
      </c>
      <c r="H65">
        <v>140</v>
      </c>
      <c r="I65">
        <v>100</v>
      </c>
      <c r="J65">
        <v>25</v>
      </c>
      <c r="K65">
        <f>(Table245[[#This Row],[XP]]*Table245[[#This Row],[entity_spawned (AVG)]])*(Table245[[#This Row],[activating_chance]]/100)</f>
        <v>100</v>
      </c>
    </row>
    <row r="66" spans="6:11" x14ac:dyDescent="0.25">
      <c r="F66" t="s">
        <v>355</v>
      </c>
      <c r="G66">
        <v>1</v>
      </c>
      <c r="H66">
        <v>70</v>
      </c>
      <c r="I66">
        <v>100</v>
      </c>
      <c r="J66">
        <v>25</v>
      </c>
      <c r="K66">
        <f>(Table245[[#This Row],[XP]]*Table245[[#This Row],[entity_spawned (AVG)]])*(Table245[[#This Row],[activating_chance]]/100)</f>
        <v>25</v>
      </c>
    </row>
    <row r="67" spans="6:11" x14ac:dyDescent="0.25">
      <c r="F67" t="s">
        <v>355</v>
      </c>
      <c r="G67">
        <v>2</v>
      </c>
      <c r="H67">
        <v>110</v>
      </c>
      <c r="I67">
        <v>100</v>
      </c>
      <c r="J67">
        <v>25</v>
      </c>
      <c r="K67">
        <f>(Table245[[#This Row],[XP]]*Table245[[#This Row],[entity_spawned (AVG)]])*(Table245[[#This Row],[activating_chance]]/100)</f>
        <v>50</v>
      </c>
    </row>
    <row r="68" spans="6:11" x14ac:dyDescent="0.25">
      <c r="F68" t="s">
        <v>355</v>
      </c>
      <c r="G68">
        <v>2</v>
      </c>
      <c r="H68">
        <v>100</v>
      </c>
      <c r="I68">
        <v>100</v>
      </c>
      <c r="J68">
        <v>25</v>
      </c>
      <c r="K68">
        <f>(Table245[[#This Row],[XP]]*Table245[[#This Row],[entity_spawned (AVG)]])*(Table245[[#This Row],[activating_chance]]/100)</f>
        <v>50</v>
      </c>
    </row>
    <row r="69" spans="6:11" x14ac:dyDescent="0.25">
      <c r="F69" t="s">
        <v>355</v>
      </c>
      <c r="G69">
        <v>2</v>
      </c>
      <c r="H69">
        <v>110</v>
      </c>
      <c r="I69">
        <v>100</v>
      </c>
      <c r="J69">
        <v>25</v>
      </c>
      <c r="K69">
        <f>(Table245[[#This Row],[XP]]*Table245[[#This Row],[entity_spawned (AVG)]])*(Table245[[#This Row],[activating_chance]]/100)</f>
        <v>50</v>
      </c>
    </row>
    <row r="70" spans="6:11" x14ac:dyDescent="0.25">
      <c r="F70" t="s">
        <v>355</v>
      </c>
      <c r="G70">
        <v>1</v>
      </c>
      <c r="H70">
        <v>70</v>
      </c>
      <c r="I70">
        <v>100</v>
      </c>
      <c r="J70">
        <v>25</v>
      </c>
      <c r="K70">
        <f>(Table245[[#This Row],[XP]]*Table245[[#This Row],[entity_spawned (AVG)]])*(Table245[[#This Row],[activating_chance]]/100)</f>
        <v>25</v>
      </c>
    </row>
    <row r="71" spans="6:11" x14ac:dyDescent="0.25">
      <c r="F71" t="s">
        <v>355</v>
      </c>
      <c r="G71">
        <v>2</v>
      </c>
      <c r="H71">
        <v>110</v>
      </c>
      <c r="I71">
        <v>100</v>
      </c>
      <c r="J71">
        <v>25</v>
      </c>
      <c r="K71">
        <f>(Table245[[#This Row],[XP]]*Table245[[#This Row],[entity_spawned (AVG)]])*(Table245[[#This Row],[activating_chance]]/100)</f>
        <v>50</v>
      </c>
    </row>
    <row r="72" spans="6:11" x14ac:dyDescent="0.25">
      <c r="F72" t="s">
        <v>355</v>
      </c>
      <c r="G72">
        <v>1</v>
      </c>
      <c r="H72">
        <v>60</v>
      </c>
      <c r="I72">
        <v>100</v>
      </c>
      <c r="J72">
        <v>25</v>
      </c>
      <c r="K72">
        <f>(Table245[[#This Row],[XP]]*Table245[[#This Row],[entity_spawned (AVG)]])*(Table245[[#This Row],[activating_chance]]/100)</f>
        <v>25</v>
      </c>
    </row>
    <row r="73" spans="6:11" x14ac:dyDescent="0.25">
      <c r="F73" t="s">
        <v>355</v>
      </c>
      <c r="G73">
        <v>2</v>
      </c>
      <c r="H73">
        <v>100</v>
      </c>
      <c r="I73">
        <v>20</v>
      </c>
      <c r="J73">
        <v>25</v>
      </c>
      <c r="K73">
        <f>(Table245[[#This Row],[XP]]*Table245[[#This Row],[entity_spawned (AVG)]])*(Table245[[#This Row],[activating_chance]]/100)</f>
        <v>10</v>
      </c>
    </row>
    <row r="74" spans="6:11" x14ac:dyDescent="0.25">
      <c r="F74" t="s">
        <v>355</v>
      </c>
      <c r="G74">
        <v>1</v>
      </c>
      <c r="H74">
        <v>90</v>
      </c>
      <c r="I74">
        <v>85</v>
      </c>
      <c r="J74">
        <v>25</v>
      </c>
      <c r="K74">
        <f>(Table245[[#This Row],[XP]]*Table245[[#This Row],[entity_spawned (AVG)]])*(Table245[[#This Row],[activating_chance]]/100)</f>
        <v>21.25</v>
      </c>
    </row>
    <row r="75" spans="6:11" x14ac:dyDescent="0.25">
      <c r="F75" t="s">
        <v>355</v>
      </c>
      <c r="G75">
        <v>4</v>
      </c>
      <c r="H75">
        <v>140</v>
      </c>
      <c r="I75">
        <v>100</v>
      </c>
      <c r="J75">
        <v>25</v>
      </c>
      <c r="K75">
        <f>(Table245[[#This Row],[XP]]*Table245[[#This Row],[entity_spawned (AVG)]])*(Table245[[#This Row],[activating_chance]]/100)</f>
        <v>100</v>
      </c>
    </row>
    <row r="76" spans="6:11" x14ac:dyDescent="0.25">
      <c r="F76" t="s">
        <v>355</v>
      </c>
      <c r="G76">
        <v>1</v>
      </c>
      <c r="H76">
        <v>80</v>
      </c>
      <c r="I76">
        <v>100</v>
      </c>
      <c r="J76">
        <v>25</v>
      </c>
      <c r="K76">
        <f>(Table245[[#This Row],[XP]]*Table245[[#This Row],[entity_spawned (AVG)]])*(Table245[[#This Row],[activating_chance]]/100)</f>
        <v>25</v>
      </c>
    </row>
    <row r="77" spans="6:11" x14ac:dyDescent="0.25">
      <c r="F77" t="s">
        <v>355</v>
      </c>
      <c r="G77">
        <v>1</v>
      </c>
      <c r="H77">
        <v>90</v>
      </c>
      <c r="I77">
        <v>100</v>
      </c>
      <c r="J77">
        <v>25</v>
      </c>
      <c r="K77">
        <f>(Table245[[#This Row],[XP]]*Table245[[#This Row],[entity_spawned (AVG)]])*(Table245[[#This Row],[activating_chance]]/100)</f>
        <v>25</v>
      </c>
    </row>
    <row r="78" spans="6:11" x14ac:dyDescent="0.25">
      <c r="F78" t="s">
        <v>355</v>
      </c>
      <c r="G78">
        <v>1</v>
      </c>
      <c r="H78">
        <v>60</v>
      </c>
      <c r="I78">
        <v>80</v>
      </c>
      <c r="J78">
        <v>25</v>
      </c>
      <c r="K78">
        <f>(Table245[[#This Row],[XP]]*Table245[[#This Row],[entity_spawned (AVG)]])*(Table245[[#This Row],[activating_chance]]/100)</f>
        <v>20</v>
      </c>
    </row>
    <row r="79" spans="6:11" x14ac:dyDescent="0.25">
      <c r="F79" t="s">
        <v>355</v>
      </c>
      <c r="G79">
        <v>1</v>
      </c>
      <c r="H79">
        <v>60</v>
      </c>
      <c r="I79">
        <v>100</v>
      </c>
      <c r="J79">
        <v>25</v>
      </c>
      <c r="K79">
        <f>(Table245[[#This Row],[XP]]*Table245[[#This Row],[entity_spawned (AVG)]])*(Table245[[#This Row],[activating_chance]]/100)</f>
        <v>25</v>
      </c>
    </row>
    <row r="80" spans="6:11" x14ac:dyDescent="0.25">
      <c r="F80" t="s">
        <v>355</v>
      </c>
      <c r="G80">
        <v>2</v>
      </c>
      <c r="H80">
        <v>110</v>
      </c>
      <c r="I80">
        <v>100</v>
      </c>
      <c r="J80">
        <v>25</v>
      </c>
      <c r="K80">
        <f>(Table245[[#This Row],[XP]]*Table245[[#This Row],[entity_spawned (AVG)]])*(Table245[[#This Row],[activating_chance]]/100)</f>
        <v>50</v>
      </c>
    </row>
    <row r="81" spans="6:11" x14ac:dyDescent="0.25">
      <c r="F81" t="s">
        <v>355</v>
      </c>
      <c r="G81">
        <v>3</v>
      </c>
      <c r="H81">
        <v>120</v>
      </c>
      <c r="I81">
        <v>80</v>
      </c>
      <c r="J81">
        <v>25</v>
      </c>
      <c r="K81">
        <f>(Table245[[#This Row],[XP]]*Table245[[#This Row],[entity_spawned (AVG)]])*(Table245[[#This Row],[activating_chance]]/100)</f>
        <v>60</v>
      </c>
    </row>
    <row r="82" spans="6:11" x14ac:dyDescent="0.25">
      <c r="F82" t="s">
        <v>355</v>
      </c>
      <c r="G82">
        <v>3</v>
      </c>
      <c r="H82">
        <v>110</v>
      </c>
      <c r="I82">
        <v>80</v>
      </c>
      <c r="J82">
        <v>25</v>
      </c>
      <c r="K82">
        <f>(Table245[[#This Row],[XP]]*Table245[[#This Row],[entity_spawned (AVG)]])*(Table245[[#This Row],[activating_chance]]/100)</f>
        <v>60</v>
      </c>
    </row>
    <row r="83" spans="6:11" x14ac:dyDescent="0.25">
      <c r="F83" t="s">
        <v>355</v>
      </c>
      <c r="G83">
        <v>1</v>
      </c>
      <c r="H83">
        <v>80</v>
      </c>
      <c r="I83">
        <v>100</v>
      </c>
      <c r="J83">
        <v>25</v>
      </c>
      <c r="K83">
        <f>(Table245[[#This Row],[XP]]*Table245[[#This Row],[entity_spawned (AVG)]])*(Table245[[#This Row],[activating_chance]]/100)</f>
        <v>25</v>
      </c>
    </row>
    <row r="84" spans="6:11" x14ac:dyDescent="0.25">
      <c r="F84" t="s">
        <v>355</v>
      </c>
      <c r="G84">
        <v>1</v>
      </c>
      <c r="H84">
        <v>60</v>
      </c>
      <c r="I84">
        <v>80</v>
      </c>
      <c r="J84">
        <v>25</v>
      </c>
      <c r="K84">
        <f>(Table245[[#This Row],[XP]]*Table245[[#This Row],[entity_spawned (AVG)]])*(Table245[[#This Row],[activating_chance]]/100)</f>
        <v>20</v>
      </c>
    </row>
    <row r="85" spans="6:11" x14ac:dyDescent="0.25">
      <c r="F85" t="s">
        <v>355</v>
      </c>
      <c r="G85">
        <v>3</v>
      </c>
      <c r="H85">
        <v>100</v>
      </c>
      <c r="I85">
        <v>100</v>
      </c>
      <c r="J85">
        <v>25</v>
      </c>
      <c r="K85">
        <f>(Table245[[#This Row],[XP]]*Table245[[#This Row],[entity_spawned (AVG)]])*(Table245[[#This Row],[activating_chance]]/100)</f>
        <v>75</v>
      </c>
    </row>
    <row r="86" spans="6:11" x14ac:dyDescent="0.25">
      <c r="F86" t="s">
        <v>355</v>
      </c>
      <c r="G86">
        <v>1</v>
      </c>
      <c r="H86">
        <v>80</v>
      </c>
      <c r="I86">
        <v>20</v>
      </c>
      <c r="J86">
        <v>25</v>
      </c>
      <c r="K86">
        <f>(Table245[[#This Row],[XP]]*Table245[[#This Row],[entity_spawned (AVG)]])*(Table245[[#This Row],[activating_chance]]/100)</f>
        <v>5</v>
      </c>
    </row>
    <row r="87" spans="6:11" x14ac:dyDescent="0.25">
      <c r="F87" t="s">
        <v>355</v>
      </c>
      <c r="G87">
        <v>2</v>
      </c>
      <c r="H87">
        <v>100</v>
      </c>
      <c r="I87">
        <v>70</v>
      </c>
      <c r="J87">
        <v>25</v>
      </c>
      <c r="K87">
        <f>(Table245[[#This Row],[XP]]*Table245[[#This Row],[entity_spawned (AVG)]])*(Table245[[#This Row],[activating_chance]]/100)</f>
        <v>35</v>
      </c>
    </row>
    <row r="88" spans="6:11" x14ac:dyDescent="0.25">
      <c r="F88" t="s">
        <v>355</v>
      </c>
      <c r="G88">
        <v>7</v>
      </c>
      <c r="H88">
        <v>150</v>
      </c>
      <c r="I88">
        <v>100</v>
      </c>
      <c r="J88">
        <v>25</v>
      </c>
      <c r="K88">
        <f>(Table245[[#This Row],[XP]]*Table245[[#This Row],[entity_spawned (AVG)]])*(Table245[[#This Row],[activating_chance]]/100)</f>
        <v>175</v>
      </c>
    </row>
    <row r="89" spans="6:11" x14ac:dyDescent="0.25">
      <c r="F89" t="s">
        <v>355</v>
      </c>
      <c r="G89">
        <v>1</v>
      </c>
      <c r="H89">
        <v>90</v>
      </c>
      <c r="I89">
        <v>100</v>
      </c>
      <c r="J89">
        <v>25</v>
      </c>
      <c r="K89">
        <f>(Table245[[#This Row],[XP]]*Table245[[#This Row],[entity_spawned (AVG)]])*(Table245[[#This Row],[activating_chance]]/100)</f>
        <v>25</v>
      </c>
    </row>
    <row r="90" spans="6:11" x14ac:dyDescent="0.25">
      <c r="F90" t="s">
        <v>355</v>
      </c>
      <c r="G90">
        <v>8</v>
      </c>
      <c r="H90">
        <v>180</v>
      </c>
      <c r="I90">
        <v>100</v>
      </c>
      <c r="J90">
        <v>25</v>
      </c>
      <c r="K90">
        <f>(Table245[[#This Row],[XP]]*Table245[[#This Row],[entity_spawned (AVG)]])*(Table245[[#This Row],[activating_chance]]/100)</f>
        <v>200</v>
      </c>
    </row>
    <row r="91" spans="6:11" x14ac:dyDescent="0.25">
      <c r="F91" t="s">
        <v>355</v>
      </c>
      <c r="G91">
        <v>1</v>
      </c>
      <c r="H91">
        <v>90</v>
      </c>
      <c r="I91">
        <v>100</v>
      </c>
      <c r="J91">
        <v>25</v>
      </c>
      <c r="K91">
        <f>(Table245[[#This Row],[XP]]*Table245[[#This Row],[entity_spawned (AVG)]])*(Table245[[#This Row],[activating_chance]]/100)</f>
        <v>25</v>
      </c>
    </row>
    <row r="92" spans="6:11" x14ac:dyDescent="0.25">
      <c r="F92" t="s">
        <v>355</v>
      </c>
      <c r="G92">
        <v>5</v>
      </c>
      <c r="H92">
        <v>140</v>
      </c>
      <c r="I92">
        <v>40</v>
      </c>
      <c r="J92">
        <v>25</v>
      </c>
      <c r="K92">
        <f>(Table245[[#This Row],[XP]]*Table245[[#This Row],[entity_spawned (AVG)]])*(Table245[[#This Row],[activating_chance]]/100)</f>
        <v>50</v>
      </c>
    </row>
    <row r="93" spans="6:11" x14ac:dyDescent="0.25">
      <c r="F93" t="s">
        <v>355</v>
      </c>
      <c r="G93">
        <v>1</v>
      </c>
      <c r="H93">
        <v>60</v>
      </c>
      <c r="I93">
        <v>100</v>
      </c>
      <c r="J93">
        <v>25</v>
      </c>
      <c r="K93">
        <f>(Table245[[#This Row],[XP]]*Table245[[#This Row],[entity_spawned (AVG)]])*(Table245[[#This Row],[activating_chance]]/100)</f>
        <v>25</v>
      </c>
    </row>
    <row r="94" spans="6:11" x14ac:dyDescent="0.25">
      <c r="F94" t="s">
        <v>355</v>
      </c>
      <c r="G94">
        <v>1</v>
      </c>
      <c r="H94">
        <v>70</v>
      </c>
      <c r="I94">
        <v>100</v>
      </c>
      <c r="J94">
        <v>25</v>
      </c>
      <c r="K94">
        <f>(Table245[[#This Row],[XP]]*Table245[[#This Row],[entity_spawned (AVG)]])*(Table245[[#This Row],[activating_chance]]/100)</f>
        <v>25</v>
      </c>
    </row>
    <row r="95" spans="6:11" x14ac:dyDescent="0.25">
      <c r="F95" t="s">
        <v>355</v>
      </c>
      <c r="G95">
        <v>2</v>
      </c>
      <c r="H95">
        <v>110</v>
      </c>
      <c r="I95">
        <v>80</v>
      </c>
      <c r="J95">
        <v>25</v>
      </c>
      <c r="K95">
        <f>(Table245[[#This Row],[XP]]*Table245[[#This Row],[entity_spawned (AVG)]])*(Table245[[#This Row],[activating_chance]]/100)</f>
        <v>40</v>
      </c>
    </row>
    <row r="96" spans="6:11" x14ac:dyDescent="0.25">
      <c r="F96" t="s">
        <v>355</v>
      </c>
      <c r="G96">
        <v>4</v>
      </c>
      <c r="H96">
        <v>140</v>
      </c>
      <c r="I96">
        <v>100</v>
      </c>
      <c r="J96">
        <v>25</v>
      </c>
      <c r="K96">
        <f>(Table245[[#This Row],[XP]]*Table245[[#This Row],[entity_spawned (AVG)]])*(Table245[[#This Row],[activating_chance]]/100)</f>
        <v>100</v>
      </c>
    </row>
    <row r="97" spans="6:11" x14ac:dyDescent="0.25">
      <c r="F97" t="s">
        <v>355</v>
      </c>
      <c r="G97">
        <v>1</v>
      </c>
      <c r="H97">
        <v>70</v>
      </c>
      <c r="I97">
        <v>100</v>
      </c>
      <c r="J97">
        <v>25</v>
      </c>
      <c r="K97">
        <f>(Table245[[#This Row],[XP]]*Table245[[#This Row],[entity_spawned (AVG)]])*(Table245[[#This Row],[activating_chance]]/100)</f>
        <v>25</v>
      </c>
    </row>
    <row r="98" spans="6:11" x14ac:dyDescent="0.25">
      <c r="F98" t="s">
        <v>355</v>
      </c>
      <c r="G98">
        <v>4</v>
      </c>
      <c r="H98">
        <v>140</v>
      </c>
      <c r="I98">
        <v>100</v>
      </c>
      <c r="J98">
        <v>25</v>
      </c>
      <c r="K98">
        <f>(Table245[[#This Row],[XP]]*Table245[[#This Row],[entity_spawned (AVG)]])*(Table245[[#This Row],[activating_chance]]/100)</f>
        <v>100</v>
      </c>
    </row>
    <row r="99" spans="6:11" x14ac:dyDescent="0.25">
      <c r="F99" t="s">
        <v>355</v>
      </c>
      <c r="G99">
        <v>4</v>
      </c>
      <c r="H99">
        <v>140</v>
      </c>
      <c r="I99">
        <v>80</v>
      </c>
      <c r="J99">
        <v>25</v>
      </c>
      <c r="K99">
        <f>(Table245[[#This Row],[XP]]*Table245[[#This Row],[entity_spawned (AVG)]])*(Table245[[#This Row],[activating_chance]]/100)</f>
        <v>80</v>
      </c>
    </row>
    <row r="100" spans="6:11" x14ac:dyDescent="0.25">
      <c r="F100" t="s">
        <v>355</v>
      </c>
      <c r="G100">
        <v>5</v>
      </c>
      <c r="H100">
        <v>150</v>
      </c>
      <c r="I100">
        <v>100</v>
      </c>
      <c r="J100">
        <v>25</v>
      </c>
      <c r="K100">
        <f>(Table245[[#This Row],[XP]]*Table245[[#This Row],[entity_spawned (AVG)]])*(Table245[[#This Row],[activating_chance]]/100)</f>
        <v>125</v>
      </c>
    </row>
    <row r="101" spans="6:11" x14ac:dyDescent="0.25">
      <c r="F101" t="s">
        <v>355</v>
      </c>
      <c r="G101">
        <v>1</v>
      </c>
      <c r="H101">
        <v>60</v>
      </c>
      <c r="I101">
        <v>100</v>
      </c>
      <c r="J101">
        <v>25</v>
      </c>
      <c r="K101">
        <f>(Table245[[#This Row],[XP]]*Table245[[#This Row],[entity_spawned (AVG)]])*(Table245[[#This Row],[activating_chance]]/100)</f>
        <v>25</v>
      </c>
    </row>
    <row r="102" spans="6:11" x14ac:dyDescent="0.25">
      <c r="F102" t="s">
        <v>355</v>
      </c>
      <c r="G102">
        <v>4</v>
      </c>
      <c r="H102">
        <v>120</v>
      </c>
      <c r="I102">
        <v>85</v>
      </c>
      <c r="J102">
        <v>25</v>
      </c>
      <c r="K102">
        <f>(Table245[[#This Row],[XP]]*Table245[[#This Row],[entity_spawned (AVG)]])*(Table245[[#This Row],[activating_chance]]/100)</f>
        <v>85</v>
      </c>
    </row>
    <row r="103" spans="6:11" x14ac:dyDescent="0.25">
      <c r="F103" t="s">
        <v>355</v>
      </c>
      <c r="G103">
        <v>1</v>
      </c>
      <c r="H103">
        <v>60</v>
      </c>
      <c r="I103">
        <v>90</v>
      </c>
      <c r="J103">
        <v>25</v>
      </c>
      <c r="K103">
        <f>(Table245[[#This Row],[XP]]*Table245[[#This Row],[entity_spawned (AVG)]])*(Table245[[#This Row],[activating_chance]]/100)</f>
        <v>22.5</v>
      </c>
    </row>
    <row r="104" spans="6:11" x14ac:dyDescent="0.25">
      <c r="F104" t="s">
        <v>355</v>
      </c>
      <c r="G104">
        <v>3</v>
      </c>
      <c r="H104">
        <v>120</v>
      </c>
      <c r="I104">
        <v>60</v>
      </c>
      <c r="J104">
        <v>25</v>
      </c>
      <c r="K104">
        <f>(Table245[[#This Row],[XP]]*Table245[[#This Row],[entity_spawned (AVG)]])*(Table245[[#This Row],[activating_chance]]/100)</f>
        <v>45</v>
      </c>
    </row>
    <row r="105" spans="6:11" x14ac:dyDescent="0.25">
      <c r="F105" t="s">
        <v>355</v>
      </c>
      <c r="G105">
        <v>1</v>
      </c>
      <c r="H105">
        <v>80</v>
      </c>
      <c r="I105">
        <v>100</v>
      </c>
      <c r="J105">
        <v>25</v>
      </c>
      <c r="K105">
        <f>(Table245[[#This Row],[XP]]*Table245[[#This Row],[entity_spawned (AVG)]])*(Table245[[#This Row],[activating_chance]]/100)</f>
        <v>25</v>
      </c>
    </row>
    <row r="106" spans="6:11" x14ac:dyDescent="0.25">
      <c r="F106" t="s">
        <v>355</v>
      </c>
      <c r="G106">
        <v>7</v>
      </c>
      <c r="H106">
        <v>160</v>
      </c>
      <c r="I106">
        <v>100</v>
      </c>
      <c r="J106">
        <v>25</v>
      </c>
      <c r="K106">
        <f>(Table245[[#This Row],[XP]]*Table245[[#This Row],[entity_spawned (AVG)]])*(Table245[[#This Row],[activating_chance]]/100)</f>
        <v>175</v>
      </c>
    </row>
    <row r="107" spans="6:11" x14ac:dyDescent="0.25">
      <c r="F107" t="s">
        <v>355</v>
      </c>
      <c r="G107">
        <v>4</v>
      </c>
      <c r="H107">
        <v>140</v>
      </c>
      <c r="I107">
        <v>100</v>
      </c>
      <c r="J107">
        <v>25</v>
      </c>
      <c r="K107">
        <f>(Table245[[#This Row],[XP]]*Table245[[#This Row],[entity_spawned (AVG)]])*(Table245[[#This Row],[activating_chance]]/100)</f>
        <v>100</v>
      </c>
    </row>
    <row r="108" spans="6:11" x14ac:dyDescent="0.25">
      <c r="F108" t="s">
        <v>355</v>
      </c>
      <c r="G108">
        <v>2</v>
      </c>
      <c r="H108">
        <v>100</v>
      </c>
      <c r="I108">
        <v>100</v>
      </c>
      <c r="J108">
        <v>25</v>
      </c>
      <c r="K108">
        <f>(Table245[[#This Row],[XP]]*Table245[[#This Row],[entity_spawned (AVG)]])*(Table245[[#This Row],[activating_chance]]/100)</f>
        <v>50</v>
      </c>
    </row>
    <row r="109" spans="6:11" x14ac:dyDescent="0.25">
      <c r="F109" t="s">
        <v>355</v>
      </c>
      <c r="G109">
        <v>11</v>
      </c>
      <c r="H109">
        <v>180</v>
      </c>
      <c r="I109">
        <v>100</v>
      </c>
      <c r="J109">
        <v>25</v>
      </c>
      <c r="K109">
        <f>(Table245[[#This Row],[XP]]*Table245[[#This Row],[entity_spawned (AVG)]])*(Table245[[#This Row],[activating_chance]]/100)</f>
        <v>275</v>
      </c>
    </row>
    <row r="110" spans="6:11" x14ac:dyDescent="0.25">
      <c r="F110" t="s">
        <v>355</v>
      </c>
      <c r="G110">
        <v>3</v>
      </c>
      <c r="H110">
        <v>100</v>
      </c>
      <c r="I110">
        <v>80</v>
      </c>
      <c r="J110">
        <v>25</v>
      </c>
      <c r="K110">
        <f>(Table245[[#This Row],[XP]]*Table245[[#This Row],[entity_spawned (AVG)]])*(Table245[[#This Row],[activating_chance]]/100)</f>
        <v>60</v>
      </c>
    </row>
    <row r="111" spans="6:11" x14ac:dyDescent="0.25">
      <c r="F111" t="s">
        <v>355</v>
      </c>
      <c r="G111">
        <v>1</v>
      </c>
      <c r="H111">
        <v>60</v>
      </c>
      <c r="I111">
        <v>60</v>
      </c>
      <c r="J111">
        <v>25</v>
      </c>
      <c r="K111">
        <f>(Table245[[#This Row],[XP]]*Table245[[#This Row],[entity_spawned (AVG)]])*(Table245[[#This Row],[activating_chance]]/100)</f>
        <v>15</v>
      </c>
    </row>
    <row r="112" spans="6:11" x14ac:dyDescent="0.25">
      <c r="F112" t="s">
        <v>355</v>
      </c>
      <c r="G112">
        <v>3</v>
      </c>
      <c r="H112">
        <v>110</v>
      </c>
      <c r="I112">
        <v>100</v>
      </c>
      <c r="J112">
        <v>25</v>
      </c>
      <c r="K112">
        <f>(Table245[[#This Row],[XP]]*Table245[[#This Row],[entity_spawned (AVG)]])*(Table245[[#This Row],[activating_chance]]/100)</f>
        <v>75</v>
      </c>
    </row>
    <row r="113" spans="6:11" x14ac:dyDescent="0.25">
      <c r="F113" t="s">
        <v>355</v>
      </c>
      <c r="G113">
        <v>3</v>
      </c>
      <c r="H113">
        <v>120</v>
      </c>
      <c r="I113">
        <v>100</v>
      </c>
      <c r="J113">
        <v>25</v>
      </c>
      <c r="K113">
        <f>(Table245[[#This Row],[XP]]*Table245[[#This Row],[entity_spawned (AVG)]])*(Table245[[#This Row],[activating_chance]]/100)</f>
        <v>75</v>
      </c>
    </row>
    <row r="114" spans="6:11" x14ac:dyDescent="0.25">
      <c r="F114" t="s">
        <v>355</v>
      </c>
      <c r="G114">
        <v>5</v>
      </c>
      <c r="H114">
        <v>140</v>
      </c>
      <c r="I114">
        <v>100</v>
      </c>
      <c r="J114">
        <v>25</v>
      </c>
      <c r="K114">
        <f>(Table245[[#This Row],[XP]]*Table245[[#This Row],[entity_spawned (AVG)]])*(Table245[[#This Row],[activating_chance]]/100)</f>
        <v>125</v>
      </c>
    </row>
    <row r="115" spans="6:11" x14ac:dyDescent="0.25">
      <c r="F115" t="s">
        <v>355</v>
      </c>
      <c r="G115">
        <v>7</v>
      </c>
      <c r="H115">
        <v>160</v>
      </c>
      <c r="I115">
        <v>100</v>
      </c>
      <c r="J115">
        <v>25</v>
      </c>
      <c r="K115">
        <f>(Table245[[#This Row],[XP]]*Table245[[#This Row],[entity_spawned (AVG)]])*(Table245[[#This Row],[activating_chance]]/100)</f>
        <v>175</v>
      </c>
    </row>
    <row r="116" spans="6:11" x14ac:dyDescent="0.25">
      <c r="F116" t="s">
        <v>355</v>
      </c>
      <c r="G116">
        <v>4</v>
      </c>
      <c r="H116">
        <v>140</v>
      </c>
      <c r="I116">
        <v>10</v>
      </c>
      <c r="J116">
        <v>25</v>
      </c>
      <c r="K116">
        <f>(Table245[[#This Row],[XP]]*Table245[[#This Row],[entity_spawned (AVG)]])*(Table245[[#This Row],[activating_chance]]/100)</f>
        <v>10</v>
      </c>
    </row>
    <row r="117" spans="6:11" x14ac:dyDescent="0.25">
      <c r="F117" t="s">
        <v>355</v>
      </c>
      <c r="G117">
        <v>1</v>
      </c>
      <c r="H117">
        <v>70</v>
      </c>
      <c r="I117">
        <v>100</v>
      </c>
      <c r="J117">
        <v>25</v>
      </c>
      <c r="K117">
        <f>(Table245[[#This Row],[XP]]*Table245[[#This Row],[entity_spawned (AVG)]])*(Table245[[#This Row],[activating_chance]]/100)</f>
        <v>25</v>
      </c>
    </row>
    <row r="118" spans="6:11" x14ac:dyDescent="0.25">
      <c r="F118" t="s">
        <v>355</v>
      </c>
      <c r="G118">
        <v>2</v>
      </c>
      <c r="H118">
        <v>110</v>
      </c>
      <c r="I118">
        <v>100</v>
      </c>
      <c r="J118">
        <v>25</v>
      </c>
      <c r="K118">
        <f>(Table245[[#This Row],[XP]]*Table245[[#This Row],[entity_spawned (AVG)]])*(Table245[[#This Row],[activating_chance]]/100)</f>
        <v>50</v>
      </c>
    </row>
    <row r="119" spans="6:11" x14ac:dyDescent="0.25">
      <c r="F119" t="s">
        <v>355</v>
      </c>
      <c r="G119">
        <v>9</v>
      </c>
      <c r="H119">
        <v>170</v>
      </c>
      <c r="I119">
        <v>100</v>
      </c>
      <c r="J119">
        <v>25</v>
      </c>
      <c r="K119">
        <f>(Table245[[#This Row],[XP]]*Table245[[#This Row],[entity_spawned (AVG)]])*(Table245[[#This Row],[activating_chance]]/100)</f>
        <v>225</v>
      </c>
    </row>
    <row r="120" spans="6:11" x14ac:dyDescent="0.25">
      <c r="F120" t="s">
        <v>355</v>
      </c>
      <c r="G120">
        <v>1</v>
      </c>
      <c r="H120">
        <v>60</v>
      </c>
      <c r="I120">
        <v>100</v>
      </c>
      <c r="J120">
        <v>25</v>
      </c>
      <c r="K120">
        <f>(Table245[[#This Row],[XP]]*Table245[[#This Row],[entity_spawned (AVG)]])*(Table245[[#This Row],[activating_chance]]/100)</f>
        <v>25</v>
      </c>
    </row>
    <row r="121" spans="6:11" x14ac:dyDescent="0.25">
      <c r="F121" t="s">
        <v>355</v>
      </c>
      <c r="G121">
        <v>2</v>
      </c>
      <c r="H121">
        <v>110</v>
      </c>
      <c r="I121">
        <v>100</v>
      </c>
      <c r="J121">
        <v>25</v>
      </c>
      <c r="K121">
        <f>(Table245[[#This Row],[XP]]*Table245[[#This Row],[entity_spawned (AVG)]])*(Table245[[#This Row],[activating_chance]]/100)</f>
        <v>50</v>
      </c>
    </row>
    <row r="122" spans="6:11" x14ac:dyDescent="0.25">
      <c r="F122" t="s">
        <v>355</v>
      </c>
      <c r="G122">
        <v>1</v>
      </c>
      <c r="H122">
        <v>70</v>
      </c>
      <c r="I122">
        <v>85</v>
      </c>
      <c r="J122">
        <v>25</v>
      </c>
      <c r="K122">
        <f>(Table245[[#This Row],[XP]]*Table245[[#This Row],[entity_spawned (AVG)]])*(Table245[[#This Row],[activating_chance]]/100)</f>
        <v>21.25</v>
      </c>
    </row>
    <row r="123" spans="6:11" x14ac:dyDescent="0.25">
      <c r="F123" t="s">
        <v>355</v>
      </c>
      <c r="G123">
        <v>2</v>
      </c>
      <c r="H123">
        <v>110</v>
      </c>
      <c r="I123">
        <v>40</v>
      </c>
      <c r="J123">
        <v>25</v>
      </c>
      <c r="K123">
        <f>(Table245[[#This Row],[XP]]*Table245[[#This Row],[entity_spawned (AVG)]])*(Table245[[#This Row],[activating_chance]]/100)</f>
        <v>20</v>
      </c>
    </row>
    <row r="124" spans="6:11" x14ac:dyDescent="0.25">
      <c r="F124" t="s">
        <v>355</v>
      </c>
      <c r="G124">
        <v>1</v>
      </c>
      <c r="H124">
        <v>60</v>
      </c>
      <c r="I124">
        <v>40</v>
      </c>
      <c r="J124">
        <v>25</v>
      </c>
      <c r="K124">
        <f>(Table245[[#This Row],[XP]]*Table245[[#This Row],[entity_spawned (AVG)]])*(Table245[[#This Row],[activating_chance]]/100)</f>
        <v>10</v>
      </c>
    </row>
    <row r="125" spans="6:11" x14ac:dyDescent="0.25">
      <c r="F125" t="s">
        <v>355</v>
      </c>
      <c r="G125">
        <v>2</v>
      </c>
      <c r="H125">
        <v>100</v>
      </c>
      <c r="I125">
        <v>60</v>
      </c>
      <c r="J125">
        <v>25</v>
      </c>
      <c r="K125">
        <f>(Table245[[#This Row],[XP]]*Table245[[#This Row],[entity_spawned (AVG)]])*(Table245[[#This Row],[activating_chance]]/100)</f>
        <v>30</v>
      </c>
    </row>
    <row r="126" spans="6:11" x14ac:dyDescent="0.25">
      <c r="F126" t="s">
        <v>355</v>
      </c>
      <c r="G126">
        <v>1</v>
      </c>
      <c r="H126">
        <v>70</v>
      </c>
      <c r="I126">
        <v>60</v>
      </c>
      <c r="J126">
        <v>25</v>
      </c>
      <c r="K126">
        <f>(Table245[[#This Row],[XP]]*Table245[[#This Row],[entity_spawned (AVG)]])*(Table245[[#This Row],[activating_chance]]/100)</f>
        <v>15</v>
      </c>
    </row>
    <row r="127" spans="6:11" x14ac:dyDescent="0.25">
      <c r="F127" t="s">
        <v>355</v>
      </c>
      <c r="G127">
        <v>2</v>
      </c>
      <c r="H127">
        <v>100</v>
      </c>
      <c r="I127">
        <v>100</v>
      </c>
      <c r="J127">
        <v>25</v>
      </c>
      <c r="K127">
        <f>(Table245[[#This Row],[XP]]*Table245[[#This Row],[entity_spawned (AVG)]])*(Table245[[#This Row],[activating_chance]]/100)</f>
        <v>50</v>
      </c>
    </row>
    <row r="128" spans="6:11" x14ac:dyDescent="0.25">
      <c r="F128" t="s">
        <v>355</v>
      </c>
      <c r="G128">
        <v>2</v>
      </c>
      <c r="H128">
        <v>110</v>
      </c>
      <c r="I128">
        <v>100</v>
      </c>
      <c r="J128">
        <v>25</v>
      </c>
      <c r="K128">
        <f>(Table245[[#This Row],[XP]]*Table245[[#This Row],[entity_spawned (AVG)]])*(Table245[[#This Row],[activating_chance]]/100)</f>
        <v>50</v>
      </c>
    </row>
    <row r="129" spans="6:11" x14ac:dyDescent="0.25">
      <c r="F129" t="s">
        <v>356</v>
      </c>
      <c r="G129">
        <v>3</v>
      </c>
      <c r="H129">
        <v>90</v>
      </c>
      <c r="I129">
        <v>100</v>
      </c>
      <c r="J129">
        <v>25</v>
      </c>
      <c r="K129">
        <f>(Table245[[#This Row],[XP]]*Table245[[#This Row],[entity_spawned (AVG)]])*(Table245[[#This Row],[activating_chance]]/100)</f>
        <v>75</v>
      </c>
    </row>
    <row r="130" spans="6:11" x14ac:dyDescent="0.25">
      <c r="F130" t="s">
        <v>356</v>
      </c>
      <c r="G130">
        <v>7</v>
      </c>
      <c r="H130">
        <v>150</v>
      </c>
      <c r="I130">
        <v>40</v>
      </c>
      <c r="J130">
        <v>25</v>
      </c>
      <c r="K130">
        <f>(Table245[[#This Row],[XP]]*Table245[[#This Row],[entity_spawned (AVG)]])*(Table245[[#This Row],[activating_chance]]/100)</f>
        <v>70</v>
      </c>
    </row>
    <row r="131" spans="6:11" x14ac:dyDescent="0.25">
      <c r="F131" t="s">
        <v>356</v>
      </c>
      <c r="G131">
        <v>2</v>
      </c>
      <c r="H131">
        <v>110</v>
      </c>
      <c r="I131">
        <v>20</v>
      </c>
      <c r="J131">
        <v>25</v>
      </c>
      <c r="K131">
        <f>(Table245[[#This Row],[XP]]*Table245[[#This Row],[entity_spawned (AVG)]])*(Table245[[#This Row],[activating_chance]]/100)</f>
        <v>10</v>
      </c>
    </row>
    <row r="132" spans="6:11" x14ac:dyDescent="0.25">
      <c r="F132" t="s">
        <v>356</v>
      </c>
      <c r="G132">
        <v>2</v>
      </c>
      <c r="H132">
        <v>110</v>
      </c>
      <c r="I132">
        <v>80</v>
      </c>
      <c r="J132">
        <v>25</v>
      </c>
      <c r="K132">
        <f>(Table245[[#This Row],[XP]]*Table245[[#This Row],[entity_spawned (AVG)]])*(Table245[[#This Row],[activating_chance]]/100)</f>
        <v>40</v>
      </c>
    </row>
    <row r="133" spans="6:11" x14ac:dyDescent="0.25">
      <c r="F133" t="s">
        <v>356</v>
      </c>
      <c r="G133">
        <v>6</v>
      </c>
      <c r="H133">
        <v>120</v>
      </c>
      <c r="I133">
        <v>100</v>
      </c>
      <c r="J133">
        <v>25</v>
      </c>
      <c r="K133">
        <f>(Table245[[#This Row],[XP]]*Table245[[#This Row],[entity_spawned (AVG)]])*(Table245[[#This Row],[activating_chance]]/100)</f>
        <v>150</v>
      </c>
    </row>
    <row r="134" spans="6:11" x14ac:dyDescent="0.25">
      <c r="F134" t="s">
        <v>356</v>
      </c>
      <c r="G134">
        <v>2</v>
      </c>
      <c r="H134">
        <v>100</v>
      </c>
      <c r="I134">
        <v>100</v>
      </c>
      <c r="J134">
        <v>25</v>
      </c>
      <c r="K134">
        <f>(Table245[[#This Row],[XP]]*Table245[[#This Row],[entity_spawned (AVG)]])*(Table245[[#This Row],[activating_chance]]/100)</f>
        <v>50</v>
      </c>
    </row>
    <row r="135" spans="6:11" x14ac:dyDescent="0.25">
      <c r="F135" t="s">
        <v>356</v>
      </c>
      <c r="G135">
        <v>7</v>
      </c>
      <c r="H135">
        <v>120</v>
      </c>
      <c r="I135">
        <v>100</v>
      </c>
      <c r="J135">
        <v>25</v>
      </c>
      <c r="K135">
        <f>(Table245[[#This Row],[XP]]*Table245[[#This Row],[entity_spawned (AVG)]])*(Table245[[#This Row],[activating_chance]]/100)</f>
        <v>175</v>
      </c>
    </row>
    <row r="136" spans="6:11" x14ac:dyDescent="0.25">
      <c r="F136" t="s">
        <v>356</v>
      </c>
      <c r="G136">
        <v>6</v>
      </c>
      <c r="H136">
        <v>120</v>
      </c>
      <c r="I136">
        <v>100</v>
      </c>
      <c r="J136">
        <v>25</v>
      </c>
      <c r="K136">
        <f>(Table245[[#This Row],[XP]]*Table245[[#This Row],[entity_spawned (AVG)]])*(Table245[[#This Row],[activating_chance]]/100)</f>
        <v>150</v>
      </c>
    </row>
    <row r="137" spans="6:11" x14ac:dyDescent="0.25">
      <c r="F137" t="s">
        <v>356</v>
      </c>
      <c r="G137">
        <v>1</v>
      </c>
      <c r="H137">
        <v>80</v>
      </c>
      <c r="I137">
        <v>20</v>
      </c>
      <c r="J137">
        <v>25</v>
      </c>
      <c r="K137">
        <f>(Table245[[#This Row],[XP]]*Table245[[#This Row],[entity_spawned (AVG)]])*(Table245[[#This Row],[activating_chance]]/100)</f>
        <v>5</v>
      </c>
    </row>
    <row r="138" spans="6:11" x14ac:dyDescent="0.25">
      <c r="F138" t="s">
        <v>356</v>
      </c>
      <c r="G138">
        <v>1</v>
      </c>
      <c r="H138">
        <v>80</v>
      </c>
      <c r="I138">
        <v>60</v>
      </c>
      <c r="J138">
        <v>25</v>
      </c>
      <c r="K138">
        <f>(Table245[[#This Row],[XP]]*Table245[[#This Row],[entity_spawned (AVG)]])*(Table245[[#This Row],[activating_chance]]/100)</f>
        <v>15</v>
      </c>
    </row>
    <row r="139" spans="6:11" x14ac:dyDescent="0.25">
      <c r="F139" t="s">
        <v>356</v>
      </c>
      <c r="G139">
        <v>1</v>
      </c>
      <c r="H139">
        <v>80</v>
      </c>
      <c r="I139">
        <v>85</v>
      </c>
      <c r="J139">
        <v>25</v>
      </c>
      <c r="K139">
        <f>(Table245[[#This Row],[XP]]*Table245[[#This Row],[entity_spawned (AVG)]])*(Table245[[#This Row],[activating_chance]]/100)</f>
        <v>21.25</v>
      </c>
    </row>
    <row r="140" spans="6:11" x14ac:dyDescent="0.25">
      <c r="F140" t="s">
        <v>356</v>
      </c>
      <c r="G140">
        <v>1</v>
      </c>
      <c r="H140">
        <v>80</v>
      </c>
      <c r="I140">
        <v>80</v>
      </c>
      <c r="J140">
        <v>25</v>
      </c>
      <c r="K140">
        <f>(Table245[[#This Row],[XP]]*Table245[[#This Row],[entity_spawned (AVG)]])*(Table245[[#This Row],[activating_chance]]/100)</f>
        <v>20</v>
      </c>
    </row>
    <row r="141" spans="6:11" x14ac:dyDescent="0.25">
      <c r="F141" t="s">
        <v>356</v>
      </c>
      <c r="G141">
        <v>6</v>
      </c>
      <c r="H141">
        <v>120</v>
      </c>
      <c r="I141">
        <v>100</v>
      </c>
      <c r="J141">
        <v>25</v>
      </c>
      <c r="K141">
        <f>(Table245[[#This Row],[XP]]*Table245[[#This Row],[entity_spawned (AVG)]])*(Table245[[#This Row],[activating_chance]]/100)</f>
        <v>150</v>
      </c>
    </row>
    <row r="142" spans="6:11" x14ac:dyDescent="0.25">
      <c r="F142" t="s">
        <v>356</v>
      </c>
      <c r="G142">
        <v>3</v>
      </c>
      <c r="H142">
        <v>110</v>
      </c>
      <c r="I142">
        <v>100</v>
      </c>
      <c r="J142">
        <v>25</v>
      </c>
      <c r="K142">
        <f>(Table245[[#This Row],[XP]]*Table245[[#This Row],[entity_spawned (AVG)]])*(Table245[[#This Row],[activating_chance]]/100)</f>
        <v>75</v>
      </c>
    </row>
    <row r="143" spans="6:11" x14ac:dyDescent="0.25">
      <c r="F143" t="s">
        <v>356</v>
      </c>
      <c r="G143">
        <v>8</v>
      </c>
      <c r="H143">
        <v>150</v>
      </c>
      <c r="I143">
        <v>100</v>
      </c>
      <c r="J143">
        <v>25</v>
      </c>
      <c r="K143">
        <f>(Table245[[#This Row],[XP]]*Table245[[#This Row],[entity_spawned (AVG)]])*(Table245[[#This Row],[activating_chance]]/100)</f>
        <v>200</v>
      </c>
    </row>
    <row r="144" spans="6:11" x14ac:dyDescent="0.25">
      <c r="F144" t="s">
        <v>356</v>
      </c>
      <c r="G144">
        <v>10</v>
      </c>
      <c r="H144">
        <v>180</v>
      </c>
      <c r="I144">
        <v>80</v>
      </c>
      <c r="J144">
        <v>25</v>
      </c>
      <c r="K144">
        <f>(Table245[[#This Row],[XP]]*Table245[[#This Row],[entity_spawned (AVG)]])*(Table245[[#This Row],[activating_chance]]/100)</f>
        <v>200</v>
      </c>
    </row>
    <row r="145" spans="6:11" x14ac:dyDescent="0.25">
      <c r="F145" t="s">
        <v>356</v>
      </c>
      <c r="G145">
        <v>2</v>
      </c>
      <c r="H145">
        <v>110</v>
      </c>
      <c r="I145">
        <v>100</v>
      </c>
      <c r="J145">
        <v>25</v>
      </c>
      <c r="K145">
        <f>(Table245[[#This Row],[XP]]*Table245[[#This Row],[entity_spawned (AVG)]])*(Table245[[#This Row],[activating_chance]]/100)</f>
        <v>50</v>
      </c>
    </row>
    <row r="146" spans="6:11" x14ac:dyDescent="0.25">
      <c r="F146" t="s">
        <v>356</v>
      </c>
      <c r="G146">
        <v>2</v>
      </c>
      <c r="H146">
        <v>110</v>
      </c>
      <c r="I146">
        <v>100</v>
      </c>
      <c r="J146">
        <v>25</v>
      </c>
      <c r="K146">
        <f>(Table245[[#This Row],[XP]]*Table245[[#This Row],[entity_spawned (AVG)]])*(Table245[[#This Row],[activating_chance]]/100)</f>
        <v>50</v>
      </c>
    </row>
    <row r="147" spans="6:11" x14ac:dyDescent="0.25">
      <c r="F147" t="s">
        <v>356</v>
      </c>
      <c r="G147">
        <v>1</v>
      </c>
      <c r="H147">
        <v>80</v>
      </c>
      <c r="I147">
        <v>60</v>
      </c>
      <c r="J147">
        <v>25</v>
      </c>
      <c r="K147">
        <f>(Table245[[#This Row],[XP]]*Table245[[#This Row],[entity_spawned (AVG)]])*(Table245[[#This Row],[activating_chance]]/100)</f>
        <v>15</v>
      </c>
    </row>
    <row r="148" spans="6:11" x14ac:dyDescent="0.25">
      <c r="F148" t="s">
        <v>357</v>
      </c>
      <c r="G148">
        <v>5</v>
      </c>
      <c r="H148">
        <v>25</v>
      </c>
      <c r="I148">
        <v>100</v>
      </c>
      <c r="J148">
        <v>25</v>
      </c>
      <c r="K148">
        <f>(Table245[[#This Row],[XP]]*Table245[[#This Row],[entity_spawned (AVG)]])*(Table245[[#This Row],[activating_chance]]/100)</f>
        <v>125</v>
      </c>
    </row>
    <row r="149" spans="6:11" x14ac:dyDescent="0.25">
      <c r="F149" t="s">
        <v>357</v>
      </c>
      <c r="G149">
        <v>10</v>
      </c>
      <c r="H149">
        <v>180</v>
      </c>
      <c r="I149">
        <v>100</v>
      </c>
      <c r="J149">
        <v>25</v>
      </c>
      <c r="K149">
        <f>(Table245[[#This Row],[XP]]*Table245[[#This Row],[entity_spawned (AVG)]])*(Table245[[#This Row],[activating_chance]]/100)</f>
        <v>250</v>
      </c>
    </row>
    <row r="150" spans="6:11" x14ac:dyDescent="0.25">
      <c r="F150" t="s">
        <v>357</v>
      </c>
      <c r="G150">
        <v>1</v>
      </c>
      <c r="H150">
        <v>80</v>
      </c>
      <c r="I150">
        <v>100</v>
      </c>
      <c r="J150">
        <v>25</v>
      </c>
      <c r="K150">
        <f>(Table245[[#This Row],[XP]]*Table245[[#This Row],[entity_spawned (AVG)]])*(Table245[[#This Row],[activating_chance]]/100)</f>
        <v>25</v>
      </c>
    </row>
    <row r="151" spans="6:11" x14ac:dyDescent="0.25">
      <c r="F151" t="s">
        <v>357</v>
      </c>
      <c r="G151">
        <v>8</v>
      </c>
      <c r="H151">
        <v>160</v>
      </c>
      <c r="I151">
        <v>100</v>
      </c>
      <c r="J151">
        <v>25</v>
      </c>
      <c r="K151">
        <f>(Table245[[#This Row],[XP]]*Table245[[#This Row],[entity_spawned (AVG)]])*(Table245[[#This Row],[activating_chance]]/100)</f>
        <v>200</v>
      </c>
    </row>
    <row r="152" spans="6:11" x14ac:dyDescent="0.25">
      <c r="F152" t="s">
        <v>357</v>
      </c>
      <c r="G152">
        <v>7</v>
      </c>
      <c r="H152">
        <v>150</v>
      </c>
      <c r="I152">
        <v>100</v>
      </c>
      <c r="J152">
        <v>25</v>
      </c>
      <c r="K152">
        <f>(Table245[[#This Row],[XP]]*Table245[[#This Row],[entity_spawned (AVG)]])*(Table245[[#This Row],[activating_chance]]/100)</f>
        <v>175</v>
      </c>
    </row>
    <row r="153" spans="6:11" x14ac:dyDescent="0.25">
      <c r="F153" t="s">
        <v>357</v>
      </c>
      <c r="G153">
        <v>3</v>
      </c>
      <c r="H153">
        <v>100</v>
      </c>
      <c r="I153">
        <v>100</v>
      </c>
      <c r="J153">
        <v>25</v>
      </c>
      <c r="K153">
        <f>(Table245[[#This Row],[XP]]*Table245[[#This Row],[entity_spawned (AVG)]])*(Table245[[#This Row],[activating_chance]]/100)</f>
        <v>75</v>
      </c>
    </row>
    <row r="154" spans="6:11" x14ac:dyDescent="0.25">
      <c r="F154" t="s">
        <v>357</v>
      </c>
      <c r="G154">
        <v>10</v>
      </c>
      <c r="H154">
        <v>180</v>
      </c>
      <c r="I154">
        <v>100</v>
      </c>
      <c r="J154">
        <v>25</v>
      </c>
      <c r="K154">
        <f>(Table245[[#This Row],[XP]]*Table245[[#This Row],[entity_spawned (AVG)]])*(Table245[[#This Row],[activating_chance]]/100)</f>
        <v>250</v>
      </c>
    </row>
    <row r="155" spans="6:11" x14ac:dyDescent="0.25">
      <c r="F155" t="s">
        <v>357</v>
      </c>
      <c r="G155">
        <v>11</v>
      </c>
      <c r="H155">
        <v>170</v>
      </c>
      <c r="I155">
        <v>100</v>
      </c>
      <c r="J155">
        <v>25</v>
      </c>
      <c r="K155">
        <f>(Table245[[#This Row],[XP]]*Table245[[#This Row],[entity_spawned (AVG)]])*(Table245[[#This Row],[activating_chance]]/100)</f>
        <v>275</v>
      </c>
    </row>
    <row r="156" spans="6:11" x14ac:dyDescent="0.25">
      <c r="F156" t="s">
        <v>357</v>
      </c>
      <c r="G156">
        <v>1</v>
      </c>
      <c r="H156">
        <v>90</v>
      </c>
      <c r="I156">
        <v>80</v>
      </c>
      <c r="J156">
        <v>25</v>
      </c>
      <c r="K156">
        <f>(Table245[[#This Row],[XP]]*Table245[[#This Row],[entity_spawned (AVG)]])*(Table245[[#This Row],[activating_chance]]/100)</f>
        <v>20</v>
      </c>
    </row>
    <row r="157" spans="6:11" x14ac:dyDescent="0.25">
      <c r="F157" t="s">
        <v>357</v>
      </c>
      <c r="G157">
        <v>1</v>
      </c>
      <c r="H157">
        <v>90</v>
      </c>
      <c r="I157">
        <v>100</v>
      </c>
      <c r="J157">
        <v>25</v>
      </c>
      <c r="K157">
        <f>(Table245[[#This Row],[XP]]*Table245[[#This Row],[entity_spawned (AVG)]])*(Table245[[#This Row],[activating_chance]]/100)</f>
        <v>25</v>
      </c>
    </row>
    <row r="158" spans="6:11" x14ac:dyDescent="0.25">
      <c r="F158" t="s">
        <v>357</v>
      </c>
      <c r="G158">
        <v>10</v>
      </c>
      <c r="H158">
        <v>180</v>
      </c>
      <c r="I158">
        <v>100</v>
      </c>
      <c r="J158">
        <v>25</v>
      </c>
      <c r="K158">
        <f>(Table245[[#This Row],[XP]]*Table245[[#This Row],[entity_spawned (AVG)]])*(Table245[[#This Row],[activating_chance]]/100)</f>
        <v>250</v>
      </c>
    </row>
    <row r="159" spans="6:11" x14ac:dyDescent="0.25">
      <c r="F159" t="s">
        <v>357</v>
      </c>
      <c r="G159">
        <v>6</v>
      </c>
      <c r="H159">
        <v>130</v>
      </c>
      <c r="I159">
        <v>100</v>
      </c>
      <c r="J159">
        <v>25</v>
      </c>
      <c r="K159">
        <f>(Table245[[#This Row],[XP]]*Table245[[#This Row],[entity_spawned (AVG)]])*(Table245[[#This Row],[activating_chance]]/100)</f>
        <v>150</v>
      </c>
    </row>
    <row r="160" spans="6:11" x14ac:dyDescent="0.25">
      <c r="F160" t="s">
        <v>357</v>
      </c>
      <c r="G160">
        <v>3</v>
      </c>
      <c r="H160">
        <v>100</v>
      </c>
      <c r="I160">
        <v>60</v>
      </c>
      <c r="J160">
        <v>25</v>
      </c>
      <c r="K160">
        <f>(Table245[[#This Row],[XP]]*Table245[[#This Row],[entity_spawned (AVG)]])*(Table245[[#This Row],[activating_chance]]/100)</f>
        <v>45</v>
      </c>
    </row>
    <row r="161" spans="6:11" x14ac:dyDescent="0.25">
      <c r="F161" t="s">
        <v>357</v>
      </c>
      <c r="G161">
        <v>5</v>
      </c>
      <c r="H161">
        <v>120</v>
      </c>
      <c r="I161">
        <v>100</v>
      </c>
      <c r="J161">
        <v>25</v>
      </c>
      <c r="K161">
        <f>(Table245[[#This Row],[XP]]*Table245[[#This Row],[entity_spawned (AVG)]])*(Table245[[#This Row],[activating_chance]]/100)</f>
        <v>125</v>
      </c>
    </row>
    <row r="162" spans="6:11" x14ac:dyDescent="0.25">
      <c r="F162" t="s">
        <v>357</v>
      </c>
      <c r="G162">
        <v>1</v>
      </c>
      <c r="H162">
        <v>90</v>
      </c>
      <c r="I162">
        <v>100</v>
      </c>
      <c r="J162">
        <v>25</v>
      </c>
      <c r="K162">
        <f>(Table245[[#This Row],[XP]]*Table245[[#This Row],[entity_spawned (AVG)]])*(Table245[[#This Row],[activating_chance]]/100)</f>
        <v>25</v>
      </c>
    </row>
    <row r="163" spans="6:11" x14ac:dyDescent="0.25">
      <c r="F163" t="s">
        <v>357</v>
      </c>
      <c r="G163">
        <v>9</v>
      </c>
      <c r="H163">
        <v>180</v>
      </c>
      <c r="I163">
        <v>100</v>
      </c>
      <c r="J163">
        <v>25</v>
      </c>
      <c r="K163">
        <f>(Table245[[#This Row],[XP]]*Table245[[#This Row],[entity_spawned (AVG)]])*(Table245[[#This Row],[activating_chance]]/100)</f>
        <v>225</v>
      </c>
    </row>
    <row r="164" spans="6:11" x14ac:dyDescent="0.25">
      <c r="F164" t="s">
        <v>357</v>
      </c>
      <c r="G164">
        <v>7</v>
      </c>
      <c r="H164">
        <v>150</v>
      </c>
      <c r="I164">
        <v>100</v>
      </c>
      <c r="J164">
        <v>25</v>
      </c>
      <c r="K164">
        <f>(Table245[[#This Row],[XP]]*Table245[[#This Row],[entity_spawned (AVG)]])*(Table245[[#This Row],[activating_chance]]/100)</f>
        <v>175</v>
      </c>
    </row>
    <row r="165" spans="6:11" x14ac:dyDescent="0.25">
      <c r="F165" t="s">
        <v>357</v>
      </c>
      <c r="G165">
        <v>7</v>
      </c>
      <c r="H165">
        <v>140</v>
      </c>
      <c r="I165">
        <v>100</v>
      </c>
      <c r="J165">
        <v>25</v>
      </c>
      <c r="K165">
        <f>(Table245[[#This Row],[XP]]*Table245[[#This Row],[entity_spawned (AVG)]])*(Table245[[#This Row],[activating_chance]]/100)</f>
        <v>175</v>
      </c>
    </row>
    <row r="166" spans="6:11" x14ac:dyDescent="0.25">
      <c r="F166" t="s">
        <v>357</v>
      </c>
      <c r="G166">
        <v>3</v>
      </c>
      <c r="H166">
        <v>100</v>
      </c>
      <c r="I166">
        <v>100</v>
      </c>
      <c r="J166">
        <v>25</v>
      </c>
      <c r="K166">
        <f>(Table245[[#This Row],[XP]]*Table245[[#This Row],[entity_spawned (AVG)]])*(Table245[[#This Row],[activating_chance]]/100)</f>
        <v>75</v>
      </c>
    </row>
    <row r="167" spans="6:11" x14ac:dyDescent="0.25">
      <c r="F167" t="s">
        <v>357</v>
      </c>
      <c r="G167">
        <v>1</v>
      </c>
      <c r="H167">
        <v>90</v>
      </c>
      <c r="I167">
        <v>100</v>
      </c>
      <c r="J167">
        <v>25</v>
      </c>
      <c r="K167">
        <f>(Table245[[#This Row],[XP]]*Table245[[#This Row],[entity_spawned (AVG)]])*(Table245[[#This Row],[activating_chance]]/100)</f>
        <v>25</v>
      </c>
    </row>
    <row r="168" spans="6:11" x14ac:dyDescent="0.25">
      <c r="F168" t="s">
        <v>358</v>
      </c>
      <c r="G168">
        <v>1</v>
      </c>
      <c r="H168">
        <v>220</v>
      </c>
      <c r="I168">
        <v>100</v>
      </c>
      <c r="J168">
        <v>50</v>
      </c>
      <c r="K168">
        <f>(Table245[[#This Row],[XP]]*Table245[[#This Row],[entity_spawned (AVG)]])*(Table245[[#This Row],[activating_chance]]/100)</f>
        <v>50</v>
      </c>
    </row>
    <row r="169" spans="6:11" x14ac:dyDescent="0.25">
      <c r="F169" t="s">
        <v>358</v>
      </c>
      <c r="G169">
        <v>1</v>
      </c>
      <c r="H169">
        <v>220</v>
      </c>
      <c r="I169">
        <v>100</v>
      </c>
      <c r="J169">
        <v>50</v>
      </c>
      <c r="K169">
        <f>(Table245[[#This Row],[XP]]*Table245[[#This Row],[entity_spawned (AVG)]])*(Table245[[#This Row],[activating_chance]]/100)</f>
        <v>50</v>
      </c>
    </row>
    <row r="170" spans="6:11" x14ac:dyDescent="0.25">
      <c r="F170" t="s">
        <v>358</v>
      </c>
      <c r="G170">
        <v>1</v>
      </c>
      <c r="H170">
        <v>220</v>
      </c>
      <c r="I170">
        <v>100</v>
      </c>
      <c r="J170">
        <v>50</v>
      </c>
      <c r="K170">
        <f>(Table245[[#This Row],[XP]]*Table245[[#This Row],[entity_spawned (AVG)]])*(Table245[[#This Row],[activating_chance]]/100)</f>
        <v>50</v>
      </c>
    </row>
    <row r="171" spans="6:11" x14ac:dyDescent="0.25">
      <c r="F171" t="s">
        <v>358</v>
      </c>
      <c r="G171">
        <v>1</v>
      </c>
      <c r="H171">
        <v>220</v>
      </c>
      <c r="I171">
        <v>100</v>
      </c>
      <c r="J171">
        <v>50</v>
      </c>
      <c r="K171">
        <f>(Table245[[#This Row],[XP]]*Table245[[#This Row],[entity_spawned (AVG)]])*(Table245[[#This Row],[activating_chance]]/100)</f>
        <v>50</v>
      </c>
    </row>
    <row r="172" spans="6:11" x14ac:dyDescent="0.25">
      <c r="F172" t="s">
        <v>358</v>
      </c>
      <c r="G172">
        <v>1</v>
      </c>
      <c r="H172">
        <v>220</v>
      </c>
      <c r="I172">
        <v>100</v>
      </c>
      <c r="J172">
        <v>50</v>
      </c>
      <c r="K172">
        <f>(Table245[[#This Row],[XP]]*Table245[[#This Row],[entity_spawned (AVG)]])*(Table245[[#This Row],[activating_chance]]/100)</f>
        <v>50</v>
      </c>
    </row>
    <row r="173" spans="6:11" x14ac:dyDescent="0.25">
      <c r="F173" t="s">
        <v>358</v>
      </c>
      <c r="G173">
        <v>1</v>
      </c>
      <c r="H173">
        <v>220</v>
      </c>
      <c r="I173">
        <v>100</v>
      </c>
      <c r="J173">
        <v>50</v>
      </c>
      <c r="K173">
        <f>(Table245[[#This Row],[XP]]*Table245[[#This Row],[entity_spawned (AVG)]])*(Table245[[#This Row],[activating_chance]]/100)</f>
        <v>50</v>
      </c>
    </row>
    <row r="174" spans="6:11" x14ac:dyDescent="0.25">
      <c r="F174" t="s">
        <v>358</v>
      </c>
      <c r="G174">
        <v>1</v>
      </c>
      <c r="H174">
        <v>220</v>
      </c>
      <c r="I174">
        <v>100</v>
      </c>
      <c r="J174">
        <v>50</v>
      </c>
      <c r="K174">
        <f>(Table245[[#This Row],[XP]]*Table245[[#This Row],[entity_spawned (AVG)]])*(Table245[[#This Row],[activating_chance]]/100)</f>
        <v>50</v>
      </c>
    </row>
    <row r="175" spans="6:11" x14ac:dyDescent="0.25">
      <c r="F175" t="s">
        <v>358</v>
      </c>
      <c r="G175">
        <v>1</v>
      </c>
      <c r="H175">
        <v>220</v>
      </c>
      <c r="I175">
        <v>100</v>
      </c>
      <c r="J175">
        <v>50</v>
      </c>
      <c r="K175">
        <f>(Table245[[#This Row],[XP]]*Table245[[#This Row],[entity_spawned (AVG)]])*(Table245[[#This Row],[activating_chance]]/100)</f>
        <v>50</v>
      </c>
    </row>
    <row r="176" spans="6:11" x14ac:dyDescent="0.25">
      <c r="F176" t="s">
        <v>358</v>
      </c>
      <c r="G176">
        <v>1</v>
      </c>
      <c r="H176">
        <v>220</v>
      </c>
      <c r="I176">
        <v>100</v>
      </c>
      <c r="J176">
        <v>50</v>
      </c>
      <c r="K176">
        <f>(Table245[[#This Row],[XP]]*Table245[[#This Row],[entity_spawned (AVG)]])*(Table245[[#This Row],[activating_chance]]/100)</f>
        <v>50</v>
      </c>
    </row>
    <row r="177" spans="6:11" x14ac:dyDescent="0.25">
      <c r="F177" t="s">
        <v>358</v>
      </c>
      <c r="G177">
        <v>1</v>
      </c>
      <c r="H177">
        <v>220</v>
      </c>
      <c r="I177">
        <v>100</v>
      </c>
      <c r="J177">
        <v>50</v>
      </c>
      <c r="K177">
        <f>(Table245[[#This Row],[XP]]*Table245[[#This Row],[entity_spawned (AVG)]])*(Table245[[#This Row],[activating_chance]]/100)</f>
        <v>50</v>
      </c>
    </row>
    <row r="178" spans="6:11" x14ac:dyDescent="0.25">
      <c r="F178" t="s">
        <v>358</v>
      </c>
      <c r="G178">
        <v>1</v>
      </c>
      <c r="H178">
        <v>220</v>
      </c>
      <c r="I178">
        <v>100</v>
      </c>
      <c r="J178">
        <v>50</v>
      </c>
      <c r="K178">
        <f>(Table245[[#This Row],[XP]]*Table245[[#This Row],[entity_spawned (AVG)]])*(Table245[[#This Row],[activating_chance]]/100)</f>
        <v>50</v>
      </c>
    </row>
    <row r="179" spans="6:11" x14ac:dyDescent="0.25">
      <c r="F179" t="s">
        <v>359</v>
      </c>
      <c r="G179">
        <v>1</v>
      </c>
      <c r="H179">
        <v>240</v>
      </c>
      <c r="I179">
        <v>100</v>
      </c>
      <c r="J179">
        <v>55</v>
      </c>
      <c r="K179">
        <f>(Table245[[#This Row],[XP]]*Table245[[#This Row],[entity_spawned (AVG)]])*(Table245[[#This Row],[activating_chance]]/100)</f>
        <v>55</v>
      </c>
    </row>
    <row r="180" spans="6:11" x14ac:dyDescent="0.25">
      <c r="F180" t="s">
        <v>359</v>
      </c>
      <c r="G180">
        <v>1</v>
      </c>
      <c r="H180">
        <v>240</v>
      </c>
      <c r="I180">
        <v>100</v>
      </c>
      <c r="J180">
        <v>55</v>
      </c>
      <c r="K180">
        <f>(Table245[[#This Row],[XP]]*Table245[[#This Row],[entity_spawned (AVG)]])*(Table245[[#This Row],[activating_chance]]/100)</f>
        <v>55</v>
      </c>
    </row>
    <row r="181" spans="6:11" x14ac:dyDescent="0.25">
      <c r="F181" t="s">
        <v>359</v>
      </c>
      <c r="G181">
        <v>1</v>
      </c>
      <c r="H181">
        <v>240</v>
      </c>
      <c r="I181">
        <v>100</v>
      </c>
      <c r="J181">
        <v>55</v>
      </c>
      <c r="K181">
        <f>(Table245[[#This Row],[XP]]*Table245[[#This Row],[entity_spawned (AVG)]])*(Table245[[#This Row],[activating_chance]]/100)</f>
        <v>55</v>
      </c>
    </row>
    <row r="182" spans="6:11" x14ac:dyDescent="0.25">
      <c r="F182" t="s">
        <v>360</v>
      </c>
      <c r="G182">
        <v>1</v>
      </c>
      <c r="H182">
        <v>260</v>
      </c>
      <c r="I182">
        <v>100</v>
      </c>
      <c r="J182">
        <v>105</v>
      </c>
      <c r="K182">
        <f>(Table245[[#This Row],[XP]]*Table245[[#This Row],[entity_spawned (AVG)]])*(Table245[[#This Row],[activating_chance]]/100)</f>
        <v>105</v>
      </c>
    </row>
    <row r="183" spans="6:11" x14ac:dyDescent="0.25">
      <c r="F183" t="s">
        <v>360</v>
      </c>
      <c r="G183">
        <v>1</v>
      </c>
      <c r="H183">
        <v>260</v>
      </c>
      <c r="I183">
        <v>100</v>
      </c>
      <c r="J183">
        <v>105</v>
      </c>
      <c r="K183">
        <f>(Table245[[#This Row],[XP]]*Table245[[#This Row],[entity_spawned (AVG)]])*(Table245[[#This Row],[activating_chance]]/100)</f>
        <v>105</v>
      </c>
    </row>
    <row r="184" spans="6:11" x14ac:dyDescent="0.25">
      <c r="F184" t="s">
        <v>360</v>
      </c>
      <c r="G184">
        <v>1</v>
      </c>
      <c r="H184">
        <v>260</v>
      </c>
      <c r="I184">
        <v>100</v>
      </c>
      <c r="J184">
        <v>105</v>
      </c>
      <c r="K184">
        <f>(Table245[[#This Row],[XP]]*Table245[[#This Row],[entity_spawned (AVG)]])*(Table245[[#This Row],[activating_chance]]/100)</f>
        <v>105</v>
      </c>
    </row>
    <row r="185" spans="6:11" x14ac:dyDescent="0.25">
      <c r="F185" t="s">
        <v>361</v>
      </c>
      <c r="G185">
        <v>1</v>
      </c>
      <c r="H185">
        <v>280</v>
      </c>
      <c r="I185">
        <v>100</v>
      </c>
      <c r="J185">
        <v>143</v>
      </c>
      <c r="K185">
        <f>(Table245[[#This Row],[XP]]*Table245[[#This Row],[entity_spawned (AVG)]])*(Table245[[#This Row],[activating_chance]]/100)</f>
        <v>143</v>
      </c>
    </row>
    <row r="186" spans="6:11" x14ac:dyDescent="0.25">
      <c r="F186" t="s">
        <v>361</v>
      </c>
      <c r="G186">
        <v>1</v>
      </c>
      <c r="H186">
        <v>280</v>
      </c>
      <c r="I186">
        <v>100</v>
      </c>
      <c r="J186">
        <v>143</v>
      </c>
      <c r="K186">
        <f>(Table245[[#This Row],[XP]]*Table245[[#This Row],[entity_spawned (AVG)]])*(Table245[[#This Row],[activating_chance]]/100)</f>
        <v>143</v>
      </c>
    </row>
    <row r="187" spans="6:11" x14ac:dyDescent="0.25">
      <c r="F187" t="s">
        <v>362</v>
      </c>
      <c r="G187">
        <v>1</v>
      </c>
      <c r="H187">
        <v>5000</v>
      </c>
      <c r="I187">
        <v>25</v>
      </c>
      <c r="J187">
        <v>75</v>
      </c>
      <c r="K187">
        <f>(Table245[[#This Row],[XP]]*Table245[[#This Row],[entity_spawned (AVG)]])*(Table245[[#This Row],[activating_chance]]/100)</f>
        <v>18.75</v>
      </c>
    </row>
    <row r="188" spans="6:11" x14ac:dyDescent="0.25">
      <c r="F188" t="s">
        <v>362</v>
      </c>
      <c r="G188">
        <v>1</v>
      </c>
      <c r="H188">
        <v>5000</v>
      </c>
      <c r="I188">
        <v>30</v>
      </c>
      <c r="J188">
        <v>75</v>
      </c>
      <c r="K188">
        <f>(Table245[[#This Row],[XP]]*Table245[[#This Row],[entity_spawned (AVG)]])*(Table245[[#This Row],[activating_chance]]/100)</f>
        <v>22.5</v>
      </c>
    </row>
    <row r="189" spans="6:11" x14ac:dyDescent="0.25">
      <c r="F189" t="s">
        <v>362</v>
      </c>
      <c r="G189">
        <v>1</v>
      </c>
      <c r="H189">
        <v>5000</v>
      </c>
      <c r="I189">
        <v>40</v>
      </c>
      <c r="J189">
        <v>75</v>
      </c>
      <c r="K189">
        <f>(Table245[[#This Row],[XP]]*Table245[[#This Row],[entity_spawned (AVG)]])*(Table245[[#This Row],[activating_chance]]/100)</f>
        <v>30</v>
      </c>
    </row>
    <row r="190" spans="6:11" x14ac:dyDescent="0.25">
      <c r="F190" t="s">
        <v>362</v>
      </c>
      <c r="G190">
        <v>1</v>
      </c>
      <c r="H190">
        <v>5000</v>
      </c>
      <c r="I190">
        <v>40</v>
      </c>
      <c r="J190">
        <v>75</v>
      </c>
      <c r="K190">
        <f>(Table245[[#This Row],[XP]]*Table245[[#This Row],[entity_spawned (AVG)]])*(Table245[[#This Row],[activating_chance]]/100)</f>
        <v>30</v>
      </c>
    </row>
    <row r="191" spans="6:11" x14ac:dyDescent="0.25">
      <c r="F191" t="s">
        <v>362</v>
      </c>
      <c r="G191">
        <v>1</v>
      </c>
      <c r="H191">
        <v>5000</v>
      </c>
      <c r="I191">
        <v>15</v>
      </c>
      <c r="J191">
        <v>75</v>
      </c>
      <c r="K191">
        <f>(Table245[[#This Row],[XP]]*Table245[[#This Row],[entity_spawned (AVG)]])*(Table245[[#This Row],[activating_chance]]/100)</f>
        <v>11.25</v>
      </c>
    </row>
    <row r="192" spans="6:11" x14ac:dyDescent="0.25">
      <c r="F192" t="s">
        <v>362</v>
      </c>
      <c r="G192">
        <v>1</v>
      </c>
      <c r="H192">
        <v>5000</v>
      </c>
      <c r="I192">
        <v>30</v>
      </c>
      <c r="J192">
        <v>75</v>
      </c>
      <c r="K192">
        <f>(Table245[[#This Row],[XP]]*Table245[[#This Row],[entity_spawned (AVG)]])*(Table245[[#This Row],[activating_chance]]/100)</f>
        <v>22.5</v>
      </c>
    </row>
    <row r="193" spans="6:11" x14ac:dyDescent="0.25">
      <c r="F193" t="s">
        <v>362</v>
      </c>
      <c r="G193">
        <v>1</v>
      </c>
      <c r="H193">
        <v>5000</v>
      </c>
      <c r="I193">
        <v>15</v>
      </c>
      <c r="J193">
        <v>75</v>
      </c>
      <c r="K193">
        <f>(Table245[[#This Row],[XP]]*Table245[[#This Row],[entity_spawned (AVG)]])*(Table245[[#This Row],[activating_chance]]/100)</f>
        <v>11.25</v>
      </c>
    </row>
    <row r="194" spans="6:11" x14ac:dyDescent="0.25">
      <c r="F194" t="s">
        <v>362</v>
      </c>
      <c r="G194">
        <v>1</v>
      </c>
      <c r="H194">
        <v>5000</v>
      </c>
      <c r="I194">
        <v>40</v>
      </c>
      <c r="J194">
        <v>75</v>
      </c>
      <c r="K194">
        <f>(Table245[[#This Row],[XP]]*Table245[[#This Row],[entity_spawned (AVG)]])*(Table245[[#This Row],[activating_chance]]/100)</f>
        <v>30</v>
      </c>
    </row>
    <row r="195" spans="6:11" x14ac:dyDescent="0.25">
      <c r="F195" t="s">
        <v>363</v>
      </c>
      <c r="G195">
        <v>1</v>
      </c>
      <c r="H195">
        <v>200</v>
      </c>
      <c r="I195">
        <v>100</v>
      </c>
      <c r="J195">
        <v>48</v>
      </c>
      <c r="K195">
        <f>(Table245[[#This Row],[XP]]*Table245[[#This Row],[entity_spawned (AVG)]])*(Table245[[#This Row],[activating_chance]]/100)</f>
        <v>48</v>
      </c>
    </row>
    <row r="196" spans="6:11" x14ac:dyDescent="0.25">
      <c r="F196" t="s">
        <v>363</v>
      </c>
      <c r="G196">
        <v>1</v>
      </c>
      <c r="H196">
        <v>180</v>
      </c>
      <c r="I196">
        <v>100</v>
      </c>
      <c r="J196">
        <v>48</v>
      </c>
      <c r="K196">
        <f>(Table245[[#This Row],[XP]]*Table245[[#This Row],[entity_spawned (AVG)]])*(Table245[[#This Row],[activating_chance]]/100)</f>
        <v>48</v>
      </c>
    </row>
    <row r="197" spans="6:11" x14ac:dyDescent="0.25">
      <c r="F197" t="s">
        <v>363</v>
      </c>
      <c r="G197">
        <v>1</v>
      </c>
      <c r="H197">
        <v>180</v>
      </c>
      <c r="I197">
        <v>40</v>
      </c>
      <c r="J197">
        <v>48</v>
      </c>
      <c r="K197">
        <f>(Table245[[#This Row],[XP]]*Table245[[#This Row],[entity_spawned (AVG)]])*(Table245[[#This Row],[activating_chance]]/100)</f>
        <v>19.200000000000003</v>
      </c>
    </row>
    <row r="198" spans="6:11" x14ac:dyDescent="0.25">
      <c r="F198" t="s">
        <v>363</v>
      </c>
      <c r="G198">
        <v>1</v>
      </c>
      <c r="H198">
        <v>180</v>
      </c>
      <c r="I198">
        <v>100</v>
      </c>
      <c r="J198">
        <v>48</v>
      </c>
      <c r="K198">
        <f>(Table245[[#This Row],[XP]]*Table245[[#This Row],[entity_spawned (AVG)]])*(Table245[[#This Row],[activating_chance]]/100)</f>
        <v>48</v>
      </c>
    </row>
    <row r="199" spans="6:11" x14ac:dyDescent="0.25">
      <c r="F199" t="s">
        <v>363</v>
      </c>
      <c r="G199">
        <v>1</v>
      </c>
      <c r="H199">
        <v>180</v>
      </c>
      <c r="I199">
        <v>100</v>
      </c>
      <c r="J199">
        <v>48</v>
      </c>
      <c r="K199">
        <f>(Table245[[#This Row],[XP]]*Table245[[#This Row],[entity_spawned (AVG)]])*(Table245[[#This Row],[activating_chance]]/100)</f>
        <v>48</v>
      </c>
    </row>
    <row r="200" spans="6:11" x14ac:dyDescent="0.25">
      <c r="F200" t="s">
        <v>363</v>
      </c>
      <c r="G200">
        <v>1</v>
      </c>
      <c r="H200">
        <v>180</v>
      </c>
      <c r="I200">
        <v>100</v>
      </c>
      <c r="J200">
        <v>48</v>
      </c>
      <c r="K200">
        <f>(Table245[[#This Row],[XP]]*Table245[[#This Row],[entity_spawned (AVG)]])*(Table245[[#This Row],[activating_chance]]/100)</f>
        <v>48</v>
      </c>
    </row>
    <row r="201" spans="6:11" x14ac:dyDescent="0.25">
      <c r="F201" t="s">
        <v>363</v>
      </c>
      <c r="G201">
        <v>1</v>
      </c>
      <c r="H201">
        <v>250</v>
      </c>
      <c r="I201">
        <v>100</v>
      </c>
      <c r="J201">
        <v>48</v>
      </c>
      <c r="K201">
        <f>(Table245[[#This Row],[XP]]*Table245[[#This Row],[entity_spawned (AVG)]])*(Table245[[#This Row],[activating_chance]]/100)</f>
        <v>48</v>
      </c>
    </row>
    <row r="202" spans="6:11" x14ac:dyDescent="0.25">
      <c r="F202" t="s">
        <v>363</v>
      </c>
      <c r="G202">
        <v>1</v>
      </c>
      <c r="H202">
        <v>200</v>
      </c>
      <c r="I202">
        <v>100</v>
      </c>
      <c r="J202">
        <v>48</v>
      </c>
      <c r="K202">
        <f>(Table245[[#This Row],[XP]]*Table245[[#This Row],[entity_spawned (AVG)]])*(Table245[[#This Row],[activating_chance]]/100)</f>
        <v>48</v>
      </c>
    </row>
    <row r="203" spans="6:11" x14ac:dyDescent="0.25">
      <c r="F203" t="s">
        <v>363</v>
      </c>
      <c r="G203">
        <v>1</v>
      </c>
      <c r="H203">
        <v>180</v>
      </c>
      <c r="I203">
        <v>100</v>
      </c>
      <c r="J203">
        <v>48</v>
      </c>
      <c r="K203">
        <f>(Table245[[#This Row],[XP]]*Table245[[#This Row],[entity_spawned (AVG)]])*(Table245[[#This Row],[activating_chance]]/100)</f>
        <v>48</v>
      </c>
    </row>
    <row r="204" spans="6:11" x14ac:dyDescent="0.25">
      <c r="F204" t="s">
        <v>363</v>
      </c>
      <c r="G204">
        <v>1</v>
      </c>
      <c r="H204">
        <v>180</v>
      </c>
      <c r="I204">
        <v>100</v>
      </c>
      <c r="J204">
        <v>48</v>
      </c>
      <c r="K204">
        <f>(Table245[[#This Row],[XP]]*Table245[[#This Row],[entity_spawned (AVG)]])*(Table245[[#This Row],[activating_chance]]/100)</f>
        <v>48</v>
      </c>
    </row>
    <row r="205" spans="6:11" x14ac:dyDescent="0.25">
      <c r="F205" t="s">
        <v>363</v>
      </c>
      <c r="G205">
        <v>1</v>
      </c>
      <c r="H205">
        <v>180</v>
      </c>
      <c r="I205">
        <v>100</v>
      </c>
      <c r="J205">
        <v>48</v>
      </c>
      <c r="K205">
        <f>(Table245[[#This Row],[XP]]*Table245[[#This Row],[entity_spawned (AVG)]])*(Table245[[#This Row],[activating_chance]]/100)</f>
        <v>48</v>
      </c>
    </row>
    <row r="206" spans="6:11" x14ac:dyDescent="0.25">
      <c r="F206" t="s">
        <v>363</v>
      </c>
      <c r="G206">
        <v>2</v>
      </c>
      <c r="H206">
        <v>250</v>
      </c>
      <c r="I206">
        <v>100</v>
      </c>
      <c r="J206">
        <v>48</v>
      </c>
      <c r="K206">
        <f>(Table245[[#This Row],[XP]]*Table245[[#This Row],[entity_spawned (AVG)]])*(Table245[[#This Row],[activating_chance]]/100)</f>
        <v>96</v>
      </c>
    </row>
    <row r="207" spans="6:11" x14ac:dyDescent="0.25">
      <c r="F207" t="s">
        <v>363</v>
      </c>
      <c r="G207">
        <v>1</v>
      </c>
      <c r="H207">
        <v>180</v>
      </c>
      <c r="I207">
        <v>100</v>
      </c>
      <c r="J207">
        <v>48</v>
      </c>
      <c r="K207">
        <f>(Table245[[#This Row],[XP]]*Table245[[#This Row],[entity_spawned (AVG)]])*(Table245[[#This Row],[activating_chance]]/100)</f>
        <v>48</v>
      </c>
    </row>
    <row r="208" spans="6:11" x14ac:dyDescent="0.25">
      <c r="F208" t="s">
        <v>363</v>
      </c>
      <c r="G208">
        <v>1</v>
      </c>
      <c r="H208">
        <v>180</v>
      </c>
      <c r="I208">
        <v>100</v>
      </c>
      <c r="J208">
        <v>48</v>
      </c>
      <c r="K208">
        <f>(Table245[[#This Row],[XP]]*Table245[[#This Row],[entity_spawned (AVG)]])*(Table245[[#This Row],[activating_chance]]/100)</f>
        <v>48</v>
      </c>
    </row>
    <row r="209" spans="6:11" x14ac:dyDescent="0.25">
      <c r="F209" t="s">
        <v>363</v>
      </c>
      <c r="G209">
        <v>1</v>
      </c>
      <c r="H209">
        <v>200</v>
      </c>
      <c r="I209">
        <v>100</v>
      </c>
      <c r="J209">
        <v>48</v>
      </c>
      <c r="K209">
        <f>(Table245[[#This Row],[XP]]*Table245[[#This Row],[entity_spawned (AVG)]])*(Table245[[#This Row],[activating_chance]]/100)</f>
        <v>48</v>
      </c>
    </row>
    <row r="210" spans="6:11" x14ac:dyDescent="0.25">
      <c r="F210" t="s">
        <v>363</v>
      </c>
      <c r="G210">
        <v>1</v>
      </c>
      <c r="H210">
        <v>180</v>
      </c>
      <c r="I210">
        <v>100</v>
      </c>
      <c r="J210">
        <v>48</v>
      </c>
      <c r="K210">
        <f>(Table245[[#This Row],[XP]]*Table245[[#This Row],[entity_spawned (AVG)]])*(Table245[[#This Row],[activating_chance]]/100)</f>
        <v>48</v>
      </c>
    </row>
    <row r="211" spans="6:11" x14ac:dyDescent="0.25">
      <c r="F211" t="s">
        <v>363</v>
      </c>
      <c r="G211">
        <v>3</v>
      </c>
      <c r="H211">
        <v>250</v>
      </c>
      <c r="I211">
        <v>100</v>
      </c>
      <c r="J211">
        <v>48</v>
      </c>
      <c r="K211">
        <f>(Table245[[#This Row],[XP]]*Table245[[#This Row],[entity_spawned (AVG)]])*(Table245[[#This Row],[activating_chance]]/100)</f>
        <v>144</v>
      </c>
    </row>
    <row r="212" spans="6:11" x14ac:dyDescent="0.25">
      <c r="F212" t="s">
        <v>363</v>
      </c>
      <c r="G212">
        <v>1</v>
      </c>
      <c r="H212">
        <v>180</v>
      </c>
      <c r="I212">
        <v>100</v>
      </c>
      <c r="J212">
        <v>48</v>
      </c>
      <c r="K212">
        <f>(Table245[[#This Row],[XP]]*Table245[[#This Row],[entity_spawned (AVG)]])*(Table245[[#This Row],[activating_chance]]/100)</f>
        <v>48</v>
      </c>
    </row>
    <row r="213" spans="6:11" x14ac:dyDescent="0.25">
      <c r="F213" t="s">
        <v>363</v>
      </c>
      <c r="G213">
        <v>1</v>
      </c>
      <c r="H213">
        <v>180</v>
      </c>
      <c r="I213">
        <v>100</v>
      </c>
      <c r="J213">
        <v>48</v>
      </c>
      <c r="K213">
        <f>(Table245[[#This Row],[XP]]*Table245[[#This Row],[entity_spawned (AVG)]])*(Table245[[#This Row],[activating_chance]]/100)</f>
        <v>48</v>
      </c>
    </row>
    <row r="214" spans="6:11" x14ac:dyDescent="0.25">
      <c r="F214" t="s">
        <v>363</v>
      </c>
      <c r="G214">
        <v>1</v>
      </c>
      <c r="H214">
        <v>200</v>
      </c>
      <c r="I214">
        <v>90</v>
      </c>
      <c r="J214">
        <v>48</v>
      </c>
      <c r="K214">
        <f>(Table245[[#This Row],[XP]]*Table245[[#This Row],[entity_spawned (AVG)]])*(Table245[[#This Row],[activating_chance]]/100)</f>
        <v>43.2</v>
      </c>
    </row>
    <row r="215" spans="6:11" x14ac:dyDescent="0.25">
      <c r="F215" t="s">
        <v>363</v>
      </c>
      <c r="G215">
        <v>2</v>
      </c>
      <c r="H215">
        <v>250</v>
      </c>
      <c r="I215">
        <v>100</v>
      </c>
      <c r="J215">
        <v>48</v>
      </c>
      <c r="K215">
        <f>(Table245[[#This Row],[XP]]*Table245[[#This Row],[entity_spawned (AVG)]])*(Table245[[#This Row],[activating_chance]]/100)</f>
        <v>96</v>
      </c>
    </row>
    <row r="216" spans="6:11" x14ac:dyDescent="0.25">
      <c r="F216" t="s">
        <v>363</v>
      </c>
      <c r="G216">
        <v>1</v>
      </c>
      <c r="H216">
        <v>250</v>
      </c>
      <c r="I216">
        <v>100</v>
      </c>
      <c r="J216">
        <v>48</v>
      </c>
      <c r="K216">
        <f>(Table245[[#This Row],[XP]]*Table245[[#This Row],[entity_spawned (AVG)]])*(Table245[[#This Row],[activating_chance]]/100)</f>
        <v>48</v>
      </c>
    </row>
    <row r="217" spans="6:11" x14ac:dyDescent="0.25">
      <c r="F217" t="s">
        <v>363</v>
      </c>
      <c r="G217">
        <v>1</v>
      </c>
      <c r="H217">
        <v>250</v>
      </c>
      <c r="I217">
        <v>100</v>
      </c>
      <c r="J217">
        <v>48</v>
      </c>
      <c r="K217">
        <f>(Table245[[#This Row],[XP]]*Table245[[#This Row],[entity_spawned (AVG)]])*(Table245[[#This Row],[activating_chance]]/100)</f>
        <v>48</v>
      </c>
    </row>
    <row r="218" spans="6:11" x14ac:dyDescent="0.25">
      <c r="F218" t="s">
        <v>363</v>
      </c>
      <c r="G218">
        <v>1</v>
      </c>
      <c r="H218">
        <v>250</v>
      </c>
      <c r="I218">
        <v>100</v>
      </c>
      <c r="J218">
        <v>48</v>
      </c>
      <c r="K218">
        <f>(Table245[[#This Row],[XP]]*Table245[[#This Row],[entity_spawned (AVG)]])*(Table245[[#This Row],[activating_chance]]/100)</f>
        <v>48</v>
      </c>
    </row>
    <row r="219" spans="6:11" x14ac:dyDescent="0.25">
      <c r="F219" t="s">
        <v>363</v>
      </c>
      <c r="G219">
        <v>2</v>
      </c>
      <c r="H219">
        <v>230</v>
      </c>
      <c r="I219">
        <v>100</v>
      </c>
      <c r="J219">
        <v>48</v>
      </c>
      <c r="K219">
        <f>(Table245[[#This Row],[XP]]*Table245[[#This Row],[entity_spawned (AVG)]])*(Table245[[#This Row],[activating_chance]]/100)</f>
        <v>96</v>
      </c>
    </row>
    <row r="220" spans="6:11" x14ac:dyDescent="0.25">
      <c r="F220" t="s">
        <v>363</v>
      </c>
      <c r="G220">
        <v>1</v>
      </c>
      <c r="H220">
        <v>180</v>
      </c>
      <c r="I220">
        <v>100</v>
      </c>
      <c r="J220">
        <v>48</v>
      </c>
      <c r="K220">
        <f>(Table245[[#This Row],[XP]]*Table245[[#This Row],[entity_spawned (AVG)]])*(Table245[[#This Row],[activating_chance]]/100)</f>
        <v>48</v>
      </c>
    </row>
    <row r="221" spans="6:11" x14ac:dyDescent="0.25">
      <c r="F221" t="s">
        <v>363</v>
      </c>
      <c r="G221">
        <v>1</v>
      </c>
      <c r="H221">
        <v>250</v>
      </c>
      <c r="I221">
        <v>100</v>
      </c>
      <c r="J221">
        <v>48</v>
      </c>
      <c r="K221">
        <f>(Table245[[#This Row],[XP]]*Table245[[#This Row],[entity_spawned (AVG)]])*(Table245[[#This Row],[activating_chance]]/100)</f>
        <v>48</v>
      </c>
    </row>
    <row r="222" spans="6:11" x14ac:dyDescent="0.25">
      <c r="F222" t="s">
        <v>363</v>
      </c>
      <c r="G222">
        <v>1</v>
      </c>
      <c r="H222">
        <v>250</v>
      </c>
      <c r="I222">
        <v>10</v>
      </c>
      <c r="J222">
        <v>48</v>
      </c>
      <c r="K222">
        <f>(Table245[[#This Row],[XP]]*Table245[[#This Row],[entity_spawned (AVG)]])*(Table245[[#This Row],[activating_chance]]/100)</f>
        <v>4.8000000000000007</v>
      </c>
    </row>
    <row r="223" spans="6:11" x14ac:dyDescent="0.25">
      <c r="F223" t="s">
        <v>363</v>
      </c>
      <c r="G223">
        <v>1</v>
      </c>
      <c r="H223">
        <v>250</v>
      </c>
      <c r="I223">
        <v>100</v>
      </c>
      <c r="J223">
        <v>48</v>
      </c>
      <c r="K223">
        <f>(Table245[[#This Row],[XP]]*Table245[[#This Row],[entity_spawned (AVG)]])*(Table245[[#This Row],[activating_chance]]/100)</f>
        <v>48</v>
      </c>
    </row>
    <row r="224" spans="6:11" x14ac:dyDescent="0.25">
      <c r="F224" t="s">
        <v>363</v>
      </c>
      <c r="G224">
        <v>1</v>
      </c>
      <c r="H224">
        <v>200</v>
      </c>
      <c r="I224">
        <v>100</v>
      </c>
      <c r="J224">
        <v>48</v>
      </c>
      <c r="K224">
        <f>(Table245[[#This Row],[XP]]*Table245[[#This Row],[entity_spawned (AVG)]])*(Table245[[#This Row],[activating_chance]]/100)</f>
        <v>48</v>
      </c>
    </row>
    <row r="225" spans="6:11" x14ac:dyDescent="0.25">
      <c r="F225" t="s">
        <v>363</v>
      </c>
      <c r="G225">
        <v>1</v>
      </c>
      <c r="H225">
        <v>250</v>
      </c>
      <c r="I225">
        <v>100</v>
      </c>
      <c r="J225">
        <v>48</v>
      </c>
      <c r="K225">
        <f>(Table245[[#This Row],[XP]]*Table245[[#This Row],[entity_spawned (AVG)]])*(Table245[[#This Row],[activating_chance]]/100)</f>
        <v>48</v>
      </c>
    </row>
    <row r="226" spans="6:11" x14ac:dyDescent="0.25">
      <c r="F226" t="s">
        <v>363</v>
      </c>
      <c r="G226">
        <v>1</v>
      </c>
      <c r="H226">
        <v>250</v>
      </c>
      <c r="I226">
        <v>20</v>
      </c>
      <c r="J226">
        <v>48</v>
      </c>
      <c r="K226">
        <f>(Table245[[#This Row],[XP]]*Table245[[#This Row],[entity_spawned (AVG)]])*(Table245[[#This Row],[activating_chance]]/100)</f>
        <v>9.6000000000000014</v>
      </c>
    </row>
    <row r="227" spans="6:11" x14ac:dyDescent="0.25">
      <c r="F227" t="s">
        <v>363</v>
      </c>
      <c r="G227">
        <v>1</v>
      </c>
      <c r="H227">
        <v>180</v>
      </c>
      <c r="I227">
        <v>100</v>
      </c>
      <c r="J227">
        <v>48</v>
      </c>
      <c r="K227">
        <f>(Table245[[#This Row],[XP]]*Table245[[#This Row],[entity_spawned (AVG)]])*(Table245[[#This Row],[activating_chance]]/100)</f>
        <v>48</v>
      </c>
    </row>
    <row r="228" spans="6:11" x14ac:dyDescent="0.25">
      <c r="F228" t="s">
        <v>363</v>
      </c>
      <c r="G228">
        <v>2</v>
      </c>
      <c r="H228">
        <v>250</v>
      </c>
      <c r="I228">
        <v>100</v>
      </c>
      <c r="J228">
        <v>48</v>
      </c>
      <c r="K228">
        <f>(Table245[[#This Row],[XP]]*Table245[[#This Row],[entity_spawned (AVG)]])*(Table245[[#This Row],[activating_chance]]/100)</f>
        <v>96</v>
      </c>
    </row>
    <row r="229" spans="6:11" x14ac:dyDescent="0.25">
      <c r="F229" t="s">
        <v>363</v>
      </c>
      <c r="G229">
        <v>1</v>
      </c>
      <c r="H229">
        <v>250</v>
      </c>
      <c r="I229">
        <v>100</v>
      </c>
      <c r="J229">
        <v>48</v>
      </c>
      <c r="K229">
        <f>(Table245[[#This Row],[XP]]*Table245[[#This Row],[entity_spawned (AVG)]])*(Table245[[#This Row],[activating_chance]]/100)</f>
        <v>48</v>
      </c>
    </row>
    <row r="230" spans="6:11" x14ac:dyDescent="0.25">
      <c r="F230" t="s">
        <v>363</v>
      </c>
      <c r="G230">
        <v>1</v>
      </c>
      <c r="H230">
        <v>250</v>
      </c>
      <c r="I230">
        <v>100</v>
      </c>
      <c r="J230">
        <v>48</v>
      </c>
      <c r="K230">
        <f>(Table245[[#This Row],[XP]]*Table245[[#This Row],[entity_spawned (AVG)]])*(Table245[[#This Row],[activating_chance]]/100)</f>
        <v>48</v>
      </c>
    </row>
    <row r="231" spans="6:11" x14ac:dyDescent="0.25">
      <c r="F231" t="s">
        <v>363</v>
      </c>
      <c r="G231">
        <v>1</v>
      </c>
      <c r="H231">
        <v>180</v>
      </c>
      <c r="I231">
        <v>100</v>
      </c>
      <c r="J231">
        <v>48</v>
      </c>
      <c r="K231">
        <f>(Table245[[#This Row],[XP]]*Table245[[#This Row],[entity_spawned (AVG)]])*(Table245[[#This Row],[activating_chance]]/100)</f>
        <v>48</v>
      </c>
    </row>
    <row r="232" spans="6:11" x14ac:dyDescent="0.25">
      <c r="F232" t="s">
        <v>363</v>
      </c>
      <c r="G232">
        <v>1</v>
      </c>
      <c r="H232">
        <v>200</v>
      </c>
      <c r="I232">
        <v>100</v>
      </c>
      <c r="J232">
        <v>48</v>
      </c>
      <c r="K232">
        <f>(Table245[[#This Row],[XP]]*Table245[[#This Row],[entity_spawned (AVG)]])*(Table245[[#This Row],[activating_chance]]/100)</f>
        <v>48</v>
      </c>
    </row>
    <row r="233" spans="6:11" x14ac:dyDescent="0.25">
      <c r="F233" t="s">
        <v>363</v>
      </c>
      <c r="G233">
        <v>1</v>
      </c>
      <c r="H233">
        <v>250</v>
      </c>
      <c r="I233">
        <v>100</v>
      </c>
      <c r="J233">
        <v>48</v>
      </c>
      <c r="K233">
        <f>(Table245[[#This Row],[XP]]*Table245[[#This Row],[entity_spawned (AVG)]])*(Table245[[#This Row],[activating_chance]]/100)</f>
        <v>48</v>
      </c>
    </row>
    <row r="234" spans="6:11" x14ac:dyDescent="0.25">
      <c r="F234" t="s">
        <v>363</v>
      </c>
      <c r="G234">
        <v>1</v>
      </c>
      <c r="H234">
        <v>250</v>
      </c>
      <c r="I234">
        <v>10</v>
      </c>
      <c r="J234">
        <v>48</v>
      </c>
      <c r="K234">
        <f>(Table245[[#This Row],[XP]]*Table245[[#This Row],[entity_spawned (AVG)]])*(Table245[[#This Row],[activating_chance]]/100)</f>
        <v>4.8000000000000007</v>
      </c>
    </row>
    <row r="235" spans="6:11" x14ac:dyDescent="0.25">
      <c r="F235" t="s">
        <v>363</v>
      </c>
      <c r="G235">
        <v>1</v>
      </c>
      <c r="H235">
        <v>250</v>
      </c>
      <c r="I235">
        <v>100</v>
      </c>
      <c r="J235">
        <v>48</v>
      </c>
      <c r="K235">
        <f>(Table245[[#This Row],[XP]]*Table245[[#This Row],[entity_spawned (AVG)]])*(Table245[[#This Row],[activating_chance]]/100)</f>
        <v>48</v>
      </c>
    </row>
    <row r="236" spans="6:11" x14ac:dyDescent="0.25">
      <c r="F236" t="s">
        <v>363</v>
      </c>
      <c r="G236">
        <v>2</v>
      </c>
      <c r="H236">
        <v>250</v>
      </c>
      <c r="I236">
        <v>100</v>
      </c>
      <c r="J236">
        <v>48</v>
      </c>
      <c r="K236">
        <f>(Table245[[#This Row],[XP]]*Table245[[#This Row],[entity_spawned (AVG)]])*(Table245[[#This Row],[activating_chance]]/100)</f>
        <v>96</v>
      </c>
    </row>
    <row r="237" spans="6:11" x14ac:dyDescent="0.25">
      <c r="F237" t="s">
        <v>363</v>
      </c>
      <c r="G237">
        <v>1</v>
      </c>
      <c r="H237">
        <v>250</v>
      </c>
      <c r="I237">
        <v>100</v>
      </c>
      <c r="J237">
        <v>48</v>
      </c>
      <c r="K237">
        <f>(Table245[[#This Row],[XP]]*Table245[[#This Row],[entity_spawned (AVG)]])*(Table245[[#This Row],[activating_chance]]/100)</f>
        <v>48</v>
      </c>
    </row>
    <row r="238" spans="6:11" x14ac:dyDescent="0.25">
      <c r="F238" t="s">
        <v>364</v>
      </c>
      <c r="G238">
        <v>2</v>
      </c>
      <c r="H238">
        <v>250</v>
      </c>
      <c r="I238">
        <v>100</v>
      </c>
      <c r="J238">
        <v>195</v>
      </c>
      <c r="K238">
        <f>(Table245[[#This Row],[XP]]*Table245[[#This Row],[entity_spawned (AVG)]])*(Table245[[#This Row],[activating_chance]]/100)</f>
        <v>390</v>
      </c>
    </row>
    <row r="239" spans="6:11" x14ac:dyDescent="0.25">
      <c r="F239" t="s">
        <v>364</v>
      </c>
      <c r="G239">
        <v>1</v>
      </c>
      <c r="H239">
        <v>250</v>
      </c>
      <c r="I239">
        <v>100</v>
      </c>
      <c r="J239">
        <v>195</v>
      </c>
      <c r="K239">
        <f>(Table245[[#This Row],[XP]]*Table245[[#This Row],[entity_spawned (AVG)]])*(Table245[[#This Row],[activating_chance]]/100)</f>
        <v>195</v>
      </c>
    </row>
    <row r="240" spans="6:11" x14ac:dyDescent="0.25">
      <c r="F240" t="s">
        <v>364</v>
      </c>
      <c r="G240">
        <v>2</v>
      </c>
      <c r="H240">
        <v>300</v>
      </c>
      <c r="I240">
        <v>100</v>
      </c>
      <c r="J240">
        <v>195</v>
      </c>
      <c r="K240">
        <f>(Table245[[#This Row],[XP]]*Table245[[#This Row],[entity_spawned (AVG)]])*(Table245[[#This Row],[activating_chance]]/100)</f>
        <v>390</v>
      </c>
    </row>
    <row r="241" spans="6:11" x14ac:dyDescent="0.25">
      <c r="F241" t="s">
        <v>365</v>
      </c>
      <c r="G241">
        <v>1</v>
      </c>
      <c r="H241">
        <v>340</v>
      </c>
      <c r="I241">
        <v>100</v>
      </c>
      <c r="J241">
        <v>0</v>
      </c>
      <c r="K241">
        <f>(Table245[[#This Row],[XP]]*Table245[[#This Row],[entity_spawned (AVG)]])*(Table245[[#This Row],[activating_chance]]/100)</f>
        <v>0</v>
      </c>
    </row>
    <row r="242" spans="6:11" x14ac:dyDescent="0.25">
      <c r="F242" t="s">
        <v>365</v>
      </c>
      <c r="G242">
        <v>1</v>
      </c>
      <c r="H242">
        <v>340</v>
      </c>
      <c r="I242">
        <v>100</v>
      </c>
      <c r="J242">
        <v>0</v>
      </c>
      <c r="K242">
        <f>(Table245[[#This Row],[XP]]*Table245[[#This Row],[entity_spawned (AVG)]])*(Table245[[#This Row],[activating_chance]]/100)</f>
        <v>0</v>
      </c>
    </row>
    <row r="243" spans="6:11" x14ac:dyDescent="0.25">
      <c r="F243" t="s">
        <v>365</v>
      </c>
      <c r="G243">
        <v>1</v>
      </c>
      <c r="H243">
        <v>340</v>
      </c>
      <c r="I243">
        <v>100</v>
      </c>
      <c r="J243">
        <v>0</v>
      </c>
      <c r="K243">
        <f>(Table245[[#This Row],[XP]]*Table245[[#This Row],[entity_spawned (AVG)]])*(Table245[[#This Row],[activating_chance]]/100)</f>
        <v>0</v>
      </c>
    </row>
    <row r="244" spans="6:11" x14ac:dyDescent="0.25">
      <c r="F244" t="s">
        <v>365</v>
      </c>
      <c r="G244">
        <v>1</v>
      </c>
      <c r="H244">
        <v>340</v>
      </c>
      <c r="I244">
        <v>100</v>
      </c>
      <c r="J244">
        <v>0</v>
      </c>
      <c r="K244">
        <f>(Table245[[#This Row],[XP]]*Table245[[#This Row],[entity_spawned (AVG)]])*(Table245[[#This Row],[activating_chance]]/100)</f>
        <v>0</v>
      </c>
    </row>
    <row r="245" spans="6:11" x14ac:dyDescent="0.25">
      <c r="F245" t="s">
        <v>366</v>
      </c>
      <c r="G245">
        <v>1</v>
      </c>
      <c r="H245">
        <v>180</v>
      </c>
      <c r="I245">
        <v>100</v>
      </c>
      <c r="J245">
        <v>25</v>
      </c>
      <c r="K245">
        <f>(Table245[[#This Row],[XP]]*Table245[[#This Row],[entity_spawned (AVG)]])*(Table245[[#This Row],[activating_chance]]/100)</f>
        <v>25</v>
      </c>
    </row>
    <row r="246" spans="6:11" x14ac:dyDescent="0.25">
      <c r="F246" t="s">
        <v>366</v>
      </c>
      <c r="G246">
        <v>1</v>
      </c>
      <c r="H246">
        <v>180</v>
      </c>
      <c r="I246">
        <v>100</v>
      </c>
      <c r="J246">
        <v>25</v>
      </c>
      <c r="K246">
        <f>(Table245[[#This Row],[XP]]*Table245[[#This Row],[entity_spawned (AVG)]])*(Table245[[#This Row],[activating_chance]]/100)</f>
        <v>25</v>
      </c>
    </row>
    <row r="247" spans="6:11" x14ac:dyDescent="0.25">
      <c r="F247" t="s">
        <v>366</v>
      </c>
      <c r="G247">
        <v>1</v>
      </c>
      <c r="H247">
        <v>180</v>
      </c>
      <c r="I247">
        <v>100</v>
      </c>
      <c r="J247">
        <v>25</v>
      </c>
      <c r="K247">
        <f>(Table245[[#This Row],[XP]]*Table245[[#This Row],[entity_spawned (AVG)]])*(Table245[[#This Row],[activating_chance]]/100)</f>
        <v>25</v>
      </c>
    </row>
    <row r="248" spans="6:11" x14ac:dyDescent="0.25">
      <c r="F248" t="s">
        <v>366</v>
      </c>
      <c r="G248">
        <v>1</v>
      </c>
      <c r="H248">
        <v>180</v>
      </c>
      <c r="I248">
        <v>100</v>
      </c>
      <c r="J248">
        <v>25</v>
      </c>
      <c r="K248">
        <f>(Table245[[#This Row],[XP]]*Table245[[#This Row],[entity_spawned (AVG)]])*(Table245[[#This Row],[activating_chance]]/100)</f>
        <v>25</v>
      </c>
    </row>
    <row r="249" spans="6:11" x14ac:dyDescent="0.25">
      <c r="F249" t="s">
        <v>366</v>
      </c>
      <c r="G249">
        <v>1</v>
      </c>
      <c r="H249">
        <v>180</v>
      </c>
      <c r="I249">
        <v>100</v>
      </c>
      <c r="J249">
        <v>25</v>
      </c>
      <c r="K249">
        <f>(Table245[[#This Row],[XP]]*Table245[[#This Row],[entity_spawned (AVG)]])*(Table245[[#This Row],[activating_chance]]/100)</f>
        <v>25</v>
      </c>
    </row>
    <row r="250" spans="6:11" x14ac:dyDescent="0.25">
      <c r="F250" t="s">
        <v>367</v>
      </c>
      <c r="G250">
        <v>1</v>
      </c>
      <c r="H250">
        <v>170</v>
      </c>
      <c r="I250">
        <v>100</v>
      </c>
      <c r="J250">
        <v>55</v>
      </c>
      <c r="K250">
        <f>(Table245[[#This Row],[XP]]*Table245[[#This Row],[entity_spawned (AVG)]])*(Table245[[#This Row],[activating_chance]]/100)</f>
        <v>55</v>
      </c>
    </row>
    <row r="251" spans="6:11" x14ac:dyDescent="0.25">
      <c r="F251" t="s">
        <v>367</v>
      </c>
      <c r="G251">
        <v>1</v>
      </c>
      <c r="H251">
        <v>170</v>
      </c>
      <c r="I251">
        <v>100</v>
      </c>
      <c r="J251">
        <v>55</v>
      </c>
      <c r="K251">
        <f>(Table245[[#This Row],[XP]]*Table245[[#This Row],[entity_spawned (AVG)]])*(Table245[[#This Row],[activating_chance]]/100)</f>
        <v>55</v>
      </c>
    </row>
    <row r="252" spans="6:11" x14ac:dyDescent="0.25">
      <c r="F252" t="s">
        <v>367</v>
      </c>
      <c r="G252">
        <v>1</v>
      </c>
      <c r="H252">
        <v>170</v>
      </c>
      <c r="I252">
        <v>100</v>
      </c>
      <c r="J252">
        <v>55</v>
      </c>
      <c r="K252">
        <f>(Table245[[#This Row],[XP]]*Table245[[#This Row],[entity_spawned (AVG)]])*(Table245[[#This Row],[activating_chance]]/100)</f>
        <v>55</v>
      </c>
    </row>
    <row r="253" spans="6:11" x14ac:dyDescent="0.25">
      <c r="F253" t="s">
        <v>367</v>
      </c>
      <c r="G253">
        <v>1</v>
      </c>
      <c r="H253">
        <v>170</v>
      </c>
      <c r="I253">
        <v>100</v>
      </c>
      <c r="J253">
        <v>55</v>
      </c>
      <c r="K253">
        <f>(Table245[[#This Row],[XP]]*Table245[[#This Row],[entity_spawned (AVG)]])*(Table245[[#This Row],[activating_chance]]/100)</f>
        <v>55</v>
      </c>
    </row>
    <row r="254" spans="6:11" x14ac:dyDescent="0.25">
      <c r="F254" t="s">
        <v>367</v>
      </c>
      <c r="G254">
        <v>1</v>
      </c>
      <c r="H254">
        <v>170</v>
      </c>
      <c r="I254">
        <v>100</v>
      </c>
      <c r="J254">
        <v>55</v>
      </c>
      <c r="K254">
        <f>(Table245[[#This Row],[XP]]*Table245[[#This Row],[entity_spawned (AVG)]])*(Table245[[#This Row],[activating_chance]]/100)</f>
        <v>55</v>
      </c>
    </row>
    <row r="255" spans="6:11" x14ac:dyDescent="0.25">
      <c r="F255" t="s">
        <v>367</v>
      </c>
      <c r="G255">
        <v>1</v>
      </c>
      <c r="H255">
        <v>170</v>
      </c>
      <c r="I255">
        <v>100</v>
      </c>
      <c r="J255">
        <v>55</v>
      </c>
      <c r="K255">
        <f>(Table245[[#This Row],[XP]]*Table245[[#This Row],[entity_spawned (AVG)]])*(Table245[[#This Row],[activating_chance]]/100)</f>
        <v>55</v>
      </c>
    </row>
    <row r="256" spans="6:11" x14ac:dyDescent="0.25">
      <c r="F256" t="s">
        <v>367</v>
      </c>
      <c r="G256">
        <v>1</v>
      </c>
      <c r="H256">
        <v>170</v>
      </c>
      <c r="I256">
        <v>100</v>
      </c>
      <c r="J256">
        <v>55</v>
      </c>
      <c r="K256">
        <f>(Table245[[#This Row],[XP]]*Table245[[#This Row],[entity_spawned (AVG)]])*(Table245[[#This Row],[activating_chance]]/100)</f>
        <v>55</v>
      </c>
    </row>
    <row r="257" spans="6:11" x14ac:dyDescent="0.25">
      <c r="F257" t="s">
        <v>367</v>
      </c>
      <c r="G257">
        <v>1</v>
      </c>
      <c r="H257">
        <v>170</v>
      </c>
      <c r="I257">
        <v>100</v>
      </c>
      <c r="J257">
        <v>55</v>
      </c>
      <c r="K257">
        <f>(Table245[[#This Row],[XP]]*Table245[[#This Row],[entity_spawned (AVG)]])*(Table245[[#This Row],[activating_chance]]/100)</f>
        <v>55</v>
      </c>
    </row>
    <row r="258" spans="6:11" x14ac:dyDescent="0.25">
      <c r="F258" t="s">
        <v>367</v>
      </c>
      <c r="G258">
        <v>1</v>
      </c>
      <c r="H258">
        <v>170</v>
      </c>
      <c r="I258">
        <v>100</v>
      </c>
      <c r="J258">
        <v>55</v>
      </c>
      <c r="K258">
        <f>(Table245[[#This Row],[XP]]*Table245[[#This Row],[entity_spawned (AVG)]])*(Table245[[#This Row],[activating_chance]]/100)</f>
        <v>55</v>
      </c>
    </row>
    <row r="259" spans="6:11" x14ac:dyDescent="0.25">
      <c r="F259" t="s">
        <v>368</v>
      </c>
      <c r="G259">
        <v>1</v>
      </c>
      <c r="H259">
        <v>2500</v>
      </c>
      <c r="I259">
        <v>100</v>
      </c>
      <c r="J259">
        <v>0</v>
      </c>
      <c r="K259">
        <f>(Table245[[#This Row],[XP]]*Table245[[#This Row],[entity_spawned (AVG)]])*(Table245[[#This Row],[activating_chance]]/100)</f>
        <v>0</v>
      </c>
    </row>
    <row r="260" spans="6:11" x14ac:dyDescent="0.25">
      <c r="F260" t="s">
        <v>368</v>
      </c>
      <c r="G260">
        <v>1</v>
      </c>
      <c r="H260">
        <v>2500</v>
      </c>
      <c r="I260">
        <v>100</v>
      </c>
      <c r="J260">
        <v>0</v>
      </c>
      <c r="K260">
        <f>(Table245[[#This Row],[XP]]*Table245[[#This Row],[entity_spawned (AVG)]])*(Table245[[#This Row],[activating_chance]]/100)</f>
        <v>0</v>
      </c>
    </row>
    <row r="261" spans="6:11" x14ac:dyDescent="0.25">
      <c r="F261" t="s">
        <v>368</v>
      </c>
      <c r="G261">
        <v>1</v>
      </c>
      <c r="H261">
        <v>2500</v>
      </c>
      <c r="I261">
        <v>100</v>
      </c>
      <c r="J261">
        <v>0</v>
      </c>
      <c r="K261">
        <f>(Table245[[#This Row],[XP]]*Table245[[#This Row],[entity_spawned (AVG)]])*(Table245[[#This Row],[activating_chance]]/100)</f>
        <v>0</v>
      </c>
    </row>
    <row r="262" spans="6:11" x14ac:dyDescent="0.25">
      <c r="F262" t="s">
        <v>368</v>
      </c>
      <c r="G262">
        <v>1</v>
      </c>
      <c r="H262">
        <v>2500</v>
      </c>
      <c r="I262">
        <v>100</v>
      </c>
      <c r="J262">
        <v>0</v>
      </c>
      <c r="K262">
        <f>(Table245[[#This Row],[XP]]*Table245[[#This Row],[entity_spawned (AVG)]])*(Table245[[#This Row],[activating_chance]]/100)</f>
        <v>0</v>
      </c>
    </row>
    <row r="263" spans="6:11" x14ac:dyDescent="0.25">
      <c r="F263" t="s">
        <v>368</v>
      </c>
      <c r="G263">
        <v>1</v>
      </c>
      <c r="H263">
        <v>2500</v>
      </c>
      <c r="I263">
        <v>100</v>
      </c>
      <c r="J263">
        <v>0</v>
      </c>
      <c r="K263">
        <f>(Table245[[#This Row],[XP]]*Table245[[#This Row],[entity_spawned (AVG)]])*(Table245[[#This Row],[activating_chance]]/100)</f>
        <v>0</v>
      </c>
    </row>
    <row r="264" spans="6:11" x14ac:dyDescent="0.25">
      <c r="F264" t="s">
        <v>368</v>
      </c>
      <c r="G264">
        <v>1</v>
      </c>
      <c r="H264">
        <v>2500</v>
      </c>
      <c r="I264">
        <v>100</v>
      </c>
      <c r="J264">
        <v>0</v>
      </c>
      <c r="K264">
        <f>(Table245[[#This Row],[XP]]*Table245[[#This Row],[entity_spawned (AVG)]])*(Table245[[#This Row],[activating_chance]]/100)</f>
        <v>0</v>
      </c>
    </row>
    <row r="265" spans="6:11" x14ac:dyDescent="0.25">
      <c r="F265" t="s">
        <v>369</v>
      </c>
      <c r="G265">
        <v>1</v>
      </c>
      <c r="H265">
        <v>2500</v>
      </c>
      <c r="I265">
        <v>100</v>
      </c>
      <c r="J265">
        <v>0</v>
      </c>
      <c r="K265">
        <f>(Table245[[#This Row],[XP]]*Table245[[#This Row],[entity_spawned (AVG)]])*(Table245[[#This Row],[activating_chance]]/100)</f>
        <v>0</v>
      </c>
    </row>
    <row r="266" spans="6:11" x14ac:dyDescent="0.25">
      <c r="F266" t="s">
        <v>369</v>
      </c>
      <c r="G266">
        <v>1</v>
      </c>
      <c r="H266">
        <v>2500</v>
      </c>
      <c r="I266">
        <v>100</v>
      </c>
      <c r="J266">
        <v>0</v>
      </c>
      <c r="K266">
        <f>(Table245[[#This Row],[XP]]*Table245[[#This Row],[entity_spawned (AVG)]])*(Table245[[#This Row],[activating_chance]]/100)</f>
        <v>0</v>
      </c>
    </row>
    <row r="267" spans="6:11" x14ac:dyDescent="0.25">
      <c r="F267" t="s">
        <v>370</v>
      </c>
      <c r="G267">
        <v>1</v>
      </c>
      <c r="H267">
        <v>2000</v>
      </c>
      <c r="I267">
        <v>100</v>
      </c>
      <c r="J267">
        <v>0</v>
      </c>
      <c r="K267">
        <f>(Table245[[#This Row],[XP]]*Table245[[#This Row],[entity_spawned (AVG)]])*(Table245[[#This Row],[activating_chance]]/100)</f>
        <v>0</v>
      </c>
    </row>
    <row r="268" spans="6:11" x14ac:dyDescent="0.25">
      <c r="F268" t="s">
        <v>370</v>
      </c>
      <c r="G268">
        <v>1</v>
      </c>
      <c r="H268">
        <v>2000</v>
      </c>
      <c r="I268">
        <v>100</v>
      </c>
      <c r="J268">
        <v>0</v>
      </c>
      <c r="K268">
        <f>(Table245[[#This Row],[XP]]*Table245[[#This Row],[entity_spawned (AVG)]])*(Table245[[#This Row],[activating_chance]]/100)</f>
        <v>0</v>
      </c>
    </row>
    <row r="269" spans="6:11" x14ac:dyDescent="0.25">
      <c r="F269" t="s">
        <v>371</v>
      </c>
      <c r="G269">
        <v>1</v>
      </c>
      <c r="H269">
        <v>2000</v>
      </c>
      <c r="I269">
        <v>100</v>
      </c>
      <c r="J269">
        <v>0</v>
      </c>
      <c r="K269">
        <f>(Table245[[#This Row],[XP]]*Table245[[#This Row],[entity_spawned (AVG)]])*(Table245[[#This Row],[activating_chance]]/100)</f>
        <v>0</v>
      </c>
    </row>
    <row r="270" spans="6:11" x14ac:dyDescent="0.25">
      <c r="F270" t="s">
        <v>371</v>
      </c>
      <c r="G270">
        <v>1</v>
      </c>
      <c r="H270">
        <v>2000</v>
      </c>
      <c r="I270">
        <v>100</v>
      </c>
      <c r="J270">
        <v>0</v>
      </c>
      <c r="K270">
        <f>(Table245[[#This Row],[XP]]*Table245[[#This Row],[entity_spawned (AVG)]])*(Table245[[#This Row],[activating_chance]]/100)</f>
        <v>0</v>
      </c>
    </row>
    <row r="271" spans="6:11" x14ac:dyDescent="0.25">
      <c r="F271" t="s">
        <v>371</v>
      </c>
      <c r="G271">
        <v>1</v>
      </c>
      <c r="H271">
        <v>2000</v>
      </c>
      <c r="I271">
        <v>100</v>
      </c>
      <c r="J271">
        <v>0</v>
      </c>
      <c r="K271">
        <f>(Table245[[#This Row],[XP]]*Table245[[#This Row],[entity_spawned (AVG)]])*(Table245[[#This Row],[activating_chance]]/100)</f>
        <v>0</v>
      </c>
    </row>
    <row r="272" spans="6:11" x14ac:dyDescent="0.25">
      <c r="F272" t="s">
        <v>371</v>
      </c>
      <c r="G272">
        <v>1</v>
      </c>
      <c r="H272">
        <v>2000</v>
      </c>
      <c r="I272">
        <v>100</v>
      </c>
      <c r="J272">
        <v>0</v>
      </c>
      <c r="K272">
        <f>(Table245[[#This Row],[XP]]*Table245[[#This Row],[entity_spawned (AVG)]])*(Table245[[#This Row],[activating_chance]]/100)</f>
        <v>0</v>
      </c>
    </row>
    <row r="273" spans="6:11" x14ac:dyDescent="0.25">
      <c r="F273" t="s">
        <v>371</v>
      </c>
      <c r="G273">
        <v>1</v>
      </c>
      <c r="H273">
        <v>2000</v>
      </c>
      <c r="I273">
        <v>100</v>
      </c>
      <c r="J273">
        <v>0</v>
      </c>
      <c r="K273">
        <f>(Table245[[#This Row],[XP]]*Table245[[#This Row],[entity_spawned (AVG)]])*(Table245[[#This Row],[activating_chance]]/100)</f>
        <v>0</v>
      </c>
    </row>
    <row r="274" spans="6:11" x14ac:dyDescent="0.25">
      <c r="F274" t="s">
        <v>372</v>
      </c>
      <c r="G274">
        <v>1</v>
      </c>
      <c r="H274">
        <v>1500</v>
      </c>
      <c r="I274">
        <v>100</v>
      </c>
      <c r="J274">
        <v>130</v>
      </c>
      <c r="K274">
        <f>(Table245[[#This Row],[XP]]*Table245[[#This Row],[entity_spawned (AVG)]])*(Table245[[#This Row],[activating_chance]]/100)</f>
        <v>130</v>
      </c>
    </row>
    <row r="275" spans="6:11" x14ac:dyDescent="0.25">
      <c r="F275" t="s">
        <v>372</v>
      </c>
      <c r="G275">
        <v>1</v>
      </c>
      <c r="H275">
        <v>1500</v>
      </c>
      <c r="I275">
        <v>100</v>
      </c>
      <c r="J275">
        <v>130</v>
      </c>
      <c r="K275">
        <f>(Table245[[#This Row],[XP]]*Table245[[#This Row],[entity_spawned (AVG)]])*(Table245[[#This Row],[activating_chance]]/100)</f>
        <v>130</v>
      </c>
    </row>
    <row r="276" spans="6:11" x14ac:dyDescent="0.25">
      <c r="F276" t="s">
        <v>372</v>
      </c>
      <c r="G276">
        <v>1</v>
      </c>
      <c r="H276">
        <v>1500</v>
      </c>
      <c r="I276">
        <v>100</v>
      </c>
      <c r="J276">
        <v>130</v>
      </c>
      <c r="K276">
        <f>(Table245[[#This Row],[XP]]*Table245[[#This Row],[entity_spawned (AVG)]])*(Table245[[#This Row],[activating_chance]]/100)</f>
        <v>130</v>
      </c>
    </row>
    <row r="277" spans="6:11" x14ac:dyDescent="0.25">
      <c r="F277" t="s">
        <v>372</v>
      </c>
      <c r="G277">
        <v>1</v>
      </c>
      <c r="H277">
        <v>1500</v>
      </c>
      <c r="I277">
        <v>100</v>
      </c>
      <c r="J277">
        <v>130</v>
      </c>
      <c r="K277">
        <f>(Table245[[#This Row],[XP]]*Table245[[#This Row],[entity_spawned (AVG)]])*(Table245[[#This Row],[activating_chance]]/100)</f>
        <v>130</v>
      </c>
    </row>
    <row r="278" spans="6:11" x14ac:dyDescent="0.25">
      <c r="F278" t="s">
        <v>372</v>
      </c>
      <c r="G278">
        <v>1</v>
      </c>
      <c r="H278">
        <v>1500</v>
      </c>
      <c r="I278">
        <v>100</v>
      </c>
      <c r="J278">
        <v>130</v>
      </c>
      <c r="K278">
        <f>(Table245[[#This Row],[XP]]*Table245[[#This Row],[entity_spawned (AVG)]])*(Table245[[#This Row],[activating_chance]]/100)</f>
        <v>130</v>
      </c>
    </row>
    <row r="279" spans="6:11" x14ac:dyDescent="0.25">
      <c r="F279" t="s">
        <v>372</v>
      </c>
      <c r="G279">
        <v>1</v>
      </c>
      <c r="H279">
        <v>1500</v>
      </c>
      <c r="I279">
        <v>100</v>
      </c>
      <c r="J279">
        <v>130</v>
      </c>
      <c r="K279">
        <f>(Table245[[#This Row],[XP]]*Table245[[#This Row],[entity_spawned (AVG)]])*(Table245[[#This Row],[activating_chance]]/100)</f>
        <v>130</v>
      </c>
    </row>
    <row r="280" spans="6:11" x14ac:dyDescent="0.25">
      <c r="F280" t="s">
        <v>372</v>
      </c>
      <c r="G280">
        <v>1</v>
      </c>
      <c r="H280">
        <v>1500</v>
      </c>
      <c r="I280">
        <v>100</v>
      </c>
      <c r="J280">
        <v>130</v>
      </c>
      <c r="K280">
        <f>(Table245[[#This Row],[XP]]*Table245[[#This Row],[entity_spawned (AVG)]])*(Table245[[#This Row],[activating_chance]]/100)</f>
        <v>130</v>
      </c>
    </row>
    <row r="281" spans="6:11" x14ac:dyDescent="0.25">
      <c r="F281" t="s">
        <v>372</v>
      </c>
      <c r="G281">
        <v>1</v>
      </c>
      <c r="H281">
        <v>1500</v>
      </c>
      <c r="I281">
        <v>100</v>
      </c>
      <c r="J281">
        <v>130</v>
      </c>
      <c r="K281">
        <f>(Table245[[#This Row],[XP]]*Table245[[#This Row],[entity_spawned (AVG)]])*(Table245[[#This Row],[activating_chance]]/100)</f>
        <v>130</v>
      </c>
    </row>
    <row r="282" spans="6:11" x14ac:dyDescent="0.25">
      <c r="F282" t="s">
        <v>372</v>
      </c>
      <c r="G282">
        <v>1</v>
      </c>
      <c r="H282">
        <v>1500</v>
      </c>
      <c r="I282">
        <v>100</v>
      </c>
      <c r="J282">
        <v>130</v>
      </c>
      <c r="K282">
        <f>(Table245[[#This Row],[XP]]*Table245[[#This Row],[entity_spawned (AVG)]])*(Table245[[#This Row],[activating_chance]]/100)</f>
        <v>130</v>
      </c>
    </row>
    <row r="283" spans="6:11" x14ac:dyDescent="0.25">
      <c r="F283" t="s">
        <v>372</v>
      </c>
      <c r="G283">
        <v>1</v>
      </c>
      <c r="H283">
        <v>1500</v>
      </c>
      <c r="I283">
        <v>100</v>
      </c>
      <c r="J283">
        <v>130</v>
      </c>
      <c r="K283">
        <f>(Table245[[#This Row],[XP]]*Table245[[#This Row],[entity_spawned (AVG)]])*(Table245[[#This Row],[activating_chance]]/100)</f>
        <v>130</v>
      </c>
    </row>
    <row r="284" spans="6:11" x14ac:dyDescent="0.25">
      <c r="F284" t="s">
        <v>373</v>
      </c>
      <c r="G284">
        <v>1</v>
      </c>
      <c r="H284">
        <v>1500</v>
      </c>
      <c r="I284">
        <v>100</v>
      </c>
      <c r="J284">
        <v>130</v>
      </c>
      <c r="K284">
        <f>(Table245[[#This Row],[XP]]*Table245[[#This Row],[entity_spawned (AVG)]])*(Table245[[#This Row],[activating_chance]]/100)</f>
        <v>130</v>
      </c>
    </row>
    <row r="285" spans="6:11" x14ac:dyDescent="0.25">
      <c r="F285" t="s">
        <v>373</v>
      </c>
      <c r="G285">
        <v>1</v>
      </c>
      <c r="H285">
        <v>1500</v>
      </c>
      <c r="I285">
        <v>100</v>
      </c>
      <c r="J285">
        <v>130</v>
      </c>
      <c r="K285">
        <f>(Table245[[#This Row],[XP]]*Table245[[#This Row],[entity_spawned (AVG)]])*(Table245[[#This Row],[activating_chance]]/100)</f>
        <v>130</v>
      </c>
    </row>
    <row r="286" spans="6:11" x14ac:dyDescent="0.25">
      <c r="F286" t="s">
        <v>373</v>
      </c>
      <c r="G286">
        <v>1</v>
      </c>
      <c r="H286">
        <v>1500</v>
      </c>
      <c r="I286">
        <v>100</v>
      </c>
      <c r="J286">
        <v>130</v>
      </c>
      <c r="K286">
        <f>(Table245[[#This Row],[XP]]*Table245[[#This Row],[entity_spawned (AVG)]])*(Table245[[#This Row],[activating_chance]]/100)</f>
        <v>130</v>
      </c>
    </row>
    <row r="287" spans="6:11" x14ac:dyDescent="0.25">
      <c r="F287" t="s">
        <v>373</v>
      </c>
      <c r="G287">
        <v>1</v>
      </c>
      <c r="H287">
        <v>1500</v>
      </c>
      <c r="I287">
        <v>100</v>
      </c>
      <c r="J287">
        <v>130</v>
      </c>
      <c r="K287">
        <f>(Table245[[#This Row],[XP]]*Table245[[#This Row],[entity_spawned (AVG)]])*(Table245[[#This Row],[activating_chance]]/100)</f>
        <v>130</v>
      </c>
    </row>
    <row r="288" spans="6:11" x14ac:dyDescent="0.25">
      <c r="F288" t="s">
        <v>373</v>
      </c>
      <c r="G288">
        <v>1</v>
      </c>
      <c r="H288">
        <v>1500</v>
      </c>
      <c r="I288">
        <v>100</v>
      </c>
      <c r="J288">
        <v>130</v>
      </c>
      <c r="K288">
        <f>(Table245[[#This Row],[XP]]*Table245[[#This Row],[entity_spawned (AVG)]])*(Table245[[#This Row],[activating_chance]]/100)</f>
        <v>130</v>
      </c>
    </row>
    <row r="289" spans="6:11" x14ac:dyDescent="0.25">
      <c r="F289" t="s">
        <v>373</v>
      </c>
      <c r="G289">
        <v>1</v>
      </c>
      <c r="H289">
        <v>1500</v>
      </c>
      <c r="I289">
        <v>60</v>
      </c>
      <c r="J289">
        <v>130</v>
      </c>
      <c r="K289">
        <f>(Table245[[#This Row],[XP]]*Table245[[#This Row],[entity_spawned (AVG)]])*(Table245[[#This Row],[activating_chance]]/100)</f>
        <v>78</v>
      </c>
    </row>
    <row r="290" spans="6:11" x14ac:dyDescent="0.25">
      <c r="F290" t="s">
        <v>373</v>
      </c>
      <c r="G290">
        <v>1</v>
      </c>
      <c r="H290">
        <v>1500</v>
      </c>
      <c r="I290">
        <v>100</v>
      </c>
      <c r="J290">
        <v>130</v>
      </c>
      <c r="K290">
        <f>(Table245[[#This Row],[XP]]*Table245[[#This Row],[entity_spawned (AVG)]])*(Table245[[#This Row],[activating_chance]]/100)</f>
        <v>130</v>
      </c>
    </row>
    <row r="291" spans="6:11" x14ac:dyDescent="0.25">
      <c r="F291" t="s">
        <v>373</v>
      </c>
      <c r="G291">
        <v>1</v>
      </c>
      <c r="H291">
        <v>1500</v>
      </c>
      <c r="I291">
        <v>100</v>
      </c>
      <c r="J291">
        <v>130</v>
      </c>
      <c r="K291">
        <f>(Table245[[#This Row],[XP]]*Table245[[#This Row],[entity_spawned (AVG)]])*(Table245[[#This Row],[activating_chance]]/100)</f>
        <v>130</v>
      </c>
    </row>
    <row r="292" spans="6:11" x14ac:dyDescent="0.25">
      <c r="F292" t="s">
        <v>373</v>
      </c>
      <c r="G292">
        <v>1</v>
      </c>
      <c r="H292">
        <v>1500</v>
      </c>
      <c r="I292">
        <v>80</v>
      </c>
      <c r="J292">
        <v>130</v>
      </c>
      <c r="K292">
        <f>(Table245[[#This Row],[XP]]*Table245[[#This Row],[entity_spawned (AVG)]])*(Table245[[#This Row],[activating_chance]]/100)</f>
        <v>104</v>
      </c>
    </row>
    <row r="293" spans="6:11" x14ac:dyDescent="0.25">
      <c r="F293" t="s">
        <v>373</v>
      </c>
      <c r="G293">
        <v>1</v>
      </c>
      <c r="H293">
        <v>1500</v>
      </c>
      <c r="I293">
        <v>100</v>
      </c>
      <c r="J293">
        <v>130</v>
      </c>
      <c r="K293">
        <f>(Table245[[#This Row],[XP]]*Table245[[#This Row],[entity_spawned (AVG)]])*(Table245[[#This Row],[activating_chance]]/100)</f>
        <v>130</v>
      </c>
    </row>
    <row r="294" spans="6:11" x14ac:dyDescent="0.25">
      <c r="F294" t="s">
        <v>373</v>
      </c>
      <c r="G294">
        <v>1</v>
      </c>
      <c r="H294">
        <v>1500</v>
      </c>
      <c r="I294">
        <v>100</v>
      </c>
      <c r="J294">
        <v>130</v>
      </c>
      <c r="K294">
        <f>(Table245[[#This Row],[XP]]*Table245[[#This Row],[entity_spawned (AVG)]])*(Table245[[#This Row],[activating_chance]]/100)</f>
        <v>130</v>
      </c>
    </row>
    <row r="295" spans="6:11" x14ac:dyDescent="0.25">
      <c r="F295" t="s">
        <v>373</v>
      </c>
      <c r="G295">
        <v>1</v>
      </c>
      <c r="H295">
        <v>1500</v>
      </c>
      <c r="I295">
        <v>40</v>
      </c>
      <c r="J295">
        <v>130</v>
      </c>
      <c r="K295">
        <f>(Table245[[#This Row],[XP]]*Table245[[#This Row],[entity_spawned (AVG)]])*(Table245[[#This Row],[activating_chance]]/100)</f>
        <v>52</v>
      </c>
    </row>
    <row r="296" spans="6:11" x14ac:dyDescent="0.25">
      <c r="F296" t="s">
        <v>373</v>
      </c>
      <c r="G296">
        <v>1</v>
      </c>
      <c r="H296">
        <v>1500</v>
      </c>
      <c r="I296">
        <v>100</v>
      </c>
      <c r="J296">
        <v>130</v>
      </c>
      <c r="K296">
        <f>(Table245[[#This Row],[XP]]*Table245[[#This Row],[entity_spawned (AVG)]])*(Table245[[#This Row],[activating_chance]]/100)</f>
        <v>130</v>
      </c>
    </row>
    <row r="297" spans="6:11" x14ac:dyDescent="0.25">
      <c r="F297" t="s">
        <v>373</v>
      </c>
      <c r="G297">
        <v>1</v>
      </c>
      <c r="H297">
        <v>1500</v>
      </c>
      <c r="I297">
        <v>100</v>
      </c>
      <c r="J297">
        <v>130</v>
      </c>
      <c r="K297">
        <f>(Table245[[#This Row],[XP]]*Table245[[#This Row],[entity_spawned (AVG)]])*(Table245[[#This Row],[activating_chance]]/100)</f>
        <v>130</v>
      </c>
    </row>
    <row r="298" spans="6:11" x14ac:dyDescent="0.25">
      <c r="F298" t="s">
        <v>373</v>
      </c>
      <c r="G298">
        <v>1</v>
      </c>
      <c r="H298">
        <v>1500</v>
      </c>
      <c r="I298">
        <v>100</v>
      </c>
      <c r="J298">
        <v>130</v>
      </c>
      <c r="K298">
        <f>(Table245[[#This Row],[XP]]*Table245[[#This Row],[entity_spawned (AVG)]])*(Table245[[#This Row],[activating_chance]]/100)</f>
        <v>130</v>
      </c>
    </row>
    <row r="299" spans="6:11" x14ac:dyDescent="0.25">
      <c r="F299" t="s">
        <v>373</v>
      </c>
      <c r="G299">
        <v>1</v>
      </c>
      <c r="H299">
        <v>1500</v>
      </c>
      <c r="I299">
        <v>100</v>
      </c>
      <c r="J299">
        <v>130</v>
      </c>
      <c r="K299">
        <f>(Table245[[#This Row],[XP]]*Table245[[#This Row],[entity_spawned (AVG)]])*(Table245[[#This Row],[activating_chance]]/100)</f>
        <v>130</v>
      </c>
    </row>
    <row r="300" spans="6:11" x14ac:dyDescent="0.25">
      <c r="F300" t="s">
        <v>373</v>
      </c>
      <c r="G300">
        <v>1</v>
      </c>
      <c r="H300">
        <v>1500</v>
      </c>
      <c r="I300">
        <v>100</v>
      </c>
      <c r="J300">
        <v>130</v>
      </c>
      <c r="K300">
        <f>(Table245[[#This Row],[XP]]*Table245[[#This Row],[entity_spawned (AVG)]])*(Table245[[#This Row],[activating_chance]]/100)</f>
        <v>130</v>
      </c>
    </row>
    <row r="301" spans="6:11" x14ac:dyDescent="0.25">
      <c r="F301" t="s">
        <v>373</v>
      </c>
      <c r="G301">
        <v>1</v>
      </c>
      <c r="H301">
        <v>1500</v>
      </c>
      <c r="I301">
        <v>100</v>
      </c>
      <c r="J301">
        <v>130</v>
      </c>
      <c r="K301">
        <f>(Table245[[#This Row],[XP]]*Table245[[#This Row],[entity_spawned (AVG)]])*(Table245[[#This Row],[activating_chance]]/100)</f>
        <v>130</v>
      </c>
    </row>
    <row r="302" spans="6:11" x14ac:dyDescent="0.25">
      <c r="F302" t="s">
        <v>373</v>
      </c>
      <c r="G302">
        <v>1</v>
      </c>
      <c r="H302">
        <v>1500</v>
      </c>
      <c r="I302">
        <v>100</v>
      </c>
      <c r="J302">
        <v>130</v>
      </c>
      <c r="K302">
        <f>(Table245[[#This Row],[XP]]*Table245[[#This Row],[entity_spawned (AVG)]])*(Table245[[#This Row],[activating_chance]]/100)</f>
        <v>130</v>
      </c>
    </row>
    <row r="303" spans="6:11" x14ac:dyDescent="0.25">
      <c r="F303" t="s">
        <v>373</v>
      </c>
      <c r="G303">
        <v>1</v>
      </c>
      <c r="H303">
        <v>1500</v>
      </c>
      <c r="I303">
        <v>100</v>
      </c>
      <c r="J303">
        <v>130</v>
      </c>
      <c r="K303">
        <f>(Table245[[#This Row],[XP]]*Table245[[#This Row],[entity_spawned (AVG)]])*(Table245[[#This Row],[activating_chance]]/100)</f>
        <v>130</v>
      </c>
    </row>
    <row r="304" spans="6:11" x14ac:dyDescent="0.25">
      <c r="F304" t="s">
        <v>373</v>
      </c>
      <c r="G304">
        <v>1</v>
      </c>
      <c r="H304">
        <v>1500</v>
      </c>
      <c r="I304">
        <v>100</v>
      </c>
      <c r="J304">
        <v>130</v>
      </c>
      <c r="K304">
        <f>(Table245[[#This Row],[XP]]*Table245[[#This Row],[entity_spawned (AVG)]])*(Table245[[#This Row],[activating_chance]]/100)</f>
        <v>130</v>
      </c>
    </row>
    <row r="305" spans="6:11" x14ac:dyDescent="0.25">
      <c r="F305" t="s">
        <v>373</v>
      </c>
      <c r="G305">
        <v>1</v>
      </c>
      <c r="H305">
        <v>1500</v>
      </c>
      <c r="I305">
        <v>80</v>
      </c>
      <c r="J305">
        <v>130</v>
      </c>
      <c r="K305">
        <f>(Table245[[#This Row],[XP]]*Table245[[#This Row],[entity_spawned (AVG)]])*(Table245[[#This Row],[activating_chance]]/100)</f>
        <v>104</v>
      </c>
    </row>
    <row r="306" spans="6:11" x14ac:dyDescent="0.25">
      <c r="F306" t="s">
        <v>373</v>
      </c>
      <c r="G306">
        <v>1</v>
      </c>
      <c r="H306">
        <v>1500</v>
      </c>
      <c r="I306">
        <v>100</v>
      </c>
      <c r="J306">
        <v>130</v>
      </c>
      <c r="K306">
        <f>(Table245[[#This Row],[XP]]*Table245[[#This Row],[entity_spawned (AVG)]])*(Table245[[#This Row],[activating_chance]]/100)</f>
        <v>130</v>
      </c>
    </row>
    <row r="307" spans="6:11" x14ac:dyDescent="0.25">
      <c r="F307" t="s">
        <v>374</v>
      </c>
      <c r="G307">
        <v>1</v>
      </c>
      <c r="H307">
        <v>200</v>
      </c>
      <c r="I307">
        <v>60</v>
      </c>
      <c r="J307">
        <v>55</v>
      </c>
      <c r="K307">
        <f>(Table245[[#This Row],[XP]]*Table245[[#This Row],[entity_spawned (AVG)]])*(Table245[[#This Row],[activating_chance]]/100)</f>
        <v>33</v>
      </c>
    </row>
    <row r="308" spans="6:11" x14ac:dyDescent="0.25">
      <c r="F308" t="s">
        <v>374</v>
      </c>
      <c r="G308">
        <v>1</v>
      </c>
      <c r="H308">
        <v>200</v>
      </c>
      <c r="I308">
        <v>40</v>
      </c>
      <c r="J308">
        <v>55</v>
      </c>
      <c r="K308">
        <f>(Table245[[#This Row],[XP]]*Table245[[#This Row],[entity_spawned (AVG)]])*(Table245[[#This Row],[activating_chance]]/100)</f>
        <v>22</v>
      </c>
    </row>
    <row r="309" spans="6:11" x14ac:dyDescent="0.25">
      <c r="F309" t="s">
        <v>374</v>
      </c>
      <c r="G309">
        <v>1</v>
      </c>
      <c r="H309">
        <v>200</v>
      </c>
      <c r="I309">
        <v>80</v>
      </c>
      <c r="J309">
        <v>55</v>
      </c>
      <c r="K309">
        <f>(Table245[[#This Row],[XP]]*Table245[[#This Row],[entity_spawned (AVG)]])*(Table245[[#This Row],[activating_chance]]/100)</f>
        <v>44</v>
      </c>
    </row>
    <row r="310" spans="6:11" x14ac:dyDescent="0.25">
      <c r="F310" t="s">
        <v>375</v>
      </c>
      <c r="G310">
        <v>1</v>
      </c>
      <c r="H310">
        <v>140</v>
      </c>
      <c r="I310">
        <v>80</v>
      </c>
      <c r="J310">
        <v>25</v>
      </c>
      <c r="K310">
        <f>(Table245[[#This Row],[XP]]*Table245[[#This Row],[entity_spawned (AVG)]])*(Table245[[#This Row],[activating_chance]]/100)</f>
        <v>20</v>
      </c>
    </row>
    <row r="311" spans="6:11" x14ac:dyDescent="0.25">
      <c r="F311" t="s">
        <v>375</v>
      </c>
      <c r="G311">
        <v>1</v>
      </c>
      <c r="H311">
        <v>140</v>
      </c>
      <c r="I311">
        <v>60</v>
      </c>
      <c r="J311">
        <v>25</v>
      </c>
      <c r="K311">
        <f>(Table245[[#This Row],[XP]]*Table245[[#This Row],[entity_spawned (AVG)]])*(Table245[[#This Row],[activating_chance]]/100)</f>
        <v>15</v>
      </c>
    </row>
    <row r="312" spans="6:11" x14ac:dyDescent="0.25">
      <c r="F312" t="s">
        <v>375</v>
      </c>
      <c r="G312">
        <v>1</v>
      </c>
      <c r="H312">
        <v>140</v>
      </c>
      <c r="I312">
        <v>40</v>
      </c>
      <c r="J312">
        <v>25</v>
      </c>
      <c r="K312">
        <f>(Table245[[#This Row],[XP]]*Table245[[#This Row],[entity_spawned (AVG)]])*(Table245[[#This Row],[activating_chance]]/100)</f>
        <v>10</v>
      </c>
    </row>
    <row r="313" spans="6:11" x14ac:dyDescent="0.25">
      <c r="F313" t="s">
        <v>375</v>
      </c>
      <c r="G313">
        <v>1</v>
      </c>
      <c r="H313">
        <v>140</v>
      </c>
      <c r="I313">
        <v>10</v>
      </c>
      <c r="J313">
        <v>25</v>
      </c>
      <c r="K313">
        <f>(Table245[[#This Row],[XP]]*Table245[[#This Row],[entity_spawned (AVG)]])*(Table245[[#This Row],[activating_chance]]/100)</f>
        <v>2.5</v>
      </c>
    </row>
    <row r="314" spans="6:11" x14ac:dyDescent="0.25">
      <c r="F314" t="s">
        <v>375</v>
      </c>
      <c r="G314">
        <v>1</v>
      </c>
      <c r="H314">
        <v>140</v>
      </c>
      <c r="I314">
        <v>60</v>
      </c>
      <c r="J314">
        <v>25</v>
      </c>
      <c r="K314">
        <f>(Table245[[#This Row],[XP]]*Table245[[#This Row],[entity_spawned (AVG)]])*(Table245[[#This Row],[activating_chance]]/100)</f>
        <v>15</v>
      </c>
    </row>
    <row r="315" spans="6:11" x14ac:dyDescent="0.25">
      <c r="F315" t="s">
        <v>375</v>
      </c>
      <c r="G315">
        <v>1</v>
      </c>
      <c r="H315">
        <v>140</v>
      </c>
      <c r="I315">
        <v>80</v>
      </c>
      <c r="J315">
        <v>25</v>
      </c>
      <c r="K315">
        <f>(Table245[[#This Row],[XP]]*Table245[[#This Row],[entity_spawned (AVG)]])*(Table245[[#This Row],[activating_chance]]/100)</f>
        <v>20</v>
      </c>
    </row>
    <row r="316" spans="6:11" x14ac:dyDescent="0.25">
      <c r="F316" t="s">
        <v>376</v>
      </c>
      <c r="G316">
        <v>1</v>
      </c>
      <c r="H316">
        <v>220</v>
      </c>
      <c r="I316">
        <v>100</v>
      </c>
      <c r="J316">
        <v>28</v>
      </c>
      <c r="K316">
        <f>(Table245[[#This Row],[XP]]*Table245[[#This Row],[entity_spawned (AVG)]])*(Table245[[#This Row],[activating_chance]]/100)</f>
        <v>28</v>
      </c>
    </row>
    <row r="317" spans="6:11" x14ac:dyDescent="0.25">
      <c r="F317" t="s">
        <v>376</v>
      </c>
      <c r="G317">
        <v>1</v>
      </c>
      <c r="H317">
        <v>220</v>
      </c>
      <c r="I317">
        <v>100</v>
      </c>
      <c r="J317">
        <v>28</v>
      </c>
      <c r="K317">
        <f>(Table245[[#This Row],[XP]]*Table245[[#This Row],[entity_spawned (AVG)]])*(Table245[[#This Row],[activating_chance]]/100)</f>
        <v>28</v>
      </c>
    </row>
    <row r="318" spans="6:11" x14ac:dyDescent="0.25">
      <c r="F318" t="s">
        <v>376</v>
      </c>
      <c r="G318">
        <v>1</v>
      </c>
      <c r="H318">
        <v>220</v>
      </c>
      <c r="I318">
        <v>20</v>
      </c>
      <c r="J318">
        <v>28</v>
      </c>
      <c r="K318">
        <f>(Table245[[#This Row],[XP]]*Table245[[#This Row],[entity_spawned (AVG)]])*(Table245[[#This Row],[activating_chance]]/100)</f>
        <v>5.6000000000000005</v>
      </c>
    </row>
    <row r="319" spans="6:11" x14ac:dyDescent="0.25">
      <c r="F319" t="s">
        <v>376</v>
      </c>
      <c r="G319">
        <v>1</v>
      </c>
      <c r="H319">
        <v>220</v>
      </c>
      <c r="I319">
        <v>10</v>
      </c>
      <c r="J319">
        <v>28</v>
      </c>
      <c r="K319">
        <f>(Table245[[#This Row],[XP]]*Table245[[#This Row],[entity_spawned (AVG)]])*(Table245[[#This Row],[activating_chance]]/100)</f>
        <v>2.8000000000000003</v>
      </c>
    </row>
    <row r="320" spans="6:11" x14ac:dyDescent="0.25">
      <c r="F320" t="s">
        <v>376</v>
      </c>
      <c r="G320">
        <v>1</v>
      </c>
      <c r="H320">
        <v>220</v>
      </c>
      <c r="I320">
        <v>100</v>
      </c>
      <c r="J320">
        <v>28</v>
      </c>
      <c r="K320">
        <f>(Table245[[#This Row],[XP]]*Table245[[#This Row],[entity_spawned (AVG)]])*(Table245[[#This Row],[activating_chance]]/100)</f>
        <v>28</v>
      </c>
    </row>
    <row r="321" spans="6:11" x14ac:dyDescent="0.25">
      <c r="F321" t="s">
        <v>376</v>
      </c>
      <c r="G321">
        <v>1</v>
      </c>
      <c r="H321">
        <v>220</v>
      </c>
      <c r="I321">
        <v>10</v>
      </c>
      <c r="J321">
        <v>28</v>
      </c>
      <c r="K321">
        <f>(Table245[[#This Row],[XP]]*Table245[[#This Row],[entity_spawned (AVG)]])*(Table245[[#This Row],[activating_chance]]/100)</f>
        <v>2.8000000000000003</v>
      </c>
    </row>
    <row r="322" spans="6:11" x14ac:dyDescent="0.25">
      <c r="F322" t="s">
        <v>376</v>
      </c>
      <c r="G322">
        <v>1</v>
      </c>
      <c r="H322">
        <v>220</v>
      </c>
      <c r="I322">
        <v>40</v>
      </c>
      <c r="J322">
        <v>28</v>
      </c>
      <c r="K322">
        <f>(Table245[[#This Row],[XP]]*Table245[[#This Row],[entity_spawned (AVG)]])*(Table245[[#This Row],[activating_chance]]/100)</f>
        <v>11.200000000000001</v>
      </c>
    </row>
    <row r="323" spans="6:11" x14ac:dyDescent="0.25">
      <c r="F323" t="s">
        <v>376</v>
      </c>
      <c r="G323">
        <v>1</v>
      </c>
      <c r="H323">
        <v>220</v>
      </c>
      <c r="I323">
        <v>100</v>
      </c>
      <c r="J323">
        <v>28</v>
      </c>
      <c r="K323">
        <f>(Table245[[#This Row],[XP]]*Table245[[#This Row],[entity_spawned (AVG)]])*(Table245[[#This Row],[activating_chance]]/100)</f>
        <v>28</v>
      </c>
    </row>
    <row r="324" spans="6:11" x14ac:dyDescent="0.25">
      <c r="F324" t="s">
        <v>376</v>
      </c>
      <c r="G324">
        <v>1</v>
      </c>
      <c r="H324">
        <v>220</v>
      </c>
      <c r="I324">
        <v>100</v>
      </c>
      <c r="J324">
        <v>28</v>
      </c>
      <c r="K324">
        <f>(Table245[[#This Row],[XP]]*Table245[[#This Row],[entity_spawned (AVG)]])*(Table245[[#This Row],[activating_chance]]/100)</f>
        <v>28</v>
      </c>
    </row>
    <row r="325" spans="6:11" x14ac:dyDescent="0.25">
      <c r="F325" t="s">
        <v>376</v>
      </c>
      <c r="G325">
        <v>1</v>
      </c>
      <c r="H325">
        <v>220</v>
      </c>
      <c r="I325">
        <v>100</v>
      </c>
      <c r="J325">
        <v>28</v>
      </c>
      <c r="K325">
        <f>(Table245[[#This Row],[XP]]*Table245[[#This Row],[entity_spawned (AVG)]])*(Table245[[#This Row],[activating_chance]]/100)</f>
        <v>28</v>
      </c>
    </row>
    <row r="326" spans="6:11" x14ac:dyDescent="0.25">
      <c r="F326" t="s">
        <v>377</v>
      </c>
      <c r="G326">
        <v>8</v>
      </c>
      <c r="H326">
        <v>160</v>
      </c>
      <c r="I326">
        <v>100</v>
      </c>
      <c r="J326">
        <v>25</v>
      </c>
      <c r="K326">
        <f>(Table245[[#This Row],[XP]]*Table245[[#This Row],[entity_spawned (AVG)]])*(Table245[[#This Row],[activating_chance]]/100)</f>
        <v>200</v>
      </c>
    </row>
    <row r="327" spans="6:11" x14ac:dyDescent="0.25">
      <c r="F327" t="s">
        <v>377</v>
      </c>
      <c r="G327">
        <v>8</v>
      </c>
      <c r="H327">
        <v>160</v>
      </c>
      <c r="I327">
        <v>100</v>
      </c>
      <c r="J327">
        <v>25</v>
      </c>
      <c r="K327">
        <f>(Table245[[#This Row],[XP]]*Table245[[#This Row],[entity_spawned (AVG)]])*(Table245[[#This Row],[activating_chance]]/100)</f>
        <v>200</v>
      </c>
    </row>
    <row r="328" spans="6:11" x14ac:dyDescent="0.25">
      <c r="F328" t="s">
        <v>377</v>
      </c>
      <c r="G328">
        <v>5</v>
      </c>
      <c r="H328">
        <v>140</v>
      </c>
      <c r="I328">
        <v>100</v>
      </c>
      <c r="J328">
        <v>25</v>
      </c>
      <c r="K328">
        <f>(Table245[[#This Row],[XP]]*Table245[[#This Row],[entity_spawned (AVG)]])*(Table245[[#This Row],[activating_chance]]/100)</f>
        <v>125</v>
      </c>
    </row>
    <row r="329" spans="6:11" x14ac:dyDescent="0.25">
      <c r="F329" t="s">
        <v>377</v>
      </c>
      <c r="G329">
        <v>8</v>
      </c>
      <c r="H329">
        <v>180</v>
      </c>
      <c r="I329">
        <v>100</v>
      </c>
      <c r="J329">
        <v>25</v>
      </c>
      <c r="K329">
        <f>(Table245[[#This Row],[XP]]*Table245[[#This Row],[entity_spawned (AVG)]])*(Table245[[#This Row],[activating_chance]]/100)</f>
        <v>200</v>
      </c>
    </row>
    <row r="330" spans="6:11" x14ac:dyDescent="0.25">
      <c r="F330" t="s">
        <v>377</v>
      </c>
      <c r="G330">
        <v>10</v>
      </c>
      <c r="H330">
        <v>180</v>
      </c>
      <c r="I330">
        <v>100</v>
      </c>
      <c r="J330">
        <v>25</v>
      </c>
      <c r="K330">
        <f>(Table245[[#This Row],[XP]]*Table245[[#This Row],[entity_spawned (AVG)]])*(Table245[[#This Row],[activating_chance]]/100)</f>
        <v>250</v>
      </c>
    </row>
    <row r="331" spans="6:11" x14ac:dyDescent="0.25">
      <c r="F331" t="s">
        <v>378</v>
      </c>
      <c r="G331">
        <v>1</v>
      </c>
      <c r="H331">
        <v>300</v>
      </c>
      <c r="I331">
        <v>100</v>
      </c>
      <c r="J331">
        <v>55</v>
      </c>
      <c r="K331">
        <f>(Table245[[#This Row],[XP]]*Table245[[#This Row],[entity_spawned (AVG)]])*(Table245[[#This Row],[activating_chance]]/100)</f>
        <v>55</v>
      </c>
    </row>
    <row r="332" spans="6:11" x14ac:dyDescent="0.25">
      <c r="F332" t="s">
        <v>378</v>
      </c>
      <c r="G332">
        <v>1</v>
      </c>
      <c r="H332">
        <v>300</v>
      </c>
      <c r="I332">
        <v>100</v>
      </c>
      <c r="J332">
        <v>55</v>
      </c>
      <c r="K332">
        <f>(Table245[[#This Row],[XP]]*Table245[[#This Row],[entity_spawned (AVG)]])*(Table245[[#This Row],[activating_chance]]/100)</f>
        <v>55</v>
      </c>
    </row>
    <row r="333" spans="6:11" x14ac:dyDescent="0.25">
      <c r="F333" t="s">
        <v>378</v>
      </c>
      <c r="G333">
        <v>1</v>
      </c>
      <c r="H333">
        <v>300</v>
      </c>
      <c r="I333">
        <v>100</v>
      </c>
      <c r="J333">
        <v>55</v>
      </c>
      <c r="K333">
        <f>(Table245[[#This Row],[XP]]*Table245[[#This Row],[entity_spawned (AVG)]])*(Table245[[#This Row],[activating_chance]]/100)</f>
        <v>55</v>
      </c>
    </row>
    <row r="334" spans="6:11" x14ac:dyDescent="0.25">
      <c r="F334" t="s">
        <v>378</v>
      </c>
      <c r="G334">
        <v>1</v>
      </c>
      <c r="H334">
        <v>300</v>
      </c>
      <c r="I334">
        <v>100</v>
      </c>
      <c r="J334">
        <v>55</v>
      </c>
      <c r="K334">
        <f>(Table245[[#This Row],[XP]]*Table245[[#This Row],[entity_spawned (AVG)]])*(Table245[[#This Row],[activating_chance]]/100)</f>
        <v>55</v>
      </c>
    </row>
    <row r="335" spans="6:11" x14ac:dyDescent="0.25">
      <c r="F335" t="s">
        <v>378</v>
      </c>
      <c r="G335">
        <v>1</v>
      </c>
      <c r="H335">
        <v>300</v>
      </c>
      <c r="I335">
        <v>100</v>
      </c>
      <c r="J335">
        <v>55</v>
      </c>
      <c r="K335">
        <f>(Table245[[#This Row],[XP]]*Table245[[#This Row],[entity_spawned (AVG)]])*(Table245[[#This Row],[activating_chance]]/100)</f>
        <v>55</v>
      </c>
    </row>
    <row r="336" spans="6:11" x14ac:dyDescent="0.25">
      <c r="F336" t="s">
        <v>379</v>
      </c>
      <c r="G336">
        <v>1</v>
      </c>
      <c r="H336">
        <v>500</v>
      </c>
      <c r="I336">
        <v>60</v>
      </c>
      <c r="J336">
        <v>0</v>
      </c>
      <c r="K336">
        <f>(Table245[[#This Row],[XP]]*Table245[[#This Row],[entity_spawned (AVG)]])*(Table245[[#This Row],[activating_chance]]/100)</f>
        <v>0</v>
      </c>
    </row>
    <row r="337" spans="6:11" x14ac:dyDescent="0.25">
      <c r="F337" t="s">
        <v>379</v>
      </c>
      <c r="G337">
        <v>1</v>
      </c>
      <c r="H337">
        <v>500</v>
      </c>
      <c r="I337">
        <v>80</v>
      </c>
      <c r="J337">
        <v>0</v>
      </c>
      <c r="K337">
        <f>(Table245[[#This Row],[XP]]*Table245[[#This Row],[entity_spawned (AVG)]])*(Table245[[#This Row],[activating_chance]]/100)</f>
        <v>0</v>
      </c>
    </row>
    <row r="338" spans="6:11" x14ac:dyDescent="0.25">
      <c r="F338" t="s">
        <v>379</v>
      </c>
      <c r="G338">
        <v>1</v>
      </c>
      <c r="H338">
        <v>500</v>
      </c>
      <c r="I338">
        <v>60</v>
      </c>
      <c r="J338">
        <v>0</v>
      </c>
      <c r="K338">
        <f>(Table245[[#This Row],[XP]]*Table245[[#This Row],[entity_spawned (AVG)]])*(Table245[[#This Row],[activating_chance]]/100)</f>
        <v>0</v>
      </c>
    </row>
    <row r="339" spans="6:11" x14ac:dyDescent="0.25">
      <c r="F339" t="s">
        <v>379</v>
      </c>
      <c r="G339">
        <v>1</v>
      </c>
      <c r="H339">
        <v>500</v>
      </c>
      <c r="I339">
        <v>80</v>
      </c>
      <c r="J339">
        <v>0</v>
      </c>
      <c r="K339">
        <f>(Table245[[#This Row],[XP]]*Table245[[#This Row],[entity_spawned (AVG)]])*(Table245[[#This Row],[activating_chance]]/100)</f>
        <v>0</v>
      </c>
    </row>
    <row r="340" spans="6:11" x14ac:dyDescent="0.25">
      <c r="F340" t="s">
        <v>379</v>
      </c>
      <c r="G340">
        <v>1</v>
      </c>
      <c r="H340">
        <v>500</v>
      </c>
      <c r="I340">
        <v>80</v>
      </c>
      <c r="J340">
        <v>0</v>
      </c>
      <c r="K340">
        <f>(Table245[[#This Row],[XP]]*Table245[[#This Row],[entity_spawned (AVG)]])*(Table245[[#This Row],[activating_chance]]/100)</f>
        <v>0</v>
      </c>
    </row>
    <row r="341" spans="6:11" x14ac:dyDescent="0.25">
      <c r="F341" t="s">
        <v>380</v>
      </c>
      <c r="G341">
        <v>1</v>
      </c>
      <c r="H341">
        <v>500</v>
      </c>
      <c r="I341">
        <v>100</v>
      </c>
      <c r="J341">
        <v>0</v>
      </c>
      <c r="K341">
        <f>(Table245[[#This Row],[XP]]*Table245[[#This Row],[entity_spawned (AVG)]])*(Table245[[#This Row],[activating_chance]]/100)</f>
        <v>0</v>
      </c>
    </row>
    <row r="342" spans="6:11" x14ac:dyDescent="0.25">
      <c r="F342" t="s">
        <v>380</v>
      </c>
      <c r="G342">
        <v>1</v>
      </c>
      <c r="H342">
        <v>500</v>
      </c>
      <c r="I342">
        <v>100</v>
      </c>
      <c r="J342">
        <v>0</v>
      </c>
      <c r="K342">
        <f>(Table245[[#This Row],[XP]]*Table245[[#This Row],[entity_spawned (AVG)]])*(Table245[[#This Row],[activating_chance]]/100)</f>
        <v>0</v>
      </c>
    </row>
    <row r="343" spans="6:11" x14ac:dyDescent="0.25">
      <c r="F343" t="s">
        <v>380</v>
      </c>
      <c r="G343">
        <v>1</v>
      </c>
      <c r="H343">
        <v>500</v>
      </c>
      <c r="I343">
        <v>100</v>
      </c>
      <c r="J343">
        <v>0</v>
      </c>
      <c r="K343">
        <f>(Table245[[#This Row],[XP]]*Table245[[#This Row],[entity_spawned (AVG)]])*(Table245[[#This Row],[activating_chance]]/100)</f>
        <v>0</v>
      </c>
    </row>
    <row r="344" spans="6:11" x14ac:dyDescent="0.25">
      <c r="F344" t="s">
        <v>380</v>
      </c>
      <c r="G344">
        <v>1</v>
      </c>
      <c r="H344">
        <v>500</v>
      </c>
      <c r="I344">
        <v>100</v>
      </c>
      <c r="J344">
        <v>0</v>
      </c>
      <c r="K344">
        <f>(Table245[[#This Row],[XP]]*Table245[[#This Row],[entity_spawned (AVG)]])*(Table245[[#This Row],[activating_chance]]/100)</f>
        <v>0</v>
      </c>
    </row>
    <row r="345" spans="6:11" x14ac:dyDescent="0.25">
      <c r="F345" t="s">
        <v>380</v>
      </c>
      <c r="G345">
        <v>1</v>
      </c>
      <c r="H345">
        <v>500</v>
      </c>
      <c r="I345">
        <v>100</v>
      </c>
      <c r="J345">
        <v>0</v>
      </c>
      <c r="K345">
        <f>(Table245[[#This Row],[XP]]*Table245[[#This Row],[entity_spawned (AVG)]])*(Table245[[#This Row],[activating_chance]]/100)</f>
        <v>0</v>
      </c>
    </row>
    <row r="346" spans="6:11" x14ac:dyDescent="0.25">
      <c r="F346" t="s">
        <v>380</v>
      </c>
      <c r="G346">
        <v>1</v>
      </c>
      <c r="H346">
        <v>500</v>
      </c>
      <c r="I346">
        <v>100</v>
      </c>
      <c r="J346">
        <v>0</v>
      </c>
      <c r="K346">
        <f>(Table245[[#This Row],[XP]]*Table245[[#This Row],[entity_spawned (AVG)]])*(Table245[[#This Row],[activating_chance]]/100)</f>
        <v>0</v>
      </c>
    </row>
    <row r="347" spans="6:11" x14ac:dyDescent="0.25">
      <c r="F347" t="s">
        <v>380</v>
      </c>
      <c r="G347">
        <v>1</v>
      </c>
      <c r="H347">
        <v>500</v>
      </c>
      <c r="I347">
        <v>100</v>
      </c>
      <c r="J347">
        <v>0</v>
      </c>
      <c r="K347">
        <f>(Table245[[#This Row],[XP]]*Table245[[#This Row],[entity_spawned (AVG)]])*(Table245[[#This Row],[activating_chance]]/100)</f>
        <v>0</v>
      </c>
    </row>
    <row r="348" spans="6:11" x14ac:dyDescent="0.25">
      <c r="F348" t="s">
        <v>380</v>
      </c>
      <c r="G348">
        <v>1</v>
      </c>
      <c r="H348">
        <v>500</v>
      </c>
      <c r="I348">
        <v>100</v>
      </c>
      <c r="J348">
        <v>0</v>
      </c>
      <c r="K348">
        <f>(Table245[[#This Row],[XP]]*Table245[[#This Row],[entity_spawned (AVG)]])*(Table245[[#This Row],[activating_chance]]/100)</f>
        <v>0</v>
      </c>
    </row>
    <row r="349" spans="6:11" x14ac:dyDescent="0.25">
      <c r="F349" t="s">
        <v>380</v>
      </c>
      <c r="G349">
        <v>1</v>
      </c>
      <c r="H349">
        <v>500</v>
      </c>
      <c r="I349">
        <v>100</v>
      </c>
      <c r="J349">
        <v>0</v>
      </c>
      <c r="K349">
        <f>(Table245[[#This Row],[XP]]*Table245[[#This Row],[entity_spawned (AVG)]])*(Table245[[#This Row],[activating_chance]]/100)</f>
        <v>0</v>
      </c>
    </row>
    <row r="350" spans="6:11" x14ac:dyDescent="0.25">
      <c r="F350" t="s">
        <v>380</v>
      </c>
      <c r="G350">
        <v>1</v>
      </c>
      <c r="H350">
        <v>500</v>
      </c>
      <c r="I350">
        <v>100</v>
      </c>
      <c r="J350">
        <v>0</v>
      </c>
      <c r="K350">
        <f>(Table245[[#This Row],[XP]]*Table245[[#This Row],[entity_spawned (AVG)]])*(Table245[[#This Row],[activating_chance]]/100)</f>
        <v>0</v>
      </c>
    </row>
    <row r="351" spans="6:11" x14ac:dyDescent="0.25">
      <c r="F351" t="s">
        <v>380</v>
      </c>
      <c r="G351">
        <v>1</v>
      </c>
      <c r="H351">
        <v>500</v>
      </c>
      <c r="I351">
        <v>100</v>
      </c>
      <c r="J351">
        <v>0</v>
      </c>
      <c r="K351">
        <f>(Table245[[#This Row],[XP]]*Table245[[#This Row],[entity_spawned (AVG)]])*(Table245[[#This Row],[activating_chance]]/100)</f>
        <v>0</v>
      </c>
    </row>
    <row r="352" spans="6:11" x14ac:dyDescent="0.25">
      <c r="F352" t="s">
        <v>380</v>
      </c>
      <c r="G352">
        <v>1</v>
      </c>
      <c r="H352">
        <v>500</v>
      </c>
      <c r="I352">
        <v>100</v>
      </c>
      <c r="J352">
        <v>0</v>
      </c>
      <c r="K352">
        <f>(Table245[[#This Row],[XP]]*Table245[[#This Row],[entity_spawned (AVG)]])*(Table245[[#This Row],[activating_chance]]/100)</f>
        <v>0</v>
      </c>
    </row>
    <row r="353" spans="6:11" x14ac:dyDescent="0.25">
      <c r="F353" t="s">
        <v>381</v>
      </c>
      <c r="G353">
        <v>1</v>
      </c>
      <c r="H353">
        <v>420</v>
      </c>
      <c r="I353">
        <v>100</v>
      </c>
      <c r="J353">
        <v>83</v>
      </c>
      <c r="K353">
        <f>(Table245[[#This Row],[XP]]*Table245[[#This Row],[entity_spawned (AVG)]])*(Table245[[#This Row],[activating_chance]]/100)</f>
        <v>83</v>
      </c>
    </row>
    <row r="354" spans="6:11" x14ac:dyDescent="0.25">
      <c r="F354" t="s">
        <v>381</v>
      </c>
      <c r="G354">
        <v>1</v>
      </c>
      <c r="H354">
        <v>420</v>
      </c>
      <c r="I354">
        <v>100</v>
      </c>
      <c r="J354">
        <v>83</v>
      </c>
      <c r="K354">
        <f>(Table245[[#This Row],[XP]]*Table245[[#This Row],[entity_spawned (AVG)]])*(Table245[[#This Row],[activating_chance]]/100)</f>
        <v>83</v>
      </c>
    </row>
    <row r="355" spans="6:11" x14ac:dyDescent="0.25">
      <c r="F355" t="s">
        <v>382</v>
      </c>
      <c r="G355">
        <v>1</v>
      </c>
      <c r="H355">
        <v>280</v>
      </c>
      <c r="I355">
        <v>100</v>
      </c>
      <c r="J355">
        <v>75</v>
      </c>
      <c r="K355">
        <f>(Table245[[#This Row],[XP]]*Table245[[#This Row],[entity_spawned (AVG)]])*(Table245[[#This Row],[activating_chance]]/100)</f>
        <v>75</v>
      </c>
    </row>
    <row r="356" spans="6:11" x14ac:dyDescent="0.25">
      <c r="F356" t="s">
        <v>382</v>
      </c>
      <c r="G356">
        <v>1</v>
      </c>
      <c r="H356">
        <v>250</v>
      </c>
      <c r="I356">
        <v>80</v>
      </c>
      <c r="J356">
        <v>75</v>
      </c>
      <c r="K356">
        <f>(Table245[[#This Row],[XP]]*Table245[[#This Row],[entity_spawned (AVG)]])*(Table245[[#This Row],[activating_chance]]/100)</f>
        <v>60</v>
      </c>
    </row>
    <row r="357" spans="6:11" x14ac:dyDescent="0.25">
      <c r="F357" t="s">
        <v>382</v>
      </c>
      <c r="G357">
        <v>1</v>
      </c>
      <c r="H357">
        <v>280</v>
      </c>
      <c r="I357">
        <v>100</v>
      </c>
      <c r="J357">
        <v>75</v>
      </c>
      <c r="K357">
        <f>(Table245[[#This Row],[XP]]*Table245[[#This Row],[entity_spawned (AVG)]])*(Table245[[#This Row],[activating_chance]]/100)</f>
        <v>75</v>
      </c>
    </row>
    <row r="358" spans="6:11" x14ac:dyDescent="0.25">
      <c r="F358" t="s">
        <v>382</v>
      </c>
      <c r="G358">
        <v>1</v>
      </c>
      <c r="H358">
        <v>250</v>
      </c>
      <c r="I358">
        <v>60</v>
      </c>
      <c r="J358">
        <v>75</v>
      </c>
      <c r="K358">
        <f>(Table245[[#This Row],[XP]]*Table245[[#This Row],[entity_spawned (AVG)]])*(Table245[[#This Row],[activating_chance]]/100)</f>
        <v>45</v>
      </c>
    </row>
    <row r="359" spans="6:11" x14ac:dyDescent="0.25">
      <c r="F359" t="s">
        <v>382</v>
      </c>
      <c r="G359">
        <v>1</v>
      </c>
      <c r="H359">
        <v>250</v>
      </c>
      <c r="I359">
        <v>30</v>
      </c>
      <c r="J359">
        <v>75</v>
      </c>
      <c r="K359">
        <f>(Table245[[#This Row],[XP]]*Table245[[#This Row],[entity_spawned (AVG)]])*(Table245[[#This Row],[activating_chance]]/100)</f>
        <v>22.5</v>
      </c>
    </row>
    <row r="360" spans="6:11" x14ac:dyDescent="0.25">
      <c r="F360" t="s">
        <v>382</v>
      </c>
      <c r="G360">
        <v>1</v>
      </c>
      <c r="H360">
        <v>280</v>
      </c>
      <c r="I360">
        <v>100</v>
      </c>
      <c r="J360">
        <v>75</v>
      </c>
      <c r="K360">
        <f>(Table245[[#This Row],[XP]]*Table245[[#This Row],[entity_spawned (AVG)]])*(Table245[[#This Row],[activating_chance]]/100)</f>
        <v>75</v>
      </c>
    </row>
    <row r="361" spans="6:11" x14ac:dyDescent="0.25">
      <c r="F361" t="s">
        <v>382</v>
      </c>
      <c r="G361">
        <v>1</v>
      </c>
      <c r="H361">
        <v>250</v>
      </c>
      <c r="I361">
        <v>20</v>
      </c>
      <c r="J361">
        <v>75</v>
      </c>
      <c r="K361">
        <f>(Table245[[#This Row],[XP]]*Table245[[#This Row],[entity_spawned (AVG)]])*(Table245[[#This Row],[activating_chance]]/100)</f>
        <v>15</v>
      </c>
    </row>
    <row r="362" spans="6:11" x14ac:dyDescent="0.25">
      <c r="F362" t="s">
        <v>383</v>
      </c>
      <c r="G362">
        <v>1</v>
      </c>
      <c r="H362">
        <v>280</v>
      </c>
      <c r="I362">
        <v>100</v>
      </c>
      <c r="J362">
        <v>75</v>
      </c>
      <c r="K362">
        <f>(Table245[[#This Row],[XP]]*Table245[[#This Row],[entity_spawned (AVG)]])*(Table245[[#This Row],[activating_chance]]/100)</f>
        <v>75</v>
      </c>
    </row>
    <row r="363" spans="6:11" x14ac:dyDescent="0.25">
      <c r="F363" t="s">
        <v>383</v>
      </c>
      <c r="G363">
        <v>1</v>
      </c>
      <c r="H363">
        <v>0</v>
      </c>
      <c r="I363">
        <v>100</v>
      </c>
      <c r="J363">
        <v>75</v>
      </c>
      <c r="K363">
        <f>(Table245[[#This Row],[XP]]*Table245[[#This Row],[entity_spawned (AVG)]])*(Table245[[#This Row],[activating_chance]]/100)</f>
        <v>75</v>
      </c>
    </row>
    <row r="364" spans="6:11" x14ac:dyDescent="0.25">
      <c r="F364" t="s">
        <v>384</v>
      </c>
      <c r="G364">
        <v>1</v>
      </c>
      <c r="H364">
        <v>300</v>
      </c>
      <c r="I364">
        <v>100</v>
      </c>
      <c r="J364">
        <v>75</v>
      </c>
      <c r="K364">
        <f>(Table245[[#This Row],[XP]]*Table245[[#This Row],[entity_spawned (AVG)]])*(Table245[[#This Row],[activating_chance]]/100)</f>
        <v>75</v>
      </c>
    </row>
    <row r="365" spans="6:11" x14ac:dyDescent="0.25">
      <c r="F365" t="s">
        <v>384</v>
      </c>
      <c r="G365">
        <v>1</v>
      </c>
      <c r="H365">
        <v>300</v>
      </c>
      <c r="I365">
        <v>100</v>
      </c>
      <c r="J365">
        <v>75</v>
      </c>
      <c r="K365">
        <f>(Table245[[#This Row],[XP]]*Table245[[#This Row],[entity_spawned (AVG)]])*(Table245[[#This Row],[activating_chance]]/100)</f>
        <v>75</v>
      </c>
    </row>
    <row r="366" spans="6:11" x14ac:dyDescent="0.25">
      <c r="F366" t="s">
        <v>384</v>
      </c>
      <c r="G366">
        <v>1</v>
      </c>
      <c r="H366">
        <v>300</v>
      </c>
      <c r="I366">
        <v>100</v>
      </c>
      <c r="J366">
        <v>75</v>
      </c>
      <c r="K366">
        <f>(Table245[[#This Row],[XP]]*Table245[[#This Row],[entity_spawned (AVG)]])*(Table245[[#This Row],[activating_chance]]/100)</f>
        <v>75</v>
      </c>
    </row>
    <row r="367" spans="6:11" x14ac:dyDescent="0.25">
      <c r="F367" t="s">
        <v>384</v>
      </c>
      <c r="G367">
        <v>1</v>
      </c>
      <c r="H367">
        <v>300</v>
      </c>
      <c r="I367">
        <v>100</v>
      </c>
      <c r="J367">
        <v>75</v>
      </c>
      <c r="K367">
        <f>(Table245[[#This Row],[XP]]*Table245[[#This Row],[entity_spawned (AVG)]])*(Table245[[#This Row],[activating_chance]]/100)</f>
        <v>75</v>
      </c>
    </row>
    <row r="368" spans="6:11" x14ac:dyDescent="0.25">
      <c r="F368" t="s">
        <v>385</v>
      </c>
      <c r="G368">
        <v>1</v>
      </c>
      <c r="H368">
        <v>200</v>
      </c>
      <c r="I368">
        <v>80</v>
      </c>
      <c r="J368">
        <v>50</v>
      </c>
      <c r="K368">
        <f>(Table245[[#This Row],[XP]]*Table245[[#This Row],[entity_spawned (AVG)]])*(Table245[[#This Row],[activating_chance]]/100)</f>
        <v>40</v>
      </c>
    </row>
    <row r="369" spans="6:11" x14ac:dyDescent="0.25">
      <c r="F369" t="s">
        <v>386</v>
      </c>
      <c r="G369">
        <v>1</v>
      </c>
      <c r="H369">
        <v>210</v>
      </c>
      <c r="I369">
        <v>20</v>
      </c>
      <c r="J369">
        <v>75</v>
      </c>
      <c r="K369">
        <f>(Table245[[#This Row],[XP]]*Table245[[#This Row],[entity_spawned (AVG)]])*(Table245[[#This Row],[activating_chance]]/100)</f>
        <v>15</v>
      </c>
    </row>
    <row r="370" spans="6:11" x14ac:dyDescent="0.25">
      <c r="F370" t="s">
        <v>386</v>
      </c>
      <c r="G370">
        <v>1</v>
      </c>
      <c r="H370">
        <v>210</v>
      </c>
      <c r="I370">
        <v>60</v>
      </c>
      <c r="J370">
        <v>75</v>
      </c>
      <c r="K370">
        <f>(Table245[[#This Row],[XP]]*Table245[[#This Row],[entity_spawned (AVG)]])*(Table245[[#This Row],[activating_chance]]/100)</f>
        <v>45</v>
      </c>
    </row>
    <row r="371" spans="6:11" x14ac:dyDescent="0.25">
      <c r="F371" t="s">
        <v>386</v>
      </c>
      <c r="G371">
        <v>1</v>
      </c>
      <c r="H371">
        <v>210</v>
      </c>
      <c r="I371">
        <v>100</v>
      </c>
      <c r="J371">
        <v>75</v>
      </c>
      <c r="K371">
        <f>(Table245[[#This Row],[XP]]*Table245[[#This Row],[entity_spawned (AVG)]])*(Table245[[#This Row],[activating_chance]]/100)</f>
        <v>75</v>
      </c>
    </row>
    <row r="372" spans="6:11" x14ac:dyDescent="0.25">
      <c r="F372" t="s">
        <v>387</v>
      </c>
      <c r="G372">
        <v>2</v>
      </c>
      <c r="H372">
        <v>240</v>
      </c>
      <c r="I372">
        <v>100</v>
      </c>
      <c r="J372">
        <v>75</v>
      </c>
      <c r="K372">
        <f>(Table245[[#This Row],[XP]]*Table245[[#This Row],[entity_spawned (AVG)]])*(Table245[[#This Row],[activating_chance]]/100)</f>
        <v>150</v>
      </c>
    </row>
    <row r="373" spans="6:11" x14ac:dyDescent="0.25">
      <c r="F373" t="s">
        <v>387</v>
      </c>
      <c r="G373">
        <v>1</v>
      </c>
      <c r="H373">
        <v>240</v>
      </c>
      <c r="I373">
        <v>100</v>
      </c>
      <c r="J373">
        <v>75</v>
      </c>
      <c r="K373">
        <f>(Table245[[#This Row],[XP]]*Table245[[#This Row],[entity_spawned (AVG)]])*(Table245[[#This Row],[activating_chance]]/100)</f>
        <v>75</v>
      </c>
    </row>
    <row r="374" spans="6:11" x14ac:dyDescent="0.25">
      <c r="F374" t="s">
        <v>388</v>
      </c>
      <c r="G374">
        <v>1</v>
      </c>
      <c r="H374">
        <v>220</v>
      </c>
      <c r="I374">
        <v>20</v>
      </c>
      <c r="J374">
        <v>55</v>
      </c>
      <c r="K374">
        <f>(Table245[[#This Row],[XP]]*Table245[[#This Row],[entity_spawned (AVG)]])*(Table245[[#This Row],[activating_chance]]/100)</f>
        <v>11</v>
      </c>
    </row>
    <row r="375" spans="6:11" x14ac:dyDescent="0.25">
      <c r="F375" t="s">
        <v>388</v>
      </c>
      <c r="G375">
        <v>1</v>
      </c>
      <c r="H375">
        <v>220</v>
      </c>
      <c r="I375">
        <v>100</v>
      </c>
      <c r="J375">
        <v>55</v>
      </c>
      <c r="K375">
        <f>(Table245[[#This Row],[XP]]*Table245[[#This Row],[entity_spawned (AVG)]])*(Table245[[#This Row],[activating_chance]]/100)</f>
        <v>55</v>
      </c>
    </row>
    <row r="376" spans="6:11" x14ac:dyDescent="0.25">
      <c r="F376" t="s">
        <v>388</v>
      </c>
      <c r="G376">
        <v>1</v>
      </c>
      <c r="H376">
        <v>220</v>
      </c>
      <c r="I376">
        <v>20</v>
      </c>
      <c r="J376">
        <v>55</v>
      </c>
      <c r="K376">
        <f>(Table245[[#This Row],[XP]]*Table245[[#This Row],[entity_spawned (AVG)]])*(Table245[[#This Row],[activating_chance]]/100)</f>
        <v>11</v>
      </c>
    </row>
    <row r="377" spans="6:11" x14ac:dyDescent="0.25">
      <c r="F377" t="s">
        <v>388</v>
      </c>
      <c r="G377">
        <v>1</v>
      </c>
      <c r="H377">
        <v>220</v>
      </c>
      <c r="I377">
        <v>40</v>
      </c>
      <c r="J377">
        <v>55</v>
      </c>
      <c r="K377">
        <f>(Table245[[#This Row],[XP]]*Table245[[#This Row],[entity_spawned (AVG)]])*(Table245[[#This Row],[activating_chance]]/100)</f>
        <v>22</v>
      </c>
    </row>
    <row r="378" spans="6:11" x14ac:dyDescent="0.25">
      <c r="F378" t="s">
        <v>389</v>
      </c>
      <c r="G378">
        <v>1</v>
      </c>
      <c r="H378">
        <v>140</v>
      </c>
      <c r="I378">
        <v>100</v>
      </c>
      <c r="J378">
        <v>75</v>
      </c>
      <c r="K378">
        <f>(Table245[[#This Row],[XP]]*Table245[[#This Row],[entity_spawned (AVG)]])*(Table245[[#This Row],[activating_chance]]/100)</f>
        <v>75</v>
      </c>
    </row>
    <row r="379" spans="6:11" x14ac:dyDescent="0.25">
      <c r="F379" t="s">
        <v>389</v>
      </c>
      <c r="G379">
        <v>1</v>
      </c>
      <c r="H379">
        <v>170</v>
      </c>
      <c r="I379">
        <v>60</v>
      </c>
      <c r="J379">
        <v>75</v>
      </c>
      <c r="K379">
        <f>(Table245[[#This Row],[XP]]*Table245[[#This Row],[entity_spawned (AVG)]])*(Table245[[#This Row],[activating_chance]]/100)</f>
        <v>45</v>
      </c>
    </row>
    <row r="380" spans="6:11" x14ac:dyDescent="0.25">
      <c r="F380" t="s">
        <v>389</v>
      </c>
      <c r="G380">
        <v>1</v>
      </c>
      <c r="H380">
        <v>140</v>
      </c>
      <c r="I380">
        <v>100</v>
      </c>
      <c r="J380">
        <v>75</v>
      </c>
      <c r="K380">
        <f>(Table245[[#This Row],[XP]]*Table245[[#This Row],[entity_spawned (AVG)]])*(Table245[[#This Row],[activating_chance]]/100)</f>
        <v>75</v>
      </c>
    </row>
    <row r="381" spans="6:11" x14ac:dyDescent="0.25">
      <c r="F381" t="s">
        <v>389</v>
      </c>
      <c r="G381">
        <v>1</v>
      </c>
      <c r="H381">
        <v>140</v>
      </c>
      <c r="I381">
        <v>100</v>
      </c>
      <c r="J381">
        <v>75</v>
      </c>
      <c r="K381">
        <f>(Table245[[#This Row],[XP]]*Table245[[#This Row],[entity_spawned (AVG)]])*(Table245[[#This Row],[activating_chance]]/100)</f>
        <v>75</v>
      </c>
    </row>
    <row r="382" spans="6:11" x14ac:dyDescent="0.25">
      <c r="F382" t="s">
        <v>389</v>
      </c>
      <c r="G382">
        <v>1</v>
      </c>
      <c r="H382">
        <v>140</v>
      </c>
      <c r="I382">
        <v>100</v>
      </c>
      <c r="J382">
        <v>75</v>
      </c>
      <c r="K382">
        <f>(Table245[[#This Row],[XP]]*Table245[[#This Row],[entity_spawned (AVG)]])*(Table245[[#This Row],[activating_chance]]/100)</f>
        <v>75</v>
      </c>
    </row>
    <row r="383" spans="6:11" x14ac:dyDescent="0.25">
      <c r="F383" t="s">
        <v>389</v>
      </c>
      <c r="G383">
        <v>1</v>
      </c>
      <c r="H383">
        <v>170</v>
      </c>
      <c r="I383">
        <v>100</v>
      </c>
      <c r="J383">
        <v>75</v>
      </c>
      <c r="K383">
        <f>(Table245[[#This Row],[XP]]*Table245[[#This Row],[entity_spawned (AVG)]])*(Table245[[#This Row],[activating_chance]]/100)</f>
        <v>75</v>
      </c>
    </row>
    <row r="384" spans="6:11" x14ac:dyDescent="0.25">
      <c r="F384" t="s">
        <v>389</v>
      </c>
      <c r="G384">
        <v>1</v>
      </c>
      <c r="H384">
        <v>150</v>
      </c>
      <c r="I384">
        <v>100</v>
      </c>
      <c r="J384">
        <v>75</v>
      </c>
      <c r="K384">
        <f>(Table245[[#This Row],[XP]]*Table245[[#This Row],[entity_spawned (AVG)]])*(Table245[[#This Row],[activating_chance]]/100)</f>
        <v>75</v>
      </c>
    </row>
    <row r="385" spans="6:11" x14ac:dyDescent="0.25">
      <c r="F385" t="s">
        <v>389</v>
      </c>
      <c r="G385">
        <v>1</v>
      </c>
      <c r="H385">
        <v>150</v>
      </c>
      <c r="I385">
        <v>100</v>
      </c>
      <c r="J385">
        <v>75</v>
      </c>
      <c r="K385">
        <f>(Table245[[#This Row],[XP]]*Table245[[#This Row],[entity_spawned (AVG)]])*(Table245[[#This Row],[activating_chance]]/100)</f>
        <v>75</v>
      </c>
    </row>
    <row r="386" spans="6:11" x14ac:dyDescent="0.25">
      <c r="F386" t="s">
        <v>389</v>
      </c>
      <c r="G386">
        <v>4</v>
      </c>
      <c r="H386">
        <v>200</v>
      </c>
      <c r="I386">
        <v>100</v>
      </c>
      <c r="J386">
        <v>75</v>
      </c>
      <c r="K386">
        <f>(Table245[[#This Row],[XP]]*Table245[[#This Row],[entity_spawned (AVG)]])*(Table245[[#This Row],[activating_chance]]/100)</f>
        <v>300</v>
      </c>
    </row>
    <row r="387" spans="6:11" x14ac:dyDescent="0.25">
      <c r="F387" t="s">
        <v>389</v>
      </c>
      <c r="G387">
        <v>2</v>
      </c>
      <c r="H387">
        <v>170</v>
      </c>
      <c r="I387">
        <v>40</v>
      </c>
      <c r="J387">
        <v>75</v>
      </c>
      <c r="K387">
        <f>(Table245[[#This Row],[XP]]*Table245[[#This Row],[entity_spawned (AVG)]])*(Table245[[#This Row],[activating_chance]]/100)</f>
        <v>60</v>
      </c>
    </row>
    <row r="388" spans="6:11" x14ac:dyDescent="0.25">
      <c r="F388" t="s">
        <v>389</v>
      </c>
      <c r="G388">
        <v>1</v>
      </c>
      <c r="H388">
        <v>140</v>
      </c>
      <c r="I388">
        <v>80</v>
      </c>
      <c r="J388">
        <v>75</v>
      </c>
      <c r="K388">
        <f>(Table245[[#This Row],[XP]]*Table245[[#This Row],[entity_spawned (AVG)]])*(Table245[[#This Row],[activating_chance]]/100)</f>
        <v>60</v>
      </c>
    </row>
    <row r="389" spans="6:11" x14ac:dyDescent="0.25">
      <c r="F389" t="s">
        <v>389</v>
      </c>
      <c r="G389">
        <v>2</v>
      </c>
      <c r="H389">
        <v>170</v>
      </c>
      <c r="I389">
        <v>60</v>
      </c>
      <c r="J389">
        <v>75</v>
      </c>
      <c r="K389">
        <f>(Table245[[#This Row],[XP]]*Table245[[#This Row],[entity_spawned (AVG)]])*(Table245[[#This Row],[activating_chance]]/100)</f>
        <v>90</v>
      </c>
    </row>
    <row r="390" spans="6:11" x14ac:dyDescent="0.25">
      <c r="F390" t="s">
        <v>389</v>
      </c>
      <c r="G390">
        <v>1</v>
      </c>
      <c r="H390">
        <v>140</v>
      </c>
      <c r="I390">
        <v>100</v>
      </c>
      <c r="J390">
        <v>75</v>
      </c>
      <c r="K390">
        <f>(Table245[[#This Row],[XP]]*Table245[[#This Row],[entity_spawned (AVG)]])*(Table245[[#This Row],[activating_chance]]/100)</f>
        <v>75</v>
      </c>
    </row>
    <row r="391" spans="6:11" x14ac:dyDescent="0.25">
      <c r="F391" t="s">
        <v>389</v>
      </c>
      <c r="G391">
        <v>2</v>
      </c>
      <c r="H391">
        <v>200</v>
      </c>
      <c r="I391">
        <v>75</v>
      </c>
      <c r="J391">
        <v>75</v>
      </c>
      <c r="K391">
        <f>(Table245[[#This Row],[XP]]*Table245[[#This Row],[entity_spawned (AVG)]])*(Table245[[#This Row],[activating_chance]]/100)</f>
        <v>112.5</v>
      </c>
    </row>
    <row r="392" spans="6:11" x14ac:dyDescent="0.25">
      <c r="F392" t="s">
        <v>389</v>
      </c>
      <c r="G392">
        <v>1</v>
      </c>
      <c r="H392">
        <v>140</v>
      </c>
      <c r="I392">
        <v>60</v>
      </c>
      <c r="J392">
        <v>75</v>
      </c>
      <c r="K392">
        <f>(Table245[[#This Row],[XP]]*Table245[[#This Row],[entity_spawned (AVG)]])*(Table245[[#This Row],[activating_chance]]/100)</f>
        <v>45</v>
      </c>
    </row>
    <row r="393" spans="6:11" x14ac:dyDescent="0.25">
      <c r="F393" t="s">
        <v>389</v>
      </c>
      <c r="G393">
        <v>1</v>
      </c>
      <c r="H393">
        <v>150</v>
      </c>
      <c r="I393">
        <v>80</v>
      </c>
      <c r="J393">
        <v>75</v>
      </c>
      <c r="K393">
        <f>(Table245[[#This Row],[XP]]*Table245[[#This Row],[entity_spawned (AVG)]])*(Table245[[#This Row],[activating_chance]]/100)</f>
        <v>60</v>
      </c>
    </row>
    <row r="394" spans="6:11" x14ac:dyDescent="0.25">
      <c r="F394" t="s">
        <v>389</v>
      </c>
      <c r="G394">
        <v>1</v>
      </c>
      <c r="H394">
        <v>140</v>
      </c>
      <c r="I394">
        <v>60</v>
      </c>
      <c r="J394">
        <v>75</v>
      </c>
      <c r="K394">
        <f>(Table245[[#This Row],[XP]]*Table245[[#This Row],[entity_spawned (AVG)]])*(Table245[[#This Row],[activating_chance]]/100)</f>
        <v>45</v>
      </c>
    </row>
    <row r="395" spans="6:11" x14ac:dyDescent="0.25">
      <c r="F395" t="s">
        <v>389</v>
      </c>
      <c r="G395">
        <v>1</v>
      </c>
      <c r="H395">
        <v>140</v>
      </c>
      <c r="I395">
        <v>100</v>
      </c>
      <c r="J395">
        <v>75</v>
      </c>
      <c r="K395">
        <f>(Table245[[#This Row],[XP]]*Table245[[#This Row],[entity_spawned (AVG)]])*(Table245[[#This Row],[activating_chance]]/100)</f>
        <v>75</v>
      </c>
    </row>
    <row r="396" spans="6:11" x14ac:dyDescent="0.25">
      <c r="F396" t="s">
        <v>390</v>
      </c>
      <c r="G396">
        <v>1</v>
      </c>
      <c r="H396">
        <v>310</v>
      </c>
      <c r="I396">
        <v>100</v>
      </c>
      <c r="J396">
        <v>55</v>
      </c>
      <c r="K396">
        <f>(Table245[[#This Row],[XP]]*Table245[[#This Row],[entity_spawned (AVG)]])*(Table245[[#This Row],[activating_chance]]/100)</f>
        <v>55</v>
      </c>
    </row>
    <row r="397" spans="6:11" x14ac:dyDescent="0.25">
      <c r="F397" t="s">
        <v>390</v>
      </c>
      <c r="G397">
        <v>1</v>
      </c>
      <c r="H397">
        <v>310</v>
      </c>
      <c r="I397">
        <v>100</v>
      </c>
      <c r="J397">
        <v>55</v>
      </c>
      <c r="K397">
        <f>(Table245[[#This Row],[XP]]*Table245[[#This Row],[entity_spawned (AVG)]])*(Table245[[#This Row],[activating_chance]]/100)</f>
        <v>55</v>
      </c>
    </row>
    <row r="398" spans="6:11" x14ac:dyDescent="0.25">
      <c r="F398" t="s">
        <v>390</v>
      </c>
      <c r="G398">
        <v>1</v>
      </c>
      <c r="H398">
        <v>310</v>
      </c>
      <c r="I398">
        <v>100</v>
      </c>
      <c r="J398">
        <v>55</v>
      </c>
      <c r="K398">
        <f>(Table245[[#This Row],[XP]]*Table245[[#This Row],[entity_spawned (AVG)]])*(Table245[[#This Row],[activating_chance]]/100)</f>
        <v>55</v>
      </c>
    </row>
    <row r="399" spans="6:11" x14ac:dyDescent="0.25">
      <c r="F399" t="s">
        <v>391</v>
      </c>
      <c r="G399">
        <v>1</v>
      </c>
      <c r="H399">
        <v>40</v>
      </c>
      <c r="I399">
        <v>100</v>
      </c>
      <c r="J399">
        <v>55</v>
      </c>
      <c r="K399">
        <f>(Table245[[#This Row],[XP]]*Table245[[#This Row],[entity_spawned (AVG)]])*(Table245[[#This Row],[activating_chance]]/100)</f>
        <v>55</v>
      </c>
    </row>
    <row r="400" spans="6:11" x14ac:dyDescent="0.25">
      <c r="F400" t="s">
        <v>392</v>
      </c>
      <c r="G400">
        <v>1</v>
      </c>
      <c r="H400">
        <v>170</v>
      </c>
      <c r="I400">
        <v>100</v>
      </c>
      <c r="J400">
        <v>55</v>
      </c>
      <c r="K400">
        <f>(Table245[[#This Row],[XP]]*Table245[[#This Row],[entity_spawned (AVG)]])*(Table245[[#This Row],[activating_chance]]/100)</f>
        <v>55</v>
      </c>
    </row>
    <row r="401" spans="6:11" x14ac:dyDescent="0.25">
      <c r="F401" t="s">
        <v>392</v>
      </c>
      <c r="G401">
        <v>1</v>
      </c>
      <c r="H401">
        <v>170</v>
      </c>
      <c r="I401">
        <v>100</v>
      </c>
      <c r="J401">
        <v>55</v>
      </c>
      <c r="K401">
        <f>(Table245[[#This Row],[XP]]*Table245[[#This Row],[entity_spawned (AVG)]])*(Table245[[#This Row],[activating_chance]]/100)</f>
        <v>55</v>
      </c>
    </row>
    <row r="402" spans="6:11" x14ac:dyDescent="0.25">
      <c r="F402" t="s">
        <v>392</v>
      </c>
      <c r="G402">
        <v>1</v>
      </c>
      <c r="H402">
        <v>170</v>
      </c>
      <c r="I402">
        <v>100</v>
      </c>
      <c r="J402">
        <v>55</v>
      </c>
      <c r="K402">
        <f>(Table245[[#This Row],[XP]]*Table245[[#This Row],[entity_spawned (AVG)]])*(Table245[[#This Row],[activating_chance]]/100)</f>
        <v>55</v>
      </c>
    </row>
    <row r="403" spans="6:11" x14ac:dyDescent="0.25">
      <c r="F403" t="s">
        <v>393</v>
      </c>
      <c r="G403">
        <v>1</v>
      </c>
      <c r="H403">
        <v>170</v>
      </c>
      <c r="I403">
        <v>100</v>
      </c>
      <c r="J403">
        <v>55</v>
      </c>
      <c r="K403">
        <f>(Table245[[#This Row],[XP]]*Table245[[#This Row],[entity_spawned (AVG)]])*(Table245[[#This Row],[activating_chance]]/100)</f>
        <v>55</v>
      </c>
    </row>
    <row r="404" spans="6:11" x14ac:dyDescent="0.25">
      <c r="F404" t="s">
        <v>393</v>
      </c>
      <c r="G404">
        <v>1</v>
      </c>
      <c r="H404">
        <v>145</v>
      </c>
      <c r="I404">
        <v>100</v>
      </c>
      <c r="J404">
        <v>55</v>
      </c>
      <c r="K404">
        <f>(Table245[[#This Row],[XP]]*Table245[[#This Row],[entity_spawned (AVG)]])*(Table245[[#This Row],[activating_chance]]/100)</f>
        <v>55</v>
      </c>
    </row>
    <row r="405" spans="6:11" x14ac:dyDescent="0.25">
      <c r="F405" t="s">
        <v>393</v>
      </c>
      <c r="G405">
        <v>2</v>
      </c>
      <c r="H405">
        <v>170</v>
      </c>
      <c r="I405">
        <v>100</v>
      </c>
      <c r="J405">
        <v>55</v>
      </c>
      <c r="K405">
        <f>(Table245[[#This Row],[XP]]*Table245[[#This Row],[entity_spawned (AVG)]])*(Table245[[#This Row],[activating_chance]]/100)</f>
        <v>110</v>
      </c>
    </row>
    <row r="406" spans="6:11" x14ac:dyDescent="0.25">
      <c r="F406" t="s">
        <v>393</v>
      </c>
      <c r="G406">
        <v>1</v>
      </c>
      <c r="H406">
        <v>145</v>
      </c>
      <c r="I406">
        <v>100</v>
      </c>
      <c r="J406">
        <v>55</v>
      </c>
      <c r="K406">
        <f>(Table245[[#This Row],[XP]]*Table245[[#This Row],[entity_spawned (AVG)]])*(Table245[[#This Row],[activating_chance]]/100)</f>
        <v>55</v>
      </c>
    </row>
    <row r="407" spans="6:11" x14ac:dyDescent="0.25">
      <c r="F407" t="s">
        <v>393</v>
      </c>
      <c r="G407">
        <v>1</v>
      </c>
      <c r="H407">
        <v>145</v>
      </c>
      <c r="I407">
        <v>100</v>
      </c>
      <c r="J407">
        <v>55</v>
      </c>
      <c r="K407">
        <f>(Table245[[#This Row],[XP]]*Table245[[#This Row],[entity_spawned (AVG)]])*(Table245[[#This Row],[activating_chance]]/100)</f>
        <v>55</v>
      </c>
    </row>
    <row r="408" spans="6:11" x14ac:dyDescent="0.25">
      <c r="F408" t="s">
        <v>393</v>
      </c>
      <c r="G408">
        <v>1</v>
      </c>
      <c r="H408">
        <v>145</v>
      </c>
      <c r="I408">
        <v>80</v>
      </c>
      <c r="J408">
        <v>55</v>
      </c>
      <c r="K408">
        <f>(Table245[[#This Row],[XP]]*Table245[[#This Row],[entity_spawned (AVG)]])*(Table245[[#This Row],[activating_chance]]/100)</f>
        <v>44</v>
      </c>
    </row>
    <row r="409" spans="6:11" x14ac:dyDescent="0.25">
      <c r="F409" t="s">
        <v>393</v>
      </c>
      <c r="G409">
        <v>1</v>
      </c>
      <c r="H409">
        <v>170</v>
      </c>
      <c r="I409">
        <v>100</v>
      </c>
      <c r="J409">
        <v>55</v>
      </c>
      <c r="K409">
        <f>(Table245[[#This Row],[XP]]*Table245[[#This Row],[entity_spawned (AVG)]])*(Table245[[#This Row],[activating_chance]]/100)</f>
        <v>55</v>
      </c>
    </row>
    <row r="410" spans="6:11" x14ac:dyDescent="0.25">
      <c r="F410" t="s">
        <v>393</v>
      </c>
      <c r="G410">
        <v>1</v>
      </c>
      <c r="H410">
        <v>170</v>
      </c>
      <c r="I410">
        <v>100</v>
      </c>
      <c r="J410">
        <v>55</v>
      </c>
      <c r="K410">
        <f>(Table245[[#This Row],[XP]]*Table245[[#This Row],[entity_spawned (AVG)]])*(Table245[[#This Row],[activating_chance]]/100)</f>
        <v>55</v>
      </c>
    </row>
    <row r="411" spans="6:11" x14ac:dyDescent="0.25">
      <c r="F411" t="s">
        <v>393</v>
      </c>
      <c r="G411">
        <v>1</v>
      </c>
      <c r="H411">
        <v>170</v>
      </c>
      <c r="I411">
        <v>100</v>
      </c>
      <c r="J411">
        <v>55</v>
      </c>
      <c r="K411">
        <f>(Table245[[#This Row],[XP]]*Table245[[#This Row],[entity_spawned (AVG)]])*(Table245[[#This Row],[activating_chance]]/100)</f>
        <v>55</v>
      </c>
    </row>
    <row r="412" spans="6:11" x14ac:dyDescent="0.25">
      <c r="F412" t="s">
        <v>393</v>
      </c>
      <c r="G412">
        <v>1</v>
      </c>
      <c r="H412">
        <v>145</v>
      </c>
      <c r="I412">
        <v>100</v>
      </c>
      <c r="J412">
        <v>55</v>
      </c>
      <c r="K412">
        <f>(Table245[[#This Row],[XP]]*Table245[[#This Row],[entity_spawned (AVG)]])*(Table245[[#This Row],[activating_chance]]/100)</f>
        <v>55</v>
      </c>
    </row>
    <row r="413" spans="6:11" x14ac:dyDescent="0.25">
      <c r="F413" t="s">
        <v>393</v>
      </c>
      <c r="G413">
        <v>1</v>
      </c>
      <c r="H413">
        <v>145</v>
      </c>
      <c r="I413">
        <v>80</v>
      </c>
      <c r="J413">
        <v>55</v>
      </c>
      <c r="K413">
        <f>(Table245[[#This Row],[XP]]*Table245[[#This Row],[entity_spawned (AVG)]])*(Table245[[#This Row],[activating_chance]]/100)</f>
        <v>44</v>
      </c>
    </row>
    <row r="414" spans="6:11" x14ac:dyDescent="0.25">
      <c r="F414" t="s">
        <v>393</v>
      </c>
      <c r="G414">
        <v>1</v>
      </c>
      <c r="H414">
        <v>145</v>
      </c>
      <c r="I414">
        <v>80</v>
      </c>
      <c r="J414">
        <v>55</v>
      </c>
      <c r="K414">
        <f>(Table245[[#This Row],[XP]]*Table245[[#This Row],[entity_spawned (AVG)]])*(Table245[[#This Row],[activating_chance]]/100)</f>
        <v>44</v>
      </c>
    </row>
    <row r="415" spans="6:11" x14ac:dyDescent="0.25">
      <c r="F415" t="s">
        <v>393</v>
      </c>
      <c r="G415">
        <v>1</v>
      </c>
      <c r="H415">
        <v>170</v>
      </c>
      <c r="I415">
        <v>80</v>
      </c>
      <c r="J415">
        <v>55</v>
      </c>
      <c r="K415">
        <f>(Table245[[#This Row],[XP]]*Table245[[#This Row],[entity_spawned (AVG)]])*(Table245[[#This Row],[activating_chance]]/100)</f>
        <v>44</v>
      </c>
    </row>
    <row r="416" spans="6:11" x14ac:dyDescent="0.25">
      <c r="F416" t="s">
        <v>393</v>
      </c>
      <c r="G416">
        <v>1</v>
      </c>
      <c r="H416">
        <v>145</v>
      </c>
      <c r="I416">
        <v>100</v>
      </c>
      <c r="J416">
        <v>55</v>
      </c>
      <c r="K416">
        <f>(Table245[[#This Row],[XP]]*Table245[[#This Row],[entity_spawned (AVG)]])*(Table245[[#This Row],[activating_chance]]/100)</f>
        <v>55</v>
      </c>
    </row>
    <row r="417" spans="6:11" x14ac:dyDescent="0.25">
      <c r="F417" t="s">
        <v>393</v>
      </c>
      <c r="G417">
        <v>1</v>
      </c>
      <c r="H417">
        <v>170</v>
      </c>
      <c r="I417">
        <v>80</v>
      </c>
      <c r="J417">
        <v>55</v>
      </c>
      <c r="K417">
        <f>(Table245[[#This Row],[XP]]*Table245[[#This Row],[entity_spawned (AVG)]])*(Table245[[#This Row],[activating_chance]]/100)</f>
        <v>44</v>
      </c>
    </row>
    <row r="418" spans="6:11" x14ac:dyDescent="0.25">
      <c r="F418" t="s">
        <v>393</v>
      </c>
      <c r="G418">
        <v>1</v>
      </c>
      <c r="H418">
        <v>170</v>
      </c>
      <c r="I418">
        <v>90</v>
      </c>
      <c r="J418">
        <v>55</v>
      </c>
      <c r="K418">
        <f>(Table245[[#This Row],[XP]]*Table245[[#This Row],[entity_spawned (AVG)]])*(Table245[[#This Row],[activating_chance]]/100)</f>
        <v>49.5</v>
      </c>
    </row>
    <row r="419" spans="6:11" x14ac:dyDescent="0.25">
      <c r="F419" t="s">
        <v>393</v>
      </c>
      <c r="G419">
        <v>1</v>
      </c>
      <c r="H419">
        <v>145</v>
      </c>
      <c r="I419">
        <v>100</v>
      </c>
      <c r="J419">
        <v>55</v>
      </c>
      <c r="K419">
        <f>(Table245[[#This Row],[XP]]*Table245[[#This Row],[entity_spawned (AVG)]])*(Table245[[#This Row],[activating_chance]]/100)</f>
        <v>55</v>
      </c>
    </row>
    <row r="420" spans="6:11" x14ac:dyDescent="0.25">
      <c r="F420" t="s">
        <v>393</v>
      </c>
      <c r="G420">
        <v>1</v>
      </c>
      <c r="H420">
        <v>170</v>
      </c>
      <c r="I420">
        <v>100</v>
      </c>
      <c r="J420">
        <v>55</v>
      </c>
      <c r="K420">
        <f>(Table245[[#This Row],[XP]]*Table245[[#This Row],[entity_spawned (AVG)]])*(Table245[[#This Row],[activating_chance]]/100)</f>
        <v>55</v>
      </c>
    </row>
    <row r="421" spans="6:11" x14ac:dyDescent="0.25">
      <c r="F421" t="s">
        <v>393</v>
      </c>
      <c r="G421">
        <v>1</v>
      </c>
      <c r="H421">
        <v>170</v>
      </c>
      <c r="I421">
        <v>40</v>
      </c>
      <c r="J421">
        <v>55</v>
      </c>
      <c r="K421">
        <f>(Table245[[#This Row],[XP]]*Table245[[#This Row],[entity_spawned (AVG)]])*(Table245[[#This Row],[activating_chance]]/100)</f>
        <v>22</v>
      </c>
    </row>
    <row r="422" spans="6:11" x14ac:dyDescent="0.25">
      <c r="F422" t="s">
        <v>393</v>
      </c>
      <c r="G422">
        <v>1</v>
      </c>
      <c r="H422">
        <v>170</v>
      </c>
      <c r="I422">
        <v>100</v>
      </c>
      <c r="J422">
        <v>55</v>
      </c>
      <c r="K422">
        <f>(Table245[[#This Row],[XP]]*Table245[[#This Row],[entity_spawned (AVG)]])*(Table245[[#This Row],[activating_chance]]/100)</f>
        <v>55</v>
      </c>
    </row>
    <row r="423" spans="6:11" x14ac:dyDescent="0.25">
      <c r="F423" t="s">
        <v>393</v>
      </c>
      <c r="G423">
        <v>1</v>
      </c>
      <c r="H423">
        <v>170</v>
      </c>
      <c r="I423">
        <v>40</v>
      </c>
      <c r="J423">
        <v>55</v>
      </c>
      <c r="K423">
        <f>(Table245[[#This Row],[XP]]*Table245[[#This Row],[entity_spawned (AVG)]])*(Table245[[#This Row],[activating_chance]]/100)</f>
        <v>22</v>
      </c>
    </row>
    <row r="424" spans="6:11" x14ac:dyDescent="0.25">
      <c r="F424" t="s">
        <v>394</v>
      </c>
      <c r="G424">
        <v>1</v>
      </c>
      <c r="H424">
        <v>150</v>
      </c>
      <c r="I424">
        <v>80</v>
      </c>
      <c r="J424">
        <v>25</v>
      </c>
      <c r="K424">
        <f>(Table245[[#This Row],[XP]]*Table245[[#This Row],[entity_spawned (AVG)]])*(Table245[[#This Row],[activating_chance]]/100)</f>
        <v>20</v>
      </c>
    </row>
    <row r="425" spans="6:11" x14ac:dyDescent="0.25">
      <c r="F425" t="s">
        <v>394</v>
      </c>
      <c r="G425">
        <v>1</v>
      </c>
      <c r="H425">
        <v>150</v>
      </c>
      <c r="I425">
        <v>40</v>
      </c>
      <c r="J425">
        <v>25</v>
      </c>
      <c r="K425">
        <f>(Table245[[#This Row],[XP]]*Table245[[#This Row],[entity_spawned (AVG)]])*(Table245[[#This Row],[activating_chance]]/100)</f>
        <v>10</v>
      </c>
    </row>
    <row r="426" spans="6:11" x14ac:dyDescent="0.25">
      <c r="F426" t="s">
        <v>394</v>
      </c>
      <c r="G426">
        <v>1</v>
      </c>
      <c r="H426">
        <v>150</v>
      </c>
      <c r="I426">
        <v>80</v>
      </c>
      <c r="J426">
        <v>25</v>
      </c>
      <c r="K426">
        <f>(Table245[[#This Row],[XP]]*Table245[[#This Row],[entity_spawned (AVG)]])*(Table245[[#This Row],[activating_chance]]/100)</f>
        <v>20</v>
      </c>
    </row>
    <row r="427" spans="6:11" x14ac:dyDescent="0.25">
      <c r="F427" t="s">
        <v>394</v>
      </c>
      <c r="G427">
        <v>1</v>
      </c>
      <c r="H427">
        <v>150</v>
      </c>
      <c r="I427">
        <v>80</v>
      </c>
      <c r="J427">
        <v>25</v>
      </c>
      <c r="K427">
        <f>(Table245[[#This Row],[XP]]*Table245[[#This Row],[entity_spawned (AVG)]])*(Table245[[#This Row],[activating_chance]]/100)</f>
        <v>20</v>
      </c>
    </row>
    <row r="428" spans="6:11" x14ac:dyDescent="0.25">
      <c r="F428" t="s">
        <v>394</v>
      </c>
      <c r="G428">
        <v>1</v>
      </c>
      <c r="H428">
        <v>150</v>
      </c>
      <c r="I428">
        <v>60</v>
      </c>
      <c r="J428">
        <v>25</v>
      </c>
      <c r="K428">
        <f>(Table245[[#This Row],[XP]]*Table245[[#This Row],[entity_spawned (AVG)]])*(Table245[[#This Row],[activating_chance]]/100)</f>
        <v>15</v>
      </c>
    </row>
    <row r="429" spans="6:11" x14ac:dyDescent="0.25">
      <c r="F429" t="s">
        <v>394</v>
      </c>
      <c r="G429">
        <v>1</v>
      </c>
      <c r="H429">
        <v>150</v>
      </c>
      <c r="I429">
        <v>100</v>
      </c>
      <c r="J429">
        <v>25</v>
      </c>
      <c r="K429">
        <f>(Table245[[#This Row],[XP]]*Table245[[#This Row],[entity_spawned (AVG)]])*(Table245[[#This Row],[activating_chance]]/100)</f>
        <v>25</v>
      </c>
    </row>
    <row r="430" spans="6:11" x14ac:dyDescent="0.25">
      <c r="F430" t="s">
        <v>394</v>
      </c>
      <c r="G430">
        <v>1</v>
      </c>
      <c r="H430">
        <v>150</v>
      </c>
      <c r="I430">
        <v>90</v>
      </c>
      <c r="J430">
        <v>25</v>
      </c>
      <c r="K430">
        <f>(Table245[[#This Row],[XP]]*Table245[[#This Row],[entity_spawned (AVG)]])*(Table245[[#This Row],[activating_chance]]/100)</f>
        <v>22.5</v>
      </c>
    </row>
    <row r="431" spans="6:11" x14ac:dyDescent="0.25">
      <c r="F431" t="s">
        <v>394</v>
      </c>
      <c r="G431">
        <v>1</v>
      </c>
      <c r="H431">
        <v>150</v>
      </c>
      <c r="I431">
        <v>60</v>
      </c>
      <c r="J431">
        <v>25</v>
      </c>
      <c r="K431">
        <f>(Table245[[#This Row],[XP]]*Table245[[#This Row],[entity_spawned (AVG)]])*(Table245[[#This Row],[activating_chance]]/100)</f>
        <v>15</v>
      </c>
    </row>
    <row r="432" spans="6:11" x14ac:dyDescent="0.25">
      <c r="F432" t="s">
        <v>394</v>
      </c>
      <c r="G432">
        <v>4</v>
      </c>
      <c r="H432">
        <v>150</v>
      </c>
      <c r="I432">
        <v>60</v>
      </c>
      <c r="J432">
        <v>25</v>
      </c>
      <c r="K432">
        <f>(Table245[[#This Row],[XP]]*Table245[[#This Row],[entity_spawned (AVG)]])*(Table245[[#This Row],[activating_chance]]/100)</f>
        <v>60</v>
      </c>
    </row>
    <row r="433" spans="6:11" x14ac:dyDescent="0.25">
      <c r="F433" t="s">
        <v>394</v>
      </c>
      <c r="G433">
        <v>1</v>
      </c>
      <c r="H433">
        <v>150</v>
      </c>
      <c r="I433">
        <v>100</v>
      </c>
      <c r="J433">
        <v>25</v>
      </c>
      <c r="K433">
        <f>(Table245[[#This Row],[XP]]*Table245[[#This Row],[entity_spawned (AVG)]])*(Table245[[#This Row],[activating_chance]]/100)</f>
        <v>25</v>
      </c>
    </row>
    <row r="434" spans="6:11" x14ac:dyDescent="0.25">
      <c r="F434" t="s">
        <v>394</v>
      </c>
      <c r="G434">
        <v>1</v>
      </c>
      <c r="H434">
        <v>100</v>
      </c>
      <c r="I434">
        <v>40</v>
      </c>
      <c r="J434">
        <v>25</v>
      </c>
      <c r="K434">
        <f>(Table245[[#This Row],[XP]]*Table245[[#This Row],[entity_spawned (AVG)]])*(Table245[[#This Row],[activating_chance]]/100)</f>
        <v>10</v>
      </c>
    </row>
    <row r="435" spans="6:11" x14ac:dyDescent="0.25">
      <c r="F435" t="s">
        <v>394</v>
      </c>
      <c r="G435">
        <v>1</v>
      </c>
      <c r="H435">
        <v>150</v>
      </c>
      <c r="I435">
        <v>60</v>
      </c>
      <c r="J435">
        <v>25</v>
      </c>
      <c r="K435">
        <f>(Table245[[#This Row],[XP]]*Table245[[#This Row],[entity_spawned (AVG)]])*(Table245[[#This Row],[activating_chance]]/100)</f>
        <v>15</v>
      </c>
    </row>
    <row r="436" spans="6:11" x14ac:dyDescent="0.25">
      <c r="F436" t="s">
        <v>394</v>
      </c>
      <c r="G436">
        <v>1</v>
      </c>
      <c r="H436">
        <v>150</v>
      </c>
      <c r="I436">
        <v>100</v>
      </c>
      <c r="J436">
        <v>25</v>
      </c>
      <c r="K436">
        <f>(Table245[[#This Row],[XP]]*Table245[[#This Row],[entity_spawned (AVG)]])*(Table245[[#This Row],[activating_chance]]/100)</f>
        <v>25</v>
      </c>
    </row>
    <row r="437" spans="6:11" x14ac:dyDescent="0.25">
      <c r="F437" t="s">
        <v>394</v>
      </c>
      <c r="G437">
        <v>1</v>
      </c>
      <c r="H437">
        <v>150</v>
      </c>
      <c r="I437">
        <v>85</v>
      </c>
      <c r="J437">
        <v>25</v>
      </c>
      <c r="K437">
        <f>(Table245[[#This Row],[XP]]*Table245[[#This Row],[entity_spawned (AVG)]])*(Table245[[#This Row],[activating_chance]]/100)</f>
        <v>21.25</v>
      </c>
    </row>
    <row r="438" spans="6:11" x14ac:dyDescent="0.25">
      <c r="F438" t="s">
        <v>394</v>
      </c>
      <c r="G438">
        <v>1</v>
      </c>
      <c r="H438">
        <v>150</v>
      </c>
      <c r="I438">
        <v>60</v>
      </c>
      <c r="J438">
        <v>25</v>
      </c>
      <c r="K438">
        <f>(Table245[[#This Row],[XP]]*Table245[[#This Row],[entity_spawned (AVG)]])*(Table245[[#This Row],[activating_chance]]/100)</f>
        <v>15</v>
      </c>
    </row>
    <row r="439" spans="6:11" x14ac:dyDescent="0.25">
      <c r="F439" t="s">
        <v>394</v>
      </c>
      <c r="G439">
        <v>1</v>
      </c>
      <c r="H439">
        <v>150</v>
      </c>
      <c r="I439">
        <v>100</v>
      </c>
      <c r="J439">
        <v>25</v>
      </c>
      <c r="K439">
        <f>(Table245[[#This Row],[XP]]*Table245[[#This Row],[entity_spawned (AVG)]])*(Table245[[#This Row],[activating_chance]]/100)</f>
        <v>25</v>
      </c>
    </row>
    <row r="440" spans="6:11" x14ac:dyDescent="0.25">
      <c r="F440" t="s">
        <v>394</v>
      </c>
      <c r="G440">
        <v>3</v>
      </c>
      <c r="H440">
        <v>150</v>
      </c>
      <c r="I440">
        <v>80</v>
      </c>
      <c r="J440">
        <v>25</v>
      </c>
      <c r="K440">
        <f>(Table245[[#This Row],[XP]]*Table245[[#This Row],[entity_spawned (AVG)]])*(Table245[[#This Row],[activating_chance]]/100)</f>
        <v>60</v>
      </c>
    </row>
    <row r="441" spans="6:11" x14ac:dyDescent="0.25">
      <c r="F441" t="s">
        <v>394</v>
      </c>
      <c r="G441">
        <v>1</v>
      </c>
      <c r="H441">
        <v>150</v>
      </c>
      <c r="I441">
        <v>100</v>
      </c>
      <c r="J441">
        <v>25</v>
      </c>
      <c r="K441">
        <f>(Table245[[#This Row],[XP]]*Table245[[#This Row],[entity_spawned (AVG)]])*(Table245[[#This Row],[activating_chance]]/100)</f>
        <v>25</v>
      </c>
    </row>
    <row r="442" spans="6:11" x14ac:dyDescent="0.25">
      <c r="F442" t="s">
        <v>394</v>
      </c>
      <c r="G442">
        <v>1</v>
      </c>
      <c r="H442">
        <v>150</v>
      </c>
      <c r="I442">
        <v>85</v>
      </c>
      <c r="J442">
        <v>25</v>
      </c>
      <c r="K442">
        <f>(Table245[[#This Row],[XP]]*Table245[[#This Row],[entity_spawned (AVG)]])*(Table245[[#This Row],[activating_chance]]/100)</f>
        <v>21.25</v>
      </c>
    </row>
    <row r="443" spans="6:11" x14ac:dyDescent="0.25">
      <c r="F443" t="s">
        <v>394</v>
      </c>
      <c r="G443">
        <v>1</v>
      </c>
      <c r="H443">
        <v>150</v>
      </c>
      <c r="I443">
        <v>100</v>
      </c>
      <c r="J443">
        <v>25</v>
      </c>
      <c r="K443">
        <f>(Table245[[#This Row],[XP]]*Table245[[#This Row],[entity_spawned (AVG)]])*(Table245[[#This Row],[activating_chance]]/100)</f>
        <v>25</v>
      </c>
    </row>
    <row r="444" spans="6:11" x14ac:dyDescent="0.25">
      <c r="F444" t="s">
        <v>394</v>
      </c>
      <c r="G444">
        <v>1</v>
      </c>
      <c r="H444">
        <v>150</v>
      </c>
      <c r="I444">
        <v>100</v>
      </c>
      <c r="J444">
        <v>25</v>
      </c>
      <c r="K444">
        <f>(Table245[[#This Row],[XP]]*Table245[[#This Row],[entity_spawned (AVG)]])*(Table245[[#This Row],[activating_chance]]/100)</f>
        <v>25</v>
      </c>
    </row>
    <row r="445" spans="6:11" x14ac:dyDescent="0.25">
      <c r="F445" t="s">
        <v>394</v>
      </c>
      <c r="G445">
        <v>1</v>
      </c>
      <c r="H445">
        <v>150</v>
      </c>
      <c r="I445">
        <v>80</v>
      </c>
      <c r="J445">
        <v>25</v>
      </c>
      <c r="K445">
        <f>(Table245[[#This Row],[XP]]*Table245[[#This Row],[entity_spawned (AVG)]])*(Table245[[#This Row],[activating_chance]]/100)</f>
        <v>20</v>
      </c>
    </row>
    <row r="446" spans="6:11" x14ac:dyDescent="0.25">
      <c r="F446" t="s">
        <v>394</v>
      </c>
      <c r="G446">
        <v>1</v>
      </c>
      <c r="H446">
        <v>150</v>
      </c>
      <c r="I446">
        <v>100</v>
      </c>
      <c r="J446">
        <v>25</v>
      </c>
      <c r="K446">
        <f>(Table245[[#This Row],[XP]]*Table245[[#This Row],[entity_spawned (AVG)]])*(Table245[[#This Row],[activating_chance]]/100)</f>
        <v>25</v>
      </c>
    </row>
    <row r="447" spans="6:11" x14ac:dyDescent="0.25">
      <c r="F447" t="s">
        <v>394</v>
      </c>
      <c r="G447">
        <v>1</v>
      </c>
      <c r="H447">
        <v>150</v>
      </c>
      <c r="I447">
        <v>60</v>
      </c>
      <c r="J447">
        <v>25</v>
      </c>
      <c r="K447">
        <f>(Table245[[#This Row],[XP]]*Table245[[#This Row],[entity_spawned (AVG)]])*(Table245[[#This Row],[activating_chance]]/100)</f>
        <v>15</v>
      </c>
    </row>
    <row r="448" spans="6:11" x14ac:dyDescent="0.25">
      <c r="F448" t="s">
        <v>394</v>
      </c>
      <c r="G448">
        <v>1</v>
      </c>
      <c r="H448">
        <v>100</v>
      </c>
      <c r="I448">
        <v>100</v>
      </c>
      <c r="J448">
        <v>25</v>
      </c>
      <c r="K448">
        <f>(Table245[[#This Row],[XP]]*Table245[[#This Row],[entity_spawned (AVG)]])*(Table245[[#This Row],[activating_chance]]/100)</f>
        <v>25</v>
      </c>
    </row>
    <row r="449" spans="6:11" x14ac:dyDescent="0.25">
      <c r="F449" t="s">
        <v>394</v>
      </c>
      <c r="G449">
        <v>4</v>
      </c>
      <c r="H449">
        <v>150</v>
      </c>
      <c r="I449">
        <v>40</v>
      </c>
      <c r="J449">
        <v>25</v>
      </c>
      <c r="K449">
        <f>(Table245[[#This Row],[XP]]*Table245[[#This Row],[entity_spawned (AVG)]])*(Table245[[#This Row],[activating_chance]]/100)</f>
        <v>40</v>
      </c>
    </row>
    <row r="450" spans="6:11" x14ac:dyDescent="0.25">
      <c r="F450" t="s">
        <v>394</v>
      </c>
      <c r="G450">
        <v>2</v>
      </c>
      <c r="H450">
        <v>150</v>
      </c>
      <c r="I450">
        <v>100</v>
      </c>
      <c r="J450">
        <v>25</v>
      </c>
      <c r="K450">
        <f>(Table245[[#This Row],[XP]]*Table245[[#This Row],[entity_spawned (AVG)]])*(Table245[[#This Row],[activating_chance]]/100)</f>
        <v>50</v>
      </c>
    </row>
    <row r="451" spans="6:11" x14ac:dyDescent="0.25">
      <c r="F451" t="s">
        <v>394</v>
      </c>
      <c r="G451">
        <v>1</v>
      </c>
      <c r="H451">
        <v>150</v>
      </c>
      <c r="I451">
        <v>60</v>
      </c>
      <c r="J451">
        <v>25</v>
      </c>
      <c r="K451">
        <f>(Table245[[#This Row],[XP]]*Table245[[#This Row],[entity_spawned (AVG)]])*(Table245[[#This Row],[activating_chance]]/100)</f>
        <v>15</v>
      </c>
    </row>
    <row r="452" spans="6:11" x14ac:dyDescent="0.25">
      <c r="F452" t="s">
        <v>394</v>
      </c>
      <c r="G452">
        <v>1</v>
      </c>
      <c r="H452">
        <v>150</v>
      </c>
      <c r="I452">
        <v>40</v>
      </c>
      <c r="J452">
        <v>25</v>
      </c>
      <c r="K452">
        <f>(Table245[[#This Row],[XP]]*Table245[[#This Row],[entity_spawned (AVG)]])*(Table245[[#This Row],[activating_chance]]/100)</f>
        <v>10</v>
      </c>
    </row>
    <row r="453" spans="6:11" x14ac:dyDescent="0.25">
      <c r="F453" t="s">
        <v>394</v>
      </c>
      <c r="G453">
        <v>1</v>
      </c>
      <c r="H453">
        <v>150</v>
      </c>
      <c r="I453">
        <v>100</v>
      </c>
      <c r="J453">
        <v>25</v>
      </c>
      <c r="K453">
        <f>(Table245[[#This Row],[XP]]*Table245[[#This Row],[entity_spawned (AVG)]])*(Table245[[#This Row],[activating_chance]]/100)</f>
        <v>25</v>
      </c>
    </row>
    <row r="454" spans="6:11" x14ac:dyDescent="0.25">
      <c r="F454" t="s">
        <v>394</v>
      </c>
      <c r="G454">
        <v>1</v>
      </c>
      <c r="H454">
        <v>150</v>
      </c>
      <c r="I454">
        <v>40</v>
      </c>
      <c r="J454">
        <v>25</v>
      </c>
      <c r="K454">
        <f>(Table245[[#This Row],[XP]]*Table245[[#This Row],[entity_spawned (AVG)]])*(Table245[[#This Row],[activating_chance]]/100)</f>
        <v>10</v>
      </c>
    </row>
    <row r="455" spans="6:11" x14ac:dyDescent="0.25">
      <c r="F455" t="s">
        <v>394</v>
      </c>
      <c r="G455">
        <v>1</v>
      </c>
      <c r="H455">
        <v>150</v>
      </c>
      <c r="I455">
        <v>100</v>
      </c>
      <c r="J455">
        <v>25</v>
      </c>
      <c r="K455">
        <f>(Table245[[#This Row],[XP]]*Table245[[#This Row],[entity_spawned (AVG)]])*(Table245[[#This Row],[activating_chance]]/100)</f>
        <v>25</v>
      </c>
    </row>
    <row r="456" spans="6:11" x14ac:dyDescent="0.25">
      <c r="F456" t="s">
        <v>394</v>
      </c>
      <c r="G456">
        <v>3</v>
      </c>
      <c r="H456">
        <v>150</v>
      </c>
      <c r="I456">
        <v>80</v>
      </c>
      <c r="J456">
        <v>25</v>
      </c>
      <c r="K456">
        <f>(Table245[[#This Row],[XP]]*Table245[[#This Row],[entity_spawned (AVG)]])*(Table245[[#This Row],[activating_chance]]/100)</f>
        <v>60</v>
      </c>
    </row>
    <row r="457" spans="6:11" x14ac:dyDescent="0.25">
      <c r="F457" t="s">
        <v>394</v>
      </c>
      <c r="G457">
        <v>2</v>
      </c>
      <c r="H457">
        <v>150</v>
      </c>
      <c r="I457">
        <v>90</v>
      </c>
      <c r="J457">
        <v>25</v>
      </c>
      <c r="K457">
        <f>(Table245[[#This Row],[XP]]*Table245[[#This Row],[entity_spawned (AVG)]])*(Table245[[#This Row],[activating_chance]]/100)</f>
        <v>45</v>
      </c>
    </row>
    <row r="458" spans="6:11" x14ac:dyDescent="0.25">
      <c r="F458" t="s">
        <v>394</v>
      </c>
      <c r="G458">
        <v>1</v>
      </c>
      <c r="H458">
        <v>150</v>
      </c>
      <c r="I458">
        <v>80</v>
      </c>
      <c r="J458">
        <v>25</v>
      </c>
      <c r="K458">
        <f>(Table245[[#This Row],[XP]]*Table245[[#This Row],[entity_spawned (AVG)]])*(Table245[[#This Row],[activating_chance]]/100)</f>
        <v>20</v>
      </c>
    </row>
    <row r="459" spans="6:11" x14ac:dyDescent="0.25">
      <c r="F459" t="s">
        <v>394</v>
      </c>
      <c r="G459">
        <v>1</v>
      </c>
      <c r="H459">
        <v>150</v>
      </c>
      <c r="I459">
        <v>60</v>
      </c>
      <c r="J459">
        <v>25</v>
      </c>
      <c r="K459">
        <f>(Table245[[#This Row],[XP]]*Table245[[#This Row],[entity_spawned (AVG)]])*(Table245[[#This Row],[activating_chance]]/100)</f>
        <v>15</v>
      </c>
    </row>
    <row r="460" spans="6:11" x14ac:dyDescent="0.25">
      <c r="F460" t="s">
        <v>394</v>
      </c>
      <c r="G460">
        <v>1</v>
      </c>
      <c r="H460">
        <v>100</v>
      </c>
      <c r="I460">
        <v>40</v>
      </c>
      <c r="J460">
        <v>25</v>
      </c>
      <c r="K460">
        <f>(Table245[[#This Row],[XP]]*Table245[[#This Row],[entity_spawned (AVG)]])*(Table245[[#This Row],[activating_chance]]/100)</f>
        <v>10</v>
      </c>
    </row>
    <row r="461" spans="6:11" x14ac:dyDescent="0.25">
      <c r="F461" t="s">
        <v>394</v>
      </c>
      <c r="G461">
        <v>3</v>
      </c>
      <c r="H461">
        <v>130</v>
      </c>
      <c r="I461">
        <v>40</v>
      </c>
      <c r="J461">
        <v>25</v>
      </c>
      <c r="K461">
        <f>(Table245[[#This Row],[XP]]*Table245[[#This Row],[entity_spawned (AVG)]])*(Table245[[#This Row],[activating_chance]]/100)</f>
        <v>30</v>
      </c>
    </row>
    <row r="462" spans="6:11" x14ac:dyDescent="0.25">
      <c r="F462" t="s">
        <v>394</v>
      </c>
      <c r="G462">
        <v>1</v>
      </c>
      <c r="H462">
        <v>150</v>
      </c>
      <c r="I462">
        <v>80</v>
      </c>
      <c r="J462">
        <v>25</v>
      </c>
      <c r="K462">
        <f>(Table245[[#This Row],[XP]]*Table245[[#This Row],[entity_spawned (AVG)]])*(Table245[[#This Row],[activating_chance]]/100)</f>
        <v>20</v>
      </c>
    </row>
    <row r="463" spans="6:11" x14ac:dyDescent="0.25">
      <c r="F463" t="s">
        <v>394</v>
      </c>
      <c r="G463">
        <v>2</v>
      </c>
      <c r="H463">
        <v>150</v>
      </c>
      <c r="I463">
        <v>100</v>
      </c>
      <c r="J463">
        <v>25</v>
      </c>
      <c r="K463">
        <f>(Table245[[#This Row],[XP]]*Table245[[#This Row],[entity_spawned (AVG)]])*(Table245[[#This Row],[activating_chance]]/100)</f>
        <v>50</v>
      </c>
    </row>
    <row r="464" spans="6:11" x14ac:dyDescent="0.25">
      <c r="F464" t="s">
        <v>394</v>
      </c>
      <c r="G464">
        <v>1</v>
      </c>
      <c r="H464">
        <v>150</v>
      </c>
      <c r="I464">
        <v>100</v>
      </c>
      <c r="J464">
        <v>25</v>
      </c>
      <c r="K464">
        <f>(Table245[[#This Row],[XP]]*Table245[[#This Row],[entity_spawned (AVG)]])*(Table245[[#This Row],[activating_chance]]/100)</f>
        <v>25</v>
      </c>
    </row>
    <row r="465" spans="6:11" x14ac:dyDescent="0.25">
      <c r="F465" t="s">
        <v>394</v>
      </c>
      <c r="G465">
        <v>1</v>
      </c>
      <c r="H465">
        <v>150</v>
      </c>
      <c r="I465">
        <v>60</v>
      </c>
      <c r="J465">
        <v>25</v>
      </c>
      <c r="K465">
        <f>(Table245[[#This Row],[XP]]*Table245[[#This Row],[entity_spawned (AVG)]])*(Table245[[#This Row],[activating_chance]]/100)</f>
        <v>15</v>
      </c>
    </row>
    <row r="466" spans="6:11" x14ac:dyDescent="0.25">
      <c r="F466" t="s">
        <v>394</v>
      </c>
      <c r="G466">
        <v>2</v>
      </c>
      <c r="H466">
        <v>120</v>
      </c>
      <c r="I466">
        <v>40</v>
      </c>
      <c r="J466">
        <v>25</v>
      </c>
      <c r="K466">
        <f>(Table245[[#This Row],[XP]]*Table245[[#This Row],[entity_spawned (AVG)]])*(Table245[[#This Row],[activating_chance]]/100)</f>
        <v>20</v>
      </c>
    </row>
    <row r="467" spans="6:11" x14ac:dyDescent="0.25">
      <c r="F467" t="s">
        <v>394</v>
      </c>
      <c r="G467">
        <v>2</v>
      </c>
      <c r="H467">
        <v>150</v>
      </c>
      <c r="I467">
        <v>100</v>
      </c>
      <c r="J467">
        <v>25</v>
      </c>
      <c r="K467">
        <f>(Table245[[#This Row],[XP]]*Table245[[#This Row],[entity_spawned (AVG)]])*(Table245[[#This Row],[activating_chance]]/100)</f>
        <v>50</v>
      </c>
    </row>
    <row r="468" spans="6:11" x14ac:dyDescent="0.25">
      <c r="F468" t="s">
        <v>394</v>
      </c>
      <c r="G468">
        <v>2</v>
      </c>
      <c r="H468">
        <v>150</v>
      </c>
      <c r="I468">
        <v>100</v>
      </c>
      <c r="J468">
        <v>25</v>
      </c>
      <c r="K468">
        <f>(Table245[[#This Row],[XP]]*Table245[[#This Row],[entity_spawned (AVG)]])*(Table245[[#This Row],[activating_chance]]/100)</f>
        <v>50</v>
      </c>
    </row>
    <row r="469" spans="6:11" x14ac:dyDescent="0.25">
      <c r="F469" t="s">
        <v>394</v>
      </c>
      <c r="G469">
        <v>1</v>
      </c>
      <c r="H469">
        <v>150</v>
      </c>
      <c r="I469">
        <v>40</v>
      </c>
      <c r="J469">
        <v>25</v>
      </c>
      <c r="K469">
        <f>(Table245[[#This Row],[XP]]*Table245[[#This Row],[entity_spawned (AVG)]])*(Table245[[#This Row],[activating_chance]]/100)</f>
        <v>10</v>
      </c>
    </row>
    <row r="470" spans="6:11" x14ac:dyDescent="0.25">
      <c r="F470" t="s">
        <v>394</v>
      </c>
      <c r="G470">
        <v>1</v>
      </c>
      <c r="H470">
        <v>100</v>
      </c>
      <c r="I470">
        <v>85</v>
      </c>
      <c r="J470">
        <v>25</v>
      </c>
      <c r="K470">
        <f>(Table245[[#This Row],[XP]]*Table245[[#This Row],[entity_spawned (AVG)]])*(Table245[[#This Row],[activating_chance]]/100)</f>
        <v>21.25</v>
      </c>
    </row>
    <row r="471" spans="6:11" x14ac:dyDescent="0.25">
      <c r="F471" t="s">
        <v>394</v>
      </c>
      <c r="G471">
        <v>1</v>
      </c>
      <c r="H471">
        <v>150</v>
      </c>
      <c r="I471">
        <v>100</v>
      </c>
      <c r="J471">
        <v>25</v>
      </c>
      <c r="K471">
        <f>(Table245[[#This Row],[XP]]*Table245[[#This Row],[entity_spawned (AVG)]])*(Table245[[#This Row],[activating_chance]]/100)</f>
        <v>25</v>
      </c>
    </row>
    <row r="472" spans="6:11" x14ac:dyDescent="0.25">
      <c r="F472" t="s">
        <v>394</v>
      </c>
      <c r="G472">
        <v>1</v>
      </c>
      <c r="H472">
        <v>100</v>
      </c>
      <c r="I472">
        <v>85</v>
      </c>
      <c r="J472">
        <v>25</v>
      </c>
      <c r="K472">
        <f>(Table245[[#This Row],[XP]]*Table245[[#This Row],[entity_spawned (AVG)]])*(Table245[[#This Row],[activating_chance]]/100)</f>
        <v>21.25</v>
      </c>
    </row>
    <row r="473" spans="6:11" x14ac:dyDescent="0.25">
      <c r="F473" t="s">
        <v>394</v>
      </c>
      <c r="G473">
        <v>1</v>
      </c>
      <c r="H473">
        <v>150</v>
      </c>
      <c r="I473">
        <v>100</v>
      </c>
      <c r="J473">
        <v>25</v>
      </c>
      <c r="K473">
        <f>(Table245[[#This Row],[XP]]*Table245[[#This Row],[entity_spawned (AVG)]])*(Table245[[#This Row],[activating_chance]]/100)</f>
        <v>25</v>
      </c>
    </row>
    <row r="474" spans="6:11" x14ac:dyDescent="0.25">
      <c r="F474" t="s">
        <v>394</v>
      </c>
      <c r="G474">
        <v>1</v>
      </c>
      <c r="H474">
        <v>150</v>
      </c>
      <c r="I474">
        <v>100</v>
      </c>
      <c r="J474">
        <v>25</v>
      </c>
      <c r="K474">
        <f>(Table245[[#This Row],[XP]]*Table245[[#This Row],[entity_spawned (AVG)]])*(Table245[[#This Row],[activating_chance]]/100)</f>
        <v>25</v>
      </c>
    </row>
    <row r="475" spans="6:11" x14ac:dyDescent="0.25">
      <c r="F475" t="s">
        <v>394</v>
      </c>
      <c r="G475">
        <v>1</v>
      </c>
      <c r="H475">
        <v>150</v>
      </c>
      <c r="I475">
        <v>100</v>
      </c>
      <c r="J475">
        <v>25</v>
      </c>
      <c r="K475">
        <f>(Table245[[#This Row],[XP]]*Table245[[#This Row],[entity_spawned (AVG)]])*(Table245[[#This Row],[activating_chance]]/100)</f>
        <v>25</v>
      </c>
    </row>
    <row r="476" spans="6:11" x14ac:dyDescent="0.25">
      <c r="F476" t="s">
        <v>394</v>
      </c>
      <c r="G476">
        <v>1</v>
      </c>
      <c r="H476">
        <v>150</v>
      </c>
      <c r="I476">
        <v>90</v>
      </c>
      <c r="J476">
        <v>25</v>
      </c>
      <c r="K476">
        <f>(Table245[[#This Row],[XP]]*Table245[[#This Row],[entity_spawned (AVG)]])*(Table245[[#This Row],[activating_chance]]/100)</f>
        <v>22.5</v>
      </c>
    </row>
    <row r="477" spans="6:11" x14ac:dyDescent="0.25">
      <c r="F477" t="s">
        <v>394</v>
      </c>
      <c r="G477">
        <v>3</v>
      </c>
      <c r="H477">
        <v>130</v>
      </c>
      <c r="I477">
        <v>40</v>
      </c>
      <c r="J477">
        <v>25</v>
      </c>
      <c r="K477">
        <f>(Table245[[#This Row],[XP]]*Table245[[#This Row],[entity_spawned (AVG)]])*(Table245[[#This Row],[activating_chance]]/100)</f>
        <v>30</v>
      </c>
    </row>
    <row r="478" spans="6:11" x14ac:dyDescent="0.25">
      <c r="F478" t="s">
        <v>394</v>
      </c>
      <c r="G478">
        <v>1</v>
      </c>
      <c r="H478">
        <v>150</v>
      </c>
      <c r="I478">
        <v>80</v>
      </c>
      <c r="J478">
        <v>25</v>
      </c>
      <c r="K478">
        <f>(Table245[[#This Row],[XP]]*Table245[[#This Row],[entity_spawned (AVG)]])*(Table245[[#This Row],[activating_chance]]/100)</f>
        <v>20</v>
      </c>
    </row>
    <row r="479" spans="6:11" x14ac:dyDescent="0.25">
      <c r="F479" t="s">
        <v>394</v>
      </c>
      <c r="G479">
        <v>1</v>
      </c>
      <c r="H479">
        <v>150</v>
      </c>
      <c r="I479">
        <v>100</v>
      </c>
      <c r="J479">
        <v>25</v>
      </c>
      <c r="K479">
        <f>(Table245[[#This Row],[XP]]*Table245[[#This Row],[entity_spawned (AVG)]])*(Table245[[#This Row],[activating_chance]]/100)</f>
        <v>25</v>
      </c>
    </row>
    <row r="480" spans="6:11" x14ac:dyDescent="0.25">
      <c r="F480" t="s">
        <v>394</v>
      </c>
      <c r="G480">
        <v>1</v>
      </c>
      <c r="H480">
        <v>150</v>
      </c>
      <c r="I480">
        <v>100</v>
      </c>
      <c r="J480">
        <v>25</v>
      </c>
      <c r="K480">
        <f>(Table245[[#This Row],[XP]]*Table245[[#This Row],[entity_spawned (AVG)]])*(Table245[[#This Row],[activating_chance]]/100)</f>
        <v>25</v>
      </c>
    </row>
    <row r="481" spans="6:11" x14ac:dyDescent="0.25">
      <c r="F481" t="s">
        <v>394</v>
      </c>
      <c r="G481">
        <v>3</v>
      </c>
      <c r="H481">
        <v>130</v>
      </c>
      <c r="I481">
        <v>20</v>
      </c>
      <c r="J481">
        <v>25</v>
      </c>
      <c r="K481">
        <f>(Table245[[#This Row],[XP]]*Table245[[#This Row],[entity_spawned (AVG)]])*(Table245[[#This Row],[activating_chance]]/100)</f>
        <v>15</v>
      </c>
    </row>
    <row r="482" spans="6:11" x14ac:dyDescent="0.25">
      <c r="F482" t="s">
        <v>394</v>
      </c>
      <c r="G482">
        <v>2</v>
      </c>
      <c r="H482">
        <v>110</v>
      </c>
      <c r="I482">
        <v>60</v>
      </c>
      <c r="J482">
        <v>25</v>
      </c>
      <c r="K482">
        <f>(Table245[[#This Row],[XP]]*Table245[[#This Row],[entity_spawned (AVG)]])*(Table245[[#This Row],[activating_chance]]/100)</f>
        <v>30</v>
      </c>
    </row>
    <row r="483" spans="6:11" x14ac:dyDescent="0.25">
      <c r="F483" t="s">
        <v>394</v>
      </c>
      <c r="G483">
        <v>1</v>
      </c>
      <c r="H483">
        <v>150</v>
      </c>
      <c r="I483">
        <v>100</v>
      </c>
      <c r="J483">
        <v>25</v>
      </c>
      <c r="K483">
        <f>(Table245[[#This Row],[XP]]*Table245[[#This Row],[entity_spawned (AVG)]])*(Table245[[#This Row],[activating_chance]]/100)</f>
        <v>25</v>
      </c>
    </row>
    <row r="484" spans="6:11" x14ac:dyDescent="0.25">
      <c r="F484" t="s">
        <v>394</v>
      </c>
      <c r="G484">
        <v>1</v>
      </c>
      <c r="H484">
        <v>150</v>
      </c>
      <c r="I484">
        <v>90</v>
      </c>
      <c r="J484">
        <v>25</v>
      </c>
      <c r="K484">
        <f>(Table245[[#This Row],[XP]]*Table245[[#This Row],[entity_spawned (AVG)]])*(Table245[[#This Row],[activating_chance]]/100)</f>
        <v>22.5</v>
      </c>
    </row>
    <row r="485" spans="6:11" x14ac:dyDescent="0.25">
      <c r="F485" t="s">
        <v>394</v>
      </c>
      <c r="G485">
        <v>1</v>
      </c>
      <c r="H485">
        <v>150</v>
      </c>
      <c r="I485">
        <v>100</v>
      </c>
      <c r="J485">
        <v>25</v>
      </c>
      <c r="K485">
        <f>(Table245[[#This Row],[XP]]*Table245[[#This Row],[entity_spawned (AVG)]])*(Table245[[#This Row],[activating_chance]]/100)</f>
        <v>25</v>
      </c>
    </row>
    <row r="486" spans="6:11" x14ac:dyDescent="0.25">
      <c r="F486" t="s">
        <v>394</v>
      </c>
      <c r="G486">
        <v>1</v>
      </c>
      <c r="H486">
        <v>150</v>
      </c>
      <c r="I486">
        <v>100</v>
      </c>
      <c r="J486">
        <v>25</v>
      </c>
      <c r="K486">
        <f>(Table245[[#This Row],[XP]]*Table245[[#This Row],[entity_spawned (AVG)]])*(Table245[[#This Row],[activating_chance]]/100)</f>
        <v>25</v>
      </c>
    </row>
    <row r="487" spans="6:11" x14ac:dyDescent="0.25">
      <c r="F487" t="s">
        <v>394</v>
      </c>
      <c r="G487">
        <v>1</v>
      </c>
      <c r="H487">
        <v>150</v>
      </c>
      <c r="I487">
        <v>80</v>
      </c>
      <c r="J487">
        <v>25</v>
      </c>
      <c r="K487">
        <f>(Table245[[#This Row],[XP]]*Table245[[#This Row],[entity_spawned (AVG)]])*(Table245[[#This Row],[activating_chance]]/100)</f>
        <v>20</v>
      </c>
    </row>
    <row r="488" spans="6:11" x14ac:dyDescent="0.25">
      <c r="F488" t="s">
        <v>394</v>
      </c>
      <c r="G488">
        <v>2</v>
      </c>
      <c r="H488">
        <v>150</v>
      </c>
      <c r="I488">
        <v>60</v>
      </c>
      <c r="J488">
        <v>25</v>
      </c>
      <c r="K488">
        <f>(Table245[[#This Row],[XP]]*Table245[[#This Row],[entity_spawned (AVG)]])*(Table245[[#This Row],[activating_chance]]/100)</f>
        <v>30</v>
      </c>
    </row>
    <row r="489" spans="6:11" x14ac:dyDescent="0.25">
      <c r="F489" t="s">
        <v>394</v>
      </c>
      <c r="G489">
        <v>1</v>
      </c>
      <c r="H489">
        <v>150</v>
      </c>
      <c r="I489">
        <v>60</v>
      </c>
      <c r="J489">
        <v>25</v>
      </c>
      <c r="K489">
        <f>(Table245[[#This Row],[XP]]*Table245[[#This Row],[entity_spawned (AVG)]])*(Table245[[#This Row],[activating_chance]]/100)</f>
        <v>15</v>
      </c>
    </row>
    <row r="490" spans="6:11" x14ac:dyDescent="0.25">
      <c r="F490" t="s">
        <v>394</v>
      </c>
      <c r="G490">
        <v>1</v>
      </c>
      <c r="H490">
        <v>150</v>
      </c>
      <c r="I490">
        <v>80</v>
      </c>
      <c r="J490">
        <v>25</v>
      </c>
      <c r="K490">
        <f>(Table245[[#This Row],[XP]]*Table245[[#This Row],[entity_spawned (AVG)]])*(Table245[[#This Row],[activating_chance]]/100)</f>
        <v>20</v>
      </c>
    </row>
    <row r="491" spans="6:11" x14ac:dyDescent="0.25">
      <c r="F491" t="s">
        <v>394</v>
      </c>
      <c r="G491">
        <v>1</v>
      </c>
      <c r="H491">
        <v>150</v>
      </c>
      <c r="I491">
        <v>20</v>
      </c>
      <c r="J491">
        <v>25</v>
      </c>
      <c r="K491">
        <f>(Table245[[#This Row],[XP]]*Table245[[#This Row],[entity_spawned (AVG)]])*(Table245[[#This Row],[activating_chance]]/100)</f>
        <v>5</v>
      </c>
    </row>
    <row r="492" spans="6:11" x14ac:dyDescent="0.25">
      <c r="F492" t="s">
        <v>394</v>
      </c>
      <c r="G492">
        <v>1</v>
      </c>
      <c r="H492">
        <v>150</v>
      </c>
      <c r="I492">
        <v>80</v>
      </c>
      <c r="J492">
        <v>25</v>
      </c>
      <c r="K492">
        <f>(Table245[[#This Row],[XP]]*Table245[[#This Row],[entity_spawned (AVG)]])*(Table245[[#This Row],[activating_chance]]/100)</f>
        <v>20</v>
      </c>
    </row>
    <row r="493" spans="6:11" x14ac:dyDescent="0.25">
      <c r="F493" t="s">
        <v>394</v>
      </c>
      <c r="G493">
        <v>1</v>
      </c>
      <c r="H493">
        <v>150</v>
      </c>
      <c r="I493">
        <v>100</v>
      </c>
      <c r="J493">
        <v>25</v>
      </c>
      <c r="K493">
        <f>(Table245[[#This Row],[XP]]*Table245[[#This Row],[entity_spawned (AVG)]])*(Table245[[#This Row],[activating_chance]]/100)</f>
        <v>25</v>
      </c>
    </row>
    <row r="494" spans="6:11" x14ac:dyDescent="0.25">
      <c r="F494" t="s">
        <v>394</v>
      </c>
      <c r="G494">
        <v>3</v>
      </c>
      <c r="H494">
        <v>130</v>
      </c>
      <c r="I494">
        <v>40</v>
      </c>
      <c r="J494">
        <v>25</v>
      </c>
      <c r="K494">
        <f>(Table245[[#This Row],[XP]]*Table245[[#This Row],[entity_spawned (AVG)]])*(Table245[[#This Row],[activating_chance]]/100)</f>
        <v>30</v>
      </c>
    </row>
    <row r="495" spans="6:11" x14ac:dyDescent="0.25">
      <c r="F495" t="s">
        <v>394</v>
      </c>
      <c r="G495">
        <v>3</v>
      </c>
      <c r="H495">
        <v>130</v>
      </c>
      <c r="I495">
        <v>40</v>
      </c>
      <c r="J495">
        <v>25</v>
      </c>
      <c r="K495">
        <f>(Table245[[#This Row],[XP]]*Table245[[#This Row],[entity_spawned (AVG)]])*(Table245[[#This Row],[activating_chance]]/100)</f>
        <v>30</v>
      </c>
    </row>
    <row r="496" spans="6:11" x14ac:dyDescent="0.25">
      <c r="F496" t="s">
        <v>394</v>
      </c>
      <c r="G496">
        <v>1</v>
      </c>
      <c r="H496">
        <v>150</v>
      </c>
      <c r="I496">
        <v>40</v>
      </c>
      <c r="J496">
        <v>25</v>
      </c>
      <c r="K496">
        <f>(Table245[[#This Row],[XP]]*Table245[[#This Row],[entity_spawned (AVG)]])*(Table245[[#This Row],[activating_chance]]/100)</f>
        <v>10</v>
      </c>
    </row>
    <row r="497" spans="6:11" x14ac:dyDescent="0.25">
      <c r="F497" t="s">
        <v>394</v>
      </c>
      <c r="G497">
        <v>1</v>
      </c>
      <c r="H497">
        <v>150</v>
      </c>
      <c r="I497">
        <v>100</v>
      </c>
      <c r="J497">
        <v>25</v>
      </c>
      <c r="K497">
        <f>(Table245[[#This Row],[XP]]*Table245[[#This Row],[entity_spawned (AVG)]])*(Table245[[#This Row],[activating_chance]]/100)</f>
        <v>25</v>
      </c>
    </row>
    <row r="498" spans="6:11" x14ac:dyDescent="0.25">
      <c r="F498" t="s">
        <v>394</v>
      </c>
      <c r="G498">
        <v>2</v>
      </c>
      <c r="H498">
        <v>150</v>
      </c>
      <c r="I498">
        <v>85</v>
      </c>
      <c r="J498">
        <v>25</v>
      </c>
      <c r="K498">
        <f>(Table245[[#This Row],[XP]]*Table245[[#This Row],[entity_spawned (AVG)]])*(Table245[[#This Row],[activating_chance]]/100)</f>
        <v>42.5</v>
      </c>
    </row>
    <row r="499" spans="6:11" x14ac:dyDescent="0.25">
      <c r="F499" t="s">
        <v>394</v>
      </c>
      <c r="G499">
        <v>1</v>
      </c>
      <c r="H499">
        <v>150</v>
      </c>
      <c r="I499">
        <v>20</v>
      </c>
      <c r="J499">
        <v>25</v>
      </c>
      <c r="K499">
        <f>(Table245[[#This Row],[XP]]*Table245[[#This Row],[entity_spawned (AVG)]])*(Table245[[#This Row],[activating_chance]]/100)</f>
        <v>5</v>
      </c>
    </row>
    <row r="500" spans="6:11" x14ac:dyDescent="0.25">
      <c r="F500" t="s">
        <v>394</v>
      </c>
      <c r="G500">
        <v>1</v>
      </c>
      <c r="H500">
        <v>150</v>
      </c>
      <c r="I500">
        <v>100</v>
      </c>
      <c r="J500">
        <v>25</v>
      </c>
      <c r="K500">
        <f>(Table245[[#This Row],[XP]]*Table245[[#This Row],[entity_spawned (AVG)]])*(Table245[[#This Row],[activating_chance]]/100)</f>
        <v>25</v>
      </c>
    </row>
    <row r="501" spans="6:11" x14ac:dyDescent="0.25">
      <c r="F501" t="s">
        <v>394</v>
      </c>
      <c r="G501">
        <v>1</v>
      </c>
      <c r="H501">
        <v>150</v>
      </c>
      <c r="I501">
        <v>100</v>
      </c>
      <c r="J501">
        <v>25</v>
      </c>
      <c r="K501">
        <f>(Table245[[#This Row],[XP]]*Table245[[#This Row],[entity_spawned (AVG)]])*(Table245[[#This Row],[activating_chance]]/100)</f>
        <v>25</v>
      </c>
    </row>
    <row r="502" spans="6:11" x14ac:dyDescent="0.25">
      <c r="F502" t="s">
        <v>394</v>
      </c>
      <c r="G502">
        <v>1</v>
      </c>
      <c r="H502">
        <v>150</v>
      </c>
      <c r="I502">
        <v>100</v>
      </c>
      <c r="J502">
        <v>25</v>
      </c>
      <c r="K502">
        <f>(Table245[[#This Row],[XP]]*Table245[[#This Row],[entity_spawned (AVG)]])*(Table245[[#This Row],[activating_chance]]/100)</f>
        <v>25</v>
      </c>
    </row>
    <row r="503" spans="6:11" x14ac:dyDescent="0.25">
      <c r="F503" t="s">
        <v>394</v>
      </c>
      <c r="G503">
        <v>1</v>
      </c>
      <c r="H503">
        <v>150</v>
      </c>
      <c r="I503">
        <v>20</v>
      </c>
      <c r="J503">
        <v>25</v>
      </c>
      <c r="K503">
        <f>(Table245[[#This Row],[XP]]*Table245[[#This Row],[entity_spawned (AVG)]])*(Table245[[#This Row],[activating_chance]]/100)</f>
        <v>5</v>
      </c>
    </row>
    <row r="504" spans="6:11" x14ac:dyDescent="0.25">
      <c r="F504" t="s">
        <v>394</v>
      </c>
      <c r="G504">
        <v>1</v>
      </c>
      <c r="H504">
        <v>150</v>
      </c>
      <c r="I504">
        <v>100</v>
      </c>
      <c r="J504">
        <v>25</v>
      </c>
      <c r="K504">
        <f>(Table245[[#This Row],[XP]]*Table245[[#This Row],[entity_spawned (AVG)]])*(Table245[[#This Row],[activating_chance]]/100)</f>
        <v>25</v>
      </c>
    </row>
    <row r="505" spans="6:11" x14ac:dyDescent="0.25">
      <c r="F505" t="s">
        <v>394</v>
      </c>
      <c r="G505">
        <v>1</v>
      </c>
      <c r="H505">
        <v>150</v>
      </c>
      <c r="I505">
        <v>80</v>
      </c>
      <c r="J505">
        <v>25</v>
      </c>
      <c r="K505">
        <f>(Table245[[#This Row],[XP]]*Table245[[#This Row],[entity_spawned (AVG)]])*(Table245[[#This Row],[activating_chance]]/100)</f>
        <v>20</v>
      </c>
    </row>
    <row r="506" spans="6:11" x14ac:dyDescent="0.25">
      <c r="F506" t="s">
        <v>394</v>
      </c>
      <c r="G506">
        <v>1</v>
      </c>
      <c r="H506">
        <v>150</v>
      </c>
      <c r="I506">
        <v>100</v>
      </c>
      <c r="J506">
        <v>25</v>
      </c>
      <c r="K506">
        <f>(Table245[[#This Row],[XP]]*Table245[[#This Row],[entity_spawned (AVG)]])*(Table245[[#This Row],[activating_chance]]/100)</f>
        <v>25</v>
      </c>
    </row>
    <row r="507" spans="6:11" x14ac:dyDescent="0.25">
      <c r="F507" t="s">
        <v>394</v>
      </c>
      <c r="G507">
        <v>1</v>
      </c>
      <c r="H507">
        <v>150</v>
      </c>
      <c r="I507">
        <v>40</v>
      </c>
      <c r="J507">
        <v>25</v>
      </c>
      <c r="K507">
        <f>(Table245[[#This Row],[XP]]*Table245[[#This Row],[entity_spawned (AVG)]])*(Table245[[#This Row],[activating_chance]]/100)</f>
        <v>10</v>
      </c>
    </row>
    <row r="508" spans="6:11" x14ac:dyDescent="0.25">
      <c r="F508" t="s">
        <v>394</v>
      </c>
      <c r="G508">
        <v>1</v>
      </c>
      <c r="H508">
        <v>150</v>
      </c>
      <c r="I508">
        <v>100</v>
      </c>
      <c r="J508">
        <v>25</v>
      </c>
      <c r="K508">
        <f>(Table245[[#This Row],[XP]]*Table245[[#This Row],[entity_spawned (AVG)]])*(Table245[[#This Row],[activating_chance]]/100)</f>
        <v>25</v>
      </c>
    </row>
    <row r="509" spans="6:11" x14ac:dyDescent="0.25">
      <c r="F509" t="s">
        <v>394</v>
      </c>
      <c r="G509">
        <v>1</v>
      </c>
      <c r="H509">
        <v>150</v>
      </c>
      <c r="I509">
        <v>100</v>
      </c>
      <c r="J509">
        <v>25</v>
      </c>
      <c r="K509">
        <f>(Table245[[#This Row],[XP]]*Table245[[#This Row],[entity_spawned (AVG)]])*(Table245[[#This Row],[activating_chance]]/100)</f>
        <v>25</v>
      </c>
    </row>
    <row r="510" spans="6:11" x14ac:dyDescent="0.25">
      <c r="F510" t="s">
        <v>394</v>
      </c>
      <c r="G510">
        <v>1</v>
      </c>
      <c r="H510">
        <v>150</v>
      </c>
      <c r="I510">
        <v>100</v>
      </c>
      <c r="J510">
        <v>25</v>
      </c>
      <c r="K510">
        <f>(Table245[[#This Row],[XP]]*Table245[[#This Row],[entity_spawned (AVG)]])*(Table245[[#This Row],[activating_chance]]/100)</f>
        <v>25</v>
      </c>
    </row>
    <row r="511" spans="6:11" x14ac:dyDescent="0.25">
      <c r="F511" t="s">
        <v>394</v>
      </c>
      <c r="G511">
        <v>1</v>
      </c>
      <c r="H511">
        <v>150</v>
      </c>
      <c r="I511">
        <v>100</v>
      </c>
      <c r="J511">
        <v>25</v>
      </c>
      <c r="K511">
        <f>(Table245[[#This Row],[XP]]*Table245[[#This Row],[entity_spawned (AVG)]])*(Table245[[#This Row],[activating_chance]]/100)</f>
        <v>25</v>
      </c>
    </row>
    <row r="512" spans="6:11" x14ac:dyDescent="0.25">
      <c r="F512" t="s">
        <v>394</v>
      </c>
      <c r="G512">
        <v>1</v>
      </c>
      <c r="H512">
        <v>150</v>
      </c>
      <c r="I512">
        <v>100</v>
      </c>
      <c r="J512">
        <v>25</v>
      </c>
      <c r="K512">
        <f>(Table245[[#This Row],[XP]]*Table245[[#This Row],[entity_spawned (AVG)]])*(Table245[[#This Row],[activating_chance]]/100)</f>
        <v>25</v>
      </c>
    </row>
    <row r="513" spans="6:11" x14ac:dyDescent="0.25">
      <c r="F513" t="s">
        <v>395</v>
      </c>
      <c r="G513">
        <v>1</v>
      </c>
      <c r="H513">
        <v>150</v>
      </c>
      <c r="I513">
        <v>100</v>
      </c>
      <c r="J513">
        <v>25</v>
      </c>
      <c r="K513">
        <f>(Table245[[#This Row],[XP]]*Table245[[#This Row],[entity_spawned (AVG)]])*(Table245[[#This Row],[activating_chance]]/100)</f>
        <v>25</v>
      </c>
    </row>
    <row r="514" spans="6:11" x14ac:dyDescent="0.25">
      <c r="F514" t="s">
        <v>395</v>
      </c>
      <c r="G514">
        <v>1</v>
      </c>
      <c r="H514">
        <v>150</v>
      </c>
      <c r="I514">
        <v>100</v>
      </c>
      <c r="J514">
        <v>25</v>
      </c>
      <c r="K514">
        <f>(Table245[[#This Row],[XP]]*Table245[[#This Row],[entity_spawned (AVG)]])*(Table245[[#This Row],[activating_chance]]/100)</f>
        <v>25</v>
      </c>
    </row>
    <row r="515" spans="6:11" x14ac:dyDescent="0.25">
      <c r="F515" t="s">
        <v>396</v>
      </c>
      <c r="G515">
        <v>1</v>
      </c>
      <c r="H515">
        <v>220</v>
      </c>
      <c r="I515">
        <v>100</v>
      </c>
      <c r="J515">
        <v>50</v>
      </c>
      <c r="K515">
        <f>(Table245[[#This Row],[XP]]*Table245[[#This Row],[entity_spawned (AVG)]])*(Table245[[#This Row],[activating_chance]]/100)</f>
        <v>50</v>
      </c>
    </row>
    <row r="516" spans="6:11" x14ac:dyDescent="0.25">
      <c r="F516" t="s">
        <v>396</v>
      </c>
      <c r="G516">
        <v>1</v>
      </c>
      <c r="H516">
        <v>220</v>
      </c>
      <c r="I516">
        <v>100</v>
      </c>
      <c r="J516">
        <v>50</v>
      </c>
      <c r="K516">
        <f>(Table245[[#This Row],[XP]]*Table245[[#This Row],[entity_spawned (AVG)]])*(Table245[[#This Row],[activating_chance]]/100)</f>
        <v>50</v>
      </c>
    </row>
    <row r="517" spans="6:11" x14ac:dyDescent="0.25">
      <c r="F517" t="s">
        <v>396</v>
      </c>
      <c r="G517">
        <v>1</v>
      </c>
      <c r="H517">
        <v>220</v>
      </c>
      <c r="I517">
        <v>25</v>
      </c>
      <c r="J517">
        <v>50</v>
      </c>
      <c r="K517">
        <f>(Table245[[#This Row],[XP]]*Table245[[#This Row],[entity_spawned (AVG)]])*(Table245[[#This Row],[activating_chance]]/100)</f>
        <v>12.5</v>
      </c>
    </row>
    <row r="518" spans="6:11" x14ac:dyDescent="0.25">
      <c r="F518" t="s">
        <v>396</v>
      </c>
      <c r="G518">
        <v>1</v>
      </c>
      <c r="H518">
        <v>220</v>
      </c>
      <c r="I518">
        <v>100</v>
      </c>
      <c r="J518">
        <v>50</v>
      </c>
      <c r="K518">
        <f>(Table245[[#This Row],[XP]]*Table245[[#This Row],[entity_spawned (AVG)]])*(Table245[[#This Row],[activating_chance]]/100)</f>
        <v>50</v>
      </c>
    </row>
    <row r="519" spans="6:11" x14ac:dyDescent="0.25">
      <c r="F519" t="s">
        <v>396</v>
      </c>
      <c r="G519">
        <v>1</v>
      </c>
      <c r="H519">
        <v>220</v>
      </c>
      <c r="I519">
        <v>60</v>
      </c>
      <c r="J519">
        <v>50</v>
      </c>
      <c r="K519">
        <f>(Table245[[#This Row],[XP]]*Table245[[#This Row],[entity_spawned (AVG)]])*(Table245[[#This Row],[activating_chance]]/100)</f>
        <v>30</v>
      </c>
    </row>
    <row r="520" spans="6:11" x14ac:dyDescent="0.25">
      <c r="F520" t="s">
        <v>396</v>
      </c>
      <c r="G520">
        <v>1</v>
      </c>
      <c r="H520">
        <v>220</v>
      </c>
      <c r="I520">
        <v>100</v>
      </c>
      <c r="J520">
        <v>50</v>
      </c>
      <c r="K520">
        <f>(Table245[[#This Row],[XP]]*Table245[[#This Row],[entity_spawned (AVG)]])*(Table245[[#This Row],[activating_chance]]/100)</f>
        <v>50</v>
      </c>
    </row>
    <row r="521" spans="6:11" x14ac:dyDescent="0.25">
      <c r="F521" t="s">
        <v>396</v>
      </c>
      <c r="G521">
        <v>1</v>
      </c>
      <c r="H521">
        <v>220</v>
      </c>
      <c r="I521">
        <v>10</v>
      </c>
      <c r="J521">
        <v>50</v>
      </c>
      <c r="K521">
        <f>(Table245[[#This Row],[XP]]*Table245[[#This Row],[entity_spawned (AVG)]])*(Table245[[#This Row],[activating_chance]]/100)</f>
        <v>5</v>
      </c>
    </row>
    <row r="522" spans="6:11" x14ac:dyDescent="0.25">
      <c r="F522" t="s">
        <v>396</v>
      </c>
      <c r="G522">
        <v>1</v>
      </c>
      <c r="H522">
        <v>220</v>
      </c>
      <c r="I522">
        <v>100</v>
      </c>
      <c r="J522">
        <v>50</v>
      </c>
      <c r="K522">
        <f>(Table245[[#This Row],[XP]]*Table245[[#This Row],[entity_spawned (AVG)]])*(Table245[[#This Row],[activating_chance]]/100)</f>
        <v>50</v>
      </c>
    </row>
    <row r="523" spans="6:11" x14ac:dyDescent="0.25">
      <c r="F523" t="s">
        <v>396</v>
      </c>
      <c r="G523">
        <v>1</v>
      </c>
      <c r="H523">
        <v>220</v>
      </c>
      <c r="I523">
        <v>100</v>
      </c>
      <c r="J523">
        <v>50</v>
      </c>
      <c r="K523">
        <f>(Table245[[#This Row],[XP]]*Table245[[#This Row],[entity_spawned (AVG)]])*(Table245[[#This Row],[activating_chance]]/100)</f>
        <v>50</v>
      </c>
    </row>
    <row r="524" spans="6:11" x14ac:dyDescent="0.25">
      <c r="F524" t="s">
        <v>396</v>
      </c>
      <c r="G524">
        <v>1</v>
      </c>
      <c r="H524">
        <v>220</v>
      </c>
      <c r="I524">
        <v>100</v>
      </c>
      <c r="J524">
        <v>50</v>
      </c>
      <c r="K524">
        <f>(Table245[[#This Row],[XP]]*Table245[[#This Row],[entity_spawned (AVG)]])*(Table245[[#This Row],[activating_chance]]/100)</f>
        <v>50</v>
      </c>
    </row>
    <row r="525" spans="6:11" x14ac:dyDescent="0.25">
      <c r="F525" t="s">
        <v>396</v>
      </c>
      <c r="G525">
        <v>1</v>
      </c>
      <c r="H525">
        <v>220</v>
      </c>
      <c r="I525">
        <v>60</v>
      </c>
      <c r="J525">
        <v>50</v>
      </c>
      <c r="K525">
        <f>(Table245[[#This Row],[XP]]*Table245[[#This Row],[entity_spawned (AVG)]])*(Table245[[#This Row],[activating_chance]]/100)</f>
        <v>30</v>
      </c>
    </row>
    <row r="526" spans="6:11" x14ac:dyDescent="0.25">
      <c r="F526" t="s">
        <v>397</v>
      </c>
      <c r="G526">
        <v>1</v>
      </c>
      <c r="H526">
        <v>240</v>
      </c>
      <c r="I526">
        <v>100</v>
      </c>
      <c r="J526">
        <v>28</v>
      </c>
      <c r="K526">
        <f>(Table245[[#This Row],[XP]]*Table245[[#This Row],[entity_spawned (AVG)]])*(Table245[[#This Row],[activating_chance]]/100)</f>
        <v>28</v>
      </c>
    </row>
    <row r="527" spans="6:11" x14ac:dyDescent="0.25">
      <c r="F527" t="s">
        <v>397</v>
      </c>
      <c r="G527">
        <v>1</v>
      </c>
      <c r="H527">
        <v>275</v>
      </c>
      <c r="I527">
        <v>100</v>
      </c>
      <c r="J527">
        <v>28</v>
      </c>
      <c r="K527">
        <f>(Table245[[#This Row],[XP]]*Table245[[#This Row],[entity_spawned (AVG)]])*(Table245[[#This Row],[activating_chance]]/100)</f>
        <v>28</v>
      </c>
    </row>
    <row r="528" spans="6:11" x14ac:dyDescent="0.25">
      <c r="F528" t="s">
        <v>397</v>
      </c>
      <c r="G528">
        <v>1</v>
      </c>
      <c r="H528">
        <v>275</v>
      </c>
      <c r="I528">
        <v>100</v>
      </c>
      <c r="J528">
        <v>28</v>
      </c>
      <c r="K528">
        <f>(Table245[[#This Row],[XP]]*Table245[[#This Row],[entity_spawned (AVG)]])*(Table245[[#This Row],[activating_chance]]/100)</f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343</v>
      </c>
      <c r="R3" t="s">
        <v>335</v>
      </c>
      <c r="S3" t="s">
        <v>336</v>
      </c>
    </row>
    <row r="4" spans="3:20" x14ac:dyDescent="0.25">
      <c r="M4" s="84" t="s">
        <v>322</v>
      </c>
      <c r="N4" s="85" t="s">
        <v>320</v>
      </c>
      <c r="O4" s="85" t="s">
        <v>321</v>
      </c>
      <c r="P4" s="86" t="s">
        <v>324</v>
      </c>
      <c r="R4" s="51" t="s">
        <v>330</v>
      </c>
      <c r="S4" s="21" t="s">
        <v>333</v>
      </c>
      <c r="T4" s="21" t="s">
        <v>332</v>
      </c>
    </row>
    <row r="5" spans="3:20" x14ac:dyDescent="0.25">
      <c r="C5" s="58" t="s">
        <v>342</v>
      </c>
      <c r="D5" s="88">
        <v>20</v>
      </c>
      <c r="M5" s="64" t="s">
        <v>325</v>
      </c>
      <c r="N5" s="65">
        <f>MIN(I13:I17)</f>
        <v>35</v>
      </c>
      <c r="O5" s="65">
        <f>D5</f>
        <v>20</v>
      </c>
      <c r="P5" s="66">
        <f>ROUND(O5/N5,2)</f>
        <v>0.56999999999999995</v>
      </c>
      <c r="R5" s="79">
        <v>10</v>
      </c>
      <c r="S5">
        <v>10</v>
      </c>
      <c r="T5">
        <f>(R5+S5)*K13</f>
        <v>51.428571428571431</v>
      </c>
    </row>
    <row r="6" spans="3:20" x14ac:dyDescent="0.25">
      <c r="M6" s="67" t="s">
        <v>326</v>
      </c>
      <c r="N6" s="68">
        <f>MIN(I18:I23)</f>
        <v>50</v>
      </c>
      <c r="O6" s="68">
        <f>D5</f>
        <v>20</v>
      </c>
      <c r="P6" s="69">
        <f t="shared" ref="P6:P8" si="0">ROUND(O6/N6,2)</f>
        <v>0.4</v>
      </c>
      <c r="R6" s="79">
        <v>0</v>
      </c>
      <c r="S6">
        <v>0</v>
      </c>
      <c r="T6">
        <f>(R6+S6)*K18</f>
        <v>0</v>
      </c>
    </row>
    <row r="7" spans="3:20" x14ac:dyDescent="0.25">
      <c r="M7" s="70" t="s">
        <v>327</v>
      </c>
      <c r="N7" s="71">
        <f>MIN(I24:I31)</f>
        <v>60</v>
      </c>
      <c r="O7" s="71">
        <f>D5</f>
        <v>20</v>
      </c>
      <c r="P7" s="72">
        <f t="shared" si="0"/>
        <v>0.33</v>
      </c>
      <c r="R7" s="79">
        <v>10</v>
      </c>
      <c r="S7">
        <v>0</v>
      </c>
      <c r="T7">
        <f>(R7+S7)*K24</f>
        <v>15</v>
      </c>
    </row>
    <row r="8" spans="3:20" x14ac:dyDescent="0.25">
      <c r="M8" s="73" t="s">
        <v>328</v>
      </c>
      <c r="N8" s="74">
        <f>MIN(I32:I40)</f>
        <v>70</v>
      </c>
      <c r="O8" s="74">
        <f>D5</f>
        <v>20</v>
      </c>
      <c r="P8" s="75">
        <f t="shared" si="0"/>
        <v>0.28999999999999998</v>
      </c>
      <c r="R8" s="79">
        <v>5</v>
      </c>
      <c r="S8">
        <v>0</v>
      </c>
      <c r="T8">
        <f>(R8+S8)*K32</f>
        <v>6.4285714285714288</v>
      </c>
    </row>
    <row r="9" spans="3:20" x14ac:dyDescent="0.25">
      <c r="M9" s="76" t="s">
        <v>329</v>
      </c>
      <c r="N9" s="77">
        <f>MIN(I41:I51)</f>
        <v>90</v>
      </c>
      <c r="O9" s="77">
        <f>D5</f>
        <v>20</v>
      </c>
      <c r="P9" s="78">
        <f>ROUND(O9/N9,2)</f>
        <v>0.22</v>
      </c>
      <c r="R9" s="80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84" t="s">
        <v>331</v>
      </c>
      <c r="I12" s="85" t="s">
        <v>320</v>
      </c>
      <c r="J12" s="86" t="s">
        <v>321</v>
      </c>
      <c r="K12" s="86" t="s">
        <v>334</v>
      </c>
      <c r="Q12" s="58" t="s">
        <v>337</v>
      </c>
      <c r="R12" s="87">
        <f>(R5*P5)+(R6*P6)+(R7*P7)+(R8*P8)+(R9*P9)+(S9*P9)+(S8*P8)+(S7*P7)+(S6*P6)+(S5*P5)</f>
        <v>19.45</v>
      </c>
      <c r="T12" s="89">
        <f>(90*20)/T10</f>
        <v>20.487804878048781</v>
      </c>
    </row>
    <row r="13" spans="3:20" x14ac:dyDescent="0.25">
      <c r="H13" s="64" t="s">
        <v>158</v>
      </c>
      <c r="I13" s="65">
        <v>35</v>
      </c>
      <c r="J13" s="66">
        <f>$D$5</f>
        <v>20</v>
      </c>
      <c r="K13" s="66">
        <f>$I$41/$I$13</f>
        <v>2.5714285714285716</v>
      </c>
      <c r="L13" t="s">
        <v>338</v>
      </c>
    </row>
    <row r="14" spans="3:20" x14ac:dyDescent="0.25">
      <c r="H14" s="64" t="s">
        <v>158</v>
      </c>
      <c r="I14" s="65">
        <v>35</v>
      </c>
      <c r="J14" s="66">
        <f t="shared" ref="J14:J17" si="1">$D$5</f>
        <v>20</v>
      </c>
      <c r="K14" s="66">
        <f t="shared" ref="K14:K17" si="2">$I$41/$I$13</f>
        <v>2.5714285714285716</v>
      </c>
    </row>
    <row r="15" spans="3:20" x14ac:dyDescent="0.25">
      <c r="H15" s="64" t="s">
        <v>159</v>
      </c>
      <c r="I15" s="65">
        <v>35</v>
      </c>
      <c r="J15" s="66">
        <f t="shared" si="1"/>
        <v>20</v>
      </c>
      <c r="K15" s="66">
        <f t="shared" si="2"/>
        <v>2.5714285714285716</v>
      </c>
    </row>
    <row r="16" spans="3:20" x14ac:dyDescent="0.25">
      <c r="H16" s="64" t="s">
        <v>159</v>
      </c>
      <c r="I16" s="65">
        <v>35</v>
      </c>
      <c r="J16" s="66">
        <f t="shared" si="1"/>
        <v>20</v>
      </c>
      <c r="K16" s="66">
        <f t="shared" si="2"/>
        <v>2.5714285714285716</v>
      </c>
    </row>
    <row r="17" spans="8:12" x14ac:dyDescent="0.25">
      <c r="H17" s="64" t="s">
        <v>225</v>
      </c>
      <c r="I17" s="65">
        <v>40</v>
      </c>
      <c r="J17" s="66">
        <f t="shared" si="1"/>
        <v>20</v>
      </c>
      <c r="K17" s="66">
        <f t="shared" si="2"/>
        <v>2.5714285714285716</v>
      </c>
    </row>
    <row r="18" spans="8:12" x14ac:dyDescent="0.25">
      <c r="H18" s="67" t="s">
        <v>168</v>
      </c>
      <c r="I18" s="68">
        <v>50</v>
      </c>
      <c r="J18" s="69">
        <f>$D$5</f>
        <v>20</v>
      </c>
      <c r="K18" s="69">
        <f t="shared" ref="K18:K23" si="3">$I$41/$I$18</f>
        <v>1.8</v>
      </c>
      <c r="L18" t="s">
        <v>339</v>
      </c>
    </row>
    <row r="19" spans="8:12" x14ac:dyDescent="0.25">
      <c r="H19" s="67" t="s">
        <v>168</v>
      </c>
      <c r="I19" s="68">
        <v>50</v>
      </c>
      <c r="J19" s="69">
        <f t="shared" ref="J19:J23" si="4">$D$5</f>
        <v>20</v>
      </c>
      <c r="K19" s="69">
        <f t="shared" si="3"/>
        <v>1.8</v>
      </c>
    </row>
    <row r="20" spans="8:12" x14ac:dyDescent="0.25">
      <c r="H20" s="67" t="s">
        <v>175</v>
      </c>
      <c r="I20" s="68">
        <v>50</v>
      </c>
      <c r="J20" s="69">
        <f t="shared" si="4"/>
        <v>20</v>
      </c>
      <c r="K20" s="69">
        <f t="shared" si="3"/>
        <v>1.8</v>
      </c>
    </row>
    <row r="21" spans="8:12" x14ac:dyDescent="0.25">
      <c r="H21" s="67" t="s">
        <v>175</v>
      </c>
      <c r="I21" s="68">
        <v>50</v>
      </c>
      <c r="J21" s="69">
        <f t="shared" si="4"/>
        <v>20</v>
      </c>
      <c r="K21" s="69">
        <f t="shared" si="3"/>
        <v>1.8</v>
      </c>
    </row>
    <row r="22" spans="8:12" x14ac:dyDescent="0.25">
      <c r="H22" s="67" t="s">
        <v>176</v>
      </c>
      <c r="I22" s="68">
        <v>50</v>
      </c>
      <c r="J22" s="69">
        <f t="shared" si="4"/>
        <v>20</v>
      </c>
      <c r="K22" s="69">
        <f t="shared" si="3"/>
        <v>1.8</v>
      </c>
    </row>
    <row r="23" spans="8:12" x14ac:dyDescent="0.25">
      <c r="H23" s="67" t="s">
        <v>176</v>
      </c>
      <c r="I23" s="68">
        <v>50</v>
      </c>
      <c r="J23" s="69">
        <f t="shared" si="4"/>
        <v>20</v>
      </c>
      <c r="K23" s="69">
        <f t="shared" si="3"/>
        <v>1.8</v>
      </c>
    </row>
    <row r="24" spans="8:12" x14ac:dyDescent="0.25">
      <c r="H24" s="70" t="s">
        <v>165</v>
      </c>
      <c r="I24" s="71">
        <v>60</v>
      </c>
      <c r="J24" s="72">
        <f>$D$5</f>
        <v>20</v>
      </c>
      <c r="K24" s="72">
        <f>$I$41/$I$24</f>
        <v>1.5</v>
      </c>
      <c r="L24" t="s">
        <v>340</v>
      </c>
    </row>
    <row r="25" spans="8:12" x14ac:dyDescent="0.25">
      <c r="H25" s="70" t="s">
        <v>184</v>
      </c>
      <c r="I25" s="71">
        <v>60</v>
      </c>
      <c r="J25" s="72">
        <f t="shared" ref="J25:J31" si="5">$D$5</f>
        <v>20</v>
      </c>
      <c r="K25" s="72">
        <f t="shared" ref="K25:K31" si="6">$I$41/$I$24</f>
        <v>1.5</v>
      </c>
    </row>
    <row r="26" spans="8:12" x14ac:dyDescent="0.25">
      <c r="H26" s="70" t="s">
        <v>185</v>
      </c>
      <c r="I26" s="71">
        <v>60</v>
      </c>
      <c r="J26" s="72">
        <f t="shared" si="5"/>
        <v>20</v>
      </c>
      <c r="K26" s="72">
        <f t="shared" si="6"/>
        <v>1.5</v>
      </c>
    </row>
    <row r="27" spans="8:12" x14ac:dyDescent="0.25">
      <c r="H27" s="70" t="s">
        <v>185</v>
      </c>
      <c r="I27" s="71">
        <v>60</v>
      </c>
      <c r="J27" s="72">
        <f t="shared" si="5"/>
        <v>20</v>
      </c>
      <c r="K27" s="72">
        <f t="shared" si="6"/>
        <v>1.5</v>
      </c>
    </row>
    <row r="28" spans="8:12" x14ac:dyDescent="0.25">
      <c r="H28" s="70" t="s">
        <v>185</v>
      </c>
      <c r="I28" s="71">
        <v>60</v>
      </c>
      <c r="J28" s="72">
        <f t="shared" si="5"/>
        <v>20</v>
      </c>
      <c r="K28" s="72">
        <f t="shared" si="6"/>
        <v>1.5</v>
      </c>
    </row>
    <row r="29" spans="8:12" x14ac:dyDescent="0.25">
      <c r="H29" s="70" t="s">
        <v>171</v>
      </c>
      <c r="I29" s="71">
        <v>60</v>
      </c>
      <c r="J29" s="72">
        <f t="shared" si="5"/>
        <v>20</v>
      </c>
      <c r="K29" s="72">
        <f t="shared" si="6"/>
        <v>1.5</v>
      </c>
    </row>
    <row r="30" spans="8:12" x14ac:dyDescent="0.25">
      <c r="H30" s="70" t="s">
        <v>171</v>
      </c>
      <c r="I30" s="71">
        <v>60</v>
      </c>
      <c r="J30" s="72">
        <f t="shared" si="5"/>
        <v>20</v>
      </c>
      <c r="K30" s="72">
        <f t="shared" si="6"/>
        <v>1.5</v>
      </c>
    </row>
    <row r="31" spans="8:12" x14ac:dyDescent="0.25">
      <c r="H31" s="70" t="s">
        <v>171</v>
      </c>
      <c r="I31" s="71">
        <v>60</v>
      </c>
      <c r="J31" s="72">
        <f t="shared" si="5"/>
        <v>20</v>
      </c>
      <c r="K31" s="72">
        <f t="shared" si="6"/>
        <v>1.5</v>
      </c>
    </row>
    <row r="32" spans="8:12" x14ac:dyDescent="0.25">
      <c r="H32" s="73" t="s">
        <v>173</v>
      </c>
      <c r="I32" s="74">
        <v>70</v>
      </c>
      <c r="J32" s="75">
        <f>$D$5</f>
        <v>20</v>
      </c>
      <c r="K32" s="75">
        <f>$I$41/$I$32</f>
        <v>1.2857142857142858</v>
      </c>
      <c r="L32" t="s">
        <v>341</v>
      </c>
    </row>
    <row r="33" spans="8:11" x14ac:dyDescent="0.25">
      <c r="H33" s="73" t="s">
        <v>214</v>
      </c>
      <c r="I33" s="74">
        <v>70</v>
      </c>
      <c r="J33" s="75">
        <f t="shared" ref="J33:J40" si="7">$D$5</f>
        <v>20</v>
      </c>
      <c r="K33" s="75">
        <f t="shared" ref="K33:K40" si="8">$I$41/$I$32</f>
        <v>1.2857142857142858</v>
      </c>
    </row>
    <row r="34" spans="8:11" x14ac:dyDescent="0.25">
      <c r="H34" s="73" t="s">
        <v>213</v>
      </c>
      <c r="I34" s="74">
        <v>75</v>
      </c>
      <c r="J34" s="75">
        <f t="shared" si="7"/>
        <v>20</v>
      </c>
      <c r="K34" s="75">
        <f t="shared" si="8"/>
        <v>1.2857142857142858</v>
      </c>
    </row>
    <row r="35" spans="8:11" x14ac:dyDescent="0.25">
      <c r="H35" s="73" t="s">
        <v>212</v>
      </c>
      <c r="I35" s="74">
        <v>75</v>
      </c>
      <c r="J35" s="75">
        <f t="shared" si="7"/>
        <v>20</v>
      </c>
      <c r="K35" s="75">
        <f t="shared" si="8"/>
        <v>1.2857142857142858</v>
      </c>
    </row>
    <row r="36" spans="8:11" x14ac:dyDescent="0.25">
      <c r="H36" s="73" t="s">
        <v>211</v>
      </c>
      <c r="I36" s="74">
        <v>75</v>
      </c>
      <c r="J36" s="75">
        <f t="shared" si="7"/>
        <v>20</v>
      </c>
      <c r="K36" s="75">
        <f t="shared" si="8"/>
        <v>1.2857142857142858</v>
      </c>
    </row>
    <row r="37" spans="8:11" x14ac:dyDescent="0.25">
      <c r="H37" s="73" t="s">
        <v>210</v>
      </c>
      <c r="I37" s="74">
        <v>80</v>
      </c>
      <c r="J37" s="75">
        <f t="shared" si="7"/>
        <v>20</v>
      </c>
      <c r="K37" s="75">
        <f t="shared" si="8"/>
        <v>1.2857142857142858</v>
      </c>
    </row>
    <row r="38" spans="8:11" x14ac:dyDescent="0.25">
      <c r="H38" s="73" t="s">
        <v>163</v>
      </c>
      <c r="I38" s="74">
        <v>80</v>
      </c>
      <c r="J38" s="75">
        <f t="shared" si="7"/>
        <v>20</v>
      </c>
      <c r="K38" s="75">
        <f t="shared" si="8"/>
        <v>1.2857142857142858</v>
      </c>
    </row>
    <row r="39" spans="8:11" x14ac:dyDescent="0.25">
      <c r="H39" s="73" t="s">
        <v>186</v>
      </c>
      <c r="I39" s="74">
        <v>80</v>
      </c>
      <c r="J39" s="75">
        <f t="shared" si="7"/>
        <v>20</v>
      </c>
      <c r="K39" s="75">
        <f t="shared" si="8"/>
        <v>1.2857142857142858</v>
      </c>
    </row>
    <row r="40" spans="8:11" x14ac:dyDescent="0.25">
      <c r="H40" s="73" t="s">
        <v>169</v>
      </c>
      <c r="I40" s="74">
        <v>85</v>
      </c>
      <c r="J40" s="75">
        <f t="shared" si="7"/>
        <v>20</v>
      </c>
      <c r="K40" s="75">
        <f t="shared" si="8"/>
        <v>1.2857142857142858</v>
      </c>
    </row>
    <row r="41" spans="8:11" x14ac:dyDescent="0.25">
      <c r="H41" s="81" t="s">
        <v>204</v>
      </c>
      <c r="I41" s="82">
        <v>90</v>
      </c>
      <c r="J41" s="83">
        <f>$D$5</f>
        <v>20</v>
      </c>
      <c r="K41" s="83">
        <v>1</v>
      </c>
    </row>
    <row r="42" spans="8:11" x14ac:dyDescent="0.25">
      <c r="H42" s="81" t="s">
        <v>224</v>
      </c>
      <c r="I42" s="82">
        <v>90</v>
      </c>
      <c r="J42" s="83">
        <f t="shared" ref="J42:J51" si="9">$D$5</f>
        <v>20</v>
      </c>
      <c r="K42" s="83">
        <v>1</v>
      </c>
    </row>
    <row r="43" spans="8:11" x14ac:dyDescent="0.25">
      <c r="H43" s="81" t="s">
        <v>323</v>
      </c>
      <c r="I43" s="82">
        <v>90</v>
      </c>
      <c r="J43" s="83">
        <f t="shared" si="9"/>
        <v>20</v>
      </c>
      <c r="K43" s="83">
        <v>1</v>
      </c>
    </row>
    <row r="44" spans="8:11" x14ac:dyDescent="0.25">
      <c r="H44" s="81" t="s">
        <v>187</v>
      </c>
      <c r="I44" s="82">
        <v>90</v>
      </c>
      <c r="J44" s="83">
        <f t="shared" si="9"/>
        <v>20</v>
      </c>
      <c r="K44" s="83">
        <v>1</v>
      </c>
    </row>
    <row r="45" spans="8:11" x14ac:dyDescent="0.25">
      <c r="H45" s="81" t="s">
        <v>200</v>
      </c>
      <c r="I45" s="82">
        <v>90</v>
      </c>
      <c r="J45" s="83">
        <f t="shared" si="9"/>
        <v>20</v>
      </c>
      <c r="K45" s="83">
        <v>1</v>
      </c>
    </row>
    <row r="46" spans="8:11" x14ac:dyDescent="0.25">
      <c r="H46" s="81" t="s">
        <v>201</v>
      </c>
      <c r="I46" s="82">
        <v>90</v>
      </c>
      <c r="J46" s="83">
        <f t="shared" si="9"/>
        <v>20</v>
      </c>
      <c r="K46" s="83">
        <v>1</v>
      </c>
    </row>
    <row r="47" spans="8:11" x14ac:dyDescent="0.25">
      <c r="H47" s="81" t="s">
        <v>202</v>
      </c>
      <c r="I47" s="82">
        <v>90</v>
      </c>
      <c r="J47" s="83">
        <f t="shared" si="9"/>
        <v>20</v>
      </c>
      <c r="K47" s="83">
        <v>1</v>
      </c>
    </row>
    <row r="48" spans="8:11" x14ac:dyDescent="0.25">
      <c r="H48" s="81" t="s">
        <v>203</v>
      </c>
      <c r="I48" s="82">
        <v>90</v>
      </c>
      <c r="J48" s="83">
        <f t="shared" si="9"/>
        <v>20</v>
      </c>
      <c r="K48" s="83">
        <v>1</v>
      </c>
    </row>
    <row r="49" spans="8:11" x14ac:dyDescent="0.25">
      <c r="H49" s="81" t="s">
        <v>174</v>
      </c>
      <c r="I49" s="82">
        <v>90</v>
      </c>
      <c r="J49" s="83">
        <f t="shared" si="9"/>
        <v>20</v>
      </c>
      <c r="K49" s="83">
        <v>1</v>
      </c>
    </row>
    <row r="50" spans="8:11" x14ac:dyDescent="0.25">
      <c r="H50" s="81" t="s">
        <v>222</v>
      </c>
      <c r="I50" s="82">
        <v>100</v>
      </c>
      <c r="J50" s="83">
        <f t="shared" si="9"/>
        <v>20</v>
      </c>
      <c r="K50" s="83">
        <v>1</v>
      </c>
    </row>
    <row r="51" spans="8:11" x14ac:dyDescent="0.25">
      <c r="H51" s="76" t="s">
        <v>221</v>
      </c>
      <c r="I51" s="77">
        <v>100</v>
      </c>
      <c r="J51" s="78">
        <f t="shared" si="9"/>
        <v>20</v>
      </c>
      <c r="K51" s="7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Entities</vt:lpstr>
      <vt:lpstr>Dragons</vt:lpstr>
      <vt:lpstr>Progression</vt:lpstr>
      <vt:lpstr>DATA_DRAGONS_CONTENT</vt:lpstr>
      <vt:lpstr>DATA_ENTITIES_CONTENT</vt:lpstr>
      <vt:lpstr>DATA_ENTITIES_UNITY</vt:lpstr>
      <vt:lpstr>DATA_UNITY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2017-04-27T14:47:33Z</dcterms:modified>
</cp:coreProperties>
</file>