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<sst xmlns="http://schemas.openxmlformats.org/spreadsheetml/2006/main" count="2012" uniqueCount="961">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</sst>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7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4" fillId="18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1" dataDxfId="229" headerRowBorderDxfId="230" tableBorderDxfId="228" totalsRowBorderDxfId="227">
  <autoFilter ref="B15:BI26"/>
  <tableColumns count="60">
    <tableColumn id="1" name="{dragonDefinitions}" dataDxfId="226"/>
    <tableColumn id="2" name="[sku]" dataDxfId="225"/>
    <tableColumn id="9" name="[tier]" dataDxfId="224"/>
    <tableColumn id="3" name="[order]" dataDxfId="223"/>
    <tableColumn id="40" name="[previousDragonSku]" dataDxfId="222"/>
    <tableColumn id="4" name="[unlockPriceCoins]" dataDxfId="221"/>
    <tableColumn id="5" name="[unlockPricePC]" dataDxfId="220"/>
    <tableColumn id="11" name="[cameraDefaultZoom]" dataDxfId="219"/>
    <tableColumn id="16" name="[cameraFarZoom]" dataDxfId="218"/>
    <tableColumn id="39" name="[defaultSize]" dataDxfId="217"/>
    <tableColumn id="38" name="[cameraFrameWidthModifier]" dataDxfId="216"/>
    <tableColumn id="17" name="[healthMin]" dataDxfId="215"/>
    <tableColumn id="18" name="[healthMax]" dataDxfId="214"/>
    <tableColumn id="21" name="[healthDrain]" dataDxfId="213"/>
    <tableColumn id="52" name="[healthDrainSpacePlus]" dataDxfId="212"/>
    <tableColumn id="32" name="[healthDrainAmpPerSecond]" dataDxfId="211"/>
    <tableColumn id="31" name="[sessionStartHealthDrainTime]" dataDxfId="210"/>
    <tableColumn id="30" name="[sessionStartHealthDrainModifier]" dataDxfId="209"/>
    <tableColumn id="19" name="[scaleMin]" dataDxfId="208"/>
    <tableColumn id="20" name="[scaleMax]" dataDxfId="207"/>
    <tableColumn id="42" name="[speedBase]" dataDxfId="206"/>
    <tableColumn id="22" name="[boostMultiplier]" dataDxfId="205"/>
    <tableColumn id="41" name="[energyBase]" dataDxfId="204"/>
    <tableColumn id="23" name="[energyDrain]" dataDxfId="203"/>
    <tableColumn id="24" name="[energyRefillRate]" dataDxfId="202"/>
    <tableColumn id="29" name="[furyBaseDamage]" dataDxfId="201"/>
    <tableColumn id="33" name="[furyBaseLength]" dataDxfId="200"/>
    <tableColumn id="12" name="[furyScoreMultiplier]" dataDxfId="199"/>
    <tableColumn id="26" name="[furyBaseDuration]" dataDxfId="198"/>
    <tableColumn id="25" name="[furyMax]" dataDxfId="197"/>
    <tableColumn id="54" name="[scoreTextThresholdMultiplier]" dataDxfId="196"/>
    <tableColumn id="14" name="[eatSpeedFactor]" dataDxfId="195"/>
    <tableColumn id="15" name="[maxAlcohol]" dataDxfId="194"/>
    <tableColumn id="13" name="[alcoholDrain]" dataDxfId="193"/>
    <tableColumn id="6" name="[gamePrefab]" dataDxfId="192"/>
    <tableColumn id="10" name="[menuPrefab]" dataDxfId="191"/>
    <tableColumn id="60" name="[resultsPrefab]" dataDxfId="190"/>
    <tableColumn id="57" name="[shadowFromDragon]" dataDxfId="189"/>
    <tableColumn id="56" name="[revealFromDragon]" dataDxfId="188"/>
    <tableColumn id="49" name="[sizeUpMultiplier]" dataDxfId="187"/>
    <tableColumn id="50" name="[speedUpMultiplier]" dataDxfId="186"/>
    <tableColumn id="51" name="[biteUpMultiplier]" dataDxfId="185"/>
    <tableColumn id="47" name="[invincible]" dataDxfId="184"/>
    <tableColumn id="48" name="[infiniteBoost]" dataDxfId="183"/>
    <tableColumn id="45" name="[eatEverything]" dataDxfId="182"/>
    <tableColumn id="46" name="[modeDuration]" dataDxfId="181"/>
    <tableColumn id="53" name="[petScale]" dataDxfId="180"/>
    <tableColumn id="7" name="[tidName]" dataDxfId="179">
      <calculatedColumnFormula>CONCATENATE("TID_",UPPER(dragonDefinitions[[#This Row],['[sku']]]),"_NAME")</calculatedColumnFormula>
    </tableColumn>
    <tableColumn id="8" name="[tidDesc]" dataDxfId="178">
      <calculatedColumnFormula>CONCATENATE("TID_",UPPER(dragonDefinitions[[#This Row],['[sku']]]),"_DESC")</calculatedColumnFormula>
    </tableColumn>
    <tableColumn id="27" name="[statsBarRatio]" dataDxfId="177"/>
    <tableColumn id="28" name="[furyBarRatio]" dataDxfId="176"/>
    <tableColumn id="34" name="[force]" dataDxfId="175"/>
    <tableColumn id="35" name="[mass]" dataDxfId="174"/>
    <tableColumn id="36" name="[friction]" dataDxfId="173"/>
    <tableColumn id="37" name="[gravityModifier]" dataDxfId="172"/>
    <tableColumn id="43" name="[airGravityModifier]" dataDxfId="171"/>
    <tableColumn id="44" name="[waterGravityModifier]" dataDxfId="170"/>
    <tableColumn id="55" name="[damageAnimationThreshold]" dataDxfId="169"/>
    <tableColumn id="58" name="[dotAnimationThreshold]" dataDxfId="168"/>
    <tableColumn id="59" name="[trackingSku]" dataDxfId="167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21:I25" totalsRowShown="0" headerRowDxfId="70" headerRowBorderDxfId="69" tableBorderDxfId="68" totalsRowBorderDxfId="67">
  <autoFilter ref="B21:I25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9:E33" totalsRowShown="0" headerRowDxfId="59" headerRowBorderDxfId="58" tableBorderDxfId="57" totalsRowBorderDxfId="56">
  <autoFilter ref="B29:E33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4:E17" totalsRowShown="0" headerRowDxfId="52" headerRowBorderDxfId="51" tableBorderDxfId="50" totalsRowBorderDxfId="49">
  <autoFilter ref="B14:E17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6" headerRowBorderDxfId="165" tableBorderDxfId="164" totalsRowBorderDxfId="163">
  <autoFilter ref="B4:G9"/>
  <tableColumns count="6">
    <tableColumn id="1" name="{dragonTierDefinitions}" dataDxfId="162"/>
    <tableColumn id="2" name="[sku]"/>
    <tableColumn id="9" name="[order]"/>
    <tableColumn id="10" name="[icon]" dataDxfId="161"/>
    <tableColumn id="3" name="[maxPetEquipped]" dataDxfId="160"/>
    <tableColumn id="7" name="[tidName]" dataDxfId="15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8" headerRowBorderDxfId="157" tableBorderDxfId="156" totalsRowBorderDxfId="155">
  <autoFilter ref="B32:I33"/>
  <tableColumns count="8">
    <tableColumn id="1" name="{dragonSettings}" dataDxfId="154"/>
    <tableColumn id="2" name="[sku]" dataDxfId="15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2" headerRowBorderDxfId="151" tableBorderDxfId="150" totalsRowBorderDxfId="149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8" headerRowBorderDxfId="147" tableBorderDxfId="146" totalsRowBorderDxfId="145">
  <autoFilter ref="B37:F40"/>
  <tableColumns count="5">
    <tableColumn id="1" name="{dragonHealthModifiersDefinitions}" dataDxfId="144"/>
    <tableColumn id="2" name="[sku]" dataDxfId="143"/>
    <tableColumn id="7" name="[threshold]"/>
    <tableColumn id="8" name="[modifier]" dataDxfId="142"/>
    <tableColumn id="9" name="[tid]" dataDxfId="1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39" totalsRowShown="0" headerRowDxfId="140" dataDxfId="138" headerRowBorderDxfId="139" tableBorderDxfId="137" totalsRowBorderDxfId="136">
  <autoFilter ref="B5:P39"/>
  <tableColumns count="15">
    <tableColumn id="1" name="{shopPacksDefinitions}" dataDxfId="135"/>
    <tableColumn id="6" name="[sku]" dataDxfId="134"/>
    <tableColumn id="3" name="[type]" dataDxfId="133"/>
    <tableColumn id="11" name="[order]" dataDxfId="132"/>
    <tableColumn id="4" name="[price]" dataDxfId="131"/>
    <tableColumn id="5" name="[priceType]" dataDxfId="130"/>
    <tableColumn id="12" name="Base Amount_x000a_(only for the maths)" dataDxfId="1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8"/>
    <tableColumn id="8" name="[amount]" dataDxfId="1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6">
      <calculatedColumnFormula>shopPacksDefinitions[[#This Row],['[amount']]]/shopPacksDefinitions[[#This Row],['[price']]]</calculatedColumnFormula>
    </tableColumn>
    <tableColumn id="2" name="[bestValue]" dataDxfId="125"/>
    <tableColumn id="10" name="[icon]" dataDxfId="124"/>
    <tableColumn id="7" name="tidName" dataDxfId="123"/>
    <tableColumn id="15" name="[amazon]" dataDxfId="122"/>
    <tableColumn id="17" name="[trackingSku]" dataDxfId="1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20" dataDxfId="118" headerRowBorderDxfId="119" tableBorderDxfId="117" totalsRowBorderDxfId="116">
  <autoFilter ref="B4:T68"/>
  <sortState ref="B5:T68">
    <sortCondition ref="S4:S68"/>
  </sortState>
  <tableColumns count="19">
    <tableColumn id="1" name="{petDefinitions}" dataDxfId="115"/>
    <tableColumn id="2" name="[sku]" dataDxfId="114"/>
    <tableColumn id="3" name="[rarity]" dataDxfId="113"/>
    <tableColumn id="6" name="[category]" dataDxfId="112"/>
    <tableColumn id="7" name="[order]" dataDxfId="111"/>
    <tableColumn id="13" name="[startingPool]" dataDxfId="110"/>
    <tableColumn id="14" name="[loadingTeasing]" dataDxfId="109"/>
    <tableColumn id="16" name="[hidden]" dataDxfId="108"/>
    <tableColumn id="15" name="[notInGatcha]" dataDxfId="107"/>
    <tableColumn id="18" name="[associatedSeason]" dataDxfId="106"/>
    <tableColumn id="19" name="[tidUnlockCondition]" dataDxfId="105"/>
    <tableColumn id="8" name="[gamePrefab]" dataDxfId="104"/>
    <tableColumn id="9" name="[menuPrefab]" dataDxfId="103"/>
    <tableColumn id="11" name="[icon]" dataDxfId="102"/>
    <tableColumn id="4" name="[powerup]" dataDxfId="101"/>
    <tableColumn id="5" name="[tidName]" dataDxfId="100"/>
    <tableColumn id="10" name="[tidDesc]" dataDxfId="99">
      <calculatedColumnFormula>CONCATENATE(LEFT(petDefinitions[[#This Row],['[tidName']]],10),"_DESC")</calculatedColumnFormula>
    </tableColumn>
    <tableColumn id="12" name="id" dataDxfId="98"/>
    <tableColumn id="17" name="[trackingName]" dataDxfId="9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6" tableBorderDxfId="95" totalsRowBorderDxfId="94">
  <autoFilter ref="B82:F89"/>
  <sortState ref="B80:F86">
    <sortCondition ref="D77:D84"/>
  </sortState>
  <tableColumns count="5">
    <tableColumn id="1" name="{petCategoryDefinitions}" dataDxfId="93"/>
    <tableColumn id="2" name="[sku]" dataDxfId="92"/>
    <tableColumn id="3" name="[order]" dataDxfId="91"/>
    <tableColumn id="4" name="[icon]" dataDxfId="90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9" totalsRowShown="0" headerRowDxfId="80" headerRowBorderDxfId="79" tableBorderDxfId="78" totalsRowBorderDxfId="77">
  <autoFilter ref="B4:I9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P10" workbookViewId="0">
      <selection activeCell="BK19" sqref="B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42578125" customWidth="1"/>
  </cols>
  <sheetData>
    <row r="1" spans="2:61" ht="15.75" thickBot="1" x14ac:dyDescent="0.3"/>
    <row r="2" spans="2:61" ht="23.25" x14ac:dyDescent="0.35">
      <c r="B2" s="1" t="s">
        <v>869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868</v>
      </c>
      <c r="C4" s="6" t="s">
        <v>0</v>
      </c>
      <c r="D4" s="10" t="s">
        <v>42</v>
      </c>
      <c r="E4" s="18" t="s">
        <v>2</v>
      </c>
      <c r="F4" s="18" t="s">
        <v>867</v>
      </c>
      <c r="G4" s="9" t="s">
        <v>12</v>
      </c>
    </row>
    <row r="5" spans="2:61" x14ac:dyDescent="0.25">
      <c r="B5" s="19" t="s">
        <v>4</v>
      </c>
      <c r="C5" s="34" t="s">
        <v>804</v>
      </c>
      <c r="D5" s="15">
        <v>0</v>
      </c>
      <c r="E5" s="22" t="s">
        <v>866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790</v>
      </c>
      <c r="D6" s="15">
        <v>1</v>
      </c>
      <c r="E6" s="22" t="s">
        <v>865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2" t="s">
        <v>776</v>
      </c>
      <c r="D7" s="15">
        <v>2</v>
      </c>
      <c r="E7" s="22" t="s">
        <v>864</v>
      </c>
      <c r="F7" s="28">
        <v>3</v>
      </c>
      <c r="G7" s="273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2" t="s">
        <v>767</v>
      </c>
      <c r="D8" s="15">
        <v>3</v>
      </c>
      <c r="E8" s="22" t="s">
        <v>863</v>
      </c>
      <c r="F8" s="22">
        <v>4</v>
      </c>
      <c r="G8" s="271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2" t="s">
        <v>762</v>
      </c>
      <c r="D9" s="15">
        <v>4</v>
      </c>
      <c r="E9" s="22" t="s">
        <v>862</v>
      </c>
      <c r="F9" s="22">
        <v>4</v>
      </c>
      <c r="G9" s="271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860</v>
      </c>
      <c r="Q14" s="3" t="s">
        <v>859</v>
      </c>
      <c r="W14"/>
      <c r="AA14" s="3" t="s">
        <v>858</v>
      </c>
      <c r="AB14" s="3" t="s">
        <v>858</v>
      </c>
      <c r="AG14" s="3" t="s">
        <v>857</v>
      </c>
      <c r="AO14" s="307"/>
      <c r="AP14" s="307"/>
      <c r="AQ14" s="307"/>
      <c r="AR14" s="307"/>
    </row>
    <row r="15" spans="2:61" ht="163.5" x14ac:dyDescent="0.25">
      <c r="B15" s="252" t="s">
        <v>856</v>
      </c>
      <c r="C15" s="255" t="s">
        <v>0</v>
      </c>
      <c r="D15" s="255" t="s">
        <v>658</v>
      </c>
      <c r="E15" s="253" t="s">
        <v>42</v>
      </c>
      <c r="F15" s="253" t="s">
        <v>855</v>
      </c>
      <c r="G15" s="270" t="s">
        <v>854</v>
      </c>
      <c r="H15" s="269" t="s">
        <v>853</v>
      </c>
      <c r="I15" s="268" t="s">
        <v>852</v>
      </c>
      <c r="J15" s="267" t="s">
        <v>851</v>
      </c>
      <c r="K15" s="266" t="s">
        <v>850</v>
      </c>
      <c r="L15" s="264" t="s">
        <v>849</v>
      </c>
      <c r="M15" s="262" t="s">
        <v>848</v>
      </c>
      <c r="N15" s="266" t="s">
        <v>847</v>
      </c>
      <c r="O15" s="264" t="s">
        <v>846</v>
      </c>
      <c r="P15" s="264" t="s">
        <v>845</v>
      </c>
      <c r="Q15" s="263" t="s">
        <v>844</v>
      </c>
      <c r="R15" s="263" t="s">
        <v>843</v>
      </c>
      <c r="S15" s="263" t="s">
        <v>842</v>
      </c>
      <c r="T15" s="262" t="s">
        <v>841</v>
      </c>
      <c r="U15" s="264" t="s">
        <v>840</v>
      </c>
      <c r="V15" s="265" t="s">
        <v>839</v>
      </c>
      <c r="W15" s="262" t="s">
        <v>838</v>
      </c>
      <c r="X15" s="266" t="s">
        <v>837</v>
      </c>
      <c r="Y15" s="266" t="s">
        <v>836</v>
      </c>
      <c r="Z15" s="264" t="s">
        <v>835</v>
      </c>
      <c r="AA15" s="265" t="s">
        <v>834</v>
      </c>
      <c r="AB15" s="264" t="s">
        <v>833</v>
      </c>
      <c r="AC15" s="264" t="s">
        <v>832</v>
      </c>
      <c r="AD15" s="264" t="s">
        <v>831</v>
      </c>
      <c r="AE15" s="264" t="s">
        <v>830</v>
      </c>
      <c r="AF15" s="263" t="s">
        <v>829</v>
      </c>
      <c r="AG15" s="262" t="s">
        <v>828</v>
      </c>
      <c r="AH15" s="262" t="s">
        <v>827</v>
      </c>
      <c r="AI15" s="262" t="s">
        <v>826</v>
      </c>
      <c r="AJ15" s="261" t="s">
        <v>319</v>
      </c>
      <c r="AK15" s="259" t="s">
        <v>320</v>
      </c>
      <c r="AL15" s="259" t="s">
        <v>825</v>
      </c>
      <c r="AM15" s="259" t="s">
        <v>824</v>
      </c>
      <c r="AN15" s="259" t="s">
        <v>823</v>
      </c>
      <c r="AO15" s="259" t="s">
        <v>822</v>
      </c>
      <c r="AP15" s="260" t="s">
        <v>821</v>
      </c>
      <c r="AQ15" s="259" t="s">
        <v>820</v>
      </c>
      <c r="AR15" s="259" t="s">
        <v>819</v>
      </c>
      <c r="AS15" s="259" t="s">
        <v>818</v>
      </c>
      <c r="AT15" s="259" t="s">
        <v>817</v>
      </c>
      <c r="AU15" s="259" t="s">
        <v>816</v>
      </c>
      <c r="AV15" s="259" t="s">
        <v>815</v>
      </c>
      <c r="AW15" s="4" t="s">
        <v>12</v>
      </c>
      <c r="AX15" s="258" t="s">
        <v>98</v>
      </c>
      <c r="AY15" s="257" t="s">
        <v>814</v>
      </c>
      <c r="AZ15" s="253" t="s">
        <v>813</v>
      </c>
      <c r="BA15" s="256" t="s">
        <v>812</v>
      </c>
      <c r="BB15" s="255" t="s">
        <v>811</v>
      </c>
      <c r="BC15" s="255" t="s">
        <v>810</v>
      </c>
      <c r="BD15" s="255" t="s">
        <v>809</v>
      </c>
      <c r="BE15" s="252" t="s">
        <v>808</v>
      </c>
      <c r="BF15" s="252" t="s">
        <v>807</v>
      </c>
      <c r="BG15" s="254" t="s">
        <v>806</v>
      </c>
      <c r="BH15" s="253" t="s">
        <v>805</v>
      </c>
      <c r="BI15" s="252" t="s">
        <v>3</v>
      </c>
    </row>
    <row r="16" spans="2:61" x14ac:dyDescent="0.25">
      <c r="B16" s="168" t="s">
        <v>4</v>
      </c>
      <c r="C16" s="235" t="s">
        <v>13</v>
      </c>
      <c r="D16" s="235" t="s">
        <v>804</v>
      </c>
      <c r="E16" s="234">
        <v>0</v>
      </c>
      <c r="F16" s="234"/>
      <c r="G16" s="190">
        <v>0</v>
      </c>
      <c r="H16" s="189">
        <v>0</v>
      </c>
      <c r="I16" s="247">
        <v>35</v>
      </c>
      <c r="J16" s="246">
        <v>45</v>
      </c>
      <c r="K16" s="186">
        <v>1</v>
      </c>
      <c r="L16" s="242">
        <v>-5</v>
      </c>
      <c r="M16" s="241">
        <v>75</v>
      </c>
      <c r="N16" s="193">
        <v>105</v>
      </c>
      <c r="O16" s="193">
        <v>1.1000000000000001</v>
      </c>
      <c r="P16" s="193">
        <v>1</v>
      </c>
      <c r="Q16" s="193">
        <v>8.0000000000000002E-3</v>
      </c>
      <c r="R16" s="227">
        <v>30</v>
      </c>
      <c r="S16" s="227">
        <v>0.5</v>
      </c>
      <c r="T16" s="241">
        <v>0.46</v>
      </c>
      <c r="U16" s="193">
        <v>0.56000000000000005</v>
      </c>
      <c r="V16" s="245">
        <v>14</v>
      </c>
      <c r="W16" s="193">
        <v>2</v>
      </c>
      <c r="X16" s="193">
        <v>100</v>
      </c>
      <c r="Y16" s="193">
        <v>40</v>
      </c>
      <c r="Z16" s="193">
        <v>28</v>
      </c>
      <c r="AA16" s="245">
        <v>250</v>
      </c>
      <c r="AB16" s="227">
        <v>7.5</v>
      </c>
      <c r="AC16" s="193">
        <v>2</v>
      </c>
      <c r="AD16" s="227">
        <v>8</v>
      </c>
      <c r="AE16" s="193">
        <v>3000</v>
      </c>
      <c r="AF16" s="244">
        <v>1</v>
      </c>
      <c r="AG16" s="241">
        <v>0.23</v>
      </c>
      <c r="AH16" s="251">
        <v>0</v>
      </c>
      <c r="AI16" s="251">
        <v>6</v>
      </c>
      <c r="AJ16" s="185" t="s">
        <v>803</v>
      </c>
      <c r="AK16" s="185" t="s">
        <v>802</v>
      </c>
      <c r="AL16" s="185" t="s">
        <v>802</v>
      </c>
      <c r="AM16" s="185"/>
      <c r="AN16" s="185"/>
      <c r="AO16" s="185">
        <v>4.0999999999999996</v>
      </c>
      <c r="AP16" s="185">
        <v>2</v>
      </c>
      <c r="AQ16" s="185">
        <v>2</v>
      </c>
      <c r="AR16" s="185" t="b">
        <v>1</v>
      </c>
      <c r="AS16" s="185" t="b">
        <v>1</v>
      </c>
      <c r="AT16" s="185" t="b">
        <v>1</v>
      </c>
      <c r="AU16" s="185">
        <v>10</v>
      </c>
      <c r="AV16" s="185">
        <v>0.55999999999999994</v>
      </c>
      <c r="AW16" s="249" t="s">
        <v>801</v>
      </c>
      <c r="AX16" s="248" t="s">
        <v>800</v>
      </c>
      <c r="AY16" s="218">
        <v>3.0000000000000001E-3</v>
      </c>
      <c r="AZ16" s="217">
        <v>5.0000000000000001E-3</v>
      </c>
      <c r="BA16" s="216">
        <v>175</v>
      </c>
      <c r="BB16" s="235">
        <v>2</v>
      </c>
      <c r="BC16" s="235">
        <v>9.5</v>
      </c>
      <c r="BD16" s="235">
        <v>1</v>
      </c>
      <c r="BE16" s="250">
        <v>0.9</v>
      </c>
      <c r="BF16" s="250">
        <v>1.75</v>
      </c>
      <c r="BG16" s="250">
        <v>0</v>
      </c>
      <c r="BH16" s="250">
        <v>6</v>
      </c>
      <c r="BI16" s="235" t="s">
        <v>13</v>
      </c>
    </row>
    <row r="17" spans="2:61" x14ac:dyDescent="0.25">
      <c r="B17" s="168" t="s">
        <v>4</v>
      </c>
      <c r="C17" s="235" t="s">
        <v>14</v>
      </c>
      <c r="D17" s="235" t="s">
        <v>790</v>
      </c>
      <c r="E17" s="234">
        <v>1</v>
      </c>
      <c r="F17" s="233" t="s">
        <v>13</v>
      </c>
      <c r="G17" s="190">
        <v>2000</v>
      </c>
      <c r="H17" s="189">
        <v>60</v>
      </c>
      <c r="I17" s="247">
        <v>35</v>
      </c>
      <c r="J17" s="246">
        <v>45</v>
      </c>
      <c r="K17" s="186">
        <v>3</v>
      </c>
      <c r="L17" s="242">
        <v>0</v>
      </c>
      <c r="M17" s="241">
        <v>95</v>
      </c>
      <c r="N17" s="193">
        <v>145</v>
      </c>
      <c r="O17" s="193">
        <v>1.1499999999999999</v>
      </c>
      <c r="P17" s="193">
        <v>1</v>
      </c>
      <c r="Q17" s="193">
        <v>8.5000000000000006E-3</v>
      </c>
      <c r="R17" s="227">
        <v>30</v>
      </c>
      <c r="S17" s="227">
        <v>0.5</v>
      </c>
      <c r="T17" s="223">
        <v>0.8</v>
      </c>
      <c r="U17" s="188">
        <v>1</v>
      </c>
      <c r="V17" s="245">
        <v>16</v>
      </c>
      <c r="W17" s="193">
        <v>1.7</v>
      </c>
      <c r="X17" s="193">
        <v>100</v>
      </c>
      <c r="Y17" s="193">
        <v>20</v>
      </c>
      <c r="Z17" s="193">
        <v>10</v>
      </c>
      <c r="AA17" s="245">
        <v>275</v>
      </c>
      <c r="AB17" s="227">
        <v>8</v>
      </c>
      <c r="AC17" s="193">
        <v>3</v>
      </c>
      <c r="AD17" s="227">
        <v>9</v>
      </c>
      <c r="AE17" s="193">
        <v>7000</v>
      </c>
      <c r="AF17" s="244">
        <v>2</v>
      </c>
      <c r="AG17" s="241">
        <v>0.19</v>
      </c>
      <c r="AH17" s="222">
        <v>0</v>
      </c>
      <c r="AI17" s="222">
        <v>6</v>
      </c>
      <c r="AJ17" s="221" t="s">
        <v>799</v>
      </c>
      <c r="AK17" s="185" t="s">
        <v>798</v>
      </c>
      <c r="AL17" s="185" t="s">
        <v>798</v>
      </c>
      <c r="AM17" s="185"/>
      <c r="AN17" s="185"/>
      <c r="AO17" s="185">
        <v>2.2999999999999998</v>
      </c>
      <c r="AP17" s="185">
        <v>2</v>
      </c>
      <c r="AQ17" s="185">
        <v>2</v>
      </c>
      <c r="AR17" s="185" t="b">
        <v>1</v>
      </c>
      <c r="AS17" s="185" t="b">
        <v>1</v>
      </c>
      <c r="AT17" s="185" t="b">
        <v>1</v>
      </c>
      <c r="AU17" s="185">
        <v>10</v>
      </c>
      <c r="AV17" s="185">
        <v>0.7</v>
      </c>
      <c r="AW17" s="249" t="s">
        <v>797</v>
      </c>
      <c r="AX17" s="248" t="s">
        <v>796</v>
      </c>
      <c r="AY17" s="218">
        <v>2.3E-3</v>
      </c>
      <c r="AZ17" s="217">
        <v>5.0000000000000001E-3</v>
      </c>
      <c r="BA17" s="216">
        <v>210</v>
      </c>
      <c r="BB17" s="235">
        <v>2.1</v>
      </c>
      <c r="BC17" s="235">
        <v>9.5</v>
      </c>
      <c r="BD17" s="235">
        <v>1.7</v>
      </c>
      <c r="BE17" s="235">
        <v>0.9</v>
      </c>
      <c r="BF17" s="235">
        <v>2.1</v>
      </c>
      <c r="BG17" s="235">
        <v>0</v>
      </c>
      <c r="BH17" s="235">
        <v>6</v>
      </c>
      <c r="BI17" s="235" t="s">
        <v>14</v>
      </c>
    </row>
    <row r="18" spans="2:61" x14ac:dyDescent="0.25">
      <c r="B18" s="200" t="s">
        <v>4</v>
      </c>
      <c r="C18" s="214" t="s">
        <v>15</v>
      </c>
      <c r="D18" s="214" t="s">
        <v>790</v>
      </c>
      <c r="E18" s="234">
        <v>2</v>
      </c>
      <c r="F18" s="234" t="s">
        <v>14</v>
      </c>
      <c r="G18" s="198">
        <v>11000</v>
      </c>
      <c r="H18" s="232">
        <v>100</v>
      </c>
      <c r="I18" s="231">
        <v>35</v>
      </c>
      <c r="J18" s="243">
        <v>45</v>
      </c>
      <c r="K18" s="186">
        <v>5</v>
      </c>
      <c r="L18" s="242">
        <v>0</v>
      </c>
      <c r="M18" s="241">
        <v>140</v>
      </c>
      <c r="N18" s="188">
        <v>200</v>
      </c>
      <c r="O18" s="188">
        <v>1.5</v>
      </c>
      <c r="P18" s="188">
        <v>1</v>
      </c>
      <c r="Q18" s="193">
        <v>8.9999999999999993E-3</v>
      </c>
      <c r="R18" s="227">
        <v>30</v>
      </c>
      <c r="S18" s="227">
        <v>0.5</v>
      </c>
      <c r="T18" s="241">
        <v>0.85</v>
      </c>
      <c r="U18" s="193">
        <v>1.1000000000000001</v>
      </c>
      <c r="V18" s="226">
        <v>23.5</v>
      </c>
      <c r="W18" s="193">
        <v>2.1</v>
      </c>
      <c r="X18" s="193">
        <v>100</v>
      </c>
      <c r="Y18" s="193">
        <v>40</v>
      </c>
      <c r="Z18" s="193">
        <v>14</v>
      </c>
      <c r="AA18" s="226">
        <v>300</v>
      </c>
      <c r="AB18" s="227">
        <v>9</v>
      </c>
      <c r="AC18" s="188">
        <v>3</v>
      </c>
      <c r="AD18" s="240">
        <v>9</v>
      </c>
      <c r="AE18" s="193">
        <v>8000</v>
      </c>
      <c r="AF18" s="239">
        <v>2</v>
      </c>
      <c r="AG18" s="223">
        <v>0.15</v>
      </c>
      <c r="AH18" s="238">
        <v>0</v>
      </c>
      <c r="AI18" s="238">
        <v>6</v>
      </c>
      <c r="AJ18" s="221" t="s">
        <v>795</v>
      </c>
      <c r="AK18" s="185" t="s">
        <v>794</v>
      </c>
      <c r="AL18" s="185" t="s">
        <v>793</v>
      </c>
      <c r="AM18" s="185"/>
      <c r="AN18" s="185"/>
      <c r="AO18" s="185">
        <v>2.1</v>
      </c>
      <c r="AP18" s="185">
        <v>2</v>
      </c>
      <c r="AQ18" s="185">
        <v>2</v>
      </c>
      <c r="AR18" s="185" t="b">
        <v>1</v>
      </c>
      <c r="AS18" s="185" t="b">
        <v>1</v>
      </c>
      <c r="AT18" s="185" t="b">
        <v>1</v>
      </c>
      <c r="AU18" s="185">
        <v>10</v>
      </c>
      <c r="AV18" s="185">
        <v>0.7</v>
      </c>
      <c r="AW18" s="237" t="s">
        <v>792</v>
      </c>
      <c r="AX18" s="236" t="s">
        <v>791</v>
      </c>
      <c r="AY18" s="218">
        <v>2E-3</v>
      </c>
      <c r="AZ18" s="217">
        <v>5.0000000000000001E-3</v>
      </c>
      <c r="BA18" s="216">
        <v>240</v>
      </c>
      <c r="BB18" s="235">
        <v>2.2000000000000002</v>
      </c>
      <c r="BC18" s="235">
        <v>9.5</v>
      </c>
      <c r="BD18" s="235">
        <v>1.7</v>
      </c>
      <c r="BE18" s="235">
        <v>0.9</v>
      </c>
      <c r="BF18" s="235">
        <v>2.25</v>
      </c>
      <c r="BG18" s="235">
        <v>0</v>
      </c>
      <c r="BH18" s="235">
        <v>6</v>
      </c>
      <c r="BI18" s="214" t="s">
        <v>15</v>
      </c>
    </row>
    <row r="19" spans="2:61" x14ac:dyDescent="0.25">
      <c r="B19" s="200" t="s">
        <v>4</v>
      </c>
      <c r="C19" s="214" t="s">
        <v>16</v>
      </c>
      <c r="D19" s="235" t="s">
        <v>790</v>
      </c>
      <c r="E19" s="234">
        <v>3</v>
      </c>
      <c r="F19" s="234" t="s">
        <v>15</v>
      </c>
      <c r="G19" s="190">
        <v>47000</v>
      </c>
      <c r="H19" s="189">
        <v>150</v>
      </c>
      <c r="I19" s="247">
        <v>35</v>
      </c>
      <c r="J19" s="246">
        <v>45</v>
      </c>
      <c r="K19" s="186">
        <v>6</v>
      </c>
      <c r="L19" s="242">
        <v>0</v>
      </c>
      <c r="M19" s="241">
        <v>190</v>
      </c>
      <c r="N19" s="193">
        <v>240</v>
      </c>
      <c r="O19" s="193">
        <v>1.44</v>
      </c>
      <c r="P19" s="193">
        <v>1</v>
      </c>
      <c r="Q19" s="193">
        <v>0.01</v>
      </c>
      <c r="R19" s="227">
        <v>30</v>
      </c>
      <c r="S19" s="227">
        <v>0.6</v>
      </c>
      <c r="T19" s="223">
        <v>0.9</v>
      </c>
      <c r="U19" s="188">
        <v>1.1000000000000001</v>
      </c>
      <c r="V19" s="245">
        <v>19</v>
      </c>
      <c r="W19" s="193">
        <v>1.3</v>
      </c>
      <c r="X19" s="193">
        <v>100</v>
      </c>
      <c r="Y19" s="193">
        <v>18</v>
      </c>
      <c r="Z19" s="188">
        <v>22</v>
      </c>
      <c r="AA19" s="245">
        <v>325</v>
      </c>
      <c r="AB19" s="227">
        <v>10</v>
      </c>
      <c r="AC19" s="193">
        <v>3</v>
      </c>
      <c r="AD19" s="227">
        <v>9</v>
      </c>
      <c r="AE19" s="193">
        <v>9000</v>
      </c>
      <c r="AF19" s="244">
        <v>2</v>
      </c>
      <c r="AG19" s="241">
        <v>0.13</v>
      </c>
      <c r="AH19" s="222">
        <v>0</v>
      </c>
      <c r="AI19" s="222">
        <v>6</v>
      </c>
      <c r="AJ19" s="221" t="s">
        <v>789</v>
      </c>
      <c r="AK19" s="185" t="s">
        <v>788</v>
      </c>
      <c r="AL19" s="185" t="s">
        <v>788</v>
      </c>
      <c r="AM19" s="185"/>
      <c r="AN19" s="185"/>
      <c r="AO19" s="185">
        <v>2.1</v>
      </c>
      <c r="AP19" s="185">
        <v>2</v>
      </c>
      <c r="AQ19" s="185">
        <v>2</v>
      </c>
      <c r="AR19" s="185" t="b">
        <v>1</v>
      </c>
      <c r="AS19" s="185" t="b">
        <v>1</v>
      </c>
      <c r="AT19" s="185" t="b">
        <v>1</v>
      </c>
      <c r="AU19" s="185">
        <v>10</v>
      </c>
      <c r="AV19" s="185">
        <v>0.7</v>
      </c>
      <c r="AW19" s="237" t="s">
        <v>787</v>
      </c>
      <c r="AX19" s="236" t="s">
        <v>786</v>
      </c>
      <c r="AY19" s="218">
        <v>2E-3</v>
      </c>
      <c r="AZ19" s="217">
        <v>5.0000000000000001E-3</v>
      </c>
      <c r="BA19" s="216">
        <v>360</v>
      </c>
      <c r="BB19" s="235">
        <v>4.5</v>
      </c>
      <c r="BC19" s="235">
        <v>6.3</v>
      </c>
      <c r="BD19" s="235">
        <v>0.5</v>
      </c>
      <c r="BE19" s="235">
        <v>0.9</v>
      </c>
      <c r="BF19" s="235">
        <v>1.3</v>
      </c>
      <c r="BG19" s="235">
        <v>0</v>
      </c>
      <c r="BH19" s="235">
        <v>6</v>
      </c>
      <c r="BI19" s="214" t="s">
        <v>16</v>
      </c>
    </row>
    <row r="20" spans="2:61" x14ac:dyDescent="0.25">
      <c r="B20" s="200" t="s">
        <v>4</v>
      </c>
      <c r="C20" s="214" t="s">
        <v>17</v>
      </c>
      <c r="D20" s="235" t="s">
        <v>776</v>
      </c>
      <c r="E20" s="234">
        <v>4</v>
      </c>
      <c r="F20" s="234" t="s">
        <v>16</v>
      </c>
      <c r="G20" s="190">
        <v>120000</v>
      </c>
      <c r="H20" s="189">
        <v>200</v>
      </c>
      <c r="I20" s="247">
        <v>35</v>
      </c>
      <c r="J20" s="246">
        <v>45</v>
      </c>
      <c r="K20" s="186">
        <v>8</v>
      </c>
      <c r="L20" s="242">
        <v>0</v>
      </c>
      <c r="M20" s="241">
        <v>210</v>
      </c>
      <c r="N20" s="193">
        <v>270</v>
      </c>
      <c r="O20" s="193">
        <v>1.7</v>
      </c>
      <c r="P20" s="193">
        <v>1</v>
      </c>
      <c r="Q20" s="193">
        <v>1.2E-2</v>
      </c>
      <c r="R20" s="227">
        <v>30</v>
      </c>
      <c r="S20" s="227">
        <v>0.6</v>
      </c>
      <c r="T20" s="241">
        <v>1</v>
      </c>
      <c r="U20" s="193">
        <v>1.1000000000000001</v>
      </c>
      <c r="V20" s="245">
        <v>20</v>
      </c>
      <c r="W20" s="193">
        <v>1.4</v>
      </c>
      <c r="X20" s="193">
        <v>100</v>
      </c>
      <c r="Y20" s="193">
        <v>31</v>
      </c>
      <c r="Z20" s="193">
        <v>34</v>
      </c>
      <c r="AA20" s="245">
        <v>350</v>
      </c>
      <c r="AB20" s="227">
        <v>11</v>
      </c>
      <c r="AC20" s="193">
        <v>4</v>
      </c>
      <c r="AD20" s="227">
        <v>10</v>
      </c>
      <c r="AE20" s="193">
        <v>10000</v>
      </c>
      <c r="AF20" s="244">
        <v>3</v>
      </c>
      <c r="AG20" s="241">
        <v>0.11</v>
      </c>
      <c r="AH20" s="222">
        <v>0</v>
      </c>
      <c r="AI20" s="222">
        <v>12</v>
      </c>
      <c r="AJ20" s="221" t="s">
        <v>785</v>
      </c>
      <c r="AK20" s="185" t="s">
        <v>784</v>
      </c>
      <c r="AL20" s="185" t="s">
        <v>784</v>
      </c>
      <c r="AM20" s="185"/>
      <c r="AN20" s="185"/>
      <c r="AO20" s="185">
        <v>2.1</v>
      </c>
      <c r="AP20" s="185">
        <v>2</v>
      </c>
      <c r="AQ20" s="185">
        <v>2</v>
      </c>
      <c r="AR20" s="185" t="b">
        <v>1</v>
      </c>
      <c r="AS20" s="185" t="b">
        <v>1</v>
      </c>
      <c r="AT20" s="185" t="b">
        <v>1</v>
      </c>
      <c r="AU20" s="185">
        <v>10</v>
      </c>
      <c r="AV20" s="185">
        <v>0.7</v>
      </c>
      <c r="AW20" s="237" t="s">
        <v>783</v>
      </c>
      <c r="AX20" s="236" t="s">
        <v>782</v>
      </c>
      <c r="AY20" s="218">
        <v>1.9E-3</v>
      </c>
      <c r="AZ20" s="217">
        <v>5.0000000000000001E-3</v>
      </c>
      <c r="BA20" s="216">
        <v>300</v>
      </c>
      <c r="BB20" s="235">
        <v>2.4</v>
      </c>
      <c r="BC20" s="235">
        <v>9.5</v>
      </c>
      <c r="BD20" s="235">
        <v>1.7</v>
      </c>
      <c r="BE20" s="235">
        <v>0.5</v>
      </c>
      <c r="BF20" s="235">
        <v>1.6</v>
      </c>
      <c r="BG20" s="235">
        <v>9</v>
      </c>
      <c r="BH20" s="235">
        <v>6</v>
      </c>
      <c r="BI20" s="214" t="s">
        <v>17</v>
      </c>
    </row>
    <row r="21" spans="2:61" x14ac:dyDescent="0.25">
      <c r="B21" s="200" t="s">
        <v>4</v>
      </c>
      <c r="C21" s="214" t="s">
        <v>18</v>
      </c>
      <c r="D21" s="235" t="s">
        <v>776</v>
      </c>
      <c r="E21" s="234">
        <v>5</v>
      </c>
      <c r="F21" s="234" t="s">
        <v>17</v>
      </c>
      <c r="G21" s="190">
        <v>260000</v>
      </c>
      <c r="H21" s="189">
        <v>400</v>
      </c>
      <c r="I21" s="247">
        <v>35</v>
      </c>
      <c r="J21" s="246">
        <v>45</v>
      </c>
      <c r="K21" s="186">
        <v>10</v>
      </c>
      <c r="L21" s="242">
        <v>0</v>
      </c>
      <c r="M21" s="241">
        <v>250</v>
      </c>
      <c r="N21" s="188">
        <v>310</v>
      </c>
      <c r="O21" s="188">
        <v>1.9</v>
      </c>
      <c r="P21" s="188">
        <v>1</v>
      </c>
      <c r="Q21" s="193">
        <v>1.2E-2</v>
      </c>
      <c r="R21" s="227">
        <v>30</v>
      </c>
      <c r="S21" s="227">
        <v>0.6</v>
      </c>
      <c r="T21" s="241">
        <v>1.05</v>
      </c>
      <c r="U21" s="193">
        <v>1.1499999999999999</v>
      </c>
      <c r="V21" s="245">
        <v>21</v>
      </c>
      <c r="W21" s="193">
        <v>2.1</v>
      </c>
      <c r="X21" s="193">
        <v>100</v>
      </c>
      <c r="Y21" s="193">
        <v>50</v>
      </c>
      <c r="Z21" s="193">
        <v>14</v>
      </c>
      <c r="AA21" s="245">
        <v>375</v>
      </c>
      <c r="AB21" s="227">
        <v>11</v>
      </c>
      <c r="AC21" s="193">
        <v>4</v>
      </c>
      <c r="AD21" s="227">
        <v>10</v>
      </c>
      <c r="AE21" s="193">
        <v>10000</v>
      </c>
      <c r="AF21" s="244">
        <v>3</v>
      </c>
      <c r="AG21" s="241">
        <v>0.09</v>
      </c>
      <c r="AH21" s="222">
        <v>0</v>
      </c>
      <c r="AI21" s="222">
        <v>12</v>
      </c>
      <c r="AJ21" s="221" t="s">
        <v>781</v>
      </c>
      <c r="AK21" s="185" t="s">
        <v>780</v>
      </c>
      <c r="AL21" s="185" t="s">
        <v>779</v>
      </c>
      <c r="AM21" s="185"/>
      <c r="AN21" s="185"/>
      <c r="AO21" s="185">
        <v>2</v>
      </c>
      <c r="AP21" s="185">
        <v>2</v>
      </c>
      <c r="AQ21" s="185">
        <v>2</v>
      </c>
      <c r="AR21" s="185" t="b">
        <v>1</v>
      </c>
      <c r="AS21" s="185" t="b">
        <v>1</v>
      </c>
      <c r="AT21" s="185" t="b">
        <v>1</v>
      </c>
      <c r="AU21" s="185">
        <v>10</v>
      </c>
      <c r="AV21" s="185">
        <v>0.7</v>
      </c>
      <c r="AW21" s="237" t="s">
        <v>778</v>
      </c>
      <c r="AX21" s="236" t="s">
        <v>777</v>
      </c>
      <c r="AY21" s="218">
        <v>1.8E-3</v>
      </c>
      <c r="AZ21" s="217">
        <v>5.0000000000000001E-3</v>
      </c>
      <c r="BA21" s="216">
        <v>322</v>
      </c>
      <c r="BB21" s="235">
        <v>2.5</v>
      </c>
      <c r="BC21" s="235">
        <v>9.5</v>
      </c>
      <c r="BD21" s="235">
        <v>1.7</v>
      </c>
      <c r="BE21" s="235">
        <v>0.5</v>
      </c>
      <c r="BF21" s="235">
        <v>1.9</v>
      </c>
      <c r="BG21" s="235">
        <v>9</v>
      </c>
      <c r="BH21" s="235">
        <v>6</v>
      </c>
      <c r="BI21" s="214" t="s">
        <v>18</v>
      </c>
    </row>
    <row r="22" spans="2:61" x14ac:dyDescent="0.25">
      <c r="B22" s="200" t="s">
        <v>4</v>
      </c>
      <c r="C22" s="214" t="s">
        <v>19</v>
      </c>
      <c r="D22" s="235" t="s">
        <v>776</v>
      </c>
      <c r="E22" s="234">
        <v>6</v>
      </c>
      <c r="F22" s="233" t="s">
        <v>18</v>
      </c>
      <c r="G22" s="190">
        <v>500000</v>
      </c>
      <c r="H22" s="189">
        <v>550</v>
      </c>
      <c r="I22" s="247">
        <v>35</v>
      </c>
      <c r="J22" s="246">
        <v>45</v>
      </c>
      <c r="K22" s="186">
        <v>12.5</v>
      </c>
      <c r="L22" s="242">
        <v>0</v>
      </c>
      <c r="M22" s="241">
        <v>290</v>
      </c>
      <c r="N22" s="193">
        <v>350</v>
      </c>
      <c r="O22" s="193">
        <v>2.1</v>
      </c>
      <c r="P22" s="193">
        <v>1</v>
      </c>
      <c r="Q22" s="193">
        <v>1.2999999999999999E-2</v>
      </c>
      <c r="R22" s="227">
        <v>25</v>
      </c>
      <c r="S22" s="227">
        <v>0.6</v>
      </c>
      <c r="T22" s="241">
        <v>1.35</v>
      </c>
      <c r="U22" s="193">
        <v>1.45</v>
      </c>
      <c r="V22" s="245">
        <v>23.5</v>
      </c>
      <c r="W22" s="193">
        <v>1.6</v>
      </c>
      <c r="X22" s="193">
        <v>100</v>
      </c>
      <c r="Y22" s="193">
        <v>29</v>
      </c>
      <c r="Z22" s="193">
        <v>17</v>
      </c>
      <c r="AA22" s="245">
        <v>400</v>
      </c>
      <c r="AB22" s="227">
        <v>11</v>
      </c>
      <c r="AC22" s="193">
        <v>4</v>
      </c>
      <c r="AD22" s="227">
        <v>10</v>
      </c>
      <c r="AE22" s="193">
        <v>10000</v>
      </c>
      <c r="AF22" s="244">
        <v>3</v>
      </c>
      <c r="AG22" s="241">
        <v>0.08</v>
      </c>
      <c r="AH22" s="222">
        <v>0</v>
      </c>
      <c r="AI22" s="222">
        <v>12</v>
      </c>
      <c r="AJ22" s="221" t="s">
        <v>775</v>
      </c>
      <c r="AK22" s="185" t="s">
        <v>774</v>
      </c>
      <c r="AL22" s="185" t="s">
        <v>774</v>
      </c>
      <c r="AM22" s="185"/>
      <c r="AN22" s="185"/>
      <c r="AO22" s="185">
        <v>1.6</v>
      </c>
      <c r="AP22" s="185">
        <v>2</v>
      </c>
      <c r="AQ22" s="185">
        <v>2</v>
      </c>
      <c r="AR22" s="185" t="b">
        <v>1</v>
      </c>
      <c r="AS22" s="185" t="b">
        <v>1</v>
      </c>
      <c r="AT22" s="185" t="b">
        <v>1</v>
      </c>
      <c r="AU22" s="185">
        <v>10</v>
      </c>
      <c r="AV22" s="185">
        <v>0.7</v>
      </c>
      <c r="AW22" s="237" t="s">
        <v>773</v>
      </c>
      <c r="AX22" s="236" t="s">
        <v>772</v>
      </c>
      <c r="AY22" s="218">
        <v>1.6999999999999999E-3</v>
      </c>
      <c r="AZ22" s="217">
        <v>5.0000000000000001E-3</v>
      </c>
      <c r="BA22" s="216">
        <v>343</v>
      </c>
      <c r="BB22" s="235">
        <v>2.6</v>
      </c>
      <c r="BC22" s="235">
        <v>9.5</v>
      </c>
      <c r="BD22" s="235">
        <v>1.7</v>
      </c>
      <c r="BE22" s="235">
        <v>0.5</v>
      </c>
      <c r="BF22" s="235">
        <v>2</v>
      </c>
      <c r="BG22" s="235">
        <v>9</v>
      </c>
      <c r="BH22" s="235">
        <v>6</v>
      </c>
      <c r="BI22" s="214" t="s">
        <v>19</v>
      </c>
    </row>
    <row r="23" spans="2:61" x14ac:dyDescent="0.25">
      <c r="B23" s="200" t="s">
        <v>4</v>
      </c>
      <c r="C23" s="214" t="s">
        <v>20</v>
      </c>
      <c r="D23" s="214" t="s">
        <v>767</v>
      </c>
      <c r="E23" s="234">
        <v>7</v>
      </c>
      <c r="F23" s="233" t="s">
        <v>19</v>
      </c>
      <c r="G23" s="198">
        <v>1100000</v>
      </c>
      <c r="H23" s="232">
        <v>800</v>
      </c>
      <c r="I23" s="231">
        <v>35</v>
      </c>
      <c r="J23" s="243">
        <v>45</v>
      </c>
      <c r="K23" s="186">
        <v>17</v>
      </c>
      <c r="L23" s="242">
        <v>0</v>
      </c>
      <c r="M23" s="241">
        <v>330</v>
      </c>
      <c r="N23" s="193">
        <v>400</v>
      </c>
      <c r="O23" s="193">
        <v>2.2999999999999998</v>
      </c>
      <c r="P23" s="193">
        <v>1</v>
      </c>
      <c r="Q23" s="193">
        <v>1.4E-2</v>
      </c>
      <c r="R23" s="227">
        <v>25</v>
      </c>
      <c r="S23" s="227">
        <v>0.7</v>
      </c>
      <c r="T23" s="241">
        <v>1.54</v>
      </c>
      <c r="U23" s="193">
        <v>1.7</v>
      </c>
      <c r="V23" s="226">
        <v>25</v>
      </c>
      <c r="W23" s="193">
        <v>1.4</v>
      </c>
      <c r="X23" s="193">
        <v>100</v>
      </c>
      <c r="Y23" s="193">
        <v>20</v>
      </c>
      <c r="Z23" s="193">
        <v>18</v>
      </c>
      <c r="AA23" s="226">
        <v>425</v>
      </c>
      <c r="AB23" s="227">
        <v>11.5</v>
      </c>
      <c r="AC23" s="188">
        <v>5</v>
      </c>
      <c r="AD23" s="240">
        <v>10</v>
      </c>
      <c r="AE23" s="193">
        <v>20000</v>
      </c>
      <c r="AF23" s="239">
        <v>4</v>
      </c>
      <c r="AG23" s="223">
        <v>7.0000000000000007E-2</v>
      </c>
      <c r="AH23" s="238">
        <v>0</v>
      </c>
      <c r="AI23" s="238">
        <v>12</v>
      </c>
      <c r="AJ23" s="221" t="s">
        <v>771</v>
      </c>
      <c r="AK23" s="185" t="s">
        <v>770</v>
      </c>
      <c r="AL23" s="185" t="s">
        <v>770</v>
      </c>
      <c r="AM23" s="185" t="s">
        <v>13</v>
      </c>
      <c r="AN23" s="185" t="s">
        <v>19</v>
      </c>
      <c r="AO23" s="185">
        <v>1.4</v>
      </c>
      <c r="AP23" s="185">
        <v>2</v>
      </c>
      <c r="AQ23" s="185">
        <v>2</v>
      </c>
      <c r="AR23" s="185" t="b">
        <v>1</v>
      </c>
      <c r="AS23" s="185" t="b">
        <v>1</v>
      </c>
      <c r="AT23" s="185" t="b">
        <v>1</v>
      </c>
      <c r="AU23" s="185">
        <v>10</v>
      </c>
      <c r="AV23" s="185">
        <v>0.7</v>
      </c>
      <c r="AW23" s="237" t="s">
        <v>769</v>
      </c>
      <c r="AX23" s="236" t="s">
        <v>768</v>
      </c>
      <c r="AY23" s="218">
        <v>1.6000000000000001E-3</v>
      </c>
      <c r="AZ23" s="217">
        <v>5.0000000000000001E-3</v>
      </c>
      <c r="BA23" s="216">
        <v>425</v>
      </c>
      <c r="BB23" s="235">
        <v>3.2</v>
      </c>
      <c r="BC23" s="235">
        <v>9.5</v>
      </c>
      <c r="BD23" s="235">
        <v>1.7</v>
      </c>
      <c r="BE23" s="235">
        <v>0.3</v>
      </c>
      <c r="BF23" s="235">
        <v>1.2</v>
      </c>
      <c r="BG23" s="235">
        <v>45</v>
      </c>
      <c r="BH23" s="235">
        <v>15</v>
      </c>
      <c r="BI23" s="214" t="s">
        <v>20</v>
      </c>
    </row>
    <row r="24" spans="2:61" x14ac:dyDescent="0.25">
      <c r="B24" s="200" t="s">
        <v>4</v>
      </c>
      <c r="C24" s="277" t="s">
        <v>880</v>
      </c>
      <c r="D24" s="277" t="s">
        <v>767</v>
      </c>
      <c r="E24" s="274">
        <v>8</v>
      </c>
      <c r="F24" s="278" t="s">
        <v>20</v>
      </c>
      <c r="G24" s="288">
        <v>1800000</v>
      </c>
      <c r="H24" s="154">
        <v>800</v>
      </c>
      <c r="I24" s="231">
        <v>35</v>
      </c>
      <c r="J24" s="243">
        <v>45</v>
      </c>
      <c r="K24" s="281">
        <v>17</v>
      </c>
      <c r="L24" s="282">
        <v>0</v>
      </c>
      <c r="M24" s="222">
        <v>360</v>
      </c>
      <c r="N24" s="227">
        <v>430</v>
      </c>
      <c r="O24" s="227">
        <v>2.2999999999999998</v>
      </c>
      <c r="P24" s="227">
        <v>1</v>
      </c>
      <c r="Q24" s="227">
        <v>1.4E-2</v>
      </c>
      <c r="R24" s="227">
        <v>25</v>
      </c>
      <c r="S24" s="227">
        <v>0.7</v>
      </c>
      <c r="T24" s="222">
        <v>1.7</v>
      </c>
      <c r="U24" s="227">
        <v>2</v>
      </c>
      <c r="V24" s="226">
        <v>25</v>
      </c>
      <c r="W24" s="227">
        <v>1.8</v>
      </c>
      <c r="X24" s="227">
        <v>100</v>
      </c>
      <c r="Y24" s="227">
        <v>40</v>
      </c>
      <c r="Z24" s="227">
        <v>14</v>
      </c>
      <c r="AA24" s="226">
        <v>425</v>
      </c>
      <c r="AB24" s="227">
        <v>11.5</v>
      </c>
      <c r="AC24" s="225">
        <v>5</v>
      </c>
      <c r="AD24" s="240">
        <v>10</v>
      </c>
      <c r="AE24" s="227">
        <v>20000</v>
      </c>
      <c r="AF24" s="286">
        <v>4</v>
      </c>
      <c r="AG24" s="287">
        <v>0.06</v>
      </c>
      <c r="AH24" s="238">
        <v>0</v>
      </c>
      <c r="AI24" s="238">
        <v>12</v>
      </c>
      <c r="AJ24" s="276" t="s">
        <v>896</v>
      </c>
      <c r="AK24" s="275" t="s">
        <v>897</v>
      </c>
      <c r="AL24" s="275" t="s">
        <v>897</v>
      </c>
      <c r="AM24" s="275" t="s">
        <v>13</v>
      </c>
      <c r="AN24" s="275" t="s">
        <v>20</v>
      </c>
      <c r="AO24" s="275">
        <v>1.3</v>
      </c>
      <c r="AP24" s="275">
        <v>2</v>
      </c>
      <c r="AQ24" s="275">
        <v>2</v>
      </c>
      <c r="AR24" s="275" t="b">
        <v>1</v>
      </c>
      <c r="AS24" s="275" t="b">
        <v>1</v>
      </c>
      <c r="AT24" s="275" t="b">
        <v>1</v>
      </c>
      <c r="AU24" s="275">
        <v>10</v>
      </c>
      <c r="AV24" s="275">
        <v>0.7</v>
      </c>
      <c r="AW24" s="279" t="s">
        <v>898</v>
      </c>
      <c r="AX24" s="149" t="s">
        <v>899</v>
      </c>
      <c r="AY24" s="283">
        <v>1.6000000000000001E-3</v>
      </c>
      <c r="AZ24" s="284">
        <v>5.0000000000000001E-3</v>
      </c>
      <c r="BA24" s="285">
        <v>440</v>
      </c>
      <c r="BB24" s="280">
        <v>3.4</v>
      </c>
      <c r="BC24" s="280">
        <v>9.5</v>
      </c>
      <c r="BD24" s="280">
        <v>1.7</v>
      </c>
      <c r="BE24" s="280">
        <v>0.3</v>
      </c>
      <c r="BF24" s="280">
        <v>1.2</v>
      </c>
      <c r="BG24" s="280">
        <v>45</v>
      </c>
      <c r="BH24" s="280">
        <v>15</v>
      </c>
      <c r="BI24" s="277" t="s">
        <v>880</v>
      </c>
    </row>
    <row r="25" spans="2:61" x14ac:dyDescent="0.25">
      <c r="B25" s="200" t="s">
        <v>4</v>
      </c>
      <c r="C25" s="214" t="s">
        <v>21</v>
      </c>
      <c r="D25" s="214" t="s">
        <v>767</v>
      </c>
      <c r="E25" s="234">
        <v>9</v>
      </c>
      <c r="F25" s="233" t="s">
        <v>880</v>
      </c>
      <c r="G25" s="198">
        <v>2900000</v>
      </c>
      <c r="H25" s="232">
        <v>800</v>
      </c>
      <c r="I25" s="231">
        <v>35</v>
      </c>
      <c r="J25" s="243">
        <v>45</v>
      </c>
      <c r="K25" s="186">
        <v>10</v>
      </c>
      <c r="L25" s="242">
        <v>0</v>
      </c>
      <c r="M25" s="241">
        <v>375</v>
      </c>
      <c r="N25" s="188">
        <v>445</v>
      </c>
      <c r="O25" s="188">
        <v>2.2999999999999998</v>
      </c>
      <c r="P25" s="188">
        <v>1</v>
      </c>
      <c r="Q25" s="193">
        <v>1.4999999999999999E-2</v>
      </c>
      <c r="R25" s="227">
        <v>25</v>
      </c>
      <c r="S25" s="227">
        <v>0.7</v>
      </c>
      <c r="T25" s="223">
        <v>1.37</v>
      </c>
      <c r="U25" s="188">
        <v>1.47</v>
      </c>
      <c r="V25" s="226">
        <v>28</v>
      </c>
      <c r="W25" s="193">
        <v>1.6</v>
      </c>
      <c r="X25" s="193">
        <v>100</v>
      </c>
      <c r="Y25" s="193">
        <v>50</v>
      </c>
      <c r="Z25" s="188">
        <v>34</v>
      </c>
      <c r="AA25" s="226">
        <v>450</v>
      </c>
      <c r="AB25" s="227">
        <v>11.5</v>
      </c>
      <c r="AC25" s="188">
        <v>5</v>
      </c>
      <c r="AD25" s="240">
        <v>10</v>
      </c>
      <c r="AE25" s="193">
        <v>20000</v>
      </c>
      <c r="AF25" s="239">
        <v>4</v>
      </c>
      <c r="AG25" s="223">
        <v>0.06</v>
      </c>
      <c r="AH25" s="238">
        <v>0</v>
      </c>
      <c r="AI25" s="238">
        <v>12</v>
      </c>
      <c r="AJ25" s="221" t="s">
        <v>766</v>
      </c>
      <c r="AK25" s="185" t="s">
        <v>765</v>
      </c>
      <c r="AL25" s="185" t="s">
        <v>765</v>
      </c>
      <c r="AM25" s="185" t="s">
        <v>13</v>
      </c>
      <c r="AN25" s="185" t="s">
        <v>880</v>
      </c>
      <c r="AO25" s="185">
        <v>1.2</v>
      </c>
      <c r="AP25" s="185">
        <v>2</v>
      </c>
      <c r="AQ25" s="185">
        <v>2</v>
      </c>
      <c r="AR25" s="185" t="b">
        <v>1</v>
      </c>
      <c r="AS25" s="185" t="b">
        <v>1</v>
      </c>
      <c r="AT25" s="185" t="b">
        <v>1</v>
      </c>
      <c r="AU25" s="185">
        <v>10</v>
      </c>
      <c r="AV25" s="185">
        <v>0.7</v>
      </c>
      <c r="AW25" s="237" t="s">
        <v>764</v>
      </c>
      <c r="AX25" s="236" t="s">
        <v>763</v>
      </c>
      <c r="AY25" s="218">
        <v>1.6000000000000001E-3</v>
      </c>
      <c r="AZ25" s="217">
        <v>5.0000000000000001E-3</v>
      </c>
      <c r="BA25" s="216">
        <v>540</v>
      </c>
      <c r="BB25" s="235">
        <v>3.9</v>
      </c>
      <c r="BC25" s="235">
        <v>9.5</v>
      </c>
      <c r="BD25" s="235">
        <v>1.7</v>
      </c>
      <c r="BE25" s="235">
        <v>0.3</v>
      </c>
      <c r="BF25" s="235">
        <v>1.1000000000000001</v>
      </c>
      <c r="BG25" s="235">
        <v>45</v>
      </c>
      <c r="BH25" s="235">
        <v>15</v>
      </c>
      <c r="BI25" s="214" t="s">
        <v>21</v>
      </c>
    </row>
    <row r="26" spans="2:61" ht="15.75" thickBot="1" x14ac:dyDescent="0.3">
      <c r="B26" s="200" t="s">
        <v>4</v>
      </c>
      <c r="C26" s="214" t="s">
        <v>22</v>
      </c>
      <c r="D26" s="214" t="s">
        <v>762</v>
      </c>
      <c r="E26" s="234">
        <v>10</v>
      </c>
      <c r="F26" s="233" t="s">
        <v>21</v>
      </c>
      <c r="G26" s="198">
        <v>4300000</v>
      </c>
      <c r="H26" s="232">
        <v>1100</v>
      </c>
      <c r="I26" s="231">
        <v>35</v>
      </c>
      <c r="J26" s="230">
        <v>45</v>
      </c>
      <c r="K26" s="186">
        <v>25</v>
      </c>
      <c r="L26" s="229">
        <v>0</v>
      </c>
      <c r="M26" s="228">
        <v>425</v>
      </c>
      <c r="N26" s="188">
        <v>500</v>
      </c>
      <c r="O26" s="188">
        <v>2.4</v>
      </c>
      <c r="P26" s="188">
        <v>1</v>
      </c>
      <c r="Q26" s="193">
        <v>1.6E-2</v>
      </c>
      <c r="R26" s="227">
        <v>20</v>
      </c>
      <c r="S26" s="227">
        <v>0.8</v>
      </c>
      <c r="T26" s="223">
        <v>2</v>
      </c>
      <c r="U26" s="188">
        <v>2.1</v>
      </c>
      <c r="V26" s="226">
        <v>31</v>
      </c>
      <c r="W26" s="188">
        <v>1.4</v>
      </c>
      <c r="X26" s="188">
        <v>100</v>
      </c>
      <c r="Y26" s="188">
        <v>33</v>
      </c>
      <c r="Z26" s="188">
        <v>34</v>
      </c>
      <c r="AA26" s="226">
        <v>475</v>
      </c>
      <c r="AB26" s="225">
        <v>12</v>
      </c>
      <c r="AC26" s="188">
        <v>6</v>
      </c>
      <c r="AD26" s="225">
        <v>10</v>
      </c>
      <c r="AE26" s="188">
        <v>30000</v>
      </c>
      <c r="AF26" s="224">
        <v>5</v>
      </c>
      <c r="AG26" s="223">
        <v>0.05</v>
      </c>
      <c r="AH26" s="222">
        <v>0</v>
      </c>
      <c r="AI26" s="222">
        <v>12</v>
      </c>
      <c r="AJ26" s="221" t="s">
        <v>761</v>
      </c>
      <c r="AK26" s="185" t="s">
        <v>760</v>
      </c>
      <c r="AL26" s="185" t="s">
        <v>760</v>
      </c>
      <c r="AM26" s="185" t="s">
        <v>13</v>
      </c>
      <c r="AN26" s="185" t="s">
        <v>21</v>
      </c>
      <c r="AO26" s="185">
        <v>1.1000000000000001</v>
      </c>
      <c r="AP26" s="185">
        <v>2</v>
      </c>
      <c r="AQ26" s="185">
        <v>2</v>
      </c>
      <c r="AR26" s="185" t="b">
        <v>1</v>
      </c>
      <c r="AS26" s="185" t="b">
        <v>1</v>
      </c>
      <c r="AT26" s="185" t="b">
        <v>1</v>
      </c>
      <c r="AU26" s="185">
        <v>10</v>
      </c>
      <c r="AV26" s="185">
        <v>0.75</v>
      </c>
      <c r="AW26" s="220" t="s">
        <v>759</v>
      </c>
      <c r="AX26" s="219" t="s">
        <v>758</v>
      </c>
      <c r="AY26" s="218">
        <v>1.5E-3</v>
      </c>
      <c r="AZ26" s="217">
        <v>5.0000000000000001E-3</v>
      </c>
      <c r="BA26" s="216">
        <v>680</v>
      </c>
      <c r="BB26" s="215">
        <v>4.7</v>
      </c>
      <c r="BC26" s="215">
        <v>9.5</v>
      </c>
      <c r="BD26" s="215">
        <v>1.7</v>
      </c>
      <c r="BE26" s="215">
        <v>0.2</v>
      </c>
      <c r="BF26" s="215">
        <v>0.15</v>
      </c>
      <c r="BG26" s="215">
        <v>59</v>
      </c>
      <c r="BH26" s="215">
        <v>15</v>
      </c>
      <c r="BI26" s="214" t="s">
        <v>22</v>
      </c>
    </row>
    <row r="27" spans="2:61" s="209" customFormat="1" ht="24" thickBot="1" x14ac:dyDescent="0.4">
      <c r="B27" s="210"/>
      <c r="C27" s="210"/>
      <c r="D27" s="210"/>
      <c r="E27" s="210"/>
      <c r="F27" s="210"/>
      <c r="G27" s="210"/>
      <c r="H27" s="210"/>
      <c r="I27" s="308" t="s">
        <v>757</v>
      </c>
      <c r="J27" s="309"/>
      <c r="K27" s="309"/>
      <c r="L27" s="310"/>
      <c r="M27" s="213"/>
      <c r="N27" s="314" t="s">
        <v>756</v>
      </c>
      <c r="O27" s="314"/>
      <c r="P27" s="314"/>
      <c r="Q27" s="314"/>
      <c r="R27" s="314"/>
      <c r="S27" s="315"/>
      <c r="T27" s="313" t="s">
        <v>755</v>
      </c>
      <c r="U27" s="313"/>
      <c r="V27" s="212" t="s">
        <v>754</v>
      </c>
      <c r="W27" s="311" t="s">
        <v>753</v>
      </c>
      <c r="X27" s="311"/>
      <c r="Y27" s="311"/>
      <c r="Z27" s="312"/>
      <c r="AA27" s="316" t="s">
        <v>752</v>
      </c>
      <c r="AB27" s="317"/>
      <c r="AC27" s="317"/>
      <c r="AD27" s="317"/>
      <c r="AE27" s="317"/>
      <c r="AF27" s="318"/>
      <c r="AG27" s="211" t="s">
        <v>751</v>
      </c>
      <c r="AH27" s="210"/>
      <c r="AI27" s="210"/>
      <c r="BA27" s="306" t="s">
        <v>750</v>
      </c>
      <c r="BB27" s="306"/>
      <c r="BC27" s="306"/>
      <c r="BD27" s="306"/>
      <c r="BE27" s="306"/>
      <c r="BF27" s="306"/>
      <c r="BH27"/>
    </row>
    <row r="29" spans="2:61" ht="15.75" thickBot="1" x14ac:dyDescent="0.3"/>
    <row r="30" spans="2:61" ht="23.25" x14ac:dyDescent="0.35">
      <c r="B30" s="1" t="s">
        <v>749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748</v>
      </c>
      <c r="F31" s="3"/>
      <c r="G31" s="3"/>
    </row>
    <row r="32" spans="2:61" ht="140.25" x14ac:dyDescent="0.25">
      <c r="B32" s="16" t="s">
        <v>747</v>
      </c>
      <c r="C32" s="6" t="s">
        <v>0</v>
      </c>
      <c r="D32" s="32" t="s">
        <v>746</v>
      </c>
      <c r="E32" s="6" t="s">
        <v>745</v>
      </c>
      <c r="F32" s="6" t="s">
        <v>744</v>
      </c>
      <c r="G32" s="6" t="s">
        <v>743</v>
      </c>
      <c r="H32" s="6" t="s">
        <v>742</v>
      </c>
      <c r="I32" s="6" t="s">
        <v>741</v>
      </c>
    </row>
    <row r="33" spans="2:23" x14ac:dyDescent="0.25">
      <c r="B33" s="11" t="s">
        <v>4</v>
      </c>
      <c r="C33" s="34" t="s">
        <v>740</v>
      </c>
      <c r="D33" s="208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739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738</v>
      </c>
      <c r="E36" s="3" t="s">
        <v>737</v>
      </c>
      <c r="F36" s="3"/>
      <c r="G36" s="3"/>
    </row>
    <row r="37" spans="2:23" ht="169.5" x14ac:dyDescent="0.25">
      <c r="B37" s="16" t="s">
        <v>736</v>
      </c>
      <c r="C37" s="6" t="s">
        <v>0</v>
      </c>
      <c r="D37" s="32" t="s">
        <v>735</v>
      </c>
      <c r="E37" s="32" t="s">
        <v>734</v>
      </c>
      <c r="F37" s="9" t="s">
        <v>733</v>
      </c>
    </row>
    <row r="38" spans="2:23" x14ac:dyDescent="0.25">
      <c r="B38" s="11" t="s">
        <v>4</v>
      </c>
      <c r="C38" s="34" t="s">
        <v>732</v>
      </c>
      <c r="D38" s="208">
        <v>0.25</v>
      </c>
      <c r="E38" s="208">
        <v>1</v>
      </c>
      <c r="F38" s="23" t="s">
        <v>731</v>
      </c>
    </row>
    <row r="39" spans="2:23" x14ac:dyDescent="0.25">
      <c r="B39" s="11" t="s">
        <v>4</v>
      </c>
      <c r="C39" s="34" t="s">
        <v>730</v>
      </c>
      <c r="D39" s="208">
        <v>0.1</v>
      </c>
      <c r="E39" s="208">
        <v>0.7</v>
      </c>
      <c r="F39" s="23" t="s">
        <v>729</v>
      </c>
    </row>
    <row r="40" spans="2:23" x14ac:dyDescent="0.25">
      <c r="B40" s="11" t="s">
        <v>4</v>
      </c>
      <c r="C40" s="34" t="s">
        <v>728</v>
      </c>
      <c r="D40" s="208">
        <v>0.05</v>
      </c>
      <c r="E40" s="208">
        <v>0.4</v>
      </c>
      <c r="F40" s="23" t="s">
        <v>727</v>
      </c>
    </row>
    <row r="41" spans="2:23" ht="15.75" thickBot="1" x14ac:dyDescent="0.3"/>
    <row r="42" spans="2:23" ht="23.25" x14ac:dyDescent="0.35">
      <c r="B42" s="1" t="s">
        <v>726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725</v>
      </c>
    </row>
    <row r="44" spans="2:23" ht="150" x14ac:dyDescent="0.25">
      <c r="B44" s="16" t="s">
        <v>724</v>
      </c>
      <c r="C44" s="6" t="s">
        <v>0</v>
      </c>
      <c r="D44" s="8" t="s">
        <v>723</v>
      </c>
      <c r="E44" s="8" t="s">
        <v>722</v>
      </c>
      <c r="F44" s="8" t="s">
        <v>721</v>
      </c>
      <c r="G44" s="8" t="s">
        <v>720</v>
      </c>
      <c r="H44" s="8" t="s">
        <v>719</v>
      </c>
      <c r="I44" s="8" t="s">
        <v>718</v>
      </c>
      <c r="J44" s="8" t="s">
        <v>717</v>
      </c>
      <c r="K44" s="8" t="s">
        <v>716</v>
      </c>
      <c r="L44" s="8" t="s">
        <v>715</v>
      </c>
      <c r="M44" s="8" t="s">
        <v>714</v>
      </c>
      <c r="N44" s="8" t="s">
        <v>713</v>
      </c>
      <c r="O44" s="8" t="s">
        <v>712</v>
      </c>
      <c r="P44" s="8" t="s">
        <v>711</v>
      </c>
      <c r="Q44" s="8" t="s">
        <v>710</v>
      </c>
      <c r="R44" s="8" t="s">
        <v>709</v>
      </c>
      <c r="S44" s="8" t="s">
        <v>708</v>
      </c>
      <c r="T44" s="8" t="s">
        <v>707</v>
      </c>
      <c r="U44" s="8" t="s">
        <v>706</v>
      </c>
      <c r="V44" s="8" t="s">
        <v>705</v>
      </c>
      <c r="W44" s="8" t="s">
        <v>704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703</v>
      </c>
      <c r="M45" t="s">
        <v>703</v>
      </c>
      <c r="N45" t="s">
        <v>703</v>
      </c>
      <c r="O45" t="s">
        <v>703</v>
      </c>
      <c r="P45" t="s">
        <v>703</v>
      </c>
      <c r="Q45" t="s">
        <v>703</v>
      </c>
      <c r="R45" t="s">
        <v>703</v>
      </c>
      <c r="S45" t="s">
        <v>703</v>
      </c>
      <c r="T45" t="s">
        <v>703</v>
      </c>
      <c r="U45" t="s">
        <v>703</v>
      </c>
      <c r="V45" t="s">
        <v>703</v>
      </c>
      <c r="W45" t="s">
        <v>703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703</v>
      </c>
      <c r="O46" t="s">
        <v>703</v>
      </c>
      <c r="P46" t="s">
        <v>703</v>
      </c>
      <c r="Q46" t="s">
        <v>703</v>
      </c>
      <c r="R46" t="s">
        <v>703</v>
      </c>
      <c r="S46" t="s">
        <v>703</v>
      </c>
      <c r="T46" t="s">
        <v>703</v>
      </c>
      <c r="U46" t="s">
        <v>703</v>
      </c>
      <c r="V46" t="s">
        <v>703</v>
      </c>
      <c r="W46" t="s">
        <v>703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703</v>
      </c>
      <c r="O47" t="s">
        <v>703</v>
      </c>
      <c r="P47" t="s">
        <v>703</v>
      </c>
      <c r="Q47" t="s">
        <v>703</v>
      </c>
      <c r="R47" t="s">
        <v>703</v>
      </c>
      <c r="S47" t="s">
        <v>703</v>
      </c>
      <c r="T47" t="s">
        <v>703</v>
      </c>
      <c r="U47" t="s">
        <v>703</v>
      </c>
      <c r="V47" t="s">
        <v>703</v>
      </c>
      <c r="W47" t="s">
        <v>703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703</v>
      </c>
      <c r="O48" t="s">
        <v>703</v>
      </c>
      <c r="P48" t="s">
        <v>703</v>
      </c>
      <c r="Q48" t="s">
        <v>703</v>
      </c>
      <c r="R48" t="s">
        <v>703</v>
      </c>
      <c r="S48" t="s">
        <v>703</v>
      </c>
      <c r="T48" t="s">
        <v>703</v>
      </c>
      <c r="U48" t="s">
        <v>703</v>
      </c>
      <c r="V48" t="s">
        <v>703</v>
      </c>
      <c r="W48" t="s">
        <v>703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703</v>
      </c>
      <c r="T49" t="s">
        <v>703</v>
      </c>
      <c r="U49" t="s">
        <v>703</v>
      </c>
      <c r="V49" t="s">
        <v>703</v>
      </c>
      <c r="W49" t="s">
        <v>703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703</v>
      </c>
      <c r="T50" t="s">
        <v>703</v>
      </c>
      <c r="U50" t="s">
        <v>703</v>
      </c>
      <c r="V50" t="s">
        <v>703</v>
      </c>
      <c r="W50" t="s">
        <v>703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703</v>
      </c>
      <c r="T51" t="s">
        <v>703</v>
      </c>
      <c r="U51" t="s">
        <v>703</v>
      </c>
      <c r="V51" t="s">
        <v>703</v>
      </c>
      <c r="W51" t="s">
        <v>703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880</v>
      </c>
      <c r="D53">
        <v>20</v>
      </c>
      <c r="E53" s="289">
        <v>2940</v>
      </c>
      <c r="F53" s="289">
        <v>8821</v>
      </c>
      <c r="G53" s="289">
        <v>17642</v>
      </c>
      <c r="H53" s="289">
        <v>29403</v>
      </c>
      <c r="I53" s="289">
        <v>44105</v>
      </c>
      <c r="J53" s="289">
        <v>61747</v>
      </c>
      <c r="K53" s="289">
        <v>82329</v>
      </c>
      <c r="L53" s="289">
        <v>105851</v>
      </c>
      <c r="M53" s="289">
        <v>132314</v>
      </c>
      <c r="N53" s="289">
        <v>161717</v>
      </c>
      <c r="O53" s="289">
        <v>194061</v>
      </c>
      <c r="P53" s="289">
        <v>229345</v>
      </c>
      <c r="Q53" s="289">
        <v>267569</v>
      </c>
      <c r="R53" s="289">
        <v>308733</v>
      </c>
      <c r="S53" s="289">
        <v>352838</v>
      </c>
      <c r="T53" s="289">
        <v>399883</v>
      </c>
      <c r="U53" s="289">
        <v>449868</v>
      </c>
      <c r="V53" s="289">
        <v>502794</v>
      </c>
      <c r="W53" s="289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6" priority="4"/>
  </conditionalFormatting>
  <conditionalFormatting sqref="C5:C9">
    <cfRule type="duplicateValues" dxfId="235" priority="5"/>
  </conditionalFormatting>
  <conditionalFormatting sqref="BI16:BI23 BI25:BI26">
    <cfRule type="duplicateValues" dxfId="234" priority="3"/>
  </conditionalFormatting>
  <conditionalFormatting sqref="C24">
    <cfRule type="duplicateValues" dxfId="233" priority="2"/>
  </conditionalFormatting>
  <conditionalFormatting sqref="BI24">
    <cfRule type="duplicateValues" dxfId="232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53"/>
  <sheetViews>
    <sheetView workbookViewId="0">
      <selection activeCell="G23" sqref="G2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7" t="s">
        <v>701</v>
      </c>
      <c r="H3" s="206">
        <v>10</v>
      </c>
    </row>
    <row r="4" spans="2:23" ht="30" customHeight="1" x14ac:dyDescent="0.25">
      <c r="B4" s="2"/>
      <c r="C4" s="2"/>
      <c r="D4" s="2"/>
      <c r="E4" s="2"/>
      <c r="F4" s="2"/>
      <c r="G4" s="207" t="s">
        <v>700</v>
      </c>
      <c r="H4" s="206">
        <v>600</v>
      </c>
    </row>
    <row r="5" spans="2:23" ht="114.75" x14ac:dyDescent="0.25">
      <c r="B5" s="16" t="s">
        <v>699</v>
      </c>
      <c r="C5" s="16" t="s">
        <v>0</v>
      </c>
      <c r="D5" s="16" t="s">
        <v>1</v>
      </c>
      <c r="E5" s="205" t="s">
        <v>42</v>
      </c>
      <c r="F5" s="8" t="s">
        <v>698</v>
      </c>
      <c r="G5" s="17" t="s">
        <v>697</v>
      </c>
      <c r="H5" s="204" t="s">
        <v>696</v>
      </c>
      <c r="I5" s="203" t="s">
        <v>695</v>
      </c>
      <c r="J5" s="203" t="s">
        <v>79</v>
      </c>
      <c r="K5" s="204" t="s">
        <v>694</v>
      </c>
      <c r="L5" s="203" t="s">
        <v>693</v>
      </c>
      <c r="M5" s="18" t="s">
        <v>2</v>
      </c>
      <c r="N5" s="202" t="s">
        <v>692</v>
      </c>
      <c r="O5" s="202" t="s">
        <v>691</v>
      </c>
      <c r="P5" s="202" t="s">
        <v>3</v>
      </c>
    </row>
    <row r="6" spans="2:23" x14ac:dyDescent="0.25">
      <c r="B6" s="168" t="s">
        <v>4</v>
      </c>
      <c r="C6" s="167" t="s">
        <v>689</v>
      </c>
      <c r="D6" s="167" t="s">
        <v>661</v>
      </c>
      <c r="E6" s="194">
        <v>0</v>
      </c>
      <c r="F6" s="190">
        <v>0.99</v>
      </c>
      <c r="G6" s="189" t="s">
        <v>680</v>
      </c>
      <c r="H6" s="187">
        <v>10</v>
      </c>
      <c r="I6" s="193">
        <v>0</v>
      </c>
      <c r="J6" s="193">
        <f>ROUND(shopPacksDefinitions[[#This Row],[Base Amount
(only for the maths)]]+shopPacksDefinitions[[#This Row],[Base Amount
(only for the maths)]]*shopPacksDefinitions[[#This Row],['[bonusAmount']]],0)</f>
        <v>10</v>
      </c>
      <c r="K6" s="187">
        <f>shopPacksDefinitions[[#This Row],['[amount']]]/shopPacksDefinitions[[#This Row],['[price']]]</f>
        <v>10.1010101010101</v>
      </c>
      <c r="L6" s="186" t="b">
        <v>0</v>
      </c>
      <c r="M6" s="185" t="s">
        <v>690</v>
      </c>
      <c r="N6" s="201"/>
      <c r="O6" s="201"/>
      <c r="P6" s="183" t="s">
        <v>689</v>
      </c>
    </row>
    <row r="7" spans="2:23" x14ac:dyDescent="0.25">
      <c r="B7" s="168" t="s">
        <v>4</v>
      </c>
      <c r="C7" s="167" t="s">
        <v>687</v>
      </c>
      <c r="D7" s="192" t="s">
        <v>661</v>
      </c>
      <c r="E7" s="194">
        <v>1</v>
      </c>
      <c r="F7" s="190">
        <v>4.99</v>
      </c>
      <c r="G7" s="189" t="s">
        <v>680</v>
      </c>
      <c r="H7" s="187">
        <v>50</v>
      </c>
      <c r="I7" s="193">
        <v>0.05</v>
      </c>
      <c r="J7" s="193">
        <f>ROUND(shopPacksDefinitions[[#This Row],[Base Amount
(only for the maths)]]+shopPacksDefinitions[[#This Row],[Base Amount
(only for the maths)]]*shopPacksDefinitions[[#This Row],['[bonusAmount']]],0)</f>
        <v>53</v>
      </c>
      <c r="K7" s="187">
        <f>shopPacksDefinitions[[#This Row],['[amount']]]/shopPacksDefinitions[[#This Row],['[price']]]</f>
        <v>10.62124248496994</v>
      </c>
      <c r="L7" s="186" t="b">
        <v>0</v>
      </c>
      <c r="M7" s="185" t="s">
        <v>688</v>
      </c>
      <c r="N7" s="201"/>
      <c r="O7" s="201"/>
      <c r="P7" s="183" t="s">
        <v>687</v>
      </c>
    </row>
    <row r="8" spans="2:23" x14ac:dyDescent="0.25">
      <c r="B8" s="168" t="s">
        <v>4</v>
      </c>
      <c r="C8" s="167" t="s">
        <v>685</v>
      </c>
      <c r="D8" s="192" t="s">
        <v>661</v>
      </c>
      <c r="E8" s="194">
        <v>2</v>
      </c>
      <c r="F8" s="190">
        <v>9.99</v>
      </c>
      <c r="G8" s="189" t="s">
        <v>680</v>
      </c>
      <c r="H8" s="187">
        <v>100</v>
      </c>
      <c r="I8" s="193">
        <v>0.1</v>
      </c>
      <c r="J8" s="193">
        <f>ROUND(shopPacksDefinitions[[#This Row],[Base Amount
(only for the maths)]]+shopPacksDefinitions[[#This Row],[Base Amount
(only for the maths)]]*shopPacksDefinitions[[#This Row],['[bonusAmount']]],0)</f>
        <v>110</v>
      </c>
      <c r="K8" s="187">
        <f>shopPacksDefinitions[[#This Row],['[amount']]]/shopPacksDefinitions[[#This Row],['[price']]]</f>
        <v>11.011011011011011</v>
      </c>
      <c r="L8" s="186" t="b">
        <v>0</v>
      </c>
      <c r="M8" s="185" t="s">
        <v>686</v>
      </c>
      <c r="N8" s="184"/>
      <c r="O8" s="184"/>
      <c r="P8" s="183" t="s">
        <v>685</v>
      </c>
    </row>
    <row r="9" spans="2:23" x14ac:dyDescent="0.25">
      <c r="B9" s="200" t="s">
        <v>4</v>
      </c>
      <c r="C9" s="199" t="s">
        <v>683</v>
      </c>
      <c r="D9" s="192" t="s">
        <v>661</v>
      </c>
      <c r="E9" s="194">
        <v>3</v>
      </c>
      <c r="F9" s="190">
        <v>19.989999999999998</v>
      </c>
      <c r="G9" s="189" t="s">
        <v>680</v>
      </c>
      <c r="H9" s="187">
        <v>200</v>
      </c>
      <c r="I9" s="188">
        <v>0.25</v>
      </c>
      <c r="J9" s="188">
        <f>ROUND(shopPacksDefinitions[[#This Row],[Base Amount
(only for the maths)]]+shopPacksDefinitions[[#This Row],[Base Amount
(only for the maths)]]*shopPacksDefinitions[[#This Row],['[bonusAmount']]],0)</f>
        <v>250</v>
      </c>
      <c r="K9" s="187">
        <f>shopPacksDefinitions[[#This Row],['[amount']]]/shopPacksDefinitions[[#This Row],['[price']]]</f>
        <v>12.506253126563283</v>
      </c>
      <c r="L9" s="197" t="b">
        <v>0</v>
      </c>
      <c r="M9" s="185" t="s">
        <v>684</v>
      </c>
      <c r="N9" s="196"/>
      <c r="O9" s="196"/>
      <c r="P9" s="183" t="s">
        <v>683</v>
      </c>
    </row>
    <row r="10" spans="2:23" x14ac:dyDescent="0.25">
      <c r="B10" s="200" t="s">
        <v>4</v>
      </c>
      <c r="C10" s="199" t="s">
        <v>681</v>
      </c>
      <c r="D10" s="192" t="s">
        <v>661</v>
      </c>
      <c r="E10" s="194">
        <v>4</v>
      </c>
      <c r="F10" s="198">
        <v>39.99</v>
      </c>
      <c r="G10" s="189" t="s">
        <v>680</v>
      </c>
      <c r="H10" s="187">
        <v>400</v>
      </c>
      <c r="I10" s="188">
        <v>0.4</v>
      </c>
      <c r="J10" s="188">
        <f>ROUND(shopPacksDefinitions[[#This Row],[Base Amount
(only for the maths)]]+shopPacksDefinitions[[#This Row],[Base Amount
(only for the maths)]]*shopPacksDefinitions[[#This Row],['[bonusAmount']]],0)</f>
        <v>560</v>
      </c>
      <c r="K10" s="187">
        <f>shopPacksDefinitions[[#This Row],['[amount']]]/shopPacksDefinitions[[#This Row],['[price']]]</f>
        <v>14.003500875218805</v>
      </c>
      <c r="L10" s="197" t="b">
        <v>0</v>
      </c>
      <c r="M10" s="185" t="s">
        <v>682</v>
      </c>
      <c r="N10" s="196"/>
      <c r="O10" s="196"/>
      <c r="P10" s="183" t="s">
        <v>681</v>
      </c>
    </row>
    <row r="11" spans="2:23" ht="15.75" thickBot="1" x14ac:dyDescent="0.3">
      <c r="B11" s="200" t="s">
        <v>4</v>
      </c>
      <c r="C11" s="199" t="s">
        <v>678</v>
      </c>
      <c r="D11" s="192" t="s">
        <v>661</v>
      </c>
      <c r="E11" s="191">
        <v>5</v>
      </c>
      <c r="F11" s="198">
        <v>79.989999999999995</v>
      </c>
      <c r="G11" s="189" t="s">
        <v>680</v>
      </c>
      <c r="H11" s="187">
        <v>800</v>
      </c>
      <c r="I11" s="188">
        <v>0.5</v>
      </c>
      <c r="J11" s="188">
        <f>ROUND(shopPacksDefinitions[[#This Row],[Base Amount
(only for the maths)]]+shopPacksDefinitions[[#This Row],[Base Amount
(only for the maths)]]*shopPacksDefinitions[[#This Row],['[bonusAmount']]],0)</f>
        <v>1200</v>
      </c>
      <c r="K11" s="187">
        <f>shopPacksDefinitions[[#This Row],['[amount']]]/shopPacksDefinitions[[#This Row],['[price']]]</f>
        <v>15.001875234404302</v>
      </c>
      <c r="L11" s="197" t="b">
        <v>1</v>
      </c>
      <c r="M11" s="185" t="s">
        <v>679</v>
      </c>
      <c r="N11" s="196"/>
      <c r="O11" s="196"/>
      <c r="P11" s="195" t="s">
        <v>678</v>
      </c>
    </row>
    <row r="12" spans="2:23" x14ac:dyDescent="0.25">
      <c r="B12" s="182" t="s">
        <v>4</v>
      </c>
      <c r="C12" s="181" t="s">
        <v>676</v>
      </c>
      <c r="D12" s="180" t="s">
        <v>667</v>
      </c>
      <c r="E12" s="179">
        <v>0</v>
      </c>
      <c r="F12" s="178">
        <v>5</v>
      </c>
      <c r="G12" s="177" t="s">
        <v>661</v>
      </c>
      <c r="H12" s="175">
        <f>ROUND(shopPacksDefinitions[[#This Row],['[price']]],0)*$H$4</f>
        <v>3000</v>
      </c>
      <c r="I12" s="176">
        <v>0</v>
      </c>
      <c r="J12" s="176">
        <f>ROUND(shopPacksDefinitions[[#This Row],[Base Amount
(only for the maths)]]+shopPacksDefinitions[[#This Row],[Base Amount
(only for the maths)]]*shopPacksDefinitions[[#This Row],['[bonusAmount']]],0)</f>
        <v>3000</v>
      </c>
      <c r="K12" s="175">
        <f>shopPacksDefinitions[[#This Row],['[amount']]]/shopPacksDefinitions[[#This Row],['[price']]]</f>
        <v>600</v>
      </c>
      <c r="L12" s="174" t="b">
        <v>0</v>
      </c>
      <c r="M12" s="173" t="s">
        <v>677</v>
      </c>
      <c r="N12" s="172"/>
      <c r="O12" s="172"/>
      <c r="P12" s="171" t="s">
        <v>676</v>
      </c>
    </row>
    <row r="13" spans="2:23" x14ac:dyDescent="0.25">
      <c r="B13" s="168" t="s">
        <v>4</v>
      </c>
      <c r="C13" s="167" t="s">
        <v>674</v>
      </c>
      <c r="D13" s="192" t="s">
        <v>667</v>
      </c>
      <c r="E13" s="194">
        <v>1</v>
      </c>
      <c r="F13" s="190">
        <v>20</v>
      </c>
      <c r="G13" s="189" t="s">
        <v>661</v>
      </c>
      <c r="H13" s="187">
        <f>ROUND(shopPacksDefinitions[[#This Row],['[price']]],0)*$H$4</f>
        <v>12000</v>
      </c>
      <c r="I13" s="193">
        <v>0.1</v>
      </c>
      <c r="J13" s="193">
        <f>ROUND(shopPacksDefinitions[[#This Row],[Base Amount
(only for the maths)]]+shopPacksDefinitions[[#This Row],[Base Amount
(only for the maths)]]*shopPacksDefinitions[[#This Row],['[bonusAmount']]],0)</f>
        <v>13200</v>
      </c>
      <c r="K13" s="187">
        <f>shopPacksDefinitions[[#This Row],['[amount']]]/shopPacksDefinitions[[#This Row],['[price']]]</f>
        <v>660</v>
      </c>
      <c r="L13" s="186" t="b">
        <v>0</v>
      </c>
      <c r="M13" s="185" t="s">
        <v>675</v>
      </c>
      <c r="N13" s="184"/>
      <c r="O13" s="184"/>
      <c r="P13" s="183" t="s">
        <v>674</v>
      </c>
    </row>
    <row r="14" spans="2:23" x14ac:dyDescent="0.25">
      <c r="B14" s="168" t="s">
        <v>4</v>
      </c>
      <c r="C14" s="167" t="s">
        <v>672</v>
      </c>
      <c r="D14" s="192" t="s">
        <v>667</v>
      </c>
      <c r="E14" s="194">
        <v>2</v>
      </c>
      <c r="F14" s="190">
        <v>50</v>
      </c>
      <c r="G14" s="189" t="s">
        <v>661</v>
      </c>
      <c r="H14" s="187">
        <f>ROUND(shopPacksDefinitions[[#This Row],['[price']]],0)*$H$4</f>
        <v>30000</v>
      </c>
      <c r="I14" s="193">
        <v>0.2</v>
      </c>
      <c r="J14" s="193">
        <f>ROUND(shopPacksDefinitions[[#This Row],[Base Amount
(only for the maths)]]+shopPacksDefinitions[[#This Row],[Base Amount
(only for the maths)]]*shopPacksDefinitions[[#This Row],['[bonusAmount']]],0)</f>
        <v>36000</v>
      </c>
      <c r="K14" s="187">
        <f>shopPacksDefinitions[[#This Row],['[amount']]]/shopPacksDefinitions[[#This Row],['[price']]]</f>
        <v>720</v>
      </c>
      <c r="L14" s="186" t="b">
        <v>0</v>
      </c>
      <c r="M14" s="185" t="s">
        <v>673</v>
      </c>
      <c r="N14" s="184"/>
      <c r="O14" s="184"/>
      <c r="P14" s="183" t="s">
        <v>672</v>
      </c>
    </row>
    <row r="15" spans="2:23" x14ac:dyDescent="0.25">
      <c r="B15" s="168" t="s">
        <v>4</v>
      </c>
      <c r="C15" s="167" t="s">
        <v>670</v>
      </c>
      <c r="D15" s="192" t="s">
        <v>667</v>
      </c>
      <c r="E15" s="194">
        <v>3</v>
      </c>
      <c r="F15" s="190">
        <v>250</v>
      </c>
      <c r="G15" s="189" t="s">
        <v>661</v>
      </c>
      <c r="H15" s="187">
        <f>ROUND(shopPacksDefinitions[[#This Row],['[price']]],0)*$H$4</f>
        <v>150000</v>
      </c>
      <c r="I15" s="193">
        <v>0.4</v>
      </c>
      <c r="J15" s="193">
        <f>ROUND(shopPacksDefinitions[[#This Row],[Base Amount
(only for the maths)]]+shopPacksDefinitions[[#This Row],[Base Amount
(only for the maths)]]*shopPacksDefinitions[[#This Row],['[bonusAmount']]],0)</f>
        <v>210000</v>
      </c>
      <c r="K15" s="187">
        <f>shopPacksDefinitions[[#This Row],['[amount']]]/shopPacksDefinitions[[#This Row],['[price']]]</f>
        <v>840</v>
      </c>
      <c r="L15" s="186" t="b">
        <v>0</v>
      </c>
      <c r="M15" s="185" t="s">
        <v>671</v>
      </c>
      <c r="N15" s="184"/>
      <c r="O15" s="184"/>
      <c r="P15" s="183" t="s">
        <v>670</v>
      </c>
    </row>
    <row r="16" spans="2:23" x14ac:dyDescent="0.25">
      <c r="B16" s="168" t="s">
        <v>4</v>
      </c>
      <c r="C16" s="167" t="s">
        <v>668</v>
      </c>
      <c r="D16" s="192" t="s">
        <v>667</v>
      </c>
      <c r="E16" s="194">
        <v>4</v>
      </c>
      <c r="F16" s="190">
        <v>400</v>
      </c>
      <c r="G16" s="189" t="s">
        <v>661</v>
      </c>
      <c r="H16" s="187">
        <f>ROUND(shopPacksDefinitions[[#This Row],['[price']]],0)*$H$4</f>
        <v>240000</v>
      </c>
      <c r="I16" s="193">
        <v>0.5</v>
      </c>
      <c r="J16" s="193">
        <f>ROUND(shopPacksDefinitions[[#This Row],[Base Amount
(only for the maths)]]+shopPacksDefinitions[[#This Row],[Base Amount
(only for the maths)]]*shopPacksDefinitions[[#This Row],['[bonusAmount']]],0)</f>
        <v>360000</v>
      </c>
      <c r="K16" s="187">
        <f>shopPacksDefinitions[[#This Row],['[amount']]]/shopPacksDefinitions[[#This Row],['[price']]]</f>
        <v>900</v>
      </c>
      <c r="L16" s="186" t="b">
        <v>0</v>
      </c>
      <c r="M16" s="185" t="s">
        <v>669</v>
      </c>
      <c r="N16" s="184"/>
      <c r="O16" s="184"/>
      <c r="P16" s="183" t="s">
        <v>668</v>
      </c>
    </row>
    <row r="17" spans="2:16" ht="15.75" thickBot="1" x14ac:dyDescent="0.3">
      <c r="B17" s="168" t="s">
        <v>4</v>
      </c>
      <c r="C17" s="167" t="s">
        <v>665</v>
      </c>
      <c r="D17" s="192" t="s">
        <v>667</v>
      </c>
      <c r="E17" s="191">
        <v>5</v>
      </c>
      <c r="F17" s="190">
        <v>1000</v>
      </c>
      <c r="G17" s="189" t="s">
        <v>661</v>
      </c>
      <c r="H17" s="187">
        <f>ROUND(shopPacksDefinitions[[#This Row],['[price']]],0)*$H$4</f>
        <v>600000</v>
      </c>
      <c r="I17" s="188">
        <v>0.7</v>
      </c>
      <c r="J17" s="188">
        <f>ROUND(shopPacksDefinitions[[#This Row],[Base Amount
(only for the maths)]]+shopPacksDefinitions[[#This Row],[Base Amount
(only for the maths)]]*shopPacksDefinitions[[#This Row],['[bonusAmount']]],0)</f>
        <v>1020000</v>
      </c>
      <c r="K17" s="187">
        <f>shopPacksDefinitions[[#This Row],['[amount']]]/shopPacksDefinitions[[#This Row],['[price']]]</f>
        <v>1020</v>
      </c>
      <c r="L17" s="186" t="b">
        <v>1</v>
      </c>
      <c r="M17" s="185" t="s">
        <v>666</v>
      </c>
      <c r="N17" s="184"/>
      <c r="O17" s="184"/>
      <c r="P17" s="183" t="s">
        <v>665</v>
      </c>
    </row>
    <row r="18" spans="2:16" ht="15.75" thickBot="1" x14ac:dyDescent="0.3">
      <c r="B18" s="182" t="s">
        <v>4</v>
      </c>
      <c r="C18" s="181" t="s">
        <v>663</v>
      </c>
      <c r="D18" s="180" t="s">
        <v>662</v>
      </c>
      <c r="E18" s="191">
        <v>0</v>
      </c>
      <c r="F18" s="178">
        <v>5</v>
      </c>
      <c r="G18" s="177" t="s">
        <v>661</v>
      </c>
      <c r="H18" s="175">
        <f>shopPacksDefinitions[[#This Row],['[amount']]]-(shopPacksDefinitions[[#This Row],['[amount']]]*shopPacksDefinitions[[#This Row],['[bonusAmount']]])</f>
        <v>1</v>
      </c>
      <c r="I18" s="176">
        <v>0</v>
      </c>
      <c r="J18" s="176">
        <v>1</v>
      </c>
      <c r="K18" s="175">
        <f>shopPacksDefinitions[[#This Row],['[amount']]]/shopPacksDefinitions[[#This Row],['[price']]]</f>
        <v>0.2</v>
      </c>
      <c r="L18" s="174" t="b">
        <v>0</v>
      </c>
      <c r="M18" s="173" t="s">
        <v>664</v>
      </c>
      <c r="N18" s="172"/>
      <c r="O18" s="172"/>
      <c r="P18" s="171" t="s">
        <v>663</v>
      </c>
    </row>
    <row r="19" spans="2:16" x14ac:dyDescent="0.25">
      <c r="B19" s="182" t="s">
        <v>4</v>
      </c>
      <c r="C19" s="181" t="s">
        <v>936</v>
      </c>
      <c r="D19" s="180" t="s">
        <v>937</v>
      </c>
      <c r="E19" s="179">
        <v>0</v>
      </c>
      <c r="F19" s="178">
        <v>1.99</v>
      </c>
      <c r="G19" s="177" t="s">
        <v>680</v>
      </c>
      <c r="H19" s="175"/>
      <c r="I19" s="176"/>
      <c r="J19" s="176"/>
      <c r="K19" s="175"/>
      <c r="L19" s="174" t="b">
        <v>0</v>
      </c>
      <c r="M19" s="173"/>
      <c r="N19" s="172"/>
      <c r="O19" s="172"/>
      <c r="P19" s="171" t="s">
        <v>936</v>
      </c>
    </row>
    <row r="20" spans="2:16" x14ac:dyDescent="0.25">
      <c r="B20" s="200" t="s">
        <v>4</v>
      </c>
      <c r="C20" s="199" t="s">
        <v>938</v>
      </c>
      <c r="D20" s="192" t="s">
        <v>937</v>
      </c>
      <c r="E20" s="194">
        <v>0</v>
      </c>
      <c r="F20" s="190">
        <v>4.99</v>
      </c>
      <c r="G20" s="189" t="s">
        <v>680</v>
      </c>
      <c r="H20" s="187"/>
      <c r="I20" s="188"/>
      <c r="J20" s="188"/>
      <c r="K20" s="187"/>
      <c r="L20" s="197" t="b">
        <v>0</v>
      </c>
      <c r="M20" s="185"/>
      <c r="N20" s="196"/>
      <c r="O20" s="196"/>
      <c r="P20" s="183" t="s">
        <v>938</v>
      </c>
    </row>
    <row r="21" spans="2:16" x14ac:dyDescent="0.25">
      <c r="B21" s="200" t="s">
        <v>4</v>
      </c>
      <c r="C21" s="199" t="s">
        <v>939</v>
      </c>
      <c r="D21" s="192" t="s">
        <v>937</v>
      </c>
      <c r="E21" s="194">
        <v>0</v>
      </c>
      <c r="F21" s="190">
        <v>9.99</v>
      </c>
      <c r="G21" s="189" t="s">
        <v>680</v>
      </c>
      <c r="H21" s="187"/>
      <c r="I21" s="188"/>
      <c r="J21" s="188"/>
      <c r="K21" s="187"/>
      <c r="L21" s="197" t="b">
        <v>0</v>
      </c>
      <c r="M21" s="185"/>
      <c r="N21" s="196"/>
      <c r="O21" s="196"/>
      <c r="P21" s="183" t="s">
        <v>939</v>
      </c>
    </row>
    <row r="22" spans="2:16" x14ac:dyDescent="0.25">
      <c r="B22" s="200" t="s">
        <v>4</v>
      </c>
      <c r="C22" s="199" t="s">
        <v>940</v>
      </c>
      <c r="D22" s="192" t="s">
        <v>937</v>
      </c>
      <c r="E22" s="194">
        <v>0</v>
      </c>
      <c r="F22" s="190">
        <v>1.99</v>
      </c>
      <c r="G22" s="189" t="s">
        <v>680</v>
      </c>
      <c r="H22" s="187"/>
      <c r="I22" s="188"/>
      <c r="J22" s="188"/>
      <c r="K22" s="187"/>
      <c r="L22" s="197" t="b">
        <v>0</v>
      </c>
      <c r="M22" s="185"/>
      <c r="N22" s="196"/>
      <c r="O22" s="196"/>
      <c r="P22" s="183" t="s">
        <v>940</v>
      </c>
    </row>
    <row r="23" spans="2:16" x14ac:dyDescent="0.25">
      <c r="B23" s="200" t="s">
        <v>4</v>
      </c>
      <c r="C23" s="199" t="s">
        <v>941</v>
      </c>
      <c r="D23" s="192" t="s">
        <v>937</v>
      </c>
      <c r="E23" s="194">
        <v>0</v>
      </c>
      <c r="F23" s="190">
        <v>4.99</v>
      </c>
      <c r="G23" s="189" t="s">
        <v>680</v>
      </c>
      <c r="H23" s="187"/>
      <c r="I23" s="188"/>
      <c r="J23" s="188"/>
      <c r="K23" s="187"/>
      <c r="L23" s="197" t="b">
        <v>0</v>
      </c>
      <c r="M23" s="185"/>
      <c r="N23" s="196"/>
      <c r="O23" s="196"/>
      <c r="P23" s="183" t="s">
        <v>941</v>
      </c>
    </row>
    <row r="24" spans="2:16" x14ac:dyDescent="0.25">
      <c r="B24" s="200" t="s">
        <v>4</v>
      </c>
      <c r="C24" s="199" t="s">
        <v>942</v>
      </c>
      <c r="D24" s="192" t="s">
        <v>937</v>
      </c>
      <c r="E24" s="194">
        <v>0</v>
      </c>
      <c r="F24" s="190">
        <v>9.99</v>
      </c>
      <c r="G24" s="189" t="s">
        <v>680</v>
      </c>
      <c r="H24" s="187"/>
      <c r="I24" s="188"/>
      <c r="J24" s="188"/>
      <c r="K24" s="187"/>
      <c r="L24" s="197" t="b">
        <v>0</v>
      </c>
      <c r="M24" s="185"/>
      <c r="N24" s="196"/>
      <c r="O24" s="196"/>
      <c r="P24" s="183" t="s">
        <v>942</v>
      </c>
    </row>
    <row r="25" spans="2:16" x14ac:dyDescent="0.25">
      <c r="B25" s="200" t="s">
        <v>4</v>
      </c>
      <c r="C25" s="199" t="s">
        <v>943</v>
      </c>
      <c r="D25" s="192" t="s">
        <v>937</v>
      </c>
      <c r="E25" s="194">
        <v>0</v>
      </c>
      <c r="F25" s="190">
        <v>1.99</v>
      </c>
      <c r="G25" s="189" t="s">
        <v>680</v>
      </c>
      <c r="H25" s="187"/>
      <c r="I25" s="188"/>
      <c r="J25" s="188"/>
      <c r="K25" s="187"/>
      <c r="L25" s="197" t="b">
        <v>0</v>
      </c>
      <c r="M25" s="185"/>
      <c r="N25" s="196"/>
      <c r="O25" s="196"/>
      <c r="P25" s="183" t="s">
        <v>943</v>
      </c>
    </row>
    <row r="26" spans="2:16" x14ac:dyDescent="0.25">
      <c r="B26" s="200" t="s">
        <v>4</v>
      </c>
      <c r="C26" s="199" t="s">
        <v>944</v>
      </c>
      <c r="D26" s="192" t="s">
        <v>937</v>
      </c>
      <c r="E26" s="194">
        <v>0</v>
      </c>
      <c r="F26" s="190">
        <v>4.99</v>
      </c>
      <c r="G26" s="189" t="s">
        <v>680</v>
      </c>
      <c r="H26" s="187"/>
      <c r="I26" s="188"/>
      <c r="J26" s="188"/>
      <c r="K26" s="187"/>
      <c r="L26" s="197" t="b">
        <v>0</v>
      </c>
      <c r="M26" s="185"/>
      <c r="N26" s="196"/>
      <c r="O26" s="196"/>
      <c r="P26" s="183" t="s">
        <v>944</v>
      </c>
    </row>
    <row r="27" spans="2:16" x14ac:dyDescent="0.25">
      <c r="B27" s="200" t="s">
        <v>4</v>
      </c>
      <c r="C27" s="199" t="s">
        <v>945</v>
      </c>
      <c r="D27" s="192" t="s">
        <v>937</v>
      </c>
      <c r="E27" s="194">
        <v>0</v>
      </c>
      <c r="F27" s="190">
        <v>9.99</v>
      </c>
      <c r="G27" s="189" t="s">
        <v>680</v>
      </c>
      <c r="H27" s="187"/>
      <c r="I27" s="188"/>
      <c r="J27" s="188"/>
      <c r="K27" s="187"/>
      <c r="L27" s="197" t="b">
        <v>0</v>
      </c>
      <c r="M27" s="185"/>
      <c r="N27" s="196"/>
      <c r="O27" s="196"/>
      <c r="P27" s="183" t="s">
        <v>945</v>
      </c>
    </row>
    <row r="28" spans="2:16" x14ac:dyDescent="0.25">
      <c r="B28" s="200" t="s">
        <v>4</v>
      </c>
      <c r="C28" s="199" t="s">
        <v>946</v>
      </c>
      <c r="D28" s="192" t="s">
        <v>937</v>
      </c>
      <c r="E28" s="194">
        <v>0</v>
      </c>
      <c r="F28" s="190">
        <v>1.99</v>
      </c>
      <c r="G28" s="189" t="s">
        <v>680</v>
      </c>
      <c r="H28" s="187"/>
      <c r="I28" s="188"/>
      <c r="J28" s="188"/>
      <c r="K28" s="187"/>
      <c r="L28" s="197" t="b">
        <v>0</v>
      </c>
      <c r="M28" s="185"/>
      <c r="N28" s="196"/>
      <c r="O28" s="196"/>
      <c r="P28" s="183" t="s">
        <v>946</v>
      </c>
    </row>
    <row r="29" spans="2:16" x14ac:dyDescent="0.25">
      <c r="B29" s="200" t="s">
        <v>4</v>
      </c>
      <c r="C29" s="199" t="s">
        <v>947</v>
      </c>
      <c r="D29" s="192" t="s">
        <v>937</v>
      </c>
      <c r="E29" s="194">
        <v>0</v>
      </c>
      <c r="F29" s="190">
        <v>4.99</v>
      </c>
      <c r="G29" s="189" t="s">
        <v>680</v>
      </c>
      <c r="H29" s="187"/>
      <c r="I29" s="188"/>
      <c r="J29" s="188"/>
      <c r="K29" s="187"/>
      <c r="L29" s="197" t="b">
        <v>0</v>
      </c>
      <c r="M29" s="185"/>
      <c r="N29" s="196"/>
      <c r="O29" s="196"/>
      <c r="P29" s="183" t="s">
        <v>947</v>
      </c>
    </row>
    <row r="30" spans="2:16" x14ac:dyDescent="0.25">
      <c r="B30" s="200" t="s">
        <v>4</v>
      </c>
      <c r="C30" s="199" t="s">
        <v>948</v>
      </c>
      <c r="D30" s="192" t="s">
        <v>937</v>
      </c>
      <c r="E30" s="194">
        <v>0</v>
      </c>
      <c r="F30" s="190">
        <v>9.99</v>
      </c>
      <c r="G30" s="189" t="s">
        <v>680</v>
      </c>
      <c r="H30" s="187"/>
      <c r="I30" s="188"/>
      <c r="J30" s="188"/>
      <c r="K30" s="187"/>
      <c r="L30" s="197" t="b">
        <v>0</v>
      </c>
      <c r="M30" s="185"/>
      <c r="N30" s="196"/>
      <c r="O30" s="196"/>
      <c r="P30" s="183" t="s">
        <v>948</v>
      </c>
    </row>
    <row r="31" spans="2:16" x14ac:dyDescent="0.25">
      <c r="B31" s="200" t="s">
        <v>4</v>
      </c>
      <c r="C31" s="199" t="s">
        <v>949</v>
      </c>
      <c r="D31" s="192" t="s">
        <v>937</v>
      </c>
      <c r="E31" s="194">
        <v>0</v>
      </c>
      <c r="F31" s="190">
        <v>19.989999999999998</v>
      </c>
      <c r="G31" s="189" t="s">
        <v>680</v>
      </c>
      <c r="H31" s="187"/>
      <c r="I31" s="188"/>
      <c r="J31" s="188"/>
      <c r="K31" s="187"/>
      <c r="L31" s="197" t="b">
        <v>0</v>
      </c>
      <c r="M31" s="185"/>
      <c r="N31" s="196"/>
      <c r="O31" s="196"/>
      <c r="P31" s="183" t="s">
        <v>949</v>
      </c>
    </row>
    <row r="32" spans="2:16" x14ac:dyDescent="0.25">
      <c r="B32" s="200" t="s">
        <v>4</v>
      </c>
      <c r="C32" s="199" t="s">
        <v>950</v>
      </c>
      <c r="D32" s="192" t="s">
        <v>937</v>
      </c>
      <c r="E32" s="194">
        <v>0</v>
      </c>
      <c r="F32" s="190">
        <v>39.99</v>
      </c>
      <c r="G32" s="189" t="s">
        <v>680</v>
      </c>
      <c r="H32" s="187"/>
      <c r="I32" s="188"/>
      <c r="J32" s="188"/>
      <c r="K32" s="187"/>
      <c r="L32" s="197" t="b">
        <v>0</v>
      </c>
      <c r="M32" s="185"/>
      <c r="N32" s="196"/>
      <c r="O32" s="196"/>
      <c r="P32" s="183" t="s">
        <v>950</v>
      </c>
    </row>
    <row r="33" spans="2:16" x14ac:dyDescent="0.25">
      <c r="B33" s="200" t="s">
        <v>4</v>
      </c>
      <c r="C33" s="199" t="s">
        <v>951</v>
      </c>
      <c r="D33" s="192" t="s">
        <v>937</v>
      </c>
      <c r="E33" s="194">
        <v>0</v>
      </c>
      <c r="F33" s="190">
        <v>59.99</v>
      </c>
      <c r="G33" s="189" t="s">
        <v>680</v>
      </c>
      <c r="H33" s="187"/>
      <c r="I33" s="188"/>
      <c r="J33" s="188"/>
      <c r="K33" s="187"/>
      <c r="L33" s="197" t="b">
        <v>0</v>
      </c>
      <c r="M33" s="185"/>
      <c r="N33" s="196"/>
      <c r="O33" s="196"/>
      <c r="P33" s="183" t="s">
        <v>951</v>
      </c>
    </row>
    <row r="34" spans="2:16" x14ac:dyDescent="0.25">
      <c r="B34" s="200" t="s">
        <v>4</v>
      </c>
      <c r="C34" s="199" t="s">
        <v>952</v>
      </c>
      <c r="D34" s="192" t="s">
        <v>937</v>
      </c>
      <c r="E34" s="194">
        <v>0</v>
      </c>
      <c r="F34" s="190">
        <v>1.99</v>
      </c>
      <c r="G34" s="189" t="s">
        <v>680</v>
      </c>
      <c r="H34" s="187"/>
      <c r="I34" s="188"/>
      <c r="J34" s="188"/>
      <c r="K34" s="187"/>
      <c r="L34" s="197" t="b">
        <v>0</v>
      </c>
      <c r="M34" s="185"/>
      <c r="N34" s="196"/>
      <c r="O34" s="196"/>
      <c r="P34" s="183" t="s">
        <v>952</v>
      </c>
    </row>
    <row r="35" spans="2:16" x14ac:dyDescent="0.25">
      <c r="B35" s="200" t="s">
        <v>4</v>
      </c>
      <c r="C35" s="199" t="s">
        <v>953</v>
      </c>
      <c r="D35" s="192" t="s">
        <v>937</v>
      </c>
      <c r="E35" s="194">
        <v>0</v>
      </c>
      <c r="F35" s="190">
        <v>4.99</v>
      </c>
      <c r="G35" s="189" t="s">
        <v>680</v>
      </c>
      <c r="H35" s="187"/>
      <c r="I35" s="188"/>
      <c r="J35" s="188"/>
      <c r="K35" s="187"/>
      <c r="L35" s="197" t="b">
        <v>0</v>
      </c>
      <c r="M35" s="185"/>
      <c r="N35" s="196"/>
      <c r="O35" s="196"/>
      <c r="P35" s="183" t="s">
        <v>953</v>
      </c>
    </row>
    <row r="36" spans="2:16" x14ac:dyDescent="0.25">
      <c r="B36" s="200" t="s">
        <v>4</v>
      </c>
      <c r="C36" s="199" t="s">
        <v>954</v>
      </c>
      <c r="D36" s="192" t="s">
        <v>937</v>
      </c>
      <c r="E36" s="194">
        <v>0</v>
      </c>
      <c r="F36" s="190">
        <v>9.99</v>
      </c>
      <c r="G36" s="189" t="s">
        <v>680</v>
      </c>
      <c r="H36" s="187"/>
      <c r="I36" s="188"/>
      <c r="J36" s="188"/>
      <c r="K36" s="187"/>
      <c r="L36" s="197" t="b">
        <v>0</v>
      </c>
      <c r="M36" s="185"/>
      <c r="N36" s="196"/>
      <c r="O36" s="196"/>
      <c r="P36" s="183" t="s">
        <v>954</v>
      </c>
    </row>
    <row r="37" spans="2:16" x14ac:dyDescent="0.25">
      <c r="B37" s="200" t="s">
        <v>4</v>
      </c>
      <c r="C37" s="199" t="s">
        <v>955</v>
      </c>
      <c r="D37" s="192" t="s">
        <v>937</v>
      </c>
      <c r="E37" s="194">
        <v>0</v>
      </c>
      <c r="F37" s="190">
        <v>19.989999999999998</v>
      </c>
      <c r="G37" s="189" t="s">
        <v>680</v>
      </c>
      <c r="H37" s="187"/>
      <c r="I37" s="188"/>
      <c r="J37" s="188"/>
      <c r="K37" s="187"/>
      <c r="L37" s="197" t="b">
        <v>0</v>
      </c>
      <c r="M37" s="185"/>
      <c r="N37" s="196"/>
      <c r="O37" s="196"/>
      <c r="P37" s="183" t="s">
        <v>955</v>
      </c>
    </row>
    <row r="38" spans="2:16" x14ac:dyDescent="0.25">
      <c r="B38" s="200" t="s">
        <v>4</v>
      </c>
      <c r="C38" s="199" t="s">
        <v>956</v>
      </c>
      <c r="D38" s="192" t="s">
        <v>937</v>
      </c>
      <c r="E38" s="194">
        <v>0</v>
      </c>
      <c r="F38" s="190">
        <v>39.99</v>
      </c>
      <c r="G38" s="189" t="s">
        <v>680</v>
      </c>
      <c r="H38" s="187"/>
      <c r="I38" s="188"/>
      <c r="J38" s="188"/>
      <c r="K38" s="187"/>
      <c r="L38" s="197" t="b">
        <v>0</v>
      </c>
      <c r="M38" s="185"/>
      <c r="N38" s="196"/>
      <c r="O38" s="196"/>
      <c r="P38" s="183" t="s">
        <v>956</v>
      </c>
    </row>
    <row r="39" spans="2:16" x14ac:dyDescent="0.25">
      <c r="B39" s="200" t="s">
        <v>4</v>
      </c>
      <c r="C39" s="199" t="s">
        <v>957</v>
      </c>
      <c r="D39" s="192" t="s">
        <v>937</v>
      </c>
      <c r="E39" s="194">
        <v>0</v>
      </c>
      <c r="F39" s="190">
        <v>59.99</v>
      </c>
      <c r="G39" s="189" t="s">
        <v>680</v>
      </c>
      <c r="H39" s="187"/>
      <c r="I39" s="188"/>
      <c r="J39" s="188"/>
      <c r="K39" s="187"/>
      <c r="L39" s="197" t="b">
        <v>0</v>
      </c>
      <c r="M39" s="185"/>
      <c r="N39" s="196"/>
      <c r="O39" s="196"/>
      <c r="P39" s="183" t="s">
        <v>957</v>
      </c>
    </row>
    <row r="40" spans="2:16" ht="15.75" thickBot="1" x14ac:dyDescent="0.3"/>
    <row r="41" spans="2:16" ht="23.25" x14ac:dyDescent="0.35">
      <c r="B41" s="1" t="s">
        <v>660</v>
      </c>
      <c r="C41" s="1"/>
      <c r="D41" s="1"/>
      <c r="E41" s="1"/>
      <c r="F41" s="1"/>
    </row>
    <row r="43" spans="2:16" ht="171" x14ac:dyDescent="0.25">
      <c r="B43" s="5" t="s">
        <v>659</v>
      </c>
      <c r="C43" s="170" t="s">
        <v>0</v>
      </c>
      <c r="D43" s="170" t="s">
        <v>658</v>
      </c>
      <c r="E43" s="170" t="s">
        <v>657</v>
      </c>
    </row>
    <row r="44" spans="2:16" x14ac:dyDescent="0.25">
      <c r="B44" s="169" t="s">
        <v>4</v>
      </c>
      <c r="C44" s="168" t="s">
        <v>656</v>
      </c>
      <c r="D44" s="167">
        <v>1</v>
      </c>
      <c r="E44" s="167">
        <v>0</v>
      </c>
    </row>
    <row r="45" spans="2:16" x14ac:dyDescent="0.25">
      <c r="B45" s="169" t="s">
        <v>4</v>
      </c>
      <c r="C45" s="168" t="s">
        <v>655</v>
      </c>
      <c r="D45" s="167">
        <v>-0.5</v>
      </c>
      <c r="E45" s="167">
        <v>100000</v>
      </c>
    </row>
    <row r="46" spans="2:16" x14ac:dyDescent="0.25">
      <c r="B46" s="169" t="s">
        <v>4</v>
      </c>
      <c r="C46" s="168" t="s">
        <v>654</v>
      </c>
      <c r="D46" s="167">
        <v>-2</v>
      </c>
      <c r="E46" s="167">
        <v>500000</v>
      </c>
    </row>
    <row r="47" spans="2:16" x14ac:dyDescent="0.25">
      <c r="B47" s="169" t="s">
        <v>4</v>
      </c>
      <c r="C47" s="168" t="s">
        <v>653</v>
      </c>
      <c r="D47" s="167">
        <v>-6</v>
      </c>
      <c r="E47" s="167">
        <v>1000000</v>
      </c>
    </row>
    <row r="48" spans="2:16" x14ac:dyDescent="0.25">
      <c r="B48" s="169" t="s">
        <v>4</v>
      </c>
      <c r="C48" s="168" t="s">
        <v>928</v>
      </c>
      <c r="D48" s="167">
        <v>-12.5</v>
      </c>
      <c r="E48" s="167">
        <v>2000000</v>
      </c>
    </row>
    <row r="49" spans="2:6" ht="15.75" thickBot="1" x14ac:dyDescent="0.3"/>
    <row r="50" spans="2:6" ht="23.25" x14ac:dyDescent="0.35">
      <c r="B50" s="1" t="s">
        <v>652</v>
      </c>
      <c r="C50" s="1"/>
      <c r="D50" s="1"/>
      <c r="E50" s="1"/>
      <c r="F50" s="1"/>
    </row>
    <row r="52" spans="2:6" ht="189.75" x14ac:dyDescent="0.25">
      <c r="B52" s="5" t="s">
        <v>651</v>
      </c>
      <c r="C52" s="170" t="s">
        <v>0</v>
      </c>
      <c r="D52" s="170" t="s">
        <v>650</v>
      </c>
      <c r="E52" s="170" t="s">
        <v>649</v>
      </c>
      <c r="F52" s="170" t="s">
        <v>648</v>
      </c>
    </row>
    <row r="53" spans="2:6" x14ac:dyDescent="0.25">
      <c r="B53" s="169" t="s">
        <v>4</v>
      </c>
      <c r="C53" s="168" t="s">
        <v>647</v>
      </c>
      <c r="D53" s="167">
        <v>-0.08</v>
      </c>
      <c r="E53" s="167">
        <v>1.03</v>
      </c>
      <c r="F53" s="167">
        <v>600</v>
      </c>
    </row>
  </sheetData>
  <dataValidations count="3">
    <dataValidation type="list" showInputMessage="1" showErrorMessage="1" sqref="L6:L40">
      <formula1>"true,false"</formula1>
    </dataValidation>
    <dataValidation type="list" showInputMessage="1" showErrorMessage="1" sqref="D40">
      <formula1>"hc, sc, keys, offer"</formula1>
    </dataValidation>
    <dataValidation type="list" allowBlank="1" sqref="D6:D39">
      <formula1>"hc, sc, keys, offer"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312</v>
      </c>
      <c r="C4" s="94" t="s">
        <v>0</v>
      </c>
      <c r="D4" s="140" t="s">
        <v>51</v>
      </c>
      <c r="E4" s="140" t="s">
        <v>313</v>
      </c>
      <c r="F4" s="140" t="s">
        <v>42</v>
      </c>
      <c r="G4" s="140" t="s">
        <v>314</v>
      </c>
      <c r="H4" s="140" t="s">
        <v>315</v>
      </c>
      <c r="I4" s="140" t="s">
        <v>316</v>
      </c>
      <c r="J4" s="140" t="s">
        <v>317</v>
      </c>
      <c r="K4" s="140" t="s">
        <v>318</v>
      </c>
      <c r="L4" s="140" t="s">
        <v>874</v>
      </c>
      <c r="M4" s="97" t="s">
        <v>319</v>
      </c>
      <c r="N4" s="97" t="s">
        <v>320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321</v>
      </c>
    </row>
    <row r="5" spans="2:20" x14ac:dyDescent="0.25">
      <c r="B5" s="143" t="s">
        <v>4</v>
      </c>
      <c r="C5" s="144" t="s">
        <v>322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323</v>
      </c>
      <c r="N5" s="146" t="s">
        <v>324</v>
      </c>
      <c r="O5" s="146" t="s">
        <v>325</v>
      </c>
      <c r="P5" s="147" t="s">
        <v>8</v>
      </c>
      <c r="Q5" s="142" t="s">
        <v>326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327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328</v>
      </c>
      <c r="N6" s="146" t="s">
        <v>329</v>
      </c>
      <c r="O6" s="146" t="s">
        <v>330</v>
      </c>
      <c r="P6" s="147" t="s">
        <v>6</v>
      </c>
      <c r="Q6" s="142" t="s">
        <v>331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332</v>
      </c>
      <c r="D7" s="152" t="s">
        <v>57</v>
      </c>
      <c r="E7" s="145" t="s">
        <v>333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334</v>
      </c>
      <c r="N7" s="146" t="s">
        <v>335</v>
      </c>
      <c r="O7" s="146" t="s">
        <v>336</v>
      </c>
      <c r="P7" s="147" t="s">
        <v>104</v>
      </c>
      <c r="Q7" s="142" t="s">
        <v>337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338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339</v>
      </c>
      <c r="N8" s="146" t="s">
        <v>340</v>
      </c>
      <c r="O8" s="146" t="s">
        <v>341</v>
      </c>
      <c r="P8" s="147" t="s">
        <v>8</v>
      </c>
      <c r="Q8" s="142" t="s">
        <v>342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343</v>
      </c>
      <c r="D9" s="152" t="s">
        <v>57</v>
      </c>
      <c r="E9" s="145" t="s">
        <v>333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344</v>
      </c>
      <c r="N9" s="146" t="s">
        <v>345</v>
      </c>
      <c r="O9" s="153" t="s">
        <v>346</v>
      </c>
      <c r="P9" s="147" t="s">
        <v>104</v>
      </c>
      <c r="Q9" s="142" t="s">
        <v>347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348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349</v>
      </c>
      <c r="N10" s="146" t="s">
        <v>350</v>
      </c>
      <c r="O10" s="146" t="s">
        <v>351</v>
      </c>
      <c r="P10" s="147" t="s">
        <v>6</v>
      </c>
      <c r="Q10" s="142" t="s">
        <v>352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353</v>
      </c>
      <c r="D11" s="152" t="s">
        <v>57</v>
      </c>
      <c r="E11" s="145" t="s">
        <v>333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354</v>
      </c>
      <c r="N11" s="146" t="s">
        <v>355</v>
      </c>
      <c r="O11" s="146" t="s">
        <v>356</v>
      </c>
      <c r="P11" s="147" t="s">
        <v>104</v>
      </c>
      <c r="Q11" s="142" t="s">
        <v>357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358</v>
      </c>
      <c r="D12" s="152" t="s">
        <v>57</v>
      </c>
      <c r="E12" s="145" t="s">
        <v>333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359</v>
      </c>
      <c r="N12" s="146" t="s">
        <v>360</v>
      </c>
      <c r="O12" s="146" t="s">
        <v>361</v>
      </c>
      <c r="P12" s="147" t="s">
        <v>122</v>
      </c>
      <c r="Q12" s="142" t="s">
        <v>362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363</v>
      </c>
      <c r="D13" s="152" t="s">
        <v>57</v>
      </c>
      <c r="E13" s="145" t="s">
        <v>364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365</v>
      </c>
      <c r="N13" s="146" t="s">
        <v>366</v>
      </c>
      <c r="O13" s="146" t="s">
        <v>367</v>
      </c>
      <c r="P13" s="147" t="s">
        <v>230</v>
      </c>
      <c r="Q13" s="142" t="s">
        <v>368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369</v>
      </c>
      <c r="D14" s="152" t="s">
        <v>57</v>
      </c>
      <c r="E14" s="145" t="s">
        <v>206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370</v>
      </c>
      <c r="N14" s="153" t="s">
        <v>371</v>
      </c>
      <c r="O14" s="146" t="s">
        <v>372</v>
      </c>
      <c r="P14" s="147" t="s">
        <v>206</v>
      </c>
      <c r="Q14" s="142" t="s">
        <v>373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374</v>
      </c>
      <c r="D15" s="152" t="s">
        <v>57</v>
      </c>
      <c r="E15" s="145" t="s">
        <v>206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375</v>
      </c>
      <c r="N15" s="146" t="s">
        <v>376</v>
      </c>
      <c r="O15" s="146" t="s">
        <v>377</v>
      </c>
      <c r="P15" s="147" t="s">
        <v>126</v>
      </c>
      <c r="Q15" s="142" t="s">
        <v>378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379</v>
      </c>
      <c r="D16" s="152" t="s">
        <v>57</v>
      </c>
      <c r="E16" s="145" t="s">
        <v>380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381</v>
      </c>
      <c r="N16" s="146" t="s">
        <v>382</v>
      </c>
      <c r="O16" s="146" t="s">
        <v>383</v>
      </c>
      <c r="P16" s="147" t="s">
        <v>132</v>
      </c>
      <c r="Q16" s="142" t="s">
        <v>384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385</v>
      </c>
      <c r="D17" s="152" t="s">
        <v>60</v>
      </c>
      <c r="E17" s="145" t="s">
        <v>380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386</v>
      </c>
      <c r="N17" s="146" t="s">
        <v>387</v>
      </c>
      <c r="O17" s="146" t="s">
        <v>388</v>
      </c>
      <c r="P17" s="147" t="s">
        <v>145</v>
      </c>
      <c r="Q17" s="142" t="s">
        <v>389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390</v>
      </c>
      <c r="D18" s="152" t="s">
        <v>57</v>
      </c>
      <c r="E18" s="145" t="s">
        <v>333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391</v>
      </c>
      <c r="N18" s="146" t="s">
        <v>392</v>
      </c>
      <c r="O18" s="153" t="s">
        <v>393</v>
      </c>
      <c r="P18" s="147" t="s">
        <v>122</v>
      </c>
      <c r="Q18" s="142" t="s">
        <v>394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395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396</v>
      </c>
      <c r="N19" s="146" t="s">
        <v>397</v>
      </c>
      <c r="O19" s="146" t="s">
        <v>398</v>
      </c>
      <c r="P19" s="147" t="s">
        <v>115</v>
      </c>
      <c r="Q19" s="142" t="s">
        <v>399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400</v>
      </c>
      <c r="D20" s="152" t="s">
        <v>57</v>
      </c>
      <c r="E20" s="145" t="s">
        <v>364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401</v>
      </c>
      <c r="N20" s="146" t="s">
        <v>402</v>
      </c>
      <c r="O20" s="146" t="s">
        <v>403</v>
      </c>
      <c r="P20" s="147" t="s">
        <v>179</v>
      </c>
      <c r="Q20" s="142" t="s">
        <v>404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405</v>
      </c>
      <c r="D21" s="152" t="s">
        <v>57</v>
      </c>
      <c r="E21" s="145" t="s">
        <v>206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406</v>
      </c>
      <c r="N21" s="146" t="s">
        <v>407</v>
      </c>
      <c r="O21" s="146" t="s">
        <v>408</v>
      </c>
      <c r="P21" s="147" t="s">
        <v>206</v>
      </c>
      <c r="Q21" s="142" t="s">
        <v>409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410</v>
      </c>
      <c r="D22" s="152" t="s">
        <v>57</v>
      </c>
      <c r="E22" s="145" t="s">
        <v>206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411</v>
      </c>
      <c r="N22" s="153" t="s">
        <v>412</v>
      </c>
      <c r="O22" s="153" t="s">
        <v>413</v>
      </c>
      <c r="P22" s="147" t="s">
        <v>126</v>
      </c>
      <c r="Q22" s="142" t="s">
        <v>414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415</v>
      </c>
      <c r="D23" s="152" t="s">
        <v>57</v>
      </c>
      <c r="E23" s="145" t="s">
        <v>380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416</v>
      </c>
      <c r="N23" s="146" t="s">
        <v>417</v>
      </c>
      <c r="O23" s="146" t="s">
        <v>418</v>
      </c>
      <c r="P23" s="147" t="s">
        <v>132</v>
      </c>
      <c r="Q23" s="142" t="s">
        <v>419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420</v>
      </c>
      <c r="D24" s="152" t="s">
        <v>57</v>
      </c>
      <c r="E24" s="145" t="s">
        <v>380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421</v>
      </c>
      <c r="N24" s="146" t="s">
        <v>422</v>
      </c>
      <c r="O24" s="146" t="s">
        <v>423</v>
      </c>
      <c r="P24" s="147" t="s">
        <v>145</v>
      </c>
      <c r="Q24" s="142" t="s">
        <v>424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425</v>
      </c>
      <c r="D25" s="152" t="s">
        <v>57</v>
      </c>
      <c r="E25" s="145" t="s">
        <v>364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426</v>
      </c>
      <c r="N25" s="153" t="s">
        <v>427</v>
      </c>
      <c r="O25" s="153" t="s">
        <v>428</v>
      </c>
      <c r="P25" s="154" t="s">
        <v>111</v>
      </c>
      <c r="Q25" s="142" t="s">
        <v>429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430</v>
      </c>
      <c r="D26" s="145" t="s">
        <v>57</v>
      </c>
      <c r="E26" s="145" t="s">
        <v>364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431</v>
      </c>
      <c r="N26" s="146" t="s">
        <v>432</v>
      </c>
      <c r="O26" s="146" t="s">
        <v>433</v>
      </c>
      <c r="P26" s="147" t="s">
        <v>257</v>
      </c>
      <c r="Q26" s="142" t="s">
        <v>434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435</v>
      </c>
      <c r="D27" s="145" t="s">
        <v>57</v>
      </c>
      <c r="E27" s="145" t="s">
        <v>364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436</v>
      </c>
      <c r="N27" s="146" t="s">
        <v>437</v>
      </c>
      <c r="O27" s="146" t="s">
        <v>438</v>
      </c>
      <c r="P27" s="147" t="s">
        <v>111</v>
      </c>
      <c r="Q27" s="142" t="s">
        <v>439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440</v>
      </c>
      <c r="D28" s="152" t="s">
        <v>57</v>
      </c>
      <c r="E28" s="145" t="s">
        <v>364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441</v>
      </c>
      <c r="N28" s="146" t="s">
        <v>442</v>
      </c>
      <c r="O28" s="146" t="s">
        <v>443</v>
      </c>
      <c r="P28" s="147" t="s">
        <v>169</v>
      </c>
      <c r="Q28" s="142" t="s">
        <v>444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445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446</v>
      </c>
      <c r="N29" s="146" t="s">
        <v>447</v>
      </c>
      <c r="O29" s="146" t="s">
        <v>448</v>
      </c>
      <c r="P29" s="147" t="s">
        <v>115</v>
      </c>
      <c r="Q29" s="142" t="s">
        <v>449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450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451</v>
      </c>
      <c r="N30" s="153" t="s">
        <v>452</v>
      </c>
      <c r="O30" s="153" t="s">
        <v>341</v>
      </c>
      <c r="P30" s="147" t="s">
        <v>298</v>
      </c>
      <c r="Q30" s="142" t="s">
        <v>453</v>
      </c>
      <c r="R30" s="142" t="s">
        <v>453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454</v>
      </c>
      <c r="D31" s="152" t="s">
        <v>57</v>
      </c>
      <c r="E31" s="145" t="s">
        <v>333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455</v>
      </c>
      <c r="N31" s="146" t="s">
        <v>456</v>
      </c>
      <c r="O31" s="146" t="s">
        <v>457</v>
      </c>
      <c r="P31" s="147" t="s">
        <v>122</v>
      </c>
      <c r="Q31" s="142" t="s">
        <v>458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459</v>
      </c>
      <c r="D32" s="152" t="s">
        <v>57</v>
      </c>
      <c r="E32" s="145" t="s">
        <v>364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460</v>
      </c>
      <c r="N32" s="146" t="s">
        <v>461</v>
      </c>
      <c r="O32" s="146" t="s">
        <v>462</v>
      </c>
      <c r="P32" s="147" t="s">
        <v>234</v>
      </c>
      <c r="Q32" s="142" t="s">
        <v>463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464</v>
      </c>
      <c r="D33" s="152" t="s">
        <v>60</v>
      </c>
      <c r="E33" s="145" t="s">
        <v>242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465</v>
      </c>
      <c r="N33" s="146" t="s">
        <v>466</v>
      </c>
      <c r="O33" s="146" t="s">
        <v>467</v>
      </c>
      <c r="P33" s="147" t="s">
        <v>241</v>
      </c>
      <c r="Q33" s="142" t="s">
        <v>468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469</v>
      </c>
      <c r="D34" s="152" t="s">
        <v>60</v>
      </c>
      <c r="E34" s="145" t="s">
        <v>242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470</v>
      </c>
      <c r="N34" s="146" t="s">
        <v>471</v>
      </c>
      <c r="O34" s="146" t="s">
        <v>472</v>
      </c>
      <c r="P34" s="147" t="s">
        <v>244</v>
      </c>
      <c r="Q34" s="142" t="s">
        <v>473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474</v>
      </c>
      <c r="D35" s="152" t="s">
        <v>60</v>
      </c>
      <c r="E35" s="145" t="s">
        <v>364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904</v>
      </c>
      <c r="M35" s="153" t="s">
        <v>475</v>
      </c>
      <c r="N35" s="153" t="s">
        <v>476</v>
      </c>
      <c r="O35" s="153" t="s">
        <v>477</v>
      </c>
      <c r="P35" s="147" t="s">
        <v>246</v>
      </c>
      <c r="Q35" s="142" t="s">
        <v>478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479</v>
      </c>
      <c r="D36" s="152" t="s">
        <v>60</v>
      </c>
      <c r="E36" s="145" t="s">
        <v>242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904</v>
      </c>
      <c r="M36" s="146" t="s">
        <v>480</v>
      </c>
      <c r="N36" s="146" t="s">
        <v>481</v>
      </c>
      <c r="O36" s="146" t="s">
        <v>482</v>
      </c>
      <c r="P36" s="147" t="s">
        <v>265</v>
      </c>
      <c r="Q36" s="142" t="s">
        <v>483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484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485</v>
      </c>
      <c r="N37" s="146" t="s">
        <v>486</v>
      </c>
      <c r="O37" s="146" t="s">
        <v>487</v>
      </c>
      <c r="P37" s="147" t="s">
        <v>240</v>
      </c>
      <c r="Q37" s="142" t="s">
        <v>488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489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490</v>
      </c>
      <c r="N38" s="146" t="s">
        <v>491</v>
      </c>
      <c r="O38" s="146" t="s">
        <v>492</v>
      </c>
      <c r="P38" s="147" t="s">
        <v>262</v>
      </c>
      <c r="Q38" s="142" t="s">
        <v>493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494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495</v>
      </c>
      <c r="N39" s="153" t="s">
        <v>496</v>
      </c>
      <c r="O39" s="153" t="s">
        <v>497</v>
      </c>
      <c r="P39" s="147" t="s">
        <v>253</v>
      </c>
      <c r="Q39" s="142" t="s">
        <v>498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499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500</v>
      </c>
      <c r="N40" s="146" t="s">
        <v>501</v>
      </c>
      <c r="O40" s="146" t="s">
        <v>502</v>
      </c>
      <c r="P40" s="147" t="s">
        <v>251</v>
      </c>
      <c r="Q40" s="142" t="s">
        <v>503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504</v>
      </c>
      <c r="D41" s="152" t="s">
        <v>63</v>
      </c>
      <c r="E41" s="145" t="s">
        <v>380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505</v>
      </c>
      <c r="N41" s="146" t="s">
        <v>506</v>
      </c>
      <c r="O41" s="146" t="s">
        <v>507</v>
      </c>
      <c r="P41" s="147" t="s">
        <v>247</v>
      </c>
      <c r="Q41" s="142" t="s">
        <v>508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509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510</v>
      </c>
      <c r="N42" s="146" t="s">
        <v>511</v>
      </c>
      <c r="O42" s="146" t="s">
        <v>512</v>
      </c>
      <c r="P42" s="147" t="s">
        <v>269</v>
      </c>
      <c r="Q42" s="142" t="s">
        <v>513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514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515</v>
      </c>
      <c r="N43" s="153" t="s">
        <v>516</v>
      </c>
      <c r="O43" s="146" t="s">
        <v>517</v>
      </c>
      <c r="P43" s="147" t="s">
        <v>260</v>
      </c>
      <c r="Q43" s="142" t="s">
        <v>518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519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520</v>
      </c>
      <c r="N44" s="146" t="s">
        <v>521</v>
      </c>
      <c r="O44" s="146" t="s">
        <v>522</v>
      </c>
      <c r="P44" s="147" t="s">
        <v>267</v>
      </c>
      <c r="Q44" s="142" t="s">
        <v>523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524</v>
      </c>
      <c r="D45" s="152" t="s">
        <v>57</v>
      </c>
      <c r="E45" s="145" t="s">
        <v>364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525</v>
      </c>
      <c r="N45" s="146" t="s">
        <v>526</v>
      </c>
      <c r="O45" s="146" t="s">
        <v>527</v>
      </c>
      <c r="P45" s="147" t="s">
        <v>282</v>
      </c>
      <c r="Q45" s="142" t="s">
        <v>528</v>
      </c>
      <c r="R45" s="155" t="s">
        <v>529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530</v>
      </c>
      <c r="D46" s="152" t="s">
        <v>57</v>
      </c>
      <c r="E46" s="145" t="s">
        <v>364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531</v>
      </c>
      <c r="N46" s="146" t="s">
        <v>532</v>
      </c>
      <c r="O46" s="146" t="s">
        <v>533</v>
      </c>
      <c r="P46" s="147" t="s">
        <v>285</v>
      </c>
      <c r="Q46" s="142" t="s">
        <v>534</v>
      </c>
      <c r="R46" s="142" t="s">
        <v>535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536</v>
      </c>
      <c r="D47" s="152" t="s">
        <v>57</v>
      </c>
      <c r="E47" s="145" t="s">
        <v>364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537</v>
      </c>
      <c r="N47" s="146" t="s">
        <v>538</v>
      </c>
      <c r="O47" s="146" t="s">
        <v>539</v>
      </c>
      <c r="P47" s="147" t="s">
        <v>296</v>
      </c>
      <c r="Q47" s="142" t="s">
        <v>540</v>
      </c>
      <c r="R47" s="142" t="s">
        <v>541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542</v>
      </c>
      <c r="D48" s="152" t="s">
        <v>57</v>
      </c>
      <c r="E48" s="145" t="s">
        <v>364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543</v>
      </c>
      <c r="N48" s="146" t="s">
        <v>544</v>
      </c>
      <c r="O48" s="146" t="s">
        <v>545</v>
      </c>
      <c r="P48" s="147" t="s">
        <v>296</v>
      </c>
      <c r="Q48" s="142" t="s">
        <v>546</v>
      </c>
      <c r="R48" s="142" t="s">
        <v>547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548</v>
      </c>
      <c r="D49" s="152" t="s">
        <v>57</v>
      </c>
      <c r="E49" s="145" t="s">
        <v>242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543</v>
      </c>
      <c r="N49" s="146" t="s">
        <v>544</v>
      </c>
      <c r="O49" s="146" t="s">
        <v>545</v>
      </c>
      <c r="P49" s="147" t="s">
        <v>298</v>
      </c>
      <c r="Q49" s="142" t="s">
        <v>453</v>
      </c>
      <c r="R49" s="142" t="s">
        <v>453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549</v>
      </c>
      <c r="D50" s="152" t="s">
        <v>57</v>
      </c>
      <c r="E50" s="145" t="s">
        <v>364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543</v>
      </c>
      <c r="N50" s="146" t="s">
        <v>544</v>
      </c>
      <c r="O50" s="146" t="s">
        <v>545</v>
      </c>
      <c r="P50" s="147" t="s">
        <v>271</v>
      </c>
      <c r="Q50" s="142" t="s">
        <v>550</v>
      </c>
      <c r="R50" s="142" t="s">
        <v>551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552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543</v>
      </c>
      <c r="N51" s="146" t="s">
        <v>544</v>
      </c>
      <c r="O51" s="146" t="s">
        <v>545</v>
      </c>
      <c r="P51" s="147" t="s">
        <v>298</v>
      </c>
      <c r="Q51" s="142" t="s">
        <v>453</v>
      </c>
      <c r="R51" s="142" t="s">
        <v>453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553</v>
      </c>
      <c r="D52" s="152" t="s">
        <v>57</v>
      </c>
      <c r="E52" s="145" t="s">
        <v>242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543</v>
      </c>
      <c r="N52" s="146" t="s">
        <v>544</v>
      </c>
      <c r="O52" s="146" t="s">
        <v>545</v>
      </c>
      <c r="P52" s="147" t="s">
        <v>273</v>
      </c>
      <c r="Q52" s="142" t="s">
        <v>554</v>
      </c>
      <c r="R52" s="142" t="s">
        <v>555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556</v>
      </c>
      <c r="D53" s="152" t="s">
        <v>57</v>
      </c>
      <c r="E53" s="145" t="s">
        <v>242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557</v>
      </c>
      <c r="N53" s="146" t="s">
        <v>558</v>
      </c>
      <c r="O53" s="146" t="s">
        <v>559</v>
      </c>
      <c r="P53" s="147" t="s">
        <v>277</v>
      </c>
      <c r="Q53" s="142" t="s">
        <v>560</v>
      </c>
      <c r="R53" s="142" t="s">
        <v>561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562</v>
      </c>
      <c r="D54" s="152" t="s">
        <v>57</v>
      </c>
      <c r="E54" s="145" t="s">
        <v>242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563</v>
      </c>
      <c r="N54" s="146" t="s">
        <v>564</v>
      </c>
      <c r="O54" s="146" t="s">
        <v>565</v>
      </c>
      <c r="P54" s="147" t="s">
        <v>280</v>
      </c>
      <c r="Q54" s="142" t="s">
        <v>566</v>
      </c>
      <c r="R54" s="142" t="s">
        <v>567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568</v>
      </c>
      <c r="D55" s="152" t="s">
        <v>57</v>
      </c>
      <c r="E55" s="145" t="s">
        <v>364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569</v>
      </c>
      <c r="N55" s="146" t="s">
        <v>570</v>
      </c>
      <c r="O55" s="146" t="s">
        <v>571</v>
      </c>
      <c r="P55" s="147" t="s">
        <v>298</v>
      </c>
      <c r="Q55" s="142" t="s">
        <v>572</v>
      </c>
      <c r="R55" s="142" t="s">
        <v>573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574</v>
      </c>
      <c r="D56" s="152" t="s">
        <v>57</v>
      </c>
      <c r="E56" s="145" t="s">
        <v>364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575</v>
      </c>
      <c r="N56" s="146" t="s">
        <v>576</v>
      </c>
      <c r="O56" s="146" t="s">
        <v>577</v>
      </c>
      <c r="P56" s="147" t="s">
        <v>301</v>
      </c>
      <c r="Q56" s="142" t="s">
        <v>578</v>
      </c>
      <c r="R56" s="142" t="s">
        <v>573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579</v>
      </c>
      <c r="D57" s="152" t="s">
        <v>57</v>
      </c>
      <c r="E57" s="145" t="s">
        <v>242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580</v>
      </c>
      <c r="N57" s="146" t="s">
        <v>581</v>
      </c>
      <c r="O57" s="146" t="s">
        <v>582</v>
      </c>
      <c r="P57" s="147" t="s">
        <v>278</v>
      </c>
      <c r="Q57" s="142" t="s">
        <v>583</v>
      </c>
      <c r="R57" s="142" t="s">
        <v>584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585</v>
      </c>
      <c r="D58" s="152" t="s">
        <v>60</v>
      </c>
      <c r="E58" s="145" t="s">
        <v>206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543</v>
      </c>
      <c r="N58" s="146" t="s">
        <v>544</v>
      </c>
      <c r="O58" s="146" t="s">
        <v>545</v>
      </c>
      <c r="P58" s="147" t="s">
        <v>288</v>
      </c>
      <c r="Q58" s="142" t="s">
        <v>586</v>
      </c>
      <c r="R58" s="142" t="s">
        <v>587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588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543</v>
      </c>
      <c r="N59" s="146" t="s">
        <v>544</v>
      </c>
      <c r="O59" s="146" t="s">
        <v>545</v>
      </c>
      <c r="P59" s="147" t="s">
        <v>11</v>
      </c>
      <c r="Q59" s="142" t="s">
        <v>589</v>
      </c>
      <c r="R59" s="142" t="s">
        <v>590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591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592</v>
      </c>
      <c r="N60" s="146" t="s">
        <v>544</v>
      </c>
      <c r="O60" s="146" t="s">
        <v>545</v>
      </c>
      <c r="P60" s="147" t="s">
        <v>294</v>
      </c>
      <c r="Q60" s="142" t="s">
        <v>593</v>
      </c>
      <c r="R60" s="142" t="s">
        <v>594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595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596</v>
      </c>
      <c r="N61" s="146" t="s">
        <v>544</v>
      </c>
      <c r="O61" s="146" t="s">
        <v>545</v>
      </c>
      <c r="P61" s="147" t="s">
        <v>292</v>
      </c>
      <c r="Q61" s="142" t="s">
        <v>597</v>
      </c>
      <c r="R61" s="142" t="s">
        <v>598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599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600</v>
      </c>
      <c r="N62" s="146" t="s">
        <v>544</v>
      </c>
      <c r="O62" s="146" t="s">
        <v>545</v>
      </c>
      <c r="P62" s="147" t="s">
        <v>295</v>
      </c>
      <c r="Q62" s="142" t="s">
        <v>601</v>
      </c>
      <c r="R62" s="142" t="s">
        <v>602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603</v>
      </c>
      <c r="D63" s="152" t="s">
        <v>63</v>
      </c>
      <c r="E63" s="145" t="s">
        <v>206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604</v>
      </c>
      <c r="L63" s="145"/>
      <c r="M63" s="146" t="s">
        <v>605</v>
      </c>
      <c r="N63" s="146" t="s">
        <v>606</v>
      </c>
      <c r="O63" s="146" t="s">
        <v>607</v>
      </c>
      <c r="P63" s="147" t="s">
        <v>290</v>
      </c>
      <c r="Q63" s="142" t="s">
        <v>608</v>
      </c>
      <c r="R63" s="142" t="s">
        <v>609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616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871</v>
      </c>
      <c r="N64" s="146" t="s">
        <v>872</v>
      </c>
      <c r="O64" s="146" t="s">
        <v>870</v>
      </c>
      <c r="P64" s="147" t="s">
        <v>287</v>
      </c>
      <c r="Q64" s="142" t="s">
        <v>617</v>
      </c>
      <c r="R64" s="142" t="s">
        <v>618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610</v>
      </c>
      <c r="D65" s="151" t="s">
        <v>60</v>
      </c>
      <c r="E65" s="151" t="s">
        <v>242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604</v>
      </c>
      <c r="L65" s="152"/>
      <c r="M65" s="153" t="s">
        <v>611</v>
      </c>
      <c r="N65" s="153" t="s">
        <v>612</v>
      </c>
      <c r="O65" s="153" t="s">
        <v>613</v>
      </c>
      <c r="P65" s="154" t="s">
        <v>303</v>
      </c>
      <c r="Q65" s="149" t="s">
        <v>614</v>
      </c>
      <c r="R65" s="290" t="s">
        <v>615</v>
      </c>
      <c r="S65" s="292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906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924</v>
      </c>
      <c r="L66" s="152"/>
      <c r="M66" s="153" t="s">
        <v>909</v>
      </c>
      <c r="N66" s="153" t="s">
        <v>912</v>
      </c>
      <c r="O66" s="153" t="s">
        <v>914</v>
      </c>
      <c r="P66" s="291"/>
      <c r="Q66" s="149" t="s">
        <v>916</v>
      </c>
      <c r="R66" s="290" t="str">
        <f>CONCATENATE(LEFT(petDefinitions[[#This Row],['[tidName']]],10),"_DESC")</f>
        <v>TID_PET_62_DESC</v>
      </c>
      <c r="S66" s="292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907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924</v>
      </c>
      <c r="L67" s="152"/>
      <c r="M67" s="153" t="s">
        <v>910</v>
      </c>
      <c r="N67" s="153" t="s">
        <v>913</v>
      </c>
      <c r="O67" s="153" t="s">
        <v>915</v>
      </c>
      <c r="P67" s="291" t="s">
        <v>922</v>
      </c>
      <c r="Q67" s="149" t="s">
        <v>917</v>
      </c>
      <c r="R67" s="290" t="str">
        <f>CONCATENATE(LEFT(petDefinitions[[#This Row],['[tidName']]],10),"_DESC")</f>
        <v>TID_PET_63_DESC</v>
      </c>
      <c r="S67" s="292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905</v>
      </c>
      <c r="D68" s="151" t="s">
        <v>60</v>
      </c>
      <c r="E68" s="151" t="s">
        <v>333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924</v>
      </c>
      <c r="L68" s="152"/>
      <c r="M68" s="153" t="s">
        <v>908</v>
      </c>
      <c r="N68" s="153" t="s">
        <v>911</v>
      </c>
      <c r="O68" s="153" t="s">
        <v>925</v>
      </c>
      <c r="P68" s="291" t="s">
        <v>926</v>
      </c>
      <c r="Q68" s="149" t="s">
        <v>918</v>
      </c>
      <c r="R68" s="290" t="str">
        <f>CONCATENATE(LEFT(petDefinitions[[#This Row],['[tidName']]],10),"_DESC")</f>
        <v>TID_PET_61_DESC</v>
      </c>
      <c r="S68" s="292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620</v>
      </c>
      <c r="C72" s="157" t="s">
        <v>0</v>
      </c>
      <c r="D72" s="158" t="s">
        <v>621</v>
      </c>
      <c r="E72" s="158" t="s">
        <v>622</v>
      </c>
      <c r="F72" s="158" t="s">
        <v>623</v>
      </c>
      <c r="G72" s="158" t="s">
        <v>624</v>
      </c>
      <c r="H72" s="158" t="s">
        <v>625</v>
      </c>
      <c r="I72" s="159" t="s">
        <v>626</v>
      </c>
      <c r="J72" s="159" t="s">
        <v>627</v>
      </c>
      <c r="K72" s="159"/>
      <c r="L72" s="159"/>
      <c r="M72" s="159" t="s">
        <v>628</v>
      </c>
      <c r="N72" s="159" t="s">
        <v>629</v>
      </c>
      <c r="O72" s="159" t="s">
        <v>630</v>
      </c>
      <c r="P72" s="159" t="s">
        <v>631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632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633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634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635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636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635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262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301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637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638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639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242</v>
      </c>
      <c r="D83" s="145">
        <v>0</v>
      </c>
      <c r="E83" s="146" t="s">
        <v>243</v>
      </c>
      <c r="F83" s="165" t="s">
        <v>640</v>
      </c>
    </row>
    <row r="84" spans="2:6" x14ac:dyDescent="0.25">
      <c r="B84" s="150" t="s">
        <v>4</v>
      </c>
      <c r="C84" s="166" t="s">
        <v>333</v>
      </c>
      <c r="D84" s="152">
        <v>1</v>
      </c>
      <c r="E84" s="153" t="s">
        <v>250</v>
      </c>
      <c r="F84" s="165" t="s">
        <v>641</v>
      </c>
    </row>
    <row r="85" spans="2:6" x14ac:dyDescent="0.25">
      <c r="B85" s="150" t="s">
        <v>4</v>
      </c>
      <c r="C85" s="161" t="s">
        <v>206</v>
      </c>
      <c r="D85" s="145">
        <v>2</v>
      </c>
      <c r="E85" s="146" t="s">
        <v>237</v>
      </c>
      <c r="F85" s="165" t="s">
        <v>642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643</v>
      </c>
    </row>
    <row r="87" spans="2:6" x14ac:dyDescent="0.25">
      <c r="B87" s="150" t="s">
        <v>4</v>
      </c>
      <c r="C87" s="161" t="s">
        <v>380</v>
      </c>
      <c r="D87" s="145">
        <v>4</v>
      </c>
      <c r="E87" s="146" t="s">
        <v>248</v>
      </c>
      <c r="F87" s="165" t="s">
        <v>644</v>
      </c>
    </row>
    <row r="88" spans="2:6" x14ac:dyDescent="0.25">
      <c r="B88" s="150" t="s">
        <v>4</v>
      </c>
      <c r="C88" s="161" t="s">
        <v>364</v>
      </c>
      <c r="D88" s="145">
        <v>5</v>
      </c>
      <c r="E88" s="146" t="s">
        <v>233</v>
      </c>
      <c r="F88" s="165" t="s">
        <v>645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239</v>
      </c>
      <c r="F89" s="165" t="s">
        <v>646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G46" sqref="G4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x14ac:dyDescent="0.25">
      <c r="B9" s="19" t="s">
        <v>4</v>
      </c>
      <c r="C9" s="24" t="s">
        <v>927</v>
      </c>
      <c r="D9" s="13">
        <v>0</v>
      </c>
      <c r="E9" s="21">
        <v>0</v>
      </c>
      <c r="F9" s="22" t="s">
        <v>32</v>
      </c>
      <c r="G9" s="271" t="s">
        <v>33</v>
      </c>
      <c r="H9" s="30" t="s">
        <v>34</v>
      </c>
      <c r="I9" s="30" t="s">
        <v>39</v>
      </c>
    </row>
    <row r="10" spans="2:25" x14ac:dyDescent="0.25">
      <c r="H10" s="30"/>
      <c r="I10" s="30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6" t="s">
        <v>41</v>
      </c>
      <c r="C14" s="16" t="s">
        <v>0</v>
      </c>
      <c r="D14" s="10" t="s">
        <v>42</v>
      </c>
      <c r="E14" s="10" t="s">
        <v>43</v>
      </c>
    </row>
    <row r="15" spans="2:25" x14ac:dyDescent="0.25">
      <c r="B15" s="19" t="s">
        <v>4</v>
      </c>
      <c r="C15" s="20" t="s">
        <v>44</v>
      </c>
      <c r="D15" s="15">
        <v>0</v>
      </c>
      <c r="E15" s="15">
        <v>50</v>
      </c>
    </row>
    <row r="16" spans="2:25" x14ac:dyDescent="0.25">
      <c r="B16" s="19" t="s">
        <v>4</v>
      </c>
      <c r="C16" s="20" t="s">
        <v>45</v>
      </c>
      <c r="D16" s="15">
        <v>1</v>
      </c>
      <c r="E16" s="15">
        <v>100</v>
      </c>
    </row>
    <row r="17" spans="2:9" x14ac:dyDescent="0.25">
      <c r="B17" s="19" t="s">
        <v>4</v>
      </c>
      <c r="C17" s="20" t="s">
        <v>46</v>
      </c>
      <c r="D17" s="15">
        <v>2</v>
      </c>
      <c r="E17" s="15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31" t="s">
        <v>49</v>
      </c>
    </row>
    <row r="21" spans="2:9" ht="131.25" x14ac:dyDescent="0.25">
      <c r="B21" s="16" t="s">
        <v>50</v>
      </c>
      <c r="C21" s="6" t="s">
        <v>0</v>
      </c>
      <c r="D21" s="10" t="s">
        <v>1</v>
      </c>
      <c r="E21" s="10" t="s">
        <v>51</v>
      </c>
      <c r="F21" s="8" t="s">
        <v>52</v>
      </c>
      <c r="G21" s="32" t="s">
        <v>53</v>
      </c>
      <c r="H21" s="32" t="s">
        <v>54</v>
      </c>
      <c r="I21" s="33" t="s">
        <v>12</v>
      </c>
    </row>
    <row r="22" spans="2:9" x14ac:dyDescent="0.25">
      <c r="B22" s="19" t="s">
        <v>4</v>
      </c>
      <c r="C22" s="34" t="s">
        <v>55</v>
      </c>
      <c r="D22" s="15" t="s">
        <v>56</v>
      </c>
      <c r="E22" s="15" t="s">
        <v>57</v>
      </c>
      <c r="F22" s="13">
        <v>0.93</v>
      </c>
      <c r="G22" s="35">
        <v>1</v>
      </c>
      <c r="H22" s="35">
        <v>100</v>
      </c>
      <c r="I22" s="14" t="s">
        <v>58</v>
      </c>
    </row>
    <row r="23" spans="2:9" x14ac:dyDescent="0.25">
      <c r="B23" s="19" t="s">
        <v>4</v>
      </c>
      <c r="C23" s="34" t="s">
        <v>59</v>
      </c>
      <c r="D23" s="15" t="s">
        <v>56</v>
      </c>
      <c r="E23" s="15" t="s">
        <v>60</v>
      </c>
      <c r="F23" s="13">
        <v>0.06</v>
      </c>
      <c r="G23" s="35">
        <v>3</v>
      </c>
      <c r="H23" s="35">
        <v>300</v>
      </c>
      <c r="I23" s="14" t="s">
        <v>61</v>
      </c>
    </row>
    <row r="24" spans="2:9" x14ac:dyDescent="0.25">
      <c r="B24" s="19" t="s">
        <v>4</v>
      </c>
      <c r="C24" s="34" t="s">
        <v>62</v>
      </c>
      <c r="D24" s="15" t="s">
        <v>56</v>
      </c>
      <c r="E24" s="15" t="s">
        <v>63</v>
      </c>
      <c r="F24" s="13">
        <v>0.01</v>
      </c>
      <c r="G24" s="35">
        <v>5</v>
      </c>
      <c r="H24" s="35">
        <v>500</v>
      </c>
      <c r="I24" s="14" t="s">
        <v>64</v>
      </c>
    </row>
    <row r="25" spans="2:9" x14ac:dyDescent="0.25">
      <c r="B25" s="19" t="s">
        <v>4</v>
      </c>
      <c r="C25" s="34" t="s">
        <v>65</v>
      </c>
      <c r="D25" s="15" t="s">
        <v>56</v>
      </c>
      <c r="E25" s="15" t="s">
        <v>66</v>
      </c>
      <c r="F25" s="13">
        <v>0</v>
      </c>
      <c r="G25" s="35">
        <v>0</v>
      </c>
      <c r="H25" s="35">
        <v>0</v>
      </c>
      <c r="I25" s="14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31" t="s">
        <v>69</v>
      </c>
      <c r="E28" s="2"/>
      <c r="F28" s="2"/>
      <c r="G28" s="2"/>
    </row>
    <row r="29" spans="2:9" ht="94.5" x14ac:dyDescent="0.25">
      <c r="B29" s="16" t="s">
        <v>70</v>
      </c>
      <c r="C29" s="6" t="s">
        <v>0</v>
      </c>
      <c r="D29" s="36" t="s">
        <v>42</v>
      </c>
      <c r="E29" s="33" t="s">
        <v>12</v>
      </c>
    </row>
    <row r="30" spans="2:9" x14ac:dyDescent="0.25">
      <c r="B30" s="19" t="s">
        <v>4</v>
      </c>
      <c r="C30" s="34" t="s">
        <v>57</v>
      </c>
      <c r="D30" s="37">
        <v>0</v>
      </c>
      <c r="E30" s="14" t="s">
        <v>71</v>
      </c>
    </row>
    <row r="31" spans="2:9" x14ac:dyDescent="0.25">
      <c r="B31" s="19" t="s">
        <v>4</v>
      </c>
      <c r="C31" s="34" t="s">
        <v>60</v>
      </c>
      <c r="D31" s="37">
        <v>1</v>
      </c>
      <c r="E31" s="14" t="s">
        <v>72</v>
      </c>
    </row>
    <row r="32" spans="2:9" x14ac:dyDescent="0.25">
      <c r="B32" s="19" t="s">
        <v>4</v>
      </c>
      <c r="C32" s="34" t="s">
        <v>63</v>
      </c>
      <c r="D32" s="37">
        <v>2</v>
      </c>
      <c r="E32" s="14" t="s">
        <v>73</v>
      </c>
    </row>
    <row r="33" spans="2:7" x14ac:dyDescent="0.25">
      <c r="B33" s="19" t="s">
        <v>4</v>
      </c>
      <c r="C33" s="34" t="s">
        <v>66</v>
      </c>
      <c r="D33" s="37">
        <v>3</v>
      </c>
      <c r="E33" s="14" t="s">
        <v>74</v>
      </c>
    </row>
    <row r="34" spans="2:7" ht="15.75" thickBot="1" x14ac:dyDescent="0.3"/>
    <row r="35" spans="2:7" ht="23.25" x14ac:dyDescent="0.35">
      <c r="B35" s="1" t="s">
        <v>929</v>
      </c>
      <c r="C35" s="1"/>
      <c r="D35" s="1"/>
      <c r="E35" s="1"/>
      <c r="F35" s="1"/>
      <c r="G35" s="1"/>
    </row>
    <row r="37" spans="2:7" ht="131.25" x14ac:dyDescent="0.25">
      <c r="B37" s="5" t="s">
        <v>930</v>
      </c>
      <c r="C37" s="5" t="s">
        <v>0</v>
      </c>
      <c r="D37" s="303" t="s">
        <v>932</v>
      </c>
      <c r="E37" s="304" t="s">
        <v>933</v>
      </c>
      <c r="F37" s="304" t="s">
        <v>934</v>
      </c>
      <c r="G37" s="304" t="s">
        <v>935</v>
      </c>
    </row>
    <row r="38" spans="2:7" x14ac:dyDescent="0.25">
      <c r="B38" s="11" t="s">
        <v>4</v>
      </c>
      <c r="C38" s="301" t="s">
        <v>931</v>
      </c>
      <c r="D38" s="302">
        <v>0</v>
      </c>
      <c r="E38" s="305">
        <v>4</v>
      </c>
      <c r="F38" s="305">
        <v>0.01</v>
      </c>
      <c r="G38" s="305">
        <v>1.4</v>
      </c>
    </row>
  </sheetData>
  <conditionalFormatting sqref="C22">
    <cfRule type="duplicateValues" dxfId="89" priority="7"/>
  </conditionalFormatting>
  <conditionalFormatting sqref="C23:C25">
    <cfRule type="duplicateValues" dxfId="88" priority="9"/>
  </conditionalFormatting>
  <conditionalFormatting sqref="C30:D30">
    <cfRule type="duplicateValues" dxfId="87" priority="5"/>
  </conditionalFormatting>
  <conditionalFormatting sqref="C31:D32">
    <cfRule type="duplicateValues" dxfId="86" priority="6"/>
  </conditionalFormatting>
  <conditionalFormatting sqref="C33:D33">
    <cfRule type="duplicateValues" dxfId="85" priority="4"/>
  </conditionalFormatting>
  <conditionalFormatting sqref="C15:C17">
    <cfRule type="duplicateValues" dxfId="84" priority="3"/>
  </conditionalFormatting>
  <conditionalFormatting sqref="C5:C9">
    <cfRule type="duplicateValues" dxfId="83" priority="10"/>
  </conditionalFormatting>
  <conditionalFormatting sqref="C8:C9">
    <cfRule type="duplicateValues" dxfId="82" priority="12"/>
  </conditionalFormatting>
  <conditionalFormatting sqref="C38:D38">
    <cfRule type="duplicateValues" dxfId="81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9"/>
      <c r="G3" s="319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E13" workbookViewId="0">
      <selection activeCell="N53" sqref="N5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875</v>
      </c>
      <c r="D35" s="67" t="s">
        <v>880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875</v>
      </c>
      <c r="L35" s="72"/>
      <c r="M35" s="72"/>
      <c r="N35" s="72"/>
      <c r="O35" s="73" t="s">
        <v>881</v>
      </c>
      <c r="P35" s="74" t="s">
        <v>882</v>
      </c>
      <c r="Q35" s="74" t="s">
        <v>891</v>
      </c>
      <c r="R35" s="67">
        <v>31</v>
      </c>
    </row>
    <row r="36" spans="2:18" x14ac:dyDescent="0.25">
      <c r="B36" s="68" t="s">
        <v>4</v>
      </c>
      <c r="C36" s="67" t="s">
        <v>876</v>
      </c>
      <c r="D36" s="67" t="s">
        <v>880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876</v>
      </c>
      <c r="L36" s="72"/>
      <c r="M36" s="72"/>
      <c r="N36" s="72" t="s">
        <v>900</v>
      </c>
      <c r="O36" s="73" t="s">
        <v>883</v>
      </c>
      <c r="P36" s="74" t="s">
        <v>884</v>
      </c>
      <c r="Q36" s="74" t="s">
        <v>892</v>
      </c>
      <c r="R36" s="67">
        <v>32</v>
      </c>
    </row>
    <row r="37" spans="2:18" x14ac:dyDescent="0.25">
      <c r="B37" s="68" t="s">
        <v>4</v>
      </c>
      <c r="C37" s="67" t="s">
        <v>877</v>
      </c>
      <c r="D37" s="67" t="s">
        <v>880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877</v>
      </c>
      <c r="L37" s="72"/>
      <c r="M37" s="72"/>
      <c r="N37" s="72" t="s">
        <v>901</v>
      </c>
      <c r="O37" s="73" t="s">
        <v>885</v>
      </c>
      <c r="P37" s="74" t="s">
        <v>886</v>
      </c>
      <c r="Q37" s="74" t="s">
        <v>893</v>
      </c>
      <c r="R37" s="67">
        <v>33</v>
      </c>
    </row>
    <row r="38" spans="2:18" x14ac:dyDescent="0.25">
      <c r="B38" s="68" t="s">
        <v>4</v>
      </c>
      <c r="C38" s="67" t="s">
        <v>878</v>
      </c>
      <c r="D38" s="67" t="s">
        <v>880</v>
      </c>
      <c r="E38" s="69" t="s">
        <v>206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878</v>
      </c>
      <c r="L38" s="72"/>
      <c r="M38" s="72"/>
      <c r="N38" s="72" t="s">
        <v>902</v>
      </c>
      <c r="O38" s="73" t="s">
        <v>887</v>
      </c>
      <c r="P38" s="74" t="s">
        <v>888</v>
      </c>
      <c r="Q38" s="74" t="s">
        <v>894</v>
      </c>
      <c r="R38" s="67">
        <v>34</v>
      </c>
    </row>
    <row r="39" spans="2:18" ht="15.75" thickBot="1" x14ac:dyDescent="0.3">
      <c r="B39" s="68" t="s">
        <v>4</v>
      </c>
      <c r="C39" s="67" t="s">
        <v>879</v>
      </c>
      <c r="D39" s="67" t="s">
        <v>880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879</v>
      </c>
      <c r="L39" s="72"/>
      <c r="M39" s="72"/>
      <c r="N39" s="72" t="s">
        <v>903</v>
      </c>
      <c r="O39" s="73" t="s">
        <v>889</v>
      </c>
      <c r="P39" s="74" t="s">
        <v>890</v>
      </c>
      <c r="Q39" s="74" t="s">
        <v>895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958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202</v>
      </c>
      <c r="R41" s="67">
        <v>37</v>
      </c>
    </row>
    <row r="42" spans="2:18" x14ac:dyDescent="0.25">
      <c r="B42" s="75" t="s">
        <v>4</v>
      </c>
      <c r="C42" s="76" t="s">
        <v>203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203</v>
      </c>
      <c r="L42" s="80"/>
      <c r="M42" s="80"/>
      <c r="N42" s="72" t="s">
        <v>959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204</v>
      </c>
      <c r="R42" s="67">
        <v>38</v>
      </c>
    </row>
    <row r="43" spans="2:18" x14ac:dyDescent="0.25">
      <c r="B43" s="75" t="s">
        <v>4</v>
      </c>
      <c r="C43" s="76" t="s">
        <v>205</v>
      </c>
      <c r="D43" s="76" t="s">
        <v>21</v>
      </c>
      <c r="E43" s="77" t="s">
        <v>206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205</v>
      </c>
      <c r="L43" s="72"/>
      <c r="M43" s="72"/>
      <c r="N43" s="72" t="s">
        <v>960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207</v>
      </c>
      <c r="R43" s="67">
        <v>39</v>
      </c>
    </row>
    <row r="44" spans="2:18" ht="15.75" thickBot="1" x14ac:dyDescent="0.3">
      <c r="B44" s="85" t="s">
        <v>4</v>
      </c>
      <c r="C44" s="86" t="s">
        <v>208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208</v>
      </c>
      <c r="L44" s="90"/>
      <c r="M44" s="90"/>
      <c r="N44" s="90"/>
      <c r="O44" s="91" t="str">
        <f t="shared" si="0"/>
        <v>TID_SKIN_BALROG_4_NAME</v>
      </c>
      <c r="P44" s="92" t="str">
        <f t="shared" si="1"/>
        <v>TID_DRAGON_BALROG_4_DESC</v>
      </c>
      <c r="Q44" s="92" t="s">
        <v>209</v>
      </c>
      <c r="R44" s="86">
        <v>40</v>
      </c>
    </row>
    <row r="45" spans="2:18" x14ac:dyDescent="0.25">
      <c r="B45" s="58" t="s">
        <v>4</v>
      </c>
      <c r="C45" s="59" t="s">
        <v>210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210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211</v>
      </c>
      <c r="R45" s="67">
        <v>41</v>
      </c>
    </row>
    <row r="46" spans="2:18" x14ac:dyDescent="0.25">
      <c r="B46" s="75" t="s">
        <v>4</v>
      </c>
      <c r="C46" s="76" t="s">
        <v>212</v>
      </c>
      <c r="D46" s="76" t="s">
        <v>22</v>
      </c>
      <c r="E46" s="77" t="s">
        <v>206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213</v>
      </c>
      <c r="L46" s="80"/>
      <c r="M46" s="80"/>
      <c r="N46" s="72" t="s">
        <v>214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215</v>
      </c>
      <c r="R46" s="67">
        <v>42</v>
      </c>
    </row>
    <row r="47" spans="2:18" x14ac:dyDescent="0.25">
      <c r="B47" s="75" t="s">
        <v>4</v>
      </c>
      <c r="C47" s="76" t="s">
        <v>213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212</v>
      </c>
      <c r="L47" s="80"/>
      <c r="M47" s="80"/>
      <c r="N47" s="72" t="s">
        <v>216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217</v>
      </c>
      <c r="R47" s="67">
        <v>43</v>
      </c>
    </row>
    <row r="48" spans="2:18" x14ac:dyDescent="0.25">
      <c r="B48" s="75" t="s">
        <v>4</v>
      </c>
      <c r="C48" s="76" t="s">
        <v>218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218</v>
      </c>
      <c r="L48" s="72"/>
      <c r="M48" s="72"/>
      <c r="N48" s="72" t="s">
        <v>219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220</v>
      </c>
      <c r="R48" s="67">
        <v>44</v>
      </c>
    </row>
    <row r="49" spans="2:18" x14ac:dyDescent="0.25">
      <c r="B49" s="75" t="s">
        <v>4</v>
      </c>
      <c r="C49" s="76" t="s">
        <v>221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221</v>
      </c>
      <c r="L49" s="72"/>
      <c r="M49" s="72"/>
      <c r="N49" s="72" t="s">
        <v>222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223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3" ht="23.25" x14ac:dyDescent="0.35">
      <c r="B1" s="1" t="s">
        <v>224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225</v>
      </c>
      <c r="E3" s="94" t="s">
        <v>0</v>
      </c>
      <c r="F3" s="95" t="s">
        <v>1</v>
      </c>
      <c r="G3" s="96" t="s">
        <v>226</v>
      </c>
      <c r="H3" s="96" t="s">
        <v>227</v>
      </c>
      <c r="I3" s="97" t="s">
        <v>2</v>
      </c>
      <c r="J3" s="97" t="s">
        <v>228</v>
      </c>
      <c r="K3" s="98" t="s">
        <v>12</v>
      </c>
      <c r="L3" s="99" t="s">
        <v>98</v>
      </c>
      <c r="M3" s="100" t="s">
        <v>229</v>
      </c>
    </row>
    <row r="4" spans="2:13" x14ac:dyDescent="0.25">
      <c r="D4" s="101" t="s">
        <v>4</v>
      </c>
      <c r="E4" s="102" t="s">
        <v>230</v>
      </c>
      <c r="F4" s="84" t="s">
        <v>231</v>
      </c>
      <c r="G4" s="103" t="s">
        <v>232</v>
      </c>
      <c r="H4" s="103">
        <v>1</v>
      </c>
      <c r="I4" s="104" t="str">
        <f>CONCATENATE("icon_",powerUpsDefinitions[[#This Row],['[sku']]])</f>
        <v>icon_avoid_mine</v>
      </c>
      <c r="J4" s="104" t="s">
        <v>233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234</v>
      </c>
      <c r="F5" s="84" t="s">
        <v>231</v>
      </c>
      <c r="G5" s="103" t="s">
        <v>235</v>
      </c>
      <c r="H5" s="103">
        <v>1</v>
      </c>
      <c r="I5" s="104" t="str">
        <f>CONCATENATE("icon_",powerUpsDefinitions[[#This Row],['[sku']]])</f>
        <v>icon_avoid_poison</v>
      </c>
      <c r="J5" s="104" t="s">
        <v>233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236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237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238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239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240</v>
      </c>
      <c r="F9" s="84" t="s">
        <v>240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239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241</v>
      </c>
      <c r="F10" s="84" t="s">
        <v>242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243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244</v>
      </c>
      <c r="F11" s="84" t="s">
        <v>242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243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245</v>
      </c>
      <c r="F12" s="108" t="s">
        <v>242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243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246</v>
      </c>
      <c r="F13" s="112" t="s">
        <v>246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233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247</v>
      </c>
      <c r="F14" s="84" t="s">
        <v>247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248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249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250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251</v>
      </c>
      <c r="F16" s="108" t="s">
        <v>252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239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253</v>
      </c>
      <c r="F17" s="84" t="s">
        <v>253</v>
      </c>
      <c r="G17" s="103">
        <v>1</v>
      </c>
      <c r="H17" s="103"/>
      <c r="I17" s="114" t="s">
        <v>254</v>
      </c>
      <c r="J17" s="114" t="s">
        <v>239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248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255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248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256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250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257</v>
      </c>
      <c r="F21" s="84" t="s">
        <v>258</v>
      </c>
      <c r="G21" s="103" t="s">
        <v>259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233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258</v>
      </c>
      <c r="G22" s="103" t="s">
        <v>232</v>
      </c>
      <c r="H22" s="103">
        <v>10</v>
      </c>
      <c r="I22" s="104" t="str">
        <f>CONCATENATE("icon_",powerUpsDefinitions[[#This Row],['[sku']]])</f>
        <v>icon_lower_damage_mine</v>
      </c>
      <c r="J22" s="104" t="s">
        <v>233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258</v>
      </c>
      <c r="G23" s="103" t="s">
        <v>235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233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260</v>
      </c>
      <c r="F24" s="84" t="s">
        <v>260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239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261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262</v>
      </c>
      <c r="F26" s="84" t="s">
        <v>262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239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233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263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206</v>
      </c>
      <c r="F29" s="84" t="s">
        <v>264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237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265</v>
      </c>
      <c r="F30" s="121" t="s">
        <v>265</v>
      </c>
      <c r="G30" s="116">
        <v>100</v>
      </c>
      <c r="H30" s="116"/>
      <c r="I30" s="114" t="s">
        <v>266</v>
      </c>
      <c r="J30" s="114" t="s">
        <v>243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267</v>
      </c>
      <c r="F31" s="84" t="s">
        <v>267</v>
      </c>
      <c r="G31" s="116">
        <v>0</v>
      </c>
      <c r="H31" s="116"/>
      <c r="I31" s="114" t="s">
        <v>268</v>
      </c>
      <c r="J31" s="114" t="s">
        <v>239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269</v>
      </c>
      <c r="F32" s="84" t="s">
        <v>269</v>
      </c>
      <c r="G32" s="103">
        <v>0</v>
      </c>
      <c r="H32" s="103"/>
      <c r="I32" s="114" t="s">
        <v>270</v>
      </c>
      <c r="J32" s="104" t="s">
        <v>239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271</v>
      </c>
      <c r="F33" s="84" t="s">
        <v>271</v>
      </c>
      <c r="G33" s="103" t="s">
        <v>272</v>
      </c>
      <c r="H33" s="103"/>
      <c r="I33" s="114" t="s">
        <v>268</v>
      </c>
      <c r="J33" s="104" t="s">
        <v>233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273</v>
      </c>
      <c r="F34" s="124" t="s">
        <v>274</v>
      </c>
      <c r="G34" s="125" t="s">
        <v>275</v>
      </c>
      <c r="H34" s="125">
        <v>30</v>
      </c>
      <c r="I34" s="126" t="s">
        <v>276</v>
      </c>
      <c r="J34" s="127" t="s">
        <v>243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277</v>
      </c>
      <c r="F35" s="124" t="s">
        <v>274</v>
      </c>
      <c r="G35" s="125" t="s">
        <v>10</v>
      </c>
      <c r="H35" s="125">
        <v>30</v>
      </c>
      <c r="I35" s="114" t="s">
        <v>276</v>
      </c>
      <c r="J35" s="104" t="s">
        <v>243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278</v>
      </c>
      <c r="F36" s="124" t="s">
        <v>274</v>
      </c>
      <c r="G36" s="125" t="s">
        <v>279</v>
      </c>
      <c r="H36" s="125">
        <v>30</v>
      </c>
      <c r="I36" s="114" t="s">
        <v>276</v>
      </c>
      <c r="J36" s="104" t="s">
        <v>243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280</v>
      </c>
      <c r="F37" s="124" t="s">
        <v>274</v>
      </c>
      <c r="G37" s="103" t="s">
        <v>281</v>
      </c>
      <c r="H37" s="125">
        <v>30</v>
      </c>
      <c r="I37" s="114" t="s">
        <v>276</v>
      </c>
      <c r="J37" s="104" t="s">
        <v>243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282</v>
      </c>
      <c r="F38" s="84" t="s">
        <v>283</v>
      </c>
      <c r="G38" s="103"/>
      <c r="H38" s="103"/>
      <c r="I38" s="114" t="s">
        <v>284</v>
      </c>
      <c r="J38" s="104" t="s">
        <v>233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285</v>
      </c>
      <c r="F39" s="84" t="s">
        <v>285</v>
      </c>
      <c r="G39" s="103"/>
      <c r="H39" s="103"/>
      <c r="I39" s="114" t="s">
        <v>286</v>
      </c>
      <c r="J39" s="104" t="s">
        <v>233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287</v>
      </c>
      <c r="F40" s="84" t="s">
        <v>287</v>
      </c>
      <c r="G40" s="103"/>
      <c r="H40" s="103"/>
      <c r="I40" s="114" t="s">
        <v>873</v>
      </c>
      <c r="J40" s="114" t="s">
        <v>239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288</v>
      </c>
      <c r="F41" s="84" t="s">
        <v>288</v>
      </c>
      <c r="G41" s="103">
        <v>100</v>
      </c>
      <c r="H41" s="103"/>
      <c r="I41" s="114" t="s">
        <v>289</v>
      </c>
      <c r="J41" s="114" t="s">
        <v>237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290</v>
      </c>
      <c r="F42" s="84" t="s">
        <v>290</v>
      </c>
      <c r="G42" s="103"/>
      <c r="H42" s="103"/>
      <c r="I42" s="114" t="s">
        <v>291</v>
      </c>
      <c r="J42" s="114" t="s">
        <v>237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292</v>
      </c>
      <c r="F43" s="84" t="s">
        <v>293</v>
      </c>
      <c r="G43" s="103"/>
      <c r="H43" s="103"/>
      <c r="I43" s="114" t="s">
        <v>268</v>
      </c>
      <c r="J43" s="114" t="s">
        <v>239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294</v>
      </c>
      <c r="F44" s="84" t="s">
        <v>293</v>
      </c>
      <c r="G44" s="103"/>
      <c r="H44" s="103"/>
      <c r="I44" s="114" t="s">
        <v>268</v>
      </c>
      <c r="J44" s="114" t="s">
        <v>239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295</v>
      </c>
      <c r="F45" s="84" t="s">
        <v>293</v>
      </c>
      <c r="G45" s="103"/>
      <c r="H45" s="103"/>
      <c r="I45" s="114" t="s">
        <v>268</v>
      </c>
      <c r="J45" s="114" t="s">
        <v>239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296</v>
      </c>
      <c r="F46" s="108" t="s">
        <v>297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233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298</v>
      </c>
      <c r="F47" s="108" t="s">
        <v>298</v>
      </c>
      <c r="G47" s="109"/>
      <c r="H47" s="109"/>
      <c r="I47" s="136" t="s">
        <v>299</v>
      </c>
      <c r="J47" s="136" t="s">
        <v>299</v>
      </c>
      <c r="K47" s="133" t="s">
        <v>300</v>
      </c>
      <c r="L47" s="134" t="s">
        <v>300</v>
      </c>
      <c r="M47" s="135" t="s">
        <v>300</v>
      </c>
    </row>
    <row r="48" spans="4:13" x14ac:dyDescent="0.25">
      <c r="D48" s="131" t="s">
        <v>4</v>
      </c>
      <c r="E48" s="107" t="s">
        <v>301</v>
      </c>
      <c r="F48" s="108" t="s">
        <v>301</v>
      </c>
      <c r="G48" s="109">
        <v>1</v>
      </c>
      <c r="H48" s="109">
        <v>1</v>
      </c>
      <c r="I48" s="136" t="s">
        <v>302</v>
      </c>
      <c r="J48" s="132" t="s">
        <v>243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303</v>
      </c>
      <c r="F49" s="84" t="s">
        <v>303</v>
      </c>
      <c r="G49" s="103">
        <v>1</v>
      </c>
      <c r="H49" s="103">
        <v>1</v>
      </c>
      <c r="I49" s="114" t="s">
        <v>304</v>
      </c>
      <c r="J49" s="114" t="s">
        <v>243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293" t="s">
        <v>4</v>
      </c>
      <c r="E50" s="294" t="s">
        <v>919</v>
      </c>
      <c r="F50" s="295" t="s">
        <v>919</v>
      </c>
      <c r="G50" s="296">
        <v>-30</v>
      </c>
      <c r="H50" s="296"/>
      <c r="I50" s="297" t="s">
        <v>304</v>
      </c>
      <c r="J50" s="297" t="s">
        <v>243</v>
      </c>
      <c r="K50" s="298" t="str">
        <f>CONCATENATE("TID_POWERUP_",UPPER(powerUpsDefinitions[[#This Row],['[sku']]]),"_NAME")</f>
        <v>TID_POWERUP_DOUBLE_DRAINDOWN_NAME</v>
      </c>
      <c r="L50" s="299" t="str">
        <f>CONCATENATE("TID_POWERUP_",UPPER(powerUpsDefinitions[[#This Row],['[sku']]]),"_DESC")</f>
        <v>TID_POWERUP_DOUBLE_DRAINDOWN_DESC</v>
      </c>
      <c r="M50" s="300" t="str">
        <f>CONCATENATE(powerUpsDefinitions[[#This Row],['[tidDesc']]],"_SHORT")</f>
        <v>TID_POWERUP_DOUBLE_DRAINDOWN_DESC_SHORT</v>
      </c>
    </row>
    <row r="51" spans="1:16384" x14ac:dyDescent="0.25">
      <c r="D51" s="293" t="s">
        <v>4</v>
      </c>
      <c r="E51" s="294" t="s">
        <v>920</v>
      </c>
      <c r="F51" s="295" t="s">
        <v>920</v>
      </c>
      <c r="G51" s="296">
        <v>-50</v>
      </c>
      <c r="H51" s="296"/>
      <c r="I51" s="297" t="s">
        <v>304</v>
      </c>
      <c r="J51" s="297" t="s">
        <v>243</v>
      </c>
      <c r="K51" s="298" t="str">
        <f>CONCATENATE("TID_POWERUP_",UPPER(powerUpsDefinitions[[#This Row],['[sku']]]),"_NAME")</f>
        <v>TID_POWERUP_DOUBLE_HPDOWN_NAME</v>
      </c>
      <c r="L51" s="299" t="str">
        <f>CONCATENATE("TID_POWERUP_",UPPER(powerUpsDefinitions[[#This Row],['[sku']]]),"_DESC")</f>
        <v>TID_POWERUP_DOUBLE_HPDOWN_DESC</v>
      </c>
      <c r="M51" s="300" t="str">
        <f>CONCATENATE(powerUpsDefinitions[[#This Row],['[tidDesc']]],"_SHORT")</f>
        <v>TID_POWERUP_DOUBLE_HPDOWN_DESC_SHORT</v>
      </c>
    </row>
    <row r="52" spans="1:16384" x14ac:dyDescent="0.25">
      <c r="D52" s="293" t="s">
        <v>4</v>
      </c>
      <c r="E52" s="294" t="s">
        <v>926</v>
      </c>
      <c r="F52" s="295" t="s">
        <v>921</v>
      </c>
      <c r="G52" s="296" t="s">
        <v>919</v>
      </c>
      <c r="H52" s="296" t="s">
        <v>920</v>
      </c>
      <c r="I52" s="297" t="str">
        <f>CONCATENATE("icon_",powerUpsDefinitions[[#This Row],['[sku']]])</f>
        <v>icon_hp_down_drain_down</v>
      </c>
      <c r="J52" s="297" t="s">
        <v>233</v>
      </c>
      <c r="K52" s="298" t="str">
        <f>CONCATENATE("TID_POWERUP_",UPPER(powerUpsDefinitions[[#This Row],['[sku']]]),"_NAME")</f>
        <v>TID_POWERUP_HP_DOWN_DRAIN_DOWN_NAME</v>
      </c>
      <c r="L52" s="299" t="str">
        <f>CONCATENATE("TID_POWERUP_",UPPER(powerUpsDefinitions[[#This Row],['[sku']]]),"_DESC")</f>
        <v>TID_POWERUP_HP_DOWN_DRAIN_DOWN_DESC</v>
      </c>
      <c r="M52" s="300" t="str">
        <f>CONCATENATE(powerUpsDefinitions[[#This Row],['[tidDesc']]],"_SHORT")</f>
        <v>TID_POWERUP_HP_DOWN_DRAIN_DOWN_DESC_SHORT</v>
      </c>
    </row>
    <row r="53" spans="1:16384" x14ac:dyDescent="0.25">
      <c r="D53" s="293" t="s">
        <v>4</v>
      </c>
      <c r="E53" s="294" t="s">
        <v>922</v>
      </c>
      <c r="F53" s="295" t="s">
        <v>923</v>
      </c>
      <c r="G53" s="296"/>
      <c r="H53" s="296"/>
      <c r="I53" s="297" t="str">
        <f>CONCATENATE("icon_",powerUpsDefinitions[[#This Row],['[sku']]])</f>
        <v>icon_transform_gold</v>
      </c>
      <c r="J53" s="297" t="s">
        <v>239</v>
      </c>
      <c r="K53" s="298" t="str">
        <f>CONCATENATE("TID_POWERUP_",UPPER(powerUpsDefinitions[[#This Row],['[sku']]]),"_NAME")</f>
        <v>TID_POWERUP_TRANSFORM_GOLD_NAME</v>
      </c>
      <c r="L53" s="299" t="str">
        <f>CONCATENATE("TID_POWERUP_",UPPER(powerUpsDefinitions[[#This Row],['[sku']]]),"_DESC")</f>
        <v>TID_POWERUP_TRANSFORM_GOLD_DESC</v>
      </c>
      <c r="M53" s="300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306</v>
      </c>
      <c r="E57" s="5" t="s">
        <v>0</v>
      </c>
      <c r="F57" s="137" t="s">
        <v>307</v>
      </c>
      <c r="G57" s="138" t="s">
        <v>308</v>
      </c>
      <c r="H57" s="138" t="s">
        <v>309</v>
      </c>
    </row>
    <row r="58" spans="1:16384" x14ac:dyDescent="0.25">
      <c r="D58" s="139" t="s">
        <v>4</v>
      </c>
      <c r="E58" s="44" t="s">
        <v>310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2018-04-24T14:04:35Z</dcterms:modified>
</cp:coreProperties>
</file>