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entities!$A$113:$O$114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08" i="42" l="1"/>
  <c r="J7" i="47" l="1"/>
  <c r="L48" i="44" l="1"/>
  <c r="M48" i="44" s="1"/>
  <c r="K48" i="44"/>
  <c r="K32" i="44" l="1"/>
  <c r="P107" i="42" l="1"/>
  <c r="P105" i="42" l="1"/>
  <c r="P101" i="42" l="1"/>
  <c r="P99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90" i="42"/>
  <c r="P9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79" i="42"/>
  <c r="P48" i="42"/>
  <c r="P49" i="42"/>
  <c r="P50" i="42"/>
  <c r="P53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75" i="42"/>
  <c r="L32" i="44"/>
  <c r="M32" i="44" s="1"/>
  <c r="I138" i="42"/>
  <c r="I139" i="42"/>
  <c r="I140" i="42"/>
  <c r="I141" i="42"/>
  <c r="I137" i="42"/>
  <c r="G137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2" i="42"/>
  <c r="P26" i="42"/>
  <c r="P77" i="42"/>
  <c r="P78" i="42"/>
  <c r="K25" i="44"/>
  <c r="L25" i="44"/>
  <c r="M25" i="44" s="1"/>
  <c r="L30" i="44"/>
  <c r="M30" i="44" s="1"/>
  <c r="I24" i="44"/>
  <c r="K24" i="44"/>
  <c r="L24" i="44"/>
  <c r="M24" i="44" s="1"/>
  <c r="K30" i="44"/>
  <c r="P58" i="42"/>
  <c r="P57" i="42"/>
  <c r="K17" i="44"/>
  <c r="L17" i="44"/>
  <c r="M17" i="44" s="1"/>
  <c r="P32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8" i="42"/>
  <c r="G139" i="42"/>
  <c r="G140" i="42"/>
  <c r="G141" i="42"/>
  <c r="P74" i="42"/>
  <c r="P67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0" i="42"/>
  <c r="P61" i="42"/>
  <c r="P54" i="42"/>
  <c r="P89" i="42"/>
  <c r="P86" i="42"/>
  <c r="P87" i="42"/>
  <c r="P88" i="42"/>
  <c r="P65" i="42"/>
  <c r="P56" i="42"/>
  <c r="P51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S14" i="33" s="1"/>
  <c r="T13" i="33"/>
  <c r="U13" i="33"/>
  <c r="U12" i="33"/>
  <c r="V13" i="33"/>
  <c r="V12" i="33"/>
  <c r="W13" i="33"/>
  <c r="W12" i="33"/>
  <c r="W14" i="33" s="1"/>
  <c r="X13" i="33"/>
  <c r="X14" i="33" s="1"/>
  <c r="X12" i="33"/>
  <c r="Y13" i="33"/>
  <c r="Y12" i="33"/>
  <c r="Z13" i="33"/>
  <c r="AA13" i="33"/>
  <c r="AA12" i="33"/>
  <c r="AB13" i="33"/>
  <c r="AC13" i="33"/>
  <c r="AC12" i="33"/>
  <c r="AD13" i="33"/>
  <c r="AD12" i="33"/>
  <c r="AD14" i="33" s="1"/>
  <c r="AE13" i="33"/>
  <c r="AF13" i="33"/>
  <c r="AF12" i="33"/>
  <c r="AG13" i="33"/>
  <c r="AH13" i="33"/>
  <c r="AH12" i="33"/>
  <c r="AH14" i="33" s="1"/>
  <c r="AI13" i="33"/>
  <c r="AJ13" i="33"/>
  <c r="AK13" i="33"/>
  <c r="AK12" i="33"/>
  <c r="AL13" i="33"/>
  <c r="AL12" i="33"/>
  <c r="AL14" i="33" s="1"/>
  <c r="AM13" i="33"/>
  <c r="AM12" i="33"/>
  <c r="AN13" i="33"/>
  <c r="AN12" i="33"/>
  <c r="AO13" i="33"/>
  <c r="AP13" i="33"/>
  <c r="AQ13" i="33"/>
  <c r="AR13" i="33"/>
  <c r="AR12" i="33"/>
  <c r="AS13" i="33"/>
  <c r="AS12" i="33"/>
  <c r="AS14" i="33" s="1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C14" i="33" s="1"/>
  <c r="BD13" i="33"/>
  <c r="BE13" i="33"/>
  <c r="BF13" i="33"/>
  <c r="BF12" i="33"/>
  <c r="BG13" i="33"/>
  <c r="BH13" i="33"/>
  <c r="BH12" i="33"/>
  <c r="BI13" i="33"/>
  <c r="BJ13" i="33"/>
  <c r="BJ14" i="33" s="1"/>
  <c r="BJ12" i="33"/>
  <c r="BK13" i="33"/>
  <c r="BK12" i="33"/>
  <c r="BK14" i="33" s="1"/>
  <c r="BL13" i="33"/>
  <c r="BM13" i="33"/>
  <c r="BM12" i="33"/>
  <c r="BN13" i="33"/>
  <c r="BN12" i="33"/>
  <c r="BN14" i="33" s="1"/>
  <c r="BO13" i="33"/>
  <c r="BP13" i="33"/>
  <c r="BQ13" i="33"/>
  <c r="BR13" i="33"/>
  <c r="BR12" i="33"/>
  <c r="BS13" i="33"/>
  <c r="BS12" i="33"/>
  <c r="BS14" i="33" s="1"/>
  <c r="BT13" i="33"/>
  <c r="BU13" i="33"/>
  <c r="BU12" i="33"/>
  <c r="BV13" i="33"/>
  <c r="BV12" i="33"/>
  <c r="BV14" i="33" s="1"/>
  <c r="BW13" i="33"/>
  <c r="BW12" i="33"/>
  <c r="BX13" i="33"/>
  <c r="BY13" i="33"/>
  <c r="BZ13" i="33"/>
  <c r="CA13" i="33"/>
  <c r="CB13" i="33"/>
  <c r="CB12" i="33"/>
  <c r="CB14" i="33" s="1"/>
  <c r="CC13" i="33"/>
  <c r="CC14" i="33" s="1"/>
  <c r="CC12" i="33"/>
  <c r="CD13" i="33"/>
  <c r="CE13" i="33"/>
  <c r="CF13" i="33"/>
  <c r="CF12" i="33"/>
  <c r="CG13" i="33"/>
  <c r="CG12" i="33"/>
  <c r="CH13" i="33"/>
  <c r="CH12" i="33"/>
  <c r="CH14" i="33" s="1"/>
  <c r="CI13" i="33"/>
  <c r="CJ13" i="33"/>
  <c r="CK13" i="33"/>
  <c r="CL13" i="33"/>
  <c r="CM13" i="33"/>
  <c r="CM12" i="33"/>
  <c r="CM14" i="33" s="1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U14" i="33" s="1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T12" i="33"/>
  <c r="Z12" i="33"/>
  <c r="AB12" i="33"/>
  <c r="AB14" i="33" s="1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CV14" i="33" l="1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<sst xmlns="http://schemas.openxmlformats.org/spreadsheetml/2006/main" count="3776" uniqueCount="1649">
  <si>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</si>
  <si>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</si>
  <si>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</si>
  <si>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</si>
  <si>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</si>
  <si>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</si>
  <si>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</si>
  <si>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</si>
  <si>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</si>
  <si>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</si>
  <si>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</si>
  <si>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</si>
  <si>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</si>
  <si>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</si>
  <si>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</si>
  <si>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</si>
  <si>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</si>
  <si>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</si>
  <si>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</si>
  <si>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</si>
  <si>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</si>
  <si>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</si>
  <si>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</si>
  <si>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</si>
  <si>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</si>
  <si>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</si>
  <si>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</si>
  <si>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</si>
  <si>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</si>
  <si>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</si>
  <si>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</si>
  <si>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</si>
  <si>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</si>
  <si>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</si>
  <si>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</si>
  <si>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</si>
  <si>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</si>
  <si>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</si>
  <si>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</si>
  <si>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</si>
  <si>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</si>
  <si>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</si>
  <si>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</si>
  <si>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</si>
  <si>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</si>
  <si>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</si>
  <si>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</si>
  <si>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</si>
  <si>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</si>
  <si>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</si>
  <si>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</si>
  <si>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</si>
  <si>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</si>
  <si>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</si>
  <si>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</si>
  <si>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</si>
  <si>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</si>
  <si>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</si>
  <si>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</si>
  <si>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</si>
  <si>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</si>
  <si>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</si>
  <si>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</si>
  <si>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</si>
  <si>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</si>
  <si>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</si>
  <si>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</si>
  <si>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</si>
  <si>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</si>
  <si>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</si>
  <si>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</si>
  <si>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</si>
  <si>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</si>
  <si>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</si>
  <si>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</si>
  <si>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</si>
  <si>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</si>
  <si>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</si>
  <si>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</si>
  <si>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</si>
  <si>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</si>
  <si>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</si>
  <si>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</si>
  <si>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</si>
  <si>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</si>
  <si>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</si>
  <si>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</si>
  <si>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</si>
  <si>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</si>
  <si>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</si>
  <si>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</si>
  <si>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</si>
  <si>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</si>
  <si>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</si>
  <si>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</si>
  <si>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</si>
  <si>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</si>
  <si>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</si>
  <si>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</si>
  <si>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</si>
  <si>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</si>
  <si>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</si>
  <si>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</si>
  <si>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</si>
  <si>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</si>
  <si>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</si>
  <si>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</si>
  <si>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</si>
  <si>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</si>
  <si>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</si>
  <si>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</si>
  <si>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</si>
  <si>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</si>
  <si>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</si>
  <si>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</si>
  <si>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</si>
  <si>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</si>
  <si>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</si>
  <si>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</si>
  <si>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</si>
  <si>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</si>
  <si>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</si>
  <si>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</si>
  <si>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</si>
  <si>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</si>
  <si>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</si>
  <si>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</si>
  <si>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</si>
  <si>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</si>
  <si>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</si>
  <si>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</si>
  <si>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</si>
  <si>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</si>
  <si>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</si>
  <si>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</si>
  <si>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</si>
  <si>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</si>
  <si>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</si>
  <si>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</si>
  <si>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</si>
  <si>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</si>
  <si>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</si>
  <si>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</si>
  <si>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</si>
  <si>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</si>
  <si>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</si>
  <si>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</si>
  <si>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</si>
  <si>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</si>
  <si>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</si>
  <si>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</si>
  <si>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</si>
  <si>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</si>
  <si>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</si>
  <si>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</si>
  <si>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</si>
  <si>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</si>
  <si>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</si>
  <si>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</si>
  <si>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</si>
  <si>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</si>
  <si>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</si>
  <si>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</si>
  <si>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</si>
  <si>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</si>
  <si>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</si>
  <si>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</si>
  <si>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</si>
  <si>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</si>
  <si>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</si>
  <si>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</si>
  <si>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</si>
  <si>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</si>
  <si>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</si>
  <si>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</si>
  <si>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</si>
  <si>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</si>
  <si>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</si>
  <si>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</si>
  <si>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</si>
  <si>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</si>
  <si>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</si>
  <si>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</si>
  <si>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</si>
  <si>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</si>
  <si>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</si>
  <si>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</si>
  <si>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</si>
  <si>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</si>
  <si>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</si>
  <si>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</si>
  <si>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</si>
  <si>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</si>
  <si>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</si>
  <si>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</si>
  <si>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</si>
  <si>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</si>
  <si>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</si>
  <si>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</si>
  <si>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</si>
  <si>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</si>
  <si>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</si>
  <si>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</si>
  <si>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</si>
  <si>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</si>
  <si>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</si>
  <si>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</si>
  <si>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</si>
  <si>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</si>
  <si>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</si>
  <si>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</si>
  <si>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</si>
  <si>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</si>
  <si>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</si>
  <si>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</si>
  <si>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</si>
  <si>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</si>
  <si>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</si>
  <si>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</si>
  <si>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</si>
  <si>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</si>
  <si>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</si>
  <si>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</si>
  <si>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</si>
  <si>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</si>
  <si>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</si>
  <si>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</si>
  <si>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</si>
  <si>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</si>
  <si>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</si>
  <si>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</si>
  <si>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</si>
  <si>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</si>
  <si>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</si>
  <si>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</si>
  <si>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</si>
  <si>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</si>
  <si>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</si>
  <si>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</si>
  <si>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</si>
  <si>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</si>
  <si>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</si>
  <si>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</si>
  <si>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</si>
  <si>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</si>
  <si>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</si>
  <si>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</si>
  <si>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</si>
  <si>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</si>
  <si>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</si>
  <si>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</si>
  <si>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</si>
  <si>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</si>
  <si>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</si>
  <si>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</si>
  <si>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</si>
  <si>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</si>
  <si>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</si>
  <si>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</si>
  <si>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</si>
  <si>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</si>
  <si>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</si>
  <si>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</si>
  <si>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</si>
  <si>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</si>
  <si>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</si>
  <si>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</si>
  <si>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</si>
  <si>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</si>
  <si>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</si>
  <si>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</si>
  <si>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</si>
  <si>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</si>
  <si>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</si>
  <si>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</si>
  <si>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</si>
  <si>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</si>
  <si>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</si>
  <si>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</si>
  <si>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</si>
  <si>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</si>
  <si>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</si>
  <si>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</si>
  <si>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</si>
  <si>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</si>
  <si>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</si>
  <si>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</si>
  <si>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</si>
  <si>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</si>
  <si>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</si>
  <si>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</si>
  <si>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</si>
  <si>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</si>
  <si>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</si>
  <si>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</si>
  <si>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</si>
  <si>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</si>
  <si>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</si>
  <si>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</si>
  <si>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</si>
  <si>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</si>
  <si>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</si>
  <si>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</si>
  <si>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</si>
  <si>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</si>
  <si>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</si>
  <si>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</si>
  <si>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</si>
  <si>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</si>
  <si>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</si>
  <si>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</si>
  <si>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</si>
  <si>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</si>
  <si>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</si>
  <si>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</si>
  <si>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</si>
  <si>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</si>
  <si>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</si>
  <si>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</si>
  <si>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</si>
  <si>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</si>
  <si>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</si>
  <si>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</si>
  <si>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</si>
  <si>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</si>
  <si>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</si>
  <si>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</si>
  <si>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</si>
  <si>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</si>
  <si>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</si>
  <si>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</si>
  <si>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</si>
  <si>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</si>
  <si>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</si>
  <si>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</si>
  <si>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</si>
  <si>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</si>
  <si>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</si>
  <si>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</si>
  <si>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</si>
  <si>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</si>
  <si>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</si>
  <si>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</si>
  <si>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</si>
  <si>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</si>
  <si>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</si>
  <si>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</si>
  <si>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</si>
  <si>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</si>
  <si>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</si>
  <si>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</si>
  <si>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</si>
  <si>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</si>
  <si>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</si>
  <si>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</si>
  <si>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</si>
  <si>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</si>
  <si>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</si>
  <si>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</si>
  <si>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</si>
  <si>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</si>
  <si>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</si>
  <si>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</si>
  <si>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</si>
  <si>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</si>
  <si>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</si>
  <si>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</si>
  <si>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</si>
  <si>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</si>
  <si>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</si>
  <si>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</si>
  <si>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</si>
  <si>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</si>
  <si>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</si>
  <si>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</si>
  <si>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</si>
  <si>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</si>
  <si>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</si>
  <si>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</si>
  <si>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</si>
  <si>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</si>
  <si>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</si>
  <si>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</si>
  <si>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</si>
  <si>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</si>
  <si>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</si>
  <si>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</si>
  <si>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</si>
  <si>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</si>
  <si>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</si>
  <si>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</si>
  <si>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</si>
  <si>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</si>
  <si>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</si>
  <si>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</si>
  <si>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</si>
  <si>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</si>
  <si>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</si>
  <si>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</si>
  <si>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</si>
  <si>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</si>
  <si>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</si>
  <si>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</si>
  <si>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</si>
  <si>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</si>
  <si>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</si>
  <si>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</si>
  <si>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</si>
  <si>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</si>
  <si>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</si>
  <si>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</si>
  <si>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</si>
  <si>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</si>
  <si>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</si>
  <si>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</si>
  <si>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</si>
  <si>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</si>
  <si>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</si>
  <si>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</si>
  <si>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</si>
  <si>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</si>
  <si>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</si>
  <si>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</si>
  <si>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</si>
  <si>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</si>
  <si>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</si>
  <si>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</si>
  <si>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</si>
  <si>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</si>
  <si>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</si>
  <si>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</si>
  <si>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</si>
  <si>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</si>
  <si>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</si>
  <si>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</si>
  <si>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</si>
  <si>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</si>
  <si>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</si>
  <si>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</si>
  <si>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</si>
  <si>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</si>
  <si>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</si>
  <si>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</si>
  <si>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</si>
  <si>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</si>
  <si>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</si>
  <si>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</si>
  <si>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</si>
  <si>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</si>
  <si>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</si>
  <si>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</si>
  <si>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</si>
  <si>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</si>
  <si>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</si>
  <si>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</si>
  <si>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</si>
  <si>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</si>
  <si>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</si>
  <si>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</si>
  <si>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</si>
  <si>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</si>
  <si>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</si>
  <si>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</si>
  <si>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</si>
  <si>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</si>
  <si>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</si>
  <si>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</si>
  <si>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</si>
  <si>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</si>
  <si>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</si>
  <si>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</si>
  <si>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</si>
  <si>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</si>
  <si>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</si>
  <si>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</si>
  <si>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</si>
  <si>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</si>
  <si>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</si>
  <si>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</si>
  <si>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</si>
  <si>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</si>
  <si>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</si>
  <si>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</si>
  <si>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</si>
  <si>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</si>
  <si>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</si>
  <si>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</si>
  <si>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</si>
  <si>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</si>
  <si>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</si>
  <si>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</si>
  <si>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</si>
  <si>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</si>
  <si>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</si>
  <si>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</si>
  <si>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</si>
  <si>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</si>
  <si>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</si>
  <si>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</si>
  <si>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</si>
  <si>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</si>
  <si>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</si>
  <si>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</si>
  <si>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</si>
  <si>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</si>
  <si>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</si>
  <si>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</si>
  <si>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</si>
  <si>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</si>
  <si>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</si>
  <si>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</si>
  <si>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</si>
  <si>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</si>
  <si>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</si>
  <si>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</si>
  <si>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</si>
  <si>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</si>
  <si>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</si>
  <si>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</si>
  <si>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</si>
  <si>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</si>
  <si>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</si>
  <si>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</si>
  <si>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</si>
  <si>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</si>
  <si>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</si>
  <si>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</si>
  <si>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</si>
  <si>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</si>
  <si>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</si>
  <si>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</si>
  <si>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</si>
  <si>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</si>
  <si>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</si>
  <si>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</si>
  <si>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</si>
  <si>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</si>
  <si>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</si>
  <si>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</si>
  <si>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</si>
  <si>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</si>
  <si>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</si>
  <si>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</si>
  <si>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</si>
  <si>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</si>
  <si>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</si>
  <si>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</si>
  <si>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</si>
  <si>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</si>
  <si>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</si>
  <si>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</si>
  <si>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</si>
  <si>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</si>
  <si>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</si>
  <si>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</si>
  <si>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</si>
  <si>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</si>
  <si>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</si>
  <si>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</si>
  <si>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</si>
  <si>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</si>
  <si>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</si>
  <si>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</si>
  <si>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</si>
  <si>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</si>
  <si>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</si>
  <si>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</si>
  <si>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</si>
  <si>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</si>
  <si>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</si>
  <si>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</si>
  <si>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</si>
  <si>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</si>
  <si>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</si>
  <si>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</si>
  <si>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</si>
  <si>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</si>
  <si>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</si>
  <si>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</si>
  <si>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</si>
  <si>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</si>
  <si>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</si>
  <si>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</si>
  <si>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</si>
  <si>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</si>
  <si>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</si>
  <si>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</si>
  <si>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</si>
  <si>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</si>
  <si>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</si>
  <si>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</si>
  <si>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</si>
  <si>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</si>
  <si>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</si>
  <si>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</si>
  <si>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</si>
  <si>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</si>
  <si>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</si>
  <si>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</si>
  <si>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</si>
  <si>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</si>
  <si>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</si>
  <si>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</si>
  <si>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</si>
  <si>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</si>
  <si>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</si>
  <si>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</si>
  <si>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</si>
  <si>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</si>
  <si>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</si>
  <si>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</si>
  <si>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</si>
  <si>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</si>
  <si>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</si>
  <si>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</si>
  <si>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</si>
  <si>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</si>
  <si>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</si>
  <si>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</si>
  <si>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</si>
  <si>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</si>
  <si>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</si>
  <si>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</si>
  <si>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</si>
  <si>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</si>
  <si>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</si>
  <si>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</si>
  <si>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</si>
  <si>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</si>
  <si>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</si>
  <si>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</si>
  <si>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</si>
  <si>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</si>
  <si>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</si>
  <si>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</si>
  <si>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</si>
  <si>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</si>
  <si>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</si>
  <si>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</si>
  <si>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</si>
  <si>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</si>
  <si>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</si>
  <si>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</si>
  <si>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</si>
  <si>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</si>
  <si>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</si>
  <si>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</si>
  <si>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</si>
  <si>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</si>
  <si>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</si>
  <si>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</si>
  <si>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</si>
  <si>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</si>
  <si>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</si>
  <si>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</si>
  <si>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</si>
  <si>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</si>
  <si>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</si>
  <si>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</si>
  <si>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</si>
  <si>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</si>
  <si>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</si>
  <si>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</si>
  <si>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</si>
  <si>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</si>
  <si>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</si>
  <si>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</si>
  <si>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</si>
  <si>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</si>
  <si>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</si>
  <si>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</si>
  <si>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</si>
  <si>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</si>
  <si>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</si>
  <si>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</si>
  <si>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</si>
  <si>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</si>
  <si>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</si>
  <si>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</si>
  <si>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</si>
  <si>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</si>
  <si>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</si>
  <si>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</si>
  <si>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</si>
  <si>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</si>
  <si>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</si>
  <si>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</si>
  <si>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</si>
  <si>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</si>
  <si>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</si>
  <si>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</si>
  <si>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</si>
  <si>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</si>
  <si>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</si>
  <si>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</si>
  <si>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</si>
  <si>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</si>
  <si>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</si>
  <si>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</si>
  <si>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</si>
  <si>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</si>
  <si>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</si>
  <si>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</si>
  <si>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</si>
  <si>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</si>
  <si>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</si>
  <si>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</si>
  <si>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</si>
  <si>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</si>
  <si>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</si>
  <si>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</si>
  <si>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</si>
  <si>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</si>
  <si>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</si>
  <si>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</si>
  <si>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</si>
  <si>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</si>
  <si>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</si>
  <si>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</si>
  <si>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</si>
  <si>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</si>
  <si>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</si>
  <si>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</si>
  <si>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</si>
  <si>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</si>
  <si>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</si>
  <si>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</si>
  <si>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</si>
  <si>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</si>
  <si>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</si>
  <si>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</si>
  <si>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</si>
  <si>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</si>
  <si>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</si>
  <si>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</si>
  <si>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</si>
  <si>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</si>
  <si>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</si>
  <si>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</si>
  <si>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</si>
  <si>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</si>
  <si>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</si>
  <si>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</si>
  <si>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</si>
  <si>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</si>
  <si>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</si>
  <si>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</si>
  <si>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</si>
  <si>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</si>
  <si>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</si>
  <si>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</si>
  <si>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</si>
  <si>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</si>
  <si>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</si>
  <si>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</si>
  <si>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</si>
  <si>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</si>
  <si>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</si>
  <si>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</si>
  <si>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</si>
  <si>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</si>
  <si>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</si>
  <si>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</si>
  <si>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</si>
  <si>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</si>
  <si>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</si>
  <si>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</si>
  <si>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</si>
  <si>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</si>
  <si>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</si>
  <si>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</si>
  <si>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</si>
  <si>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</si>
  <si>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</si>
  <si>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</si>
  <si>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</si>
  <si>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</si>
  <si>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</si>
  <si>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</si>
  <si>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</si>
  <si>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</si>
  <si>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</si>
  <si>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</si>
  <si>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</si>
  <si>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</si>
  <si>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</si>
  <si>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</si>
  <si>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</si>
  <si>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</si>
  <si>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</si>
  <si>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</si>
  <si>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</si>
  <si>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</si>
  <si>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</si>
  <si>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</si>
  <si>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</si>
  <si>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</si>
  <si>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</si>
  <si>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</si>
  <si>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</si>
  <si>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</si>
  <si>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</si>
  <si>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</si>
  <si>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</si>
  <si>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</si>
  <si>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</si>
  <si>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</si>
  <si>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</si>
  <si>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</si>
  <si>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</si>
  <si>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</si>
  <si>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</si>
  <si>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</si>
  <si>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</si>
  <si>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</si>
  <si>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</si>
  <si>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</si>
  <si>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</si>
  <si>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</si>
  <si>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</si>
  <si>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</si>
  <si>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</si>
  <si>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</si>
  <si>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</si>
  <si>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</si>
  <si>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</si>
  <si>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</si>
  <si>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</si>
  <si>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</si>
  <si>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</si>
  <si>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</si>
  <si>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</si>
  <si>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</si>
  <si>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</si>
  <si>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</si>
  <si>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</si>
  <si>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</si>
  <si>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</si>
  <si>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</si>
  <si>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</si>
  <si>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</si>
  <si>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</si>
  <si>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</si>
  <si>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</si>
  <si>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</si>
  <si>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</si>
  <si>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</si>
  <si>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</si>
  <si>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</si>
  <si>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</si>
  <si>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</si>
  <si>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</si>
  <si>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</si>
  <si>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</si>
  <si>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</si>
  <si>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</si>
  <si>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</si>
  <si>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</si>
  <si>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</si>
  <si>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</si>
  <si>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</si>
  <si>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</si>
  <si>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</si>
  <si>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</si>
  <si>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</si>
  <si>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</si>
  <si>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</si>
  <si>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</si>
  <si>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</si>
  <si>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</si>
  <si>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</si>
  <si>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</si>
  <si>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</si>
  <si>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</si>
  <si>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</si>
  <si>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</si>
  <si>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</si>
  <si>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</si>
  <si>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</si>
  <si>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</si>
  <si>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</si>
  <si>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</si>
  <si>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</si>
  <si>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</si>
  <si>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</si>
  <si>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</si>
  <si>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</si>
  <si>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</si>
  <si>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</si>
  <si>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</si>
  <si>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</si>
  <si>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</si>
  <si>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</si>
  <si>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</si>
  <si>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</si>
  <si>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</si>
  <si>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</si>
  <si>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</si>
  <si>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</si>
  <si>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</si>
  <si>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</si>
  <si>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</si>
  <si>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</si>
  <si>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</si>
  <si>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</si>
  <si>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</si>
  <si>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</si>
  <si>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</si>
  <si>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</si>
  <si>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</si>
  <si>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</si>
  <si>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</si>
  <si>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</si>
  <si>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</si>
  <si>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</si>
  <si>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</si>
  <si>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</si>
  <si>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</si>
  <si>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</si>
  <si>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</si>
  <si>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</si>
  <si>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</si>
  <si>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</si>
  <si>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</si>
  <si>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</si>
  <si>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</si>
  <si>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</si>
  <si>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</si>
  <si>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</si>
  <si>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</si>
  <si>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</si>
  <si>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</si>
  <si>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</si>
  <si>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</si>
  <si>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</si>
  <si>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</si>
  <si>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</si>
  <si>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</si>
  <si>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</si>
  <si>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</si>
  <si>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</si>
  <si>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</si>
  <si>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</si>
  <si>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</si>
  <si>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</si>
  <si>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</si>
  <si>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</si>
  <si>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</si>
  <si>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</si>
  <si>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</si>
  <si>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</si>
  <si>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</si>
  <si>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</si>
  <si>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</si>
  <si>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</si>
  <si>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</si>
  <si>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</si>
  <si>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</si>
  <si>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</si>
  <si>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</si>
  <si>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</si>
  <si>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</si>
  <si>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</si>
  <si>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</si>
  <si>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</si>
  <si>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</si>
  <si>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</si>
  <si>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</si>
  <si>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</si>
  <si>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</si>
  <si>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</si>
  <si>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</si>
  <si>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</si>
  <si>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</si>
  <si>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</si>
  <si>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</si>
  <si>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</si>
  <si>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</si>
  <si>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</si>
  <si>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</si>
  <si>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</si>
  <si>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</si>
  <si>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</si>
  <si>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</si>
  <si>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</si>
  <si>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</si>
  <si>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</si>
  <si>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</si>
  <si>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</si>
  <si>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</si>
  <si>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</si>
  <si>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</si>
  <si>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</si>
  <si>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</si>
  <si>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</si>
  <si>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</si>
  <si>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</si>
  <si>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</si>
  <si>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</si>
  <si>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</si>
  <si>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</si>
  <si>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</si>
  <si>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</si>
  <si>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</si>
  <si>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</si>
  <si>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</si>
  <si>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</si>
  <si>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</si>
  <si>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</si>
  <si>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</si>
  <si>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</si>
  <si>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</si>
  <si>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</si>
  <si>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</si>
  <si>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</si>
  <si>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</si>
  <si>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</si>
  <si>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</si>
  <si>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</si>
  <si>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</si>
  <si>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</si>
  <si>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</si>
  <si>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</si>
  <si>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</si>
  <si>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</si>
  <si>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</si>
  <si>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</si>
  <si>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</si>
  <si>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</si>
  <si>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</si>
  <si>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</si>
  <si>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</si>
  <si>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</si>
  <si>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</si>
  <si>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</si>
  <si>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</si>
  <si>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</si>
  <si>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</si>
  <si>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</si>
  <si>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</si>
  <si>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</si>
  <si>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</si>
  <si>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</si>
  <si>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</si>
  <si>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</si>
  <si>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</si>
  <si>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</si>
  <si>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</si>
  <si>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</si>
  <si>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</si>
  <si>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</si>
  <si>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</si>
  <si>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</si>
  <si>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</si>
  <si>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</si>
  <si>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</si>
  <si>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</si>
  <si>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</si>
  <si>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</si>
  <si>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</si>
  <si>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</si>
  <si>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</si>
  <si>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</si>
  <si>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</si>
  <si>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</si>
  <si>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</si>
  <si>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</si>
  <si>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</si>
  <si>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</si>
  <si>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</si>
  <si>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</si>
  <si>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</si>
  <si>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</si>
  <si>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</si>
  <si>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</si>
  <si>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</si>
  <si>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</si>
  <si>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</si>
  <si>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</si>
  <si>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</si>
  <si>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</si>
  <si>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</si>
  <si>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</si>
  <si>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</si>
  <si>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</si>
  <si>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</si>
  <si>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</si>
  <si>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</si>
  <si>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</si>
  <si>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</si>
  <si>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</si>
  <si>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</si>
  <si>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</si>
  <si>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</si>
  <si>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</si>
  <si>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</si>
  <si>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</si>
  <si>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</si>
  <si>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</si>
  <si>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</si>
  <si>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</si>
  <si>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</si>
  <si>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</si>
  <si>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</si>
  <si>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</si>
  <si>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</si>
  <si>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</si>
  <si>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</si>
  <si>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</si>
  <si>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</si>
  <si>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</si>
  <si>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</si>
  <si>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</si>
  <si>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</si>
  <si>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</si>
  <si>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</si>
  <si>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</si>
  <si>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</si>
  <si>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</si>
  <si>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</si>
  <si>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</si>
  <si>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</si>
  <si>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</si>
  <si>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</si>
  <si>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</si>
  <si>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</si>
  <si>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</si>
  <si>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</si>
  <si>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</si>
  <si>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</si>
  <si>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</si>
  <si>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</si>
  <si>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</si>
  <si>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</si>
  <si>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</si>
  <si>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</si>
  <si>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</si>
  <si>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</si>
  <si>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</si>
  <si>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</si>
  <si>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</si>
  <si>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</si>
  <si>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</si>
  <si>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</si>
  <si>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</si>
  <si>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</si>
  <si>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</si>
  <si>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</si>
  <si>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</si>
  <si>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</si>
  <si>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</si>
  <si>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</si>
  <si>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</si>
  <si>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</si>
  <si>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</si>
  <si>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</si>
  <si>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</si>
  <si>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</si>
  <si>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</si>
  <si>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</si>
  <si>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</si>
  <si>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</si>
  <si>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</si>
  <si>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</si>
  <si>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</si>
  <si>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</si>
  <si>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</si>
  <si>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</si>
  <si>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</si>
  <si>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</si>
  <si>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</si>
  <si>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</si>
  <si>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</si>
  <si>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</si>
  <si>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</si>
  <si>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</si>
  <si>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</si>
  <si>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</si>
  <si>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</si>
  <si>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</si>
  <si>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</si>
  <si>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</si>
  <si>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</si>
  <si>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</si>
  <si>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</si>
  <si>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</si>
  <si>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</si>
  <si>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</si>
  <si>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</si>
  <si>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</si>
  <si>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</si>
  <si>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</si>
  <si>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</si>
  <si>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</si>
  <si>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</si>
  <si>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</si>
  <si>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</si>
  <si>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</si>
  <si>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</si>
  <si>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</si>
  <si>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</si>
  <si>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</si>
  <si>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</si>
  <si>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</si>
  <si>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</si>
  <si>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</si>
  <si>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</si>
  <si>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</si>
  <si>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</si>
  <si>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</si>
  <si>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</si>
  <si>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</si>
  <si>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</si>
  <si>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</si>
  <si>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</si>
  <si>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</si>
  <si>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</si>
  <si>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</si>
  <si>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</si>
  <si>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</si>
  <si>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</si>
  <si>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</si>
  <si>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</si>
  <si>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</si>
  <si>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</si>
  <si>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</si>
  <si>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</si>
  <si>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</si>
  <si>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</si>
  <si>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</si>
  <si>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</si>
  <si>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</si>
  <si>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</si>
  <si>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</si>
  <si>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</si>
  <si>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</si>
  <si>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</si>
  <si>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</si>
  <si>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</si>
  <si>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</si>
  <si>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</si>
  <si>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</si>
  <si>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</si>
  <si>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</si>
  <si>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</si>
  <si>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</si>
  <si>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</si>
  <si>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</si>
  <si>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</si>
  <si>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</si>
  <si>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</si>
  <si>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</si>
  <si>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</si>
  <si>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</si>
  <si>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</si>
  <si>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</si>
  <si>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</si>
  <si>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</si>
  <si>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</si>
  <si>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</si>
  <si>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</si>
  <si>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</si>
  <si>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</si>
  <si>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</si>
  <si>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</si>
  <si>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</si>
  <si>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</si>
  <si>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</si>
  <si>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</si>
  <si>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</si>
  <si>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</si>
  <si>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</si>
  <si>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</si>
  <si>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</si>
  <si>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</si>
  <si>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</si>
  <si>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</si>
  <si>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</si>
  <si>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</si>
  <si>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</si>
  <si>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</si>
  <si>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</si>
  <si>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</si>
  <si>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</si>
  <si>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</si>
  <si>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</si>
  <si>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</si>
  <si>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</si>
  <si>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</si>
  <si>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</si>
  <si>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</si>
  <si>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</si>
  <si>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</si>
  <si>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</si>
  <si>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</si>
  <si>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</si>
  <si>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</si>
  <si>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</si>
  <si>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</si>
  <si>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</si>
  <si>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</si>
  <si>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</si>
  <si>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</si>
  <si>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</si>
  <si>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</si>
  <si>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</si>
  <si>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</si>
  <si>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</si>
  <si>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</si>
  <si>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</si>
  <si>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</si>
  <si>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</si>
  <si>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</si>
  <si>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</si>
  <si>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</si>
  <si>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</si>
  <si>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</si>
  <si>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</si>
  <si>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</si>
  <si>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</si>
  <si>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</si>
  <si>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</si>
  <si>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</si>
  <si>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</si>
  <si>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</si>
  <si>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</si>
  <si>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</si>
  <si>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</si>
  <si>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</si>
  <si>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</si>
  <si>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</si>
  <si>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</si>
  <si>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</si>
  <si>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</si>
  <si>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</si>
  <si>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</si>
  <si>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</si>
  <si>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</si>
  <si>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</si>
  <si>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</si>
  <si>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</si>
  <si>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</si>
  <si>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</si>
  <si>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</si>
  <si>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</si>
  <si>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</si>
  <si>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</si>
  <si>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</si>
  <si>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</si>
  <si>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</si>
  <si>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</si>
  <si>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</si>
  <si>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</si>
  <si>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</si>
  <si>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</si>
  <si>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</si>
  <si>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</si>
  <si>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</si>
  <si>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</si>
  <si>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</si>
  <si>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</si>
  <si>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</si>
  <si>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</si>
  <si>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</si>
  <si>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</si>
  <si>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</si>
  <si>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</si>
  <si>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</si>
  <si>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</si>
  <si>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</si>
  <si>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</si>
  <si>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</si>
  <si>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</si>
  <si>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</si>
  <si>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</si>
  <si>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</si>
  <si>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</si>
  <si>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</si>
  <si>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</si>
  <si>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</si>
  <si>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</si>
  <si>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</si>
  <si>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</si>
  <si>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</si>
  <si>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</si>
  <si>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</si>
  <si>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</si>
  <si>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</si>
  <si>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</si>
  <si>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</si>
  <si>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</si>
  <si>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</si>
  <si>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</si>
  <si>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</si>
  <si>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</si>
  <si>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</si>
  <si>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</si>
  <si>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</si>
  <si>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</si>
  <si>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</si>
  <si>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</si>
  <si>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</si>
  <si>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</si>
  <si>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</si>
  <si>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</si>
  <si>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</si>
  <si>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</si>
  <si>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</si>
  <si>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</si>
  <si>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</si>
  <si>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</si>
  <si>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</si>
  <si>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</si>
  <si>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</si>
  <si>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</si>
  <si>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</si>
  <si>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</si>
  <si>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</si>
  <si>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</si>
  <si>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</si>
  <si>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</si>
  <si>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</si>
  <si>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</si>
  <si>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</si>
  <si>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</si>
  <si>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</si>
  <si>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</si>
  <si>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</si>
  <si>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</si>
  <si>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</si>
  <si>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</si>
  <si>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</si>
  <si>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</si>
  <si>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</si>
  <si>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</si>
  <si>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</si>
  <si>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</si>
  <si>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</si>
  <si>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</si>
  <si>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</si>
  <si>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</si>
  <si>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</si>
  <si>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</si>
  <si>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</si>
  <si>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</si>
  <si>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</si>
  <si>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</si>
  <si>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</si>
  <si>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</si>
  <si>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</si>
  <si>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</si>
  <si>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</si>
  <si>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</si>
  <si>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</si>
  <si>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</si>
  <si>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</si>
  <si>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</si>
  <si>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</si>
  <si>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</si>
  <si>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</si>
  <si>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</si>
  <si>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</si>
  <si>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</si>
  <si>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</si>
  <si>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</si>
  <si>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</si>
  <si>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</si>
  <si>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</si>
  <si>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</si>
  <si>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</si>
  <si>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</si>
  <si>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</si>
  <si>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</si>
  <si>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</si>
  <si>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</si>
  <si>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</si>
  <si>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</si>
  <si>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</si>
  <si>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</si>
  <si>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</si>
  <si>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</si>
  <si>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</si>
  <si>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</si>
  <si>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</si>
  <si>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</si>
  <si>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</si>
  <si>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</si>
  <si>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</si>
  <si>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</si>
  <si>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</si>
  <si>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</si>
  <si>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</si>
  <si>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</si>
  <si>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</si>
  <si>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</si>
  <si>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</si>
  <si>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</si>
  <si>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</si>
  <si>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</si>
  <si>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</si>
  <si>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</si>
  <si>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</si>
  <si>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</si>
  <si>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</si>
  <si>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</si>
  <si>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</si>
  <si>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</si>
  <si>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</si>
  <si>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</si>
  <si>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</si>
  <si>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</si>
  <si>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</si>
  <si>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</si>
  <si>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</si>
  <si>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</si>
  <si>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</si>
  <si>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</si>
  <si>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</si>
  <si>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</si>
  <si>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</si>
  <si>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</si>
  <si>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</si>
  <si>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</si>
  <si>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</si>
  <si>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</si>
  <si>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</si>
  <si>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</si>
  <si>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</si>
  <si>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</si>
  <si>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</si>
  <si>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</si>
  <si>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</si>
  <si>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</si>
  <si>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</si>
  <si>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</si>
  <si>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</si>
  <si>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</si>
  <si>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</si>
  <si>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</si>
  <si>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</si>
  <si>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</si>
  <si>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</si>
  <si>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</si>
  <si>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</si>
  <si>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</si>
  <si>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</si>
  <si>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</si>
  <si>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</si>
  <si>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</si>
  <si>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</si>
  <si>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</si>
  <si>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</si>
  <si>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</si>
  <si>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</si>
  <si>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</si>
  <si>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</si>
  <si>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</si>
  <si>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</si>
  <si>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</si>
  <si>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</si>
  <si>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</si>
  <si>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</si>
  <si>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</si>
  <si>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</si>
  <si>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</si>
  <si>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</si>
  <si>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</si>
  <si>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</si>
  <si>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</si>
  <si>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</si>
  <si>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</si>
  <si>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</si>
  <si>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</si>
  <si>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</si>
  <si>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</si>
  <si>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</si>
  <si>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</si>
  <si>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</si>
  <si>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</si>
  <si>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</si>
  <si>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</si>
  <si>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</si>
  <si>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</si>
  <si>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</si>
  <si>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</si>
  <si>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</si>
  <si>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</si>
  <si>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</si>
  <si>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</si>
  <si>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PF_Chain_Hip;PF_Chain_Neck;PF_Chain_Tail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</si>
  <si>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</si>
  <si>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</si>
  <si>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</si>
  <si>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</si>
  <si>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</si>
  <si>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</si>
  <si>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</si>
  <si>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</si>
  <si>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</si>
  <si>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</si>
  <si>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PF_Vampire_L_Hand;PF_Vampire_R_Hand;PF_Vampire_R_Leg;PF_Vampire_L_Leg;PF_Vampire_L_Shoulder;PF_Vampire_R_Shoulder;PF_Vampire_Neck;PF_Vampire_Tusks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</si>
  <si>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</si>
  <si>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</si>
  <si>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</si>
  <si>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</si>
  <si>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</si>
  <si>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</si>
  <si>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</si>
  <si>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</si>
  <si>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</si>
  <si>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</si>
  <si>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</si>
  <si>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</si>
  <si>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</si>
  <si>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</si>
  <si>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</si>
  <si>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</si>
  <si>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</si>
  <si>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</si>
  <si>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</si>
  <si>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</si>
  <si>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</si>
  <si>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</si>
  <si>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</si>
  <si>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</si>
  <si>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</si>
  <si>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</si>
  <si>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</si>
  <si>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</si>
  <si>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</si>
  <si>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</si>
  <si>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</si>
  <si>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</si>
  <si>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</si>
  <si>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</si>
  <si>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</si>
  <si>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</si>
  <si>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</si>
  <si>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</si>
  <si>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</si>
  <si>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</si>
  <si>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</si>
  <si>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</si>
  <si>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</si>
  <si>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</si>
  <si>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</si>
  <si>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</si>
  <si>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</si>
  <si>
    <t>MineWagonMine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</si>
</sst>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31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6" fillId="20" borderId="6" xfId="0" applyNumberFormat="1" applyFont="1" applyFill="1" applyBorder="1" applyAlignment="1">
      <alignment horizontal="center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62" fillId="14" borderId="18" xfId="0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11" fillId="16" borderId="47" xfId="0" applyNumberFormat="1" applyFont="1" applyFill="1" applyBorder="1" applyAlignment="1">
      <alignment horizontal="center" vertical="center"/>
    </xf>
    <xf numFmtId="0" fontId="11" fillId="19" borderId="18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0" fillId="8" borderId="66" xfId="0" applyNumberFormat="1" applyFont="1" applyFill="1" applyBorder="1" applyAlignment="1">
      <alignment horizontal="center" vertical="center"/>
    </xf>
    <xf numFmtId="0" fontId="0" fillId="16" borderId="47" xfId="0" applyNumberForma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0" fillId="5" borderId="47" xfId="0" applyFill="1" applyBorder="1" applyAlignment="1">
      <alignment horizontal="center" vertical="center"/>
    </xf>
    <xf numFmtId="0" fontId="68" fillId="68" borderId="28" xfId="0" applyNumberFormat="1" applyFont="1" applyFill="1" applyBorder="1" applyAlignment="1">
      <alignment horizontal="center" vertical="center"/>
    </xf>
    <xf numFmtId="0" fontId="68" fillId="10" borderId="30" xfId="0" applyNumberFormat="1" applyFont="1" applyFill="1" applyBorder="1" applyAlignment="1">
      <alignment horizontal="center" vertical="center"/>
    </xf>
    <xf numFmtId="0" fontId="68" fillId="68" borderId="27" xfId="0" applyNumberFormat="1" applyFont="1" applyFill="1" applyBorder="1" applyAlignment="1">
      <alignment horizontal="center" vertical="center"/>
    </xf>
    <xf numFmtId="0" fontId="70" fillId="20" borderId="47" xfId="0" applyNumberFormat="1" applyFont="1" applyFill="1" applyBorder="1" applyAlignment="1">
      <alignment horizontal="center" vertical="center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4" headerRowBorderDxfId="443" tableBorderDxfId="442" totalsRowBorderDxfId="441">
  <autoFilter ref="B4:N5"/>
  <tableColumns count="13">
    <tableColumn id="1" name="{gameSettings}" dataDxfId="440"/>
    <tableColumn id="2" name="[sku]" dataDxfId="439"/>
    <tableColumn id="3" name="[timeToPCCoefA]" dataDxfId="438"/>
    <tableColumn id="4" name="[timeToPCCoefB]" dataDxfId="437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6" headerRowBorderDxfId="435" tableBorderDxfId="434" totalsRowBorderDxfId="433">
  <autoFilter ref="B10:F11"/>
  <tableColumns count="5">
    <tableColumn id="1" name="{initialSettings}" dataDxfId="432"/>
    <tableColumn id="2" name="[sku]" dataDxfId="431"/>
    <tableColumn id="3" name="[softCurrency]" dataDxfId="430"/>
    <tableColumn id="4" name="[hardCurrency]" dataDxfId="429"/>
    <tableColumn id="6" name="[initialDragonSKU]" dataDxfId="4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7" headerRowBorderDxfId="426" tableBorderDxfId="425" totalsRowBorderDxfId="424">
  <autoFilter ref="B4:J14"/>
  <tableColumns count="9">
    <tableColumn id="1" name="{localizationDefinitions}" dataDxfId="423"/>
    <tableColumn id="8" name="[sku]" dataDxfId="422"/>
    <tableColumn id="3" name="[order]" dataDxfId="421"/>
    <tableColumn id="4" name="[isoCode]" dataDxfId="420"/>
    <tableColumn id="11" name="[android]" dataDxfId="419"/>
    <tableColumn id="12" name="[iOS]" dataDxfId="418"/>
    <tableColumn id="5" name="[txtFilename]" dataDxfId="417"/>
    <tableColumn id="2" name="[icon]" dataDxfId="416"/>
    <tableColumn id="9" name="[tidName]" dataDxfId="415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F25" totalsRowShown="0" headerRowDxfId="414" dataDxfId="412" headerRowBorderDxfId="413" tableBorderDxfId="411" totalsRowBorderDxfId="410">
  <autoFilter ref="B15:BF25"/>
  <tableColumns count="57">
    <tableColumn id="1" name="{dragonDefinitions}" dataDxfId="409"/>
    <tableColumn id="2" name="[sku]" dataDxfId="408"/>
    <tableColumn id="9" name="[tier]" dataDxfId="407"/>
    <tableColumn id="3" name="[order]" dataDxfId="406"/>
    <tableColumn id="40" name="[previousDragonSku]" dataDxfId="405"/>
    <tableColumn id="4" name="[unlockPriceCoins]" dataDxfId="404"/>
    <tableColumn id="5" name="[unlockPricePC]" dataDxfId="403"/>
    <tableColumn id="11" name="[cameraDefaultZoom]" dataDxfId="402"/>
    <tableColumn id="16" name="[cameraFarZoom]" dataDxfId="401"/>
    <tableColumn id="39" name="[defaultSize]" dataDxfId="400"/>
    <tableColumn id="38" name="[cameraFrameWidthModifier]" dataDxfId="399"/>
    <tableColumn id="17" name="[healthMin]" dataDxfId="398"/>
    <tableColumn id="18" name="[healthMax]" dataDxfId="397"/>
    <tableColumn id="21" name="[healthDrain]" dataDxfId="396"/>
    <tableColumn id="52" name="[healthDrainSpacePlus]" dataDxfId="395"/>
    <tableColumn id="32" name="[healthDrainAmpPerSecond]" dataDxfId="394"/>
    <tableColumn id="31" name="[sessionStartHealthDrainTime]" dataDxfId="393"/>
    <tableColumn id="30" name="[sessionStartHealthDrainModifier]" dataDxfId="392"/>
    <tableColumn id="19" name="[scaleMin]" dataDxfId="391"/>
    <tableColumn id="20" name="[scaleMax]" dataDxfId="390"/>
    <tableColumn id="42" name="[speedBase]" dataDxfId="389"/>
    <tableColumn id="22" name="[boostMultiplier]" dataDxfId="388"/>
    <tableColumn id="41" name="[energyBase]" dataDxfId="387"/>
    <tableColumn id="23" name="[energyDrain]" dataDxfId="386"/>
    <tableColumn id="24" name="[energyRefillRate]" dataDxfId="385"/>
    <tableColumn id="29" name="[furyBaseDamage]" dataDxfId="384"/>
    <tableColumn id="33" name="[furyBaseLength]" dataDxfId="383"/>
    <tableColumn id="12" name="[furyScoreMultiplier]" dataDxfId="382"/>
    <tableColumn id="26" name="[furyBaseDuration]" dataDxfId="381"/>
    <tableColumn id="25" name="[furyMax]" dataDxfId="380"/>
    <tableColumn id="54" name="[scoreTextThresholdMultiplier]" dataDxfId="379"/>
    <tableColumn id="14" name="[eatSpeedFactor]" dataDxfId="378"/>
    <tableColumn id="15" name="[maxAlcohol]" dataDxfId="377"/>
    <tableColumn id="13" name="[alcoholDrain]" dataDxfId="376"/>
    <tableColumn id="6" name="[gamePrefab]" dataDxfId="375"/>
    <tableColumn id="10" name="[menuPrefab]" dataDxfId="374"/>
    <tableColumn id="57" name="[shadowFromDragon]" dataDxfId="373"/>
    <tableColumn id="56" name="[revealFromDragon]" dataDxfId="372"/>
    <tableColumn id="49" name="[sizeUpMultiplier]" dataDxfId="371"/>
    <tableColumn id="50" name="[speedUpMultiplier]" dataDxfId="370"/>
    <tableColumn id="51" name="[biteUpMultiplier]" dataDxfId="369"/>
    <tableColumn id="47" name="[invincible]" dataDxfId="368"/>
    <tableColumn id="48" name="[infiniteBoost]" dataDxfId="367"/>
    <tableColumn id="45" name="[eatEverything]" dataDxfId="366"/>
    <tableColumn id="46" name="[modeDuration]" dataDxfId="365"/>
    <tableColumn id="53" name="[petScale]" dataDxfId="364"/>
    <tableColumn id="7" name="[tidName]" dataDxfId="363">
      <calculatedColumnFormula>CONCATENATE("TID_",UPPER(dragonDefinitions[[#This Row],['[sku']]]),"_NAME")</calculatedColumnFormula>
    </tableColumn>
    <tableColumn id="8" name="[tidDesc]" dataDxfId="362">
      <calculatedColumnFormula>CONCATENATE("TID_",UPPER(dragonDefinitions[[#This Row],['[sku']]]),"_DESC")</calculatedColumnFormula>
    </tableColumn>
    <tableColumn id="27" name="[statsBarRatio]" dataDxfId="361"/>
    <tableColumn id="28" name="[furyBarRatio]" dataDxfId="360"/>
    <tableColumn id="34" name="[force]" dataDxfId="359"/>
    <tableColumn id="35" name="[mass]" dataDxfId="358"/>
    <tableColumn id="36" name="[friction]" dataDxfId="357"/>
    <tableColumn id="37" name="[gravityModifier]" dataDxfId="356"/>
    <tableColumn id="43" name="[airGravityModifier]" dataDxfId="355"/>
    <tableColumn id="44" name="[waterGravityModifier]" dataDxfId="354"/>
    <tableColumn id="55" name="[trackingSku]" dataDxfId="353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2" headerRowBorderDxfId="351" tableBorderDxfId="350" totalsRowBorderDxfId="349">
  <autoFilter ref="B4:G9"/>
  <tableColumns count="6">
    <tableColumn id="1" name="{dragonTierDefinitions}" dataDxfId="348"/>
    <tableColumn id="2" name="[sku]"/>
    <tableColumn id="9" name="[order]"/>
    <tableColumn id="10" name="[icon]" dataDxfId="347"/>
    <tableColumn id="3" name="[maxPetEquipped]" dataDxfId="346"/>
    <tableColumn id="7" name="[tidName]" dataDxfId="345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4" headerRowBorderDxfId="343" tableBorderDxfId="342" totalsRowBorderDxfId="341">
  <autoFilter ref="B31:I32"/>
  <tableColumns count="8">
    <tableColumn id="1" name="{dragonSettings}" dataDxfId="340"/>
    <tableColumn id="2" name="[sku]" dataDxfId="339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8" headerRowBorderDxfId="337" tableBorderDxfId="336" totalsRowBorderDxfId="335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4" headerRowBorderDxfId="333" tableBorderDxfId="332" totalsRowBorderDxfId="331">
  <autoFilter ref="B36:F39"/>
  <tableColumns count="5">
    <tableColumn id="1" name="{dragonHealthModifiersDefinitions}" dataDxfId="330"/>
    <tableColumn id="2" name="[sku]" dataDxfId="329"/>
    <tableColumn id="7" name="[threshold]"/>
    <tableColumn id="8" name="[modifier]" dataDxfId="328"/>
    <tableColumn id="9" name="[tid]" dataDxfId="32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6" dataDxfId="324" headerRowBorderDxfId="325" tableBorderDxfId="323" totalsRowBorderDxfId="322">
  <autoFilter ref="B4:R64"/>
  <sortState ref="B5:O64">
    <sortCondition ref="H4:H64"/>
  </sortState>
  <tableColumns count="17">
    <tableColumn id="1" name="{petDefinitions}" dataDxfId="321"/>
    <tableColumn id="2" name="[sku]" dataDxfId="320"/>
    <tableColumn id="3" name="[rarity]" dataDxfId="319"/>
    <tableColumn id="6" name="[category]" dataDxfId="318"/>
    <tableColumn id="7" name="[order]" dataDxfId="317"/>
    <tableColumn id="13" name="[startingPool]" dataDxfId="316"/>
    <tableColumn id="14" name="[loadingTeasing]" dataDxfId="315"/>
    <tableColumn id="16" name="[hidden]" dataDxfId="314"/>
    <tableColumn id="15" name="[eventOnly]" dataDxfId="313"/>
    <tableColumn id="8" name="[gamePrefab]" dataDxfId="312"/>
    <tableColumn id="9" name="[menuPrefab]" dataDxfId="311"/>
    <tableColumn id="11" name="[icon]" dataDxfId="310"/>
    <tableColumn id="4" name="[powerup]" dataDxfId="309"/>
    <tableColumn id="5" name="[tidName]" dataDxfId="308"/>
    <tableColumn id="10" name="[tidDesc]" dataDxfId="307">
      <calculatedColumnFormula>CONCATENATE(LEFT(petDefinitions[[#This Row],['[tidName']]],10),"_DESC")</calculatedColumnFormula>
    </tableColumn>
    <tableColumn id="12" name="id" dataDxfId="306"/>
    <tableColumn id="17" name="Column1" dataDxfId="30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4" tableBorderDxfId="303" totalsRowBorderDxfId="302">
  <autoFilter ref="B78:F85"/>
  <sortState ref="B78:F84">
    <sortCondition ref="D77:D84"/>
  </sortState>
  <tableColumns count="5">
    <tableColumn id="1" name="{petCategoryDefinitions}" dataDxfId="301"/>
    <tableColumn id="2" name="[sku]" dataDxfId="300"/>
    <tableColumn id="3" name="[order]" dataDxfId="299"/>
    <tableColumn id="4" name="[icon]" dataDxfId="298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9" totalsRowShown="0" headerRowDxfId="297" dataDxfId="295" headerRowBorderDxfId="296" tableBorderDxfId="294" totalsRowBorderDxfId="293">
  <autoFilter ref="A22:AE109"/>
  <sortState ref="A23:AE97">
    <sortCondition ref="B22:B97"/>
  </sortState>
  <tableColumns count="31">
    <tableColumn id="1" name="{entityDefinitions}" dataDxfId="292"/>
    <tableColumn id="2" name="[sku]" dataDxfId="291"/>
    <tableColumn id="6" name="[category]" dataDxfId="290"/>
    <tableColumn id="10" name="[rewardScore]" dataDxfId="289"/>
    <tableColumn id="11" name="[rewardCoins]" dataDxfId="288"/>
    <tableColumn id="12" name="[rewardPC]" dataDxfId="287"/>
    <tableColumn id="13" name="[rewardHealth]" dataDxfId="286"/>
    <tableColumn id="14" name="[rewardEnergy]" dataDxfId="285"/>
    <tableColumn id="16" name="[rewardXp]" dataDxfId="284"/>
    <tableColumn id="17" name="[goldenChance]" dataDxfId="283"/>
    <tableColumn id="18" name="[pcChance]" dataDxfId="282"/>
    <tableColumn id="3" name="[isEdible]" dataDxfId="281"/>
    <tableColumn id="15" name="[latchOnFromTier]" dataDxfId="280"/>
    <tableColumn id="31" name="[grabFromTier]" dataDxfId="279"/>
    <tableColumn id="4" name="[edibleFromTier]" dataDxfId="278"/>
    <tableColumn id="34" name="[burnableFromTier]" dataDxfId="277"/>
    <tableColumn id="35" name="[isBurnable]" dataDxfId="276"/>
    <tableColumn id="30" name="[canBeGrabed]" dataDxfId="275"/>
    <tableColumn id="29" name="[canBeLatchedOn]" dataDxfId="274"/>
    <tableColumn id="28" name="[maxHealth]" dataDxfId="273"/>
    <tableColumn id="5" name="[biteResistance]" dataDxfId="272"/>
    <tableColumn id="8" name="[alcohol]" dataDxfId="271"/>
    <tableColumn id="19" name="[eatFeedbackChance]" dataDxfId="270"/>
    <tableColumn id="20" name="[burnFeedbackChance]" dataDxfId="269"/>
    <tableColumn id="21" name="[damageFeedbackChance]" dataDxfId="268"/>
    <tableColumn id="22" name="[deathFeedbackChance]" dataDxfId="267"/>
    <tableColumn id="7" name="[tidName]" dataDxfId="266"/>
    <tableColumn id="9" name="[tidEatFeedback]" dataDxfId="265"/>
    <tableColumn id="23" name="[tidBurnFeedback]" dataDxfId="264"/>
    <tableColumn id="24" name="[tidDamageFeedback]" dataDxfId="263"/>
    <tableColumn id="25" name="[tidDeathFeedback]" dataDxfId="26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61" headerRowBorderDxfId="260" tableBorderDxfId="259" totalsRowBorderDxfId="258">
  <autoFilter ref="A4:B17"/>
  <sortState ref="A5:B14">
    <sortCondition ref="B4:B14"/>
  </sortState>
  <tableColumns count="2">
    <tableColumn id="1" name="{entityCategoryDefinitions}" dataDxfId="257"/>
    <tableColumn id="2" name="[sku]" dataDxfId="256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3:O123" totalsRowShown="0">
  <autoFilter ref="A113:O123"/>
  <sortState ref="A51:L77">
    <sortCondition ref="C50:C77"/>
  </sortState>
  <tableColumns count="15">
    <tableColumn id="1" name="{decorationDefinitions}" dataDxfId="255" totalsRowDxfId="254"/>
    <tableColumn id="2" name="[sku]" dataDxfId="253" totalsRowDxfId="252"/>
    <tableColumn id="4" name="[category]" dataDxfId="251" totalsRowDxfId="250"/>
    <tableColumn id="16" name="[size]" dataDxfId="249" totalsRowDxfId="248"/>
    <tableColumn id="5" name="[minTierDisintegrate]" dataDxfId="247" totalsRowDxfId="246"/>
    <tableColumn id="17" name="[minTierBurnFeedback]" dataDxfId="245" totalsRowDxfId="244"/>
    <tableColumn id="18" name="[minTierBurn]" dataDxfId="243" totalsRowDxfId="242"/>
    <tableColumn id="28" name="[burnFeedbackChance]" dataDxfId="241" totalsRowDxfId="240"/>
    <tableColumn id="30" name="[destroyFeedbackChance]" dataDxfId="239" totalsRowDxfId="238"/>
    <tableColumn id="11" name="[minTierDestruction]" dataDxfId="237" totalsRowDxfId="236"/>
    <tableColumn id="10" name="[minTierDestructionFeedback]" dataDxfId="235" totalsRowDxfId="234"/>
    <tableColumn id="6" name="[rewardScore]" dataDxfId="233" totalsRowDxfId="232"/>
    <tableColumn id="31" name="[tidName]" dataDxfId="231" totalsRowDxfId="230"/>
    <tableColumn id="33" name="[tidBurnFeedback]" dataDxfId="229" totalsRowDxfId="228"/>
    <tableColumn id="34" name="[tidDestroyFeedback]" dataDxfId="227" totalsRowDxfId="2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25" headerRowBorderDxfId="224" tableBorderDxfId="223" totalsRowBorderDxfId="222">
  <autoFilter ref="A4:Y7"/>
  <tableColumns count="25">
    <tableColumn id="1" name="{levelDefinitions}" dataDxfId="221"/>
    <tableColumn id="9" name="[sku]" dataDxfId="220"/>
    <tableColumn id="3" name="order" dataDxfId="219"/>
    <tableColumn id="4" name="dragonsToUnlock" dataDxfId="218"/>
    <tableColumn id="14" name="[dataFile]" dataDxfId="217"/>
    <tableColumn id="5" name="[common]" dataDxfId="216"/>
    <tableColumn id="2" name="[area1]" dataDxfId="215"/>
    <tableColumn id="10" name="[area1Active]" dataDxfId="214"/>
    <tableColumn id="22" name="[area2]" dataDxfId="213"/>
    <tableColumn id="23" name="[area3]" dataDxfId="212"/>
    <tableColumn id="7" name="[dragon_baby]" dataDxfId="211"/>
    <tableColumn id="8" name="[dragon_crocodile]" dataDxfId="210"/>
    <tableColumn id="13" name="[dragon_fat]" dataDxfId="209"/>
    <tableColumn id="15" name="[dragon_reptile]" dataDxfId="208"/>
    <tableColumn id="16" name="[dragon_chinese]" dataDxfId="207"/>
    <tableColumn id="17" name="[dragon_bug]" dataDxfId="206"/>
    <tableColumn id="18" name="[dragon_classic]" dataDxfId="205"/>
    <tableColumn id="19" name="[dragon_balrog]" dataDxfId="204"/>
    <tableColumn id="20" name="[dragon_devil]" dataDxfId="203"/>
    <tableColumn id="21" name="[dragon_titan]" dataDxfId="202"/>
    <tableColumn id="25" name="[levelEditor]"/>
    <tableColumn id="24" name="[gameplayWip]"/>
    <tableColumn id="6" name="comingSoon" dataDxfId="201"/>
    <tableColumn id="11" name="tidName" dataDxfId="200"/>
    <tableColumn id="12" name="tidDesc" dataDxfId="199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8" tableBorderDxfId="197">
  <autoFilter ref="B35:K38"/>
  <tableColumns count="10">
    <tableColumn id="1" name="{missionDifficultyDefinitions}"/>
    <tableColumn id="2" name="[sku]" dataDxfId="196"/>
    <tableColumn id="7" name="[index]" dataDxfId="195"/>
    <tableColumn id="3" name="[dragonsToUnlock]" dataDxfId="194"/>
    <tableColumn id="4" name="[cooldownMinutes]" dataDxfId="193"/>
    <tableColumn id="9" name="[maxRewardCoins]" dataDxfId="192"/>
    <tableColumn id="5" name="[removeMissionPCCoefA]" dataDxfId="191"/>
    <tableColumn id="6" name="[removeMissionPCCoefB]" dataDxfId="190"/>
    <tableColumn id="8" name="[tidName]" dataDxfId="189"/>
    <tableColumn id="10" name="[color]" dataDxfId="188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87" dataDxfId="185" headerRowBorderDxfId="186" tableBorderDxfId="184" totalsRowBorderDxfId="183">
  <autoFilter ref="B43:E53"/>
  <tableColumns count="4">
    <tableColumn id="1" name="{missionDragonModifiersDefinitions}" dataDxfId="182"/>
    <tableColumn id="2" name="[sku]" dataDxfId="181"/>
    <tableColumn id="7" name="[quantityModifier]" dataDxfId="180"/>
    <tableColumn id="3" name="[missionSCRewardMultiplier]" dataDxfId="17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8" dataDxfId="176" headerRowBorderDxfId="177" tableBorderDxfId="175" totalsRowBorderDxfId="174">
  <autoFilter ref="B57:D60"/>
  <tableColumns count="3">
    <tableColumn id="1" name="{missionDifficultyModifiersDefinitions}" dataDxfId="173"/>
    <tableColumn id="2" name="[sku]" dataDxfId="172"/>
    <tableColumn id="7" name="[quantityModifier]" dataDxfId="17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70" dataDxfId="168" headerRowBorderDxfId="169" tableBorderDxfId="167" totalsRowBorderDxfId="166">
  <autoFilter ref="B64:D65"/>
  <tableColumns count="3">
    <tableColumn id="1" name="{missionOtherModifiersDefinitions}" dataDxfId="165"/>
    <tableColumn id="2" name="[sku]" dataDxfId="164"/>
    <tableColumn id="7" name="[quantityModifier]" dataDxfId="163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62" dataDxfId="160" headerRowBorderDxfId="161" tableBorderDxfId="159" totalsRowBorderDxfId="158">
  <autoFilter ref="B23:H31"/>
  <tableColumns count="7">
    <tableColumn id="1" name="{missionTypeDefinitions}" dataDxfId="157"/>
    <tableColumn id="2" name="[sku]" dataDxfId="156"/>
    <tableColumn id="3" name="[minTierToUnlock]" dataDxfId="155"/>
    <tableColumn id="4" name="[weight]" dataDxfId="154"/>
    <tableColumn id="5" name="[canBeDuringOneRun]" dataDxfId="153"/>
    <tableColumn id="9" name="[tidDescSingleRun]" dataDxfId="152"/>
    <tableColumn id="10" name="[tidDescMultiRun]" dataDxfId="151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50" dataDxfId="148" headerRowBorderDxfId="149" tableBorderDxfId="147" totalsRowBorderDxfId="146">
  <autoFilter ref="B4:K19"/>
  <tableColumns count="10">
    <tableColumn id="1" name="{missionsDefinitions}" dataDxfId="145"/>
    <tableColumn id="2" name="[sku]" dataDxfId="144"/>
    <tableColumn id="7" name="[type]" dataDxfId="143"/>
    <tableColumn id="8" name="[weight]" dataDxfId="142"/>
    <tableColumn id="6" name="[params]" dataDxfId="141"/>
    <tableColumn id="3" name="[objectiveBaseQuantityMin]" dataDxfId="140"/>
    <tableColumn id="9" name="[objectiveBaseQuantityMax]" dataDxfId="139"/>
    <tableColumn id="4" name="[icon]" dataDxfId="138"/>
    <tableColumn id="5" name="[tidObjective]" dataDxfId="137"/>
    <tableColumn id="10" name="[trackingSku]" dataDxfId="136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35" headerRowBorderDxfId="134" tableBorderDxfId="133" totalsRowBorderDxfId="132">
  <autoFilter ref="B4:I7"/>
  <tableColumns count="8">
    <tableColumn id="1" name="{eggDefinitions}" dataDxfId="131"/>
    <tableColumn id="6" name="[sku]" dataDxfId="130"/>
    <tableColumn id="4" name="[pricePC]" dataDxfId="129"/>
    <tableColumn id="5" name="[incubationMinutes]" dataDxfId="128"/>
    <tableColumn id="10" name="[prefabPath]" dataDxfId="127"/>
    <tableColumn id="7" name="[tidName]" dataDxfId="126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25" headerRowBorderDxfId="124" tableBorderDxfId="123" totalsRowBorderDxfId="122">
  <autoFilter ref="B18:I22"/>
  <tableColumns count="8">
    <tableColumn id="1" name="{eggRewardDefinitions}" dataDxfId="121"/>
    <tableColumn id="2" name="[sku]"/>
    <tableColumn id="3" name="[type]" dataDxfId="120"/>
    <tableColumn id="6" name="[rarity]" dataDxfId="119"/>
    <tableColumn id="4" name="[droprate]" dataDxfId="118"/>
    <tableColumn id="7" name="[duplicateFragmentsGiven]" dataDxfId="117"/>
    <tableColumn id="8" name="[duplicateCoinsGiven]" dataDxfId="116"/>
    <tableColumn id="5" name="[tidName]" dataDxfId="115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114" headerRowBorderDxfId="113" tableBorderDxfId="112" totalsRowBorderDxfId="111">
  <autoFilter ref="B26:E30"/>
  <tableColumns count="4">
    <tableColumn id="1" name="{rarityDefinitions}" dataDxfId="110"/>
    <tableColumn id="2" name="[sku]"/>
    <tableColumn id="3" name="[order]" dataDxfId="109"/>
    <tableColumn id="5" name="[tidName]" dataDxfId="108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107" headerRowBorderDxfId="106" tableBorderDxfId="105" totalsRowBorderDxfId="104">
  <autoFilter ref="B11:E14"/>
  <tableColumns count="4">
    <tableColumn id="1" name="{goldenEggDefinitions}" dataDxfId="103"/>
    <tableColumn id="6" name="[sku]" dataDxfId="102"/>
    <tableColumn id="4" name="[order]" dataDxfId="101"/>
    <tableColumn id="5" name="[fragmentsRequired]" dataDxfId="100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99" headerRowBorderDxfId="98" tableBorderDxfId="97" totalsRowBorderDxfId="96">
  <autoFilter ref="B4:F9"/>
  <tableColumns count="5">
    <tableColumn id="1" name="{chestRewardDefinitions}" dataDxfId="95"/>
    <tableColumn id="2" name="[sku]" dataDxfId="94"/>
    <tableColumn id="6" name="[collectedChests]" dataDxfId="93"/>
    <tableColumn id="3" name="[type]" dataDxfId="92"/>
    <tableColumn id="4" name="[amount]" dataDxfId="9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90" dataDxfId="88" headerRowBorderDxfId="89" tableBorderDxfId="87">
  <autoFilter ref="B4:R44"/>
  <sortState ref="B5:R44">
    <sortCondition ref="R4:R44"/>
  </sortState>
  <tableColumns count="17">
    <tableColumn id="1" name="{disguisesDefinitions}" dataDxfId="86"/>
    <tableColumn id="2" name="[sku]" dataDxfId="85"/>
    <tableColumn id="3" name="[dragonSku]" dataDxfId="84"/>
    <tableColumn id="5" name="[powerup]" dataDxfId="83"/>
    <tableColumn id="6" name="[shopOrder]" dataDxfId="82"/>
    <tableColumn id="8" name="[priceSC]" dataDxfId="81"/>
    <tableColumn id="17" name="[priceHC]" dataDxfId="80"/>
    <tableColumn id="18" name="[unlockLevel]" dataDxfId="79"/>
    <tableColumn id="10" name="[icon]" dataDxfId="78"/>
    <tableColumn id="9" name="[skin]" dataDxfId="77"/>
    <tableColumn id="13" name="[item1]" dataDxfId="76"/>
    <tableColumn id="4" name="[item2]" dataDxfId="75"/>
    <tableColumn id="7" name="[body_parts]" dataDxfId="74"/>
    <tableColumn id="11" name="[tidName]" dataDxfId="73">
      <calculatedColumnFormula>UPPER(CONCATENATE("TID_","SKIN",SUBSTITUTE(C5,"dragon",""),"_NAME"))</calculatedColumnFormula>
    </tableColumn>
    <tableColumn id="12" name="[tidDesc]" dataDxfId="72">
      <calculatedColumnFormula>UPPER(CONCATENATE("TID_",C5,"_DESC"))</calculatedColumnFormula>
    </tableColumn>
    <tableColumn id="15" name="[trackingSku]" dataDxfId="71"/>
    <tableColumn id="14" name="order" dataDxfId="70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69" dataDxfId="67" headerRowBorderDxfId="68" tableBorderDxfId="66" totalsRowBorderDxfId="65">
  <autoFilter ref="D3:M48"/>
  <sortState ref="D4:M30">
    <sortCondition ref="E3:E30"/>
  </sortState>
  <tableColumns count="10">
    <tableColumn id="1" name="{powerUpsDefinitions}" dataDxfId="64"/>
    <tableColumn id="2" name="[sku]" dataDxfId="63"/>
    <tableColumn id="3" name="[type]" dataDxfId="62"/>
    <tableColumn id="4" name="[param1]" dataDxfId="61"/>
    <tableColumn id="5" name="[param2]" dataDxfId="60"/>
    <tableColumn id="6" name="[icon]" dataDxfId="59">
      <calculatedColumnFormula>CONCATENATE("icon_",powerUpsDefinitions[[#This Row],['[sku']]])</calculatedColumnFormula>
    </tableColumn>
    <tableColumn id="10" name="[miniIcon]" dataDxfId="58"/>
    <tableColumn id="7" name="[tidName]" dataDxfId="57">
      <calculatedColumnFormula>CONCATENATE("TID_POWERUP_",UPPER(powerUpsDefinitions[[#This Row],['[sku']]]),"_NAME")</calculatedColumnFormula>
    </tableColumn>
    <tableColumn id="8" name="[tidDesc]" dataDxfId="56">
      <calculatedColumnFormula>CONCATENATE("TID_POWERUP_",UPPER(powerUpsDefinitions[[#This Row],['[sku']]]),"_DESC")</calculatedColumnFormula>
    </tableColumn>
    <tableColumn id="9" name="[tidDescShort]" dataDxfId="55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54" dataDxfId="52" headerRowBorderDxfId="53" tableBorderDxfId="51" totalsRowBorderDxfId="50">
  <autoFilter ref="B5:P20"/>
  <tableColumns count="15">
    <tableColumn id="1" name="{shopPacksDefinitions}" dataDxfId="49"/>
    <tableColumn id="6" name="[sku]" dataDxfId="48"/>
    <tableColumn id="3" name="[type]" dataDxfId="47"/>
    <tableColumn id="11" name="[order]" dataDxfId="46"/>
    <tableColumn id="4" name="[price]" dataDxfId="45"/>
    <tableColumn id="5" name="[priceType]" dataDxfId="44"/>
    <tableColumn id="12" name="Base Amount_x000a_(only for the maths)" dataDxfId="43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2"/>
    <tableColumn id="8" name="[amount]" dataDxfId="41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0">
      <calculatedColumnFormula>shopPacksDefinitions[[#This Row],['[amount']]]/shopPacksDefinitions[[#This Row],['[priceType']]]</calculatedColumnFormula>
    </tableColumn>
    <tableColumn id="2" name="[bestValue]" dataDxfId="39"/>
    <tableColumn id="10" name="[icon]" dataDxfId="38"/>
    <tableColumn id="7" name="tidName" dataDxfId="37"/>
    <tableColumn id="15" name="[amazon]" dataDxfId="36"/>
    <tableColumn id="17" name="[trackingSku]" dataDxfId="35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34" headerRowBorderDxfId="33" tableBorderDxfId="32" totalsRowBorderDxfId="31">
  <autoFilter ref="B4:H29"/>
  <tableColumns count="7">
    <tableColumn id="1" name="{scoreMultiplierDefinitions}" dataDxfId="30"/>
    <tableColumn id="2" name="[sku]" dataDxfId="29"/>
    <tableColumn id="6" name="[order]" dataDxfId="28"/>
    <tableColumn id="3" name="[multiplier]" dataDxfId="27"/>
    <tableColumn id="4" name="[requiredKillStreak]" dataDxfId="26"/>
    <tableColumn id="5" name="[duration]" dataDxfId="25"/>
    <tableColumn id="7" name="[tidMessage]" dataDxfId="24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23" dataDxfId="21" headerRowBorderDxfId="22" tableBorderDxfId="20" totalsRowBorderDxfId="19">
  <autoFilter ref="B35:E45"/>
  <tableColumns count="4">
    <tableColumn id="1" name="{survivalBonusDefinitions}" dataDxfId="18"/>
    <tableColumn id="2" name="[sku]" dataDxfId="17"/>
    <tableColumn id="5" name="[survivedMinutes]" dataDxfId="16"/>
    <tableColumn id="6" name="[bonusPerMinute]" dataDxfId="15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1044</v>
      </c>
      <c r="I4" s="142" t="s">
        <v>1045</v>
      </c>
      <c r="J4" s="274" t="s">
        <v>1048</v>
      </c>
      <c r="K4" s="294" t="s">
        <v>1093</v>
      </c>
      <c r="L4" s="142" t="s">
        <v>1092</v>
      </c>
      <c r="M4" s="142" t="s">
        <v>1262</v>
      </c>
      <c r="N4" s="142" t="s">
        <v>1261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1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K14" sqref="K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1552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 t="s">
        <v>4</v>
      </c>
      <c r="C6" s="169" t="s">
        <v>262</v>
      </c>
      <c r="D6" s="132">
        <v>1</v>
      </c>
      <c r="E6" s="20" t="s">
        <v>1553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 t="s">
        <v>4</v>
      </c>
      <c r="C7" s="169" t="s">
        <v>263</v>
      </c>
      <c r="D7" s="138">
        <v>2</v>
      </c>
      <c r="E7" s="153" t="s">
        <v>1554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 t="s">
        <v>4</v>
      </c>
      <c r="C8" s="169" t="s">
        <v>264</v>
      </c>
      <c r="D8" s="132">
        <v>3</v>
      </c>
      <c r="E8" s="20" t="s">
        <v>1555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 t="s">
        <v>4</v>
      </c>
      <c r="C9" s="169" t="s">
        <v>265</v>
      </c>
      <c r="D9" s="138">
        <v>4</v>
      </c>
      <c r="E9" s="20" t="s">
        <v>1556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 t="s">
        <v>4</v>
      </c>
      <c r="C10" s="169" t="s">
        <v>266</v>
      </c>
      <c r="D10" s="132">
        <v>5</v>
      </c>
      <c r="E10" s="20" t="s">
        <v>1557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 t="s">
        <v>4</v>
      </c>
      <c r="C11" s="169" t="s">
        <v>267</v>
      </c>
      <c r="D11" s="138">
        <v>6</v>
      </c>
      <c r="E11" s="20" t="s">
        <v>1558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 t="s">
        <v>4</v>
      </c>
      <c r="C12" s="169" t="s">
        <v>268</v>
      </c>
      <c r="D12" s="132">
        <v>7</v>
      </c>
      <c r="E12" s="20" t="s">
        <v>1317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 t="s">
        <v>4</v>
      </c>
      <c r="C13" s="169" t="s">
        <v>269</v>
      </c>
      <c r="D13" s="138">
        <v>8</v>
      </c>
      <c r="E13" s="20" t="s">
        <v>1559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 t="s">
        <v>4</v>
      </c>
      <c r="C14" s="169" t="s">
        <v>270</v>
      </c>
      <c r="D14" s="132">
        <v>9</v>
      </c>
      <c r="E14" s="20" t="s">
        <v>1560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1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opLeftCell="J13" workbookViewId="0">
      <selection activeCell="AD4" sqref="AD4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11"/>
      <c r="AO14" s="611"/>
      <c r="AP14" s="611"/>
      <c r="AQ14" s="611"/>
    </row>
    <row r="15" spans="2:62" ht="163.5">
      <c r="B15" s="266" t="s">
        <v>229</v>
      </c>
      <c r="C15" s="267" t="s">
        <v>5</v>
      </c>
      <c r="D15" s="267" t="s">
        <v>190</v>
      </c>
      <c r="E15" s="397" t="s">
        <v>186</v>
      </c>
      <c r="F15" s="397" t="s">
        <v>485</v>
      </c>
      <c r="G15" s="398" t="s">
        <v>194</v>
      </c>
      <c r="H15" s="399" t="s">
        <v>195</v>
      </c>
      <c r="I15" s="400" t="s">
        <v>212</v>
      </c>
      <c r="J15" s="401" t="s">
        <v>213</v>
      </c>
      <c r="K15" s="402" t="s">
        <v>464</v>
      </c>
      <c r="L15" s="403" t="s">
        <v>465</v>
      </c>
      <c r="M15" s="404" t="s">
        <v>214</v>
      </c>
      <c r="N15" s="402" t="s">
        <v>215</v>
      </c>
      <c r="O15" s="403" t="s">
        <v>220</v>
      </c>
      <c r="P15" s="403" t="s">
        <v>1025</v>
      </c>
      <c r="Q15" s="405" t="s">
        <v>399</v>
      </c>
      <c r="R15" s="405" t="s">
        <v>400</v>
      </c>
      <c r="S15" s="405" t="s">
        <v>401</v>
      </c>
      <c r="T15" s="404" t="s">
        <v>216</v>
      </c>
      <c r="U15" s="403" t="s">
        <v>217</v>
      </c>
      <c r="V15" s="406" t="s">
        <v>519</v>
      </c>
      <c r="W15" s="404" t="s">
        <v>391</v>
      </c>
      <c r="X15" s="402" t="s">
        <v>513</v>
      </c>
      <c r="Y15" s="402" t="s">
        <v>219</v>
      </c>
      <c r="Z15" s="403" t="s">
        <v>218</v>
      </c>
      <c r="AA15" s="406" t="s">
        <v>442</v>
      </c>
      <c r="AB15" s="403" t="s">
        <v>512</v>
      </c>
      <c r="AC15" s="403" t="s">
        <v>617</v>
      </c>
      <c r="AD15" s="403" t="s">
        <v>443</v>
      </c>
      <c r="AE15" s="403" t="s">
        <v>223</v>
      </c>
      <c r="AF15" s="405" t="s">
        <v>1390</v>
      </c>
      <c r="AG15" s="404" t="s">
        <v>311</v>
      </c>
      <c r="AH15" s="404" t="s">
        <v>881</v>
      </c>
      <c r="AI15" s="404" t="s">
        <v>882</v>
      </c>
      <c r="AJ15" s="407" t="s">
        <v>191</v>
      </c>
      <c r="AK15" s="408" t="s">
        <v>192</v>
      </c>
      <c r="AL15" s="408" t="s">
        <v>1639</v>
      </c>
      <c r="AM15" s="408" t="s">
        <v>1640</v>
      </c>
      <c r="AN15" s="408" t="s">
        <v>910</v>
      </c>
      <c r="AO15" s="409" t="s">
        <v>911</v>
      </c>
      <c r="AP15" s="408" t="s">
        <v>912</v>
      </c>
      <c r="AQ15" s="408" t="s">
        <v>913</v>
      </c>
      <c r="AR15" s="408" t="s">
        <v>914</v>
      </c>
      <c r="AS15" s="408" t="s">
        <v>915</v>
      </c>
      <c r="AT15" s="408" t="s">
        <v>916</v>
      </c>
      <c r="AU15" s="408" t="s">
        <v>1223</v>
      </c>
      <c r="AV15" s="305" t="s">
        <v>38</v>
      </c>
      <c r="AW15" s="410" t="s">
        <v>177</v>
      </c>
      <c r="AX15" s="411" t="s">
        <v>392</v>
      </c>
      <c r="AY15" s="397" t="s">
        <v>393</v>
      </c>
      <c r="AZ15" s="412" t="s">
        <v>592</v>
      </c>
      <c r="BA15" s="267" t="s">
        <v>466</v>
      </c>
      <c r="BB15" s="267" t="s">
        <v>467</v>
      </c>
      <c r="BC15" s="267" t="s">
        <v>468</v>
      </c>
      <c r="BD15" s="266" t="s">
        <v>893</v>
      </c>
      <c r="BE15" s="266" t="s">
        <v>894</v>
      </c>
      <c r="BF15" s="266" t="s">
        <v>1467</v>
      </c>
      <c r="BJ15"/>
    </row>
    <row r="16" spans="2:62">
      <c r="B16" s="413" t="s">
        <v>4</v>
      </c>
      <c r="C16" s="414" t="s">
        <v>414</v>
      </c>
      <c r="D16" s="414" t="s">
        <v>187</v>
      </c>
      <c r="E16" s="415">
        <v>0</v>
      </c>
      <c r="F16" s="415"/>
      <c r="G16" s="416">
        <v>0</v>
      </c>
      <c r="H16" s="357">
        <v>0</v>
      </c>
      <c r="I16" s="417">
        <v>35</v>
      </c>
      <c r="J16" s="418">
        <v>45</v>
      </c>
      <c r="K16" s="359">
        <v>1</v>
      </c>
      <c r="L16" s="419">
        <v>-5</v>
      </c>
      <c r="M16" s="420">
        <v>65</v>
      </c>
      <c r="N16" s="421">
        <v>105</v>
      </c>
      <c r="O16" s="421">
        <v>1.1000000000000001</v>
      </c>
      <c r="P16" s="421">
        <v>1</v>
      </c>
      <c r="Q16" s="421">
        <v>8.0000000000000002E-3</v>
      </c>
      <c r="R16" s="422">
        <v>30</v>
      </c>
      <c r="S16" s="422">
        <v>0.5</v>
      </c>
      <c r="T16" s="420">
        <v>0.46</v>
      </c>
      <c r="U16" s="421">
        <v>0.56000000000000005</v>
      </c>
      <c r="V16" s="423">
        <v>14</v>
      </c>
      <c r="W16" s="420">
        <v>2</v>
      </c>
      <c r="X16" s="421">
        <v>40</v>
      </c>
      <c r="Y16" s="421">
        <v>20</v>
      </c>
      <c r="Z16" s="421">
        <v>11</v>
      </c>
      <c r="AA16" s="423">
        <v>250</v>
      </c>
      <c r="AB16" s="422">
        <v>7.5</v>
      </c>
      <c r="AC16" s="421">
        <v>2</v>
      </c>
      <c r="AD16" s="422">
        <v>8</v>
      </c>
      <c r="AE16" s="421">
        <v>3000</v>
      </c>
      <c r="AF16" s="424">
        <v>1</v>
      </c>
      <c r="AG16" s="420">
        <v>0.23</v>
      </c>
      <c r="AH16" s="425">
        <v>0</v>
      </c>
      <c r="AI16" s="425">
        <v>6</v>
      </c>
      <c r="AJ16" s="426" t="s">
        <v>644</v>
      </c>
      <c r="AK16" s="426" t="s">
        <v>654</v>
      </c>
      <c r="AL16" s="426"/>
      <c r="AM16" s="426"/>
      <c r="AN16" s="426">
        <v>4.0999999999999996</v>
      </c>
      <c r="AO16" s="426">
        <v>2</v>
      </c>
      <c r="AP16" s="426">
        <v>2</v>
      </c>
      <c r="AQ16" s="426" t="b">
        <v>1</v>
      </c>
      <c r="AR16" s="426" t="b">
        <v>1</v>
      </c>
      <c r="AS16" s="426" t="b">
        <v>1</v>
      </c>
      <c r="AT16" s="426">
        <v>10</v>
      </c>
      <c r="AU16" s="426">
        <v>0.55999999999999994</v>
      </c>
      <c r="AV16" s="427" t="s">
        <v>1142</v>
      </c>
      <c r="AW16" s="428" t="s">
        <v>1152</v>
      </c>
      <c r="AX16" s="429">
        <v>3.0000000000000001E-3</v>
      </c>
      <c r="AY16" s="430">
        <v>5.0000000000000001E-3</v>
      </c>
      <c r="AZ16" s="354">
        <v>175</v>
      </c>
      <c r="BA16" s="414">
        <v>2</v>
      </c>
      <c r="BB16" s="414">
        <v>9.5</v>
      </c>
      <c r="BC16" s="414">
        <v>1</v>
      </c>
      <c r="BD16" s="431">
        <v>0.9</v>
      </c>
      <c r="BE16" s="431">
        <v>1.4</v>
      </c>
      <c r="BF16" s="431"/>
      <c r="BJ16"/>
    </row>
    <row r="17" spans="2:62">
      <c r="B17" s="413" t="s">
        <v>4</v>
      </c>
      <c r="C17" s="414" t="s">
        <v>406</v>
      </c>
      <c r="D17" s="414" t="s">
        <v>188</v>
      </c>
      <c r="E17" s="415">
        <v>1</v>
      </c>
      <c r="F17" s="432" t="s">
        <v>414</v>
      </c>
      <c r="G17" s="416">
        <v>2000</v>
      </c>
      <c r="H17" s="357">
        <v>60</v>
      </c>
      <c r="I17" s="417">
        <v>35</v>
      </c>
      <c r="J17" s="418">
        <v>45</v>
      </c>
      <c r="K17" s="359">
        <v>3</v>
      </c>
      <c r="L17" s="419">
        <v>0</v>
      </c>
      <c r="M17" s="420">
        <v>95</v>
      </c>
      <c r="N17" s="421">
        <v>145</v>
      </c>
      <c r="O17" s="421">
        <v>1.1499999999999999</v>
      </c>
      <c r="P17" s="421">
        <v>1</v>
      </c>
      <c r="Q17" s="421">
        <v>8.5000000000000006E-3</v>
      </c>
      <c r="R17" s="422">
        <v>30</v>
      </c>
      <c r="S17" s="422">
        <v>0.5</v>
      </c>
      <c r="T17" s="433">
        <v>0.8</v>
      </c>
      <c r="U17" s="434">
        <v>1</v>
      </c>
      <c r="V17" s="423">
        <v>16</v>
      </c>
      <c r="W17" s="420">
        <v>2</v>
      </c>
      <c r="X17" s="421">
        <v>45</v>
      </c>
      <c r="Y17" s="421">
        <v>20</v>
      </c>
      <c r="Z17" s="421">
        <v>12</v>
      </c>
      <c r="AA17" s="423">
        <v>275</v>
      </c>
      <c r="AB17" s="422">
        <v>8</v>
      </c>
      <c r="AC17" s="421">
        <v>3</v>
      </c>
      <c r="AD17" s="422">
        <v>9</v>
      </c>
      <c r="AE17" s="421">
        <v>7000</v>
      </c>
      <c r="AF17" s="424">
        <v>2</v>
      </c>
      <c r="AG17" s="420">
        <v>0.19</v>
      </c>
      <c r="AH17" s="435">
        <v>0</v>
      </c>
      <c r="AI17" s="435">
        <v>6</v>
      </c>
      <c r="AJ17" s="436" t="s">
        <v>646</v>
      </c>
      <c r="AK17" s="426" t="s">
        <v>656</v>
      </c>
      <c r="AL17" s="426"/>
      <c r="AM17" s="426"/>
      <c r="AN17" s="426">
        <v>2.2999999999999998</v>
      </c>
      <c r="AO17" s="426">
        <v>2</v>
      </c>
      <c r="AP17" s="426">
        <v>2</v>
      </c>
      <c r="AQ17" s="426" t="b">
        <v>1</v>
      </c>
      <c r="AR17" s="426" t="b">
        <v>1</v>
      </c>
      <c r="AS17" s="426" t="b">
        <v>1</v>
      </c>
      <c r="AT17" s="426">
        <v>10</v>
      </c>
      <c r="AU17" s="426">
        <v>0.7</v>
      </c>
      <c r="AV17" s="427" t="s">
        <v>1143</v>
      </c>
      <c r="AW17" s="428" t="s">
        <v>1153</v>
      </c>
      <c r="AX17" s="429">
        <v>2.3E-3</v>
      </c>
      <c r="AY17" s="430">
        <v>5.0000000000000001E-3</v>
      </c>
      <c r="AZ17" s="354">
        <v>210</v>
      </c>
      <c r="BA17" s="414">
        <v>2.1</v>
      </c>
      <c r="BB17" s="414">
        <v>9.5</v>
      </c>
      <c r="BC17" s="414">
        <v>1.7</v>
      </c>
      <c r="BD17" s="414">
        <v>0.9</v>
      </c>
      <c r="BE17" s="414">
        <v>1.5</v>
      </c>
      <c r="BF17" s="414"/>
      <c r="BJ17"/>
    </row>
    <row r="18" spans="2:62">
      <c r="B18" s="437" t="s">
        <v>4</v>
      </c>
      <c r="C18" s="438" t="s">
        <v>409</v>
      </c>
      <c r="D18" s="438" t="s">
        <v>188</v>
      </c>
      <c r="E18" s="415">
        <v>2</v>
      </c>
      <c r="F18" s="415" t="s">
        <v>406</v>
      </c>
      <c r="G18" s="439">
        <v>11000</v>
      </c>
      <c r="H18" s="440">
        <v>100</v>
      </c>
      <c r="I18" s="441">
        <v>35</v>
      </c>
      <c r="J18" s="442">
        <v>45</v>
      </c>
      <c r="K18" s="359">
        <v>5</v>
      </c>
      <c r="L18" s="419">
        <v>0</v>
      </c>
      <c r="M18" s="420">
        <v>140</v>
      </c>
      <c r="N18" s="434">
        <v>200</v>
      </c>
      <c r="O18" s="434">
        <v>1.5</v>
      </c>
      <c r="P18" s="434">
        <v>1</v>
      </c>
      <c r="Q18" s="421">
        <v>8.9999999999999993E-3</v>
      </c>
      <c r="R18" s="422">
        <v>30</v>
      </c>
      <c r="S18" s="422">
        <v>0.5</v>
      </c>
      <c r="T18" s="420">
        <v>0.85</v>
      </c>
      <c r="U18" s="421">
        <v>1.1000000000000001</v>
      </c>
      <c r="V18" s="443">
        <v>23.5</v>
      </c>
      <c r="W18" s="433">
        <v>1.9</v>
      </c>
      <c r="X18" s="421">
        <v>60</v>
      </c>
      <c r="Y18" s="421">
        <v>25</v>
      </c>
      <c r="Z18" s="421">
        <v>17</v>
      </c>
      <c r="AA18" s="443">
        <v>300</v>
      </c>
      <c r="AB18" s="422">
        <v>9</v>
      </c>
      <c r="AC18" s="434">
        <v>3</v>
      </c>
      <c r="AD18" s="444">
        <v>9</v>
      </c>
      <c r="AE18" s="421">
        <v>8000</v>
      </c>
      <c r="AF18" s="445">
        <v>2</v>
      </c>
      <c r="AG18" s="433">
        <v>0.15</v>
      </c>
      <c r="AH18" s="446">
        <v>0</v>
      </c>
      <c r="AI18" s="446">
        <v>6</v>
      </c>
      <c r="AJ18" s="436" t="s">
        <v>649</v>
      </c>
      <c r="AK18" s="426" t="s">
        <v>659</v>
      </c>
      <c r="AL18" s="426"/>
      <c r="AM18" s="426"/>
      <c r="AN18" s="426">
        <v>2.1</v>
      </c>
      <c r="AO18" s="426">
        <v>2</v>
      </c>
      <c r="AP18" s="426">
        <v>2</v>
      </c>
      <c r="AQ18" s="426" t="b">
        <v>1</v>
      </c>
      <c r="AR18" s="426" t="b">
        <v>1</v>
      </c>
      <c r="AS18" s="426" t="b">
        <v>1</v>
      </c>
      <c r="AT18" s="426">
        <v>10</v>
      </c>
      <c r="AU18" s="426">
        <v>0.7</v>
      </c>
      <c r="AV18" s="447" t="s">
        <v>1144</v>
      </c>
      <c r="AW18" s="448" t="s">
        <v>1154</v>
      </c>
      <c r="AX18" s="429">
        <v>2E-3</v>
      </c>
      <c r="AY18" s="430">
        <v>5.0000000000000001E-3</v>
      </c>
      <c r="AZ18" s="354">
        <v>240</v>
      </c>
      <c r="BA18" s="414">
        <v>2.2000000000000002</v>
      </c>
      <c r="BB18" s="414">
        <v>9.5</v>
      </c>
      <c r="BC18" s="414">
        <v>1.7</v>
      </c>
      <c r="BD18" s="414">
        <v>0.9</v>
      </c>
      <c r="BE18" s="414">
        <v>1.7</v>
      </c>
      <c r="BF18" s="414"/>
      <c r="BJ18"/>
    </row>
    <row r="19" spans="2:62">
      <c r="B19" s="437" t="s">
        <v>4</v>
      </c>
      <c r="C19" s="438" t="s">
        <v>405</v>
      </c>
      <c r="D19" s="414" t="s">
        <v>188</v>
      </c>
      <c r="E19" s="415">
        <v>3</v>
      </c>
      <c r="F19" s="415" t="s">
        <v>409</v>
      </c>
      <c r="G19" s="416">
        <v>47000</v>
      </c>
      <c r="H19" s="357">
        <v>150</v>
      </c>
      <c r="I19" s="417">
        <v>35</v>
      </c>
      <c r="J19" s="418">
        <v>45</v>
      </c>
      <c r="K19" s="359">
        <v>6</v>
      </c>
      <c r="L19" s="419">
        <v>0</v>
      </c>
      <c r="M19" s="420">
        <v>190</v>
      </c>
      <c r="N19" s="421">
        <v>240</v>
      </c>
      <c r="O19" s="421">
        <v>1.44</v>
      </c>
      <c r="P19" s="421">
        <v>1</v>
      </c>
      <c r="Q19" s="421">
        <v>0.01</v>
      </c>
      <c r="R19" s="422">
        <v>30</v>
      </c>
      <c r="S19" s="422">
        <v>0.6</v>
      </c>
      <c r="T19" s="433">
        <v>0.9</v>
      </c>
      <c r="U19" s="434">
        <v>1.1000000000000001</v>
      </c>
      <c r="V19" s="423">
        <v>19</v>
      </c>
      <c r="W19" s="420">
        <v>1.9</v>
      </c>
      <c r="X19" s="421">
        <v>75</v>
      </c>
      <c r="Y19" s="421">
        <v>30</v>
      </c>
      <c r="Z19" s="434">
        <v>20</v>
      </c>
      <c r="AA19" s="423">
        <v>325</v>
      </c>
      <c r="AB19" s="422">
        <v>10</v>
      </c>
      <c r="AC19" s="421">
        <v>3</v>
      </c>
      <c r="AD19" s="422">
        <v>9</v>
      </c>
      <c r="AE19" s="421">
        <v>9000</v>
      </c>
      <c r="AF19" s="424">
        <v>2</v>
      </c>
      <c r="AG19" s="420">
        <v>0.13</v>
      </c>
      <c r="AH19" s="435">
        <v>0</v>
      </c>
      <c r="AI19" s="435">
        <v>6</v>
      </c>
      <c r="AJ19" s="436" t="s">
        <v>645</v>
      </c>
      <c r="AK19" s="426" t="s">
        <v>655</v>
      </c>
      <c r="AL19" s="426"/>
      <c r="AM19" s="426"/>
      <c r="AN19" s="426">
        <v>2.1</v>
      </c>
      <c r="AO19" s="426">
        <v>2</v>
      </c>
      <c r="AP19" s="426">
        <v>2</v>
      </c>
      <c r="AQ19" s="426" t="b">
        <v>1</v>
      </c>
      <c r="AR19" s="426" t="b">
        <v>1</v>
      </c>
      <c r="AS19" s="426" t="b">
        <v>1</v>
      </c>
      <c r="AT19" s="426">
        <v>10</v>
      </c>
      <c r="AU19" s="426">
        <v>0.7</v>
      </c>
      <c r="AV19" s="447" t="s">
        <v>1145</v>
      </c>
      <c r="AW19" s="448" t="s">
        <v>1155</v>
      </c>
      <c r="AX19" s="429">
        <v>2E-3</v>
      </c>
      <c r="AY19" s="430">
        <v>5.0000000000000001E-3</v>
      </c>
      <c r="AZ19" s="354">
        <v>360</v>
      </c>
      <c r="BA19" s="414">
        <v>4.5</v>
      </c>
      <c r="BB19" s="414">
        <v>6.3</v>
      </c>
      <c r="BC19" s="414">
        <v>0.5</v>
      </c>
      <c r="BD19" s="414">
        <v>0.9</v>
      </c>
      <c r="BE19" s="414">
        <v>0.8</v>
      </c>
      <c r="BF19" s="414"/>
      <c r="BJ19"/>
    </row>
    <row r="20" spans="2:62">
      <c r="B20" s="437" t="s">
        <v>4</v>
      </c>
      <c r="C20" s="438" t="s">
        <v>407</v>
      </c>
      <c r="D20" s="414" t="s">
        <v>189</v>
      </c>
      <c r="E20" s="415">
        <v>4</v>
      </c>
      <c r="F20" s="415" t="s">
        <v>405</v>
      </c>
      <c r="G20" s="416">
        <v>120000</v>
      </c>
      <c r="H20" s="357">
        <v>200</v>
      </c>
      <c r="I20" s="417">
        <v>35</v>
      </c>
      <c r="J20" s="418">
        <v>45</v>
      </c>
      <c r="K20" s="359">
        <v>8</v>
      </c>
      <c r="L20" s="419">
        <v>0</v>
      </c>
      <c r="M20" s="420">
        <v>210</v>
      </c>
      <c r="N20" s="421">
        <v>270</v>
      </c>
      <c r="O20" s="421">
        <v>1.7</v>
      </c>
      <c r="P20" s="421">
        <v>1</v>
      </c>
      <c r="Q20" s="421">
        <v>1.2E-2</v>
      </c>
      <c r="R20" s="422">
        <v>30</v>
      </c>
      <c r="S20" s="422">
        <v>0.6</v>
      </c>
      <c r="T20" s="420">
        <v>1</v>
      </c>
      <c r="U20" s="421">
        <v>1.1000000000000001</v>
      </c>
      <c r="V20" s="423">
        <v>20</v>
      </c>
      <c r="W20" s="420">
        <v>1.8</v>
      </c>
      <c r="X20" s="421">
        <v>90</v>
      </c>
      <c r="Y20" s="421">
        <v>32</v>
      </c>
      <c r="Z20" s="421">
        <v>21</v>
      </c>
      <c r="AA20" s="423">
        <v>350</v>
      </c>
      <c r="AB20" s="422">
        <v>11</v>
      </c>
      <c r="AC20" s="421">
        <v>4</v>
      </c>
      <c r="AD20" s="422">
        <v>10</v>
      </c>
      <c r="AE20" s="421">
        <v>10000</v>
      </c>
      <c r="AF20" s="424">
        <v>3</v>
      </c>
      <c r="AG20" s="420">
        <v>0.11</v>
      </c>
      <c r="AH20" s="435">
        <v>0</v>
      </c>
      <c r="AI20" s="435">
        <v>12</v>
      </c>
      <c r="AJ20" s="436" t="s">
        <v>647</v>
      </c>
      <c r="AK20" s="426" t="s">
        <v>657</v>
      </c>
      <c r="AL20" s="426"/>
      <c r="AM20" s="426"/>
      <c r="AN20" s="426">
        <v>2.1</v>
      </c>
      <c r="AO20" s="426">
        <v>2</v>
      </c>
      <c r="AP20" s="426">
        <v>2</v>
      </c>
      <c r="AQ20" s="426" t="b">
        <v>1</v>
      </c>
      <c r="AR20" s="426" t="b">
        <v>1</v>
      </c>
      <c r="AS20" s="426" t="b">
        <v>1</v>
      </c>
      <c r="AT20" s="426">
        <v>10</v>
      </c>
      <c r="AU20" s="426">
        <v>0.7</v>
      </c>
      <c r="AV20" s="447" t="s">
        <v>1146</v>
      </c>
      <c r="AW20" s="448" t="s">
        <v>1156</v>
      </c>
      <c r="AX20" s="429">
        <v>1.9E-3</v>
      </c>
      <c r="AY20" s="430">
        <v>5.0000000000000001E-3</v>
      </c>
      <c r="AZ20" s="354">
        <v>300</v>
      </c>
      <c r="BA20" s="414">
        <v>2.4</v>
      </c>
      <c r="BB20" s="414">
        <v>9.5</v>
      </c>
      <c r="BC20" s="414">
        <v>1.7</v>
      </c>
      <c r="BD20" s="414">
        <v>0.5</v>
      </c>
      <c r="BE20" s="414">
        <v>1.6</v>
      </c>
      <c r="BF20" s="414"/>
      <c r="BJ20"/>
    </row>
    <row r="21" spans="2:62">
      <c r="B21" s="437" t="s">
        <v>4</v>
      </c>
      <c r="C21" s="438" t="s">
        <v>408</v>
      </c>
      <c r="D21" s="414" t="s">
        <v>189</v>
      </c>
      <c r="E21" s="415">
        <v>5</v>
      </c>
      <c r="F21" s="415" t="s">
        <v>407</v>
      </c>
      <c r="G21" s="416">
        <v>260000</v>
      </c>
      <c r="H21" s="357">
        <v>400</v>
      </c>
      <c r="I21" s="417">
        <v>35</v>
      </c>
      <c r="J21" s="418">
        <v>45</v>
      </c>
      <c r="K21" s="359">
        <v>10</v>
      </c>
      <c r="L21" s="419">
        <v>0</v>
      </c>
      <c r="M21" s="420">
        <v>250</v>
      </c>
      <c r="N21" s="434">
        <v>310</v>
      </c>
      <c r="O21" s="434">
        <v>1.9</v>
      </c>
      <c r="P21" s="434">
        <v>1</v>
      </c>
      <c r="Q21" s="421">
        <v>1.2E-2</v>
      </c>
      <c r="R21" s="422">
        <v>30</v>
      </c>
      <c r="S21" s="422">
        <v>0.6</v>
      </c>
      <c r="T21" s="420">
        <v>1.05</v>
      </c>
      <c r="U21" s="421">
        <v>1.1499999999999999</v>
      </c>
      <c r="V21" s="423">
        <v>21</v>
      </c>
      <c r="W21" s="420">
        <v>1.8</v>
      </c>
      <c r="X21" s="421">
        <v>105</v>
      </c>
      <c r="Y21" s="421">
        <v>32</v>
      </c>
      <c r="Z21" s="421">
        <v>18</v>
      </c>
      <c r="AA21" s="423">
        <v>375</v>
      </c>
      <c r="AB21" s="422">
        <v>12</v>
      </c>
      <c r="AC21" s="421">
        <v>4</v>
      </c>
      <c r="AD21" s="422">
        <v>10</v>
      </c>
      <c r="AE21" s="421">
        <v>10000</v>
      </c>
      <c r="AF21" s="424">
        <v>3</v>
      </c>
      <c r="AG21" s="420">
        <v>0.09</v>
      </c>
      <c r="AH21" s="435">
        <v>0</v>
      </c>
      <c r="AI21" s="435">
        <v>12</v>
      </c>
      <c r="AJ21" s="436" t="s">
        <v>648</v>
      </c>
      <c r="AK21" s="426" t="s">
        <v>658</v>
      </c>
      <c r="AL21" s="426"/>
      <c r="AM21" s="426"/>
      <c r="AN21" s="426">
        <v>2</v>
      </c>
      <c r="AO21" s="426">
        <v>2</v>
      </c>
      <c r="AP21" s="426">
        <v>2</v>
      </c>
      <c r="AQ21" s="426" t="b">
        <v>1</v>
      </c>
      <c r="AR21" s="426" t="b">
        <v>1</v>
      </c>
      <c r="AS21" s="426" t="b">
        <v>1</v>
      </c>
      <c r="AT21" s="426">
        <v>10</v>
      </c>
      <c r="AU21" s="426">
        <v>0.7</v>
      </c>
      <c r="AV21" s="447" t="s">
        <v>1147</v>
      </c>
      <c r="AW21" s="448" t="s">
        <v>1161</v>
      </c>
      <c r="AX21" s="429">
        <v>1.8E-3</v>
      </c>
      <c r="AY21" s="430">
        <v>5.0000000000000001E-3</v>
      </c>
      <c r="AZ21" s="354">
        <v>340</v>
      </c>
      <c r="BA21" s="414">
        <v>2.5</v>
      </c>
      <c r="BB21" s="414">
        <v>9.5</v>
      </c>
      <c r="BC21" s="414">
        <v>1.7</v>
      </c>
      <c r="BD21" s="414">
        <v>0.5</v>
      </c>
      <c r="BE21" s="414">
        <v>1.9</v>
      </c>
      <c r="BF21" s="414"/>
      <c r="BJ21"/>
    </row>
    <row r="22" spans="2:62">
      <c r="B22" s="437" t="s">
        <v>4</v>
      </c>
      <c r="C22" s="438" t="s">
        <v>410</v>
      </c>
      <c r="D22" s="414" t="s">
        <v>189</v>
      </c>
      <c r="E22" s="415">
        <v>6</v>
      </c>
      <c r="F22" s="432" t="s">
        <v>408</v>
      </c>
      <c r="G22" s="416">
        <v>500000</v>
      </c>
      <c r="H22" s="357">
        <v>550</v>
      </c>
      <c r="I22" s="417">
        <v>35</v>
      </c>
      <c r="J22" s="418">
        <v>45</v>
      </c>
      <c r="K22" s="359">
        <v>12.5</v>
      </c>
      <c r="L22" s="419">
        <v>0</v>
      </c>
      <c r="M22" s="420">
        <v>290</v>
      </c>
      <c r="N22" s="421">
        <v>350</v>
      </c>
      <c r="O22" s="421">
        <v>2.1</v>
      </c>
      <c r="P22" s="421">
        <v>1</v>
      </c>
      <c r="Q22" s="421">
        <v>1.2999999999999999E-2</v>
      </c>
      <c r="R22" s="422">
        <v>25</v>
      </c>
      <c r="S22" s="422">
        <v>0.6</v>
      </c>
      <c r="T22" s="420">
        <v>1.35</v>
      </c>
      <c r="U22" s="421">
        <v>1.45</v>
      </c>
      <c r="V22" s="423">
        <v>23.5</v>
      </c>
      <c r="W22" s="420">
        <v>1.7</v>
      </c>
      <c r="X22" s="421">
        <v>120</v>
      </c>
      <c r="Y22" s="421">
        <v>36</v>
      </c>
      <c r="Z22" s="421">
        <v>20</v>
      </c>
      <c r="AA22" s="423">
        <v>400</v>
      </c>
      <c r="AB22" s="422">
        <v>14</v>
      </c>
      <c r="AC22" s="421">
        <v>4</v>
      </c>
      <c r="AD22" s="422">
        <v>10</v>
      </c>
      <c r="AE22" s="421">
        <v>10000</v>
      </c>
      <c r="AF22" s="424">
        <v>3</v>
      </c>
      <c r="AG22" s="420">
        <v>0.08</v>
      </c>
      <c r="AH22" s="435">
        <v>0</v>
      </c>
      <c r="AI22" s="435">
        <v>12</v>
      </c>
      <c r="AJ22" s="436" t="s">
        <v>650</v>
      </c>
      <c r="AK22" s="426" t="s">
        <v>660</v>
      </c>
      <c r="AL22" s="426"/>
      <c r="AM22" s="426"/>
      <c r="AN22" s="426">
        <v>1.6</v>
      </c>
      <c r="AO22" s="426">
        <v>2</v>
      </c>
      <c r="AP22" s="426">
        <v>2</v>
      </c>
      <c r="AQ22" s="426" t="b">
        <v>1</v>
      </c>
      <c r="AR22" s="426" t="b">
        <v>1</v>
      </c>
      <c r="AS22" s="426" t="b">
        <v>1</v>
      </c>
      <c r="AT22" s="426">
        <v>10</v>
      </c>
      <c r="AU22" s="426">
        <v>0.7</v>
      </c>
      <c r="AV22" s="447" t="s">
        <v>1148</v>
      </c>
      <c r="AW22" s="448" t="s">
        <v>1157</v>
      </c>
      <c r="AX22" s="429">
        <v>1.6999999999999999E-3</v>
      </c>
      <c r="AY22" s="430">
        <v>5.0000000000000001E-3</v>
      </c>
      <c r="AZ22" s="354">
        <v>380</v>
      </c>
      <c r="BA22" s="414">
        <v>2.6</v>
      </c>
      <c r="BB22" s="414">
        <v>9.5</v>
      </c>
      <c r="BC22" s="414">
        <v>1.7</v>
      </c>
      <c r="BD22" s="414">
        <v>0.5</v>
      </c>
      <c r="BE22" s="414">
        <v>2</v>
      </c>
      <c r="BF22" s="414"/>
      <c r="BJ22"/>
    </row>
    <row r="23" spans="2:62">
      <c r="B23" s="437" t="s">
        <v>4</v>
      </c>
      <c r="C23" s="438" t="s">
        <v>411</v>
      </c>
      <c r="D23" s="438" t="s">
        <v>210</v>
      </c>
      <c r="E23" s="415">
        <v>7</v>
      </c>
      <c r="F23" s="432" t="s">
        <v>410</v>
      </c>
      <c r="G23" s="439">
        <v>1400000</v>
      </c>
      <c r="H23" s="440">
        <v>800</v>
      </c>
      <c r="I23" s="441">
        <v>35</v>
      </c>
      <c r="J23" s="442">
        <v>45</v>
      </c>
      <c r="K23" s="359">
        <v>17</v>
      </c>
      <c r="L23" s="419">
        <v>0</v>
      </c>
      <c r="M23" s="420">
        <v>330</v>
      </c>
      <c r="N23" s="421">
        <v>400</v>
      </c>
      <c r="O23" s="421">
        <v>2.2999999999999998</v>
      </c>
      <c r="P23" s="421">
        <v>1</v>
      </c>
      <c r="Q23" s="421">
        <v>1.4E-2</v>
      </c>
      <c r="R23" s="422">
        <v>25</v>
      </c>
      <c r="S23" s="422">
        <v>0.7</v>
      </c>
      <c r="T23" s="420">
        <v>1.54</v>
      </c>
      <c r="U23" s="421">
        <v>1.7</v>
      </c>
      <c r="V23" s="443">
        <v>25</v>
      </c>
      <c r="W23" s="433">
        <v>1.6</v>
      </c>
      <c r="X23" s="421">
        <v>155</v>
      </c>
      <c r="Y23" s="421">
        <v>42</v>
      </c>
      <c r="Z23" s="421">
        <v>28</v>
      </c>
      <c r="AA23" s="443">
        <v>425</v>
      </c>
      <c r="AB23" s="422">
        <v>15</v>
      </c>
      <c r="AC23" s="434">
        <v>5</v>
      </c>
      <c r="AD23" s="444">
        <v>10</v>
      </c>
      <c r="AE23" s="421">
        <v>20000</v>
      </c>
      <c r="AF23" s="445">
        <v>4</v>
      </c>
      <c r="AG23" s="433">
        <v>7.0000000000000007E-2</v>
      </c>
      <c r="AH23" s="446">
        <v>0</v>
      </c>
      <c r="AI23" s="446">
        <v>12</v>
      </c>
      <c r="AJ23" s="436" t="s">
        <v>651</v>
      </c>
      <c r="AK23" s="426" t="s">
        <v>661</v>
      </c>
      <c r="AL23" s="426" t="s">
        <v>407</v>
      </c>
      <c r="AM23" s="426" t="s">
        <v>410</v>
      </c>
      <c r="AN23" s="426">
        <v>1.4</v>
      </c>
      <c r="AO23" s="426">
        <v>2</v>
      </c>
      <c r="AP23" s="426">
        <v>2</v>
      </c>
      <c r="AQ23" s="426" t="b">
        <v>1</v>
      </c>
      <c r="AR23" s="426" t="b">
        <v>1</v>
      </c>
      <c r="AS23" s="426" t="b">
        <v>1</v>
      </c>
      <c r="AT23" s="426">
        <v>10</v>
      </c>
      <c r="AU23" s="426">
        <v>0.7</v>
      </c>
      <c r="AV23" s="447" t="s">
        <v>1149</v>
      </c>
      <c r="AW23" s="448" t="s">
        <v>1158</v>
      </c>
      <c r="AX23" s="429">
        <v>1.6000000000000001E-3</v>
      </c>
      <c r="AY23" s="430">
        <v>5.0000000000000001E-3</v>
      </c>
      <c r="AZ23" s="354">
        <v>500</v>
      </c>
      <c r="BA23" s="414">
        <v>3.2</v>
      </c>
      <c r="BB23" s="414">
        <v>9.5</v>
      </c>
      <c r="BC23" s="414">
        <v>1.7</v>
      </c>
      <c r="BD23" s="414">
        <v>0.3</v>
      </c>
      <c r="BE23" s="414">
        <v>1.2</v>
      </c>
      <c r="BF23" s="414"/>
      <c r="BJ23"/>
    </row>
    <row r="24" spans="2:62">
      <c r="B24" s="437" t="s">
        <v>4</v>
      </c>
      <c r="C24" s="438" t="s">
        <v>412</v>
      </c>
      <c r="D24" s="438" t="s">
        <v>210</v>
      </c>
      <c r="E24" s="415">
        <v>8</v>
      </c>
      <c r="F24" s="432" t="s">
        <v>411</v>
      </c>
      <c r="G24" s="439">
        <v>2200000</v>
      </c>
      <c r="H24" s="440">
        <v>800</v>
      </c>
      <c r="I24" s="441">
        <v>35</v>
      </c>
      <c r="J24" s="442">
        <v>45</v>
      </c>
      <c r="K24" s="359">
        <v>20</v>
      </c>
      <c r="L24" s="419">
        <v>-5</v>
      </c>
      <c r="M24" s="420">
        <v>375</v>
      </c>
      <c r="N24" s="434">
        <v>445</v>
      </c>
      <c r="O24" s="434">
        <v>2.2999999999999998</v>
      </c>
      <c r="P24" s="434">
        <v>1</v>
      </c>
      <c r="Q24" s="421">
        <v>1.4999999999999999E-2</v>
      </c>
      <c r="R24" s="422">
        <v>25</v>
      </c>
      <c r="S24" s="422">
        <v>0.7</v>
      </c>
      <c r="T24" s="433">
        <v>1.8</v>
      </c>
      <c r="U24" s="434">
        <v>1.9</v>
      </c>
      <c r="V24" s="443">
        <v>28</v>
      </c>
      <c r="W24" s="433">
        <v>1.6</v>
      </c>
      <c r="X24" s="421">
        <v>160</v>
      </c>
      <c r="Y24" s="421">
        <v>43</v>
      </c>
      <c r="Z24" s="434">
        <v>25</v>
      </c>
      <c r="AA24" s="443">
        <v>450</v>
      </c>
      <c r="AB24" s="422">
        <v>15</v>
      </c>
      <c r="AC24" s="434">
        <v>5</v>
      </c>
      <c r="AD24" s="444">
        <v>10</v>
      </c>
      <c r="AE24" s="421">
        <v>20000</v>
      </c>
      <c r="AF24" s="445">
        <v>4</v>
      </c>
      <c r="AG24" s="433">
        <v>0.06</v>
      </c>
      <c r="AH24" s="446">
        <v>0</v>
      </c>
      <c r="AI24" s="446">
        <v>12</v>
      </c>
      <c r="AJ24" s="436" t="s">
        <v>652</v>
      </c>
      <c r="AK24" s="426" t="s">
        <v>662</v>
      </c>
      <c r="AL24" s="426" t="s">
        <v>410</v>
      </c>
      <c r="AM24" s="426" t="s">
        <v>411</v>
      </c>
      <c r="AN24" s="426">
        <v>1.2</v>
      </c>
      <c r="AO24" s="426">
        <v>2</v>
      </c>
      <c r="AP24" s="426">
        <v>2</v>
      </c>
      <c r="AQ24" s="426" t="b">
        <v>1</v>
      </c>
      <c r="AR24" s="426" t="b">
        <v>1</v>
      </c>
      <c r="AS24" s="426" t="b">
        <v>1</v>
      </c>
      <c r="AT24" s="426">
        <v>10</v>
      </c>
      <c r="AU24" s="426">
        <v>0.7</v>
      </c>
      <c r="AV24" s="447" t="s">
        <v>1150</v>
      </c>
      <c r="AW24" s="448" t="s">
        <v>1159</v>
      </c>
      <c r="AX24" s="429">
        <v>1.6000000000000001E-3</v>
      </c>
      <c r="AY24" s="430">
        <v>5.0000000000000001E-3</v>
      </c>
      <c r="AZ24" s="354">
        <v>620</v>
      </c>
      <c r="BA24" s="414">
        <v>3.9</v>
      </c>
      <c r="BB24" s="414">
        <v>9.5</v>
      </c>
      <c r="BC24" s="414">
        <v>1.7</v>
      </c>
      <c r="BD24" s="414">
        <v>0.3</v>
      </c>
      <c r="BE24" s="414">
        <v>1.1000000000000001</v>
      </c>
      <c r="BF24" s="414"/>
      <c r="BJ24"/>
    </row>
    <row r="25" spans="2:62" ht="15.75" thickBot="1">
      <c r="B25" s="437" t="s">
        <v>4</v>
      </c>
      <c r="C25" s="438" t="s">
        <v>413</v>
      </c>
      <c r="D25" s="438" t="s">
        <v>211</v>
      </c>
      <c r="E25" s="415">
        <v>9</v>
      </c>
      <c r="F25" s="432" t="s">
        <v>412</v>
      </c>
      <c r="G25" s="439">
        <v>3500000</v>
      </c>
      <c r="H25" s="440">
        <v>1100</v>
      </c>
      <c r="I25" s="441">
        <v>35</v>
      </c>
      <c r="J25" s="449">
        <v>45</v>
      </c>
      <c r="K25" s="359">
        <v>25</v>
      </c>
      <c r="L25" s="450">
        <v>-5</v>
      </c>
      <c r="M25" s="451">
        <v>425</v>
      </c>
      <c r="N25" s="434">
        <v>500</v>
      </c>
      <c r="O25" s="434">
        <v>2.4</v>
      </c>
      <c r="P25" s="434">
        <v>1</v>
      </c>
      <c r="Q25" s="421">
        <v>1.6E-2</v>
      </c>
      <c r="R25" s="422">
        <v>20</v>
      </c>
      <c r="S25" s="422">
        <v>0.8</v>
      </c>
      <c r="T25" s="433">
        <v>2</v>
      </c>
      <c r="U25" s="434">
        <v>2.1</v>
      </c>
      <c r="V25" s="443">
        <v>31</v>
      </c>
      <c r="W25" s="433">
        <v>1.6</v>
      </c>
      <c r="X25" s="434">
        <v>165</v>
      </c>
      <c r="Y25" s="434">
        <v>41</v>
      </c>
      <c r="Z25" s="434">
        <v>24</v>
      </c>
      <c r="AA25" s="443">
        <v>475</v>
      </c>
      <c r="AB25" s="452">
        <v>16</v>
      </c>
      <c r="AC25" s="434">
        <v>6</v>
      </c>
      <c r="AD25" s="452">
        <v>10</v>
      </c>
      <c r="AE25" s="434">
        <v>30000</v>
      </c>
      <c r="AF25" s="453">
        <v>5</v>
      </c>
      <c r="AG25" s="433">
        <v>0.05</v>
      </c>
      <c r="AH25" s="435">
        <v>0</v>
      </c>
      <c r="AI25" s="435">
        <v>12</v>
      </c>
      <c r="AJ25" s="436" t="s">
        <v>653</v>
      </c>
      <c r="AK25" s="426" t="s">
        <v>663</v>
      </c>
      <c r="AL25" s="426" t="s">
        <v>411</v>
      </c>
      <c r="AM25" s="426" t="s">
        <v>412</v>
      </c>
      <c r="AN25" s="426">
        <v>1.1000000000000001</v>
      </c>
      <c r="AO25" s="426">
        <v>2</v>
      </c>
      <c r="AP25" s="426">
        <v>2</v>
      </c>
      <c r="AQ25" s="426" t="b">
        <v>1</v>
      </c>
      <c r="AR25" s="426" t="b">
        <v>1</v>
      </c>
      <c r="AS25" s="426" t="b">
        <v>1</v>
      </c>
      <c r="AT25" s="426">
        <v>10</v>
      </c>
      <c r="AU25" s="426">
        <v>0.75</v>
      </c>
      <c r="AV25" s="454" t="s">
        <v>1151</v>
      </c>
      <c r="AW25" s="455" t="s">
        <v>1160</v>
      </c>
      <c r="AX25" s="429">
        <v>1.5E-3</v>
      </c>
      <c r="AY25" s="430">
        <v>5.0000000000000001E-3</v>
      </c>
      <c r="AZ25" s="354">
        <v>750</v>
      </c>
      <c r="BA25" s="456">
        <v>4.7</v>
      </c>
      <c r="BB25" s="456">
        <v>9.5</v>
      </c>
      <c r="BC25" s="456">
        <v>1.7</v>
      </c>
      <c r="BD25" s="456">
        <v>0.2</v>
      </c>
      <c r="BE25" s="456">
        <v>0.8</v>
      </c>
      <c r="BF25" s="456"/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12" t="s">
        <v>514</v>
      </c>
      <c r="J26" s="613"/>
      <c r="K26" s="613"/>
      <c r="L26" s="614"/>
      <c r="M26" s="271"/>
      <c r="N26" s="618" t="s">
        <v>515</v>
      </c>
      <c r="O26" s="618"/>
      <c r="P26" s="618"/>
      <c r="Q26" s="618"/>
      <c r="R26" s="618"/>
      <c r="S26" s="619"/>
      <c r="T26" s="617" t="s">
        <v>516</v>
      </c>
      <c r="U26" s="617"/>
      <c r="V26" s="270" t="s">
        <v>521</v>
      </c>
      <c r="W26" s="615" t="s">
        <v>520</v>
      </c>
      <c r="X26" s="615"/>
      <c r="Y26" s="615"/>
      <c r="Z26" s="616"/>
      <c r="AA26" s="620" t="s">
        <v>517</v>
      </c>
      <c r="AB26" s="621"/>
      <c r="AC26" s="621"/>
      <c r="AD26" s="621"/>
      <c r="AE26" s="621"/>
      <c r="AF26" s="622"/>
      <c r="AG26" s="269" t="s">
        <v>518</v>
      </c>
      <c r="AH26" s="201"/>
      <c r="AI26" s="201"/>
      <c r="AX26" s="609" t="s">
        <v>522</v>
      </c>
      <c r="AY26" s="610"/>
      <c r="AZ26" s="610"/>
      <c r="BA26" s="610"/>
      <c r="BB26" s="610"/>
      <c r="BC26" s="610"/>
      <c r="BG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12" priority="3"/>
  </conditionalFormatting>
  <conditionalFormatting sqref="C5:C9">
    <cfRule type="duplicateValues" dxfId="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opLeftCell="B1" workbookViewId="0">
      <selection activeCell="J5" sqref="J5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1291</v>
      </c>
      <c r="I4" s="278" t="s">
        <v>1585</v>
      </c>
      <c r="J4" s="278" t="s">
        <v>1647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1597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1474</v>
      </c>
      <c r="L5" s="286" t="s">
        <v>1475</v>
      </c>
      <c r="M5" s="286" t="s">
        <v>1520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600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1483</v>
      </c>
      <c r="L6" s="286" t="s">
        <v>1484</v>
      </c>
      <c r="M6" s="286" t="s">
        <v>1521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600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1392</v>
      </c>
      <c r="L7" s="286" t="s">
        <v>1393</v>
      </c>
      <c r="M7" s="286" t="s">
        <v>1415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600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1220</v>
      </c>
      <c r="L8" s="286" t="s">
        <v>1200</v>
      </c>
      <c r="M8" s="286" t="s">
        <v>1201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600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1076</v>
      </c>
      <c r="L9" s="286" t="s">
        <v>1084</v>
      </c>
      <c r="M9" s="292" t="s">
        <v>1215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600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1394</v>
      </c>
      <c r="L10" s="286" t="s">
        <v>1395</v>
      </c>
      <c r="M10" s="286" t="s">
        <v>1416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600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1468</v>
      </c>
      <c r="L11" s="286" t="s">
        <v>1469</v>
      </c>
      <c r="M11" s="286" t="s">
        <v>1532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600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1451</v>
      </c>
      <c r="L12" s="286" t="s">
        <v>1450</v>
      </c>
      <c r="M12" s="286" t="s">
        <v>1458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600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1396</v>
      </c>
      <c r="L13" s="286" t="s">
        <v>1397</v>
      </c>
      <c r="M13" s="286" t="s">
        <v>1417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600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1485</v>
      </c>
      <c r="L14" s="292" t="s">
        <v>1492</v>
      </c>
      <c r="M14" s="286" t="s">
        <v>1537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600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1221</v>
      </c>
      <c r="L15" s="286" t="s">
        <v>1203</v>
      </c>
      <c r="M15" s="286" t="s">
        <v>1211</v>
      </c>
      <c r="N15" s="287" t="s">
        <v>781</v>
      </c>
      <c r="O15" s="282" t="s">
        <v>1081</v>
      </c>
      <c r="P15" s="282" t="str">
        <f>CONCATENATE(LEFT(petDefinitions[[#This Row],['[tidName']]],10),"_DESC")</f>
        <v>TID_PET_10_DESC</v>
      </c>
      <c r="Q15" s="282">
        <v>10</v>
      </c>
      <c r="R15" s="600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1398</v>
      </c>
      <c r="L16" s="286" t="s">
        <v>1399</v>
      </c>
      <c r="M16" s="286" t="s">
        <v>1418</v>
      </c>
      <c r="N16" s="287" t="s">
        <v>818</v>
      </c>
      <c r="O16" s="282" t="s">
        <v>1082</v>
      </c>
      <c r="P16" s="282" t="str">
        <f>CONCATENATE(LEFT(petDefinitions[[#This Row],['[tidName']]],10),"_DESC")</f>
        <v>TID_PET_11_DESC</v>
      </c>
      <c r="Q16" s="282">
        <v>11</v>
      </c>
      <c r="R16" s="600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1486</v>
      </c>
      <c r="L17" s="286" t="s">
        <v>1487</v>
      </c>
      <c r="M17" s="286" t="s">
        <v>1538</v>
      </c>
      <c r="N17" s="287" t="s">
        <v>779</v>
      </c>
      <c r="O17" s="282" t="s">
        <v>1083</v>
      </c>
      <c r="P17" s="282" t="str">
        <f>CONCATENATE(LEFT(petDefinitions[[#This Row],['[tidName']]],10),"_DESC")</f>
        <v>TID_PET_12_DESC</v>
      </c>
      <c r="Q17" s="282">
        <v>12</v>
      </c>
      <c r="R17" s="600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1080</v>
      </c>
      <c r="L18" s="286" t="s">
        <v>1085</v>
      </c>
      <c r="M18" s="292" t="s">
        <v>1216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600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1077</v>
      </c>
      <c r="L19" s="286" t="s">
        <v>1086</v>
      </c>
      <c r="M19" s="286" t="s">
        <v>1217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600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1476</v>
      </c>
      <c r="L20" s="286" t="s">
        <v>1477</v>
      </c>
      <c r="M20" s="286" t="s">
        <v>1534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600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1205</v>
      </c>
      <c r="L21" s="286" t="s">
        <v>1204</v>
      </c>
      <c r="M21" s="286" t="s">
        <v>1202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600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1488</v>
      </c>
      <c r="L22" s="292" t="s">
        <v>1489</v>
      </c>
      <c r="M22" s="292" t="s">
        <v>1539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600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1442</v>
      </c>
      <c r="L23" s="286" t="s">
        <v>1449</v>
      </c>
      <c r="M23" s="286" t="s">
        <v>1456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600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1078</v>
      </c>
      <c r="L24" s="286" t="s">
        <v>1087</v>
      </c>
      <c r="M24" s="286" t="s">
        <v>1218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600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1472</v>
      </c>
      <c r="L25" s="292" t="s">
        <v>1473</v>
      </c>
      <c r="M25" s="292" t="s">
        <v>1533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600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1470</v>
      </c>
      <c r="L26" s="286" t="s">
        <v>1471</v>
      </c>
      <c r="M26" s="286" t="s">
        <v>1531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600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1490</v>
      </c>
      <c r="L27" s="286" t="s">
        <v>1491</v>
      </c>
      <c r="M27" s="286" t="s">
        <v>1540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600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1079</v>
      </c>
      <c r="L28" s="286" t="s">
        <v>1088</v>
      </c>
      <c r="M28" s="286" t="s">
        <v>1219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600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1452</v>
      </c>
      <c r="L29" s="286" t="s">
        <v>1453</v>
      </c>
      <c r="M29" s="286" t="s">
        <v>1466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600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0</v>
      </c>
      <c r="J30" s="285" t="b">
        <v>0</v>
      </c>
      <c r="K30" s="286" t="s">
        <v>1206</v>
      </c>
      <c r="L30" s="292" t="s">
        <v>1207</v>
      </c>
      <c r="M30" s="292" t="s">
        <v>1201</v>
      </c>
      <c r="N30" s="287" t="s">
        <v>1595</v>
      </c>
      <c r="O30" s="282" t="s">
        <v>16</v>
      </c>
      <c r="P30" s="282" t="s">
        <v>16</v>
      </c>
      <c r="Q30" s="282">
        <v>25</v>
      </c>
      <c r="R30" s="600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1400</v>
      </c>
      <c r="L31" s="286" t="s">
        <v>1401</v>
      </c>
      <c r="M31" s="286" t="s">
        <v>1419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600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1208</v>
      </c>
      <c r="L32" s="286" t="s">
        <v>1209</v>
      </c>
      <c r="M32" s="286" t="s">
        <v>1210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600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1478</v>
      </c>
      <c r="L33" s="286" t="s">
        <v>1479</v>
      </c>
      <c r="M33" s="286" t="s">
        <v>1536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600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1480</v>
      </c>
      <c r="L34" s="286" t="s">
        <v>1481</v>
      </c>
      <c r="M34" s="286" t="s">
        <v>1530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600"/>
      <c r="T34" s="67"/>
    </row>
    <row r="35" spans="1:20">
      <c r="A35" s="67"/>
      <c r="B35" s="289" t="s">
        <v>4</v>
      </c>
      <c r="C35" s="290" t="s">
        <v>835</v>
      </c>
      <c r="D35" s="291" t="s">
        <v>634</v>
      </c>
      <c r="E35" s="285" t="s">
        <v>1272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1294</v>
      </c>
      <c r="L35" s="292" t="s">
        <v>1295</v>
      </c>
      <c r="M35" s="292" t="s">
        <v>1212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600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1288</v>
      </c>
      <c r="L36" s="286" t="s">
        <v>1289</v>
      </c>
      <c r="M36" s="286" t="s">
        <v>1311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600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1454</v>
      </c>
      <c r="L37" s="286" t="s">
        <v>1455</v>
      </c>
      <c r="M37" s="286" t="s">
        <v>1465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600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1292</v>
      </c>
      <c r="L38" s="286" t="s">
        <v>1293</v>
      </c>
      <c r="M38" s="286" t="s">
        <v>1312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600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1562</v>
      </c>
      <c r="L39" s="292" t="s">
        <v>1563</v>
      </c>
      <c r="M39" s="292" t="s">
        <v>1564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600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1290</v>
      </c>
      <c r="L40" s="286" t="s">
        <v>1287</v>
      </c>
      <c r="M40" s="286" t="s">
        <v>1310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600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1493</v>
      </c>
      <c r="L41" s="286" t="s">
        <v>1494</v>
      </c>
      <c r="M41" s="286" t="s">
        <v>1535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600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1565</v>
      </c>
      <c r="L42" s="286" t="s">
        <v>1566</v>
      </c>
      <c r="M42" s="286" t="s">
        <v>1567</v>
      </c>
      <c r="N42" s="287" t="s">
        <v>1222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600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1285</v>
      </c>
      <c r="L43" s="292" t="s">
        <v>1286</v>
      </c>
      <c r="M43" s="286" t="s">
        <v>1309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600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1497</v>
      </c>
      <c r="L44" s="286" t="s">
        <v>1498</v>
      </c>
      <c r="M44" s="286" t="s">
        <v>1499</v>
      </c>
      <c r="N44" s="287" t="s">
        <v>955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600"/>
      <c r="T44" s="67"/>
    </row>
    <row r="45" spans="1:20" s="67" customFormat="1">
      <c r="B45" s="289" t="s">
        <v>4</v>
      </c>
      <c r="C45" s="290" t="s">
        <v>1328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1443</v>
      </c>
      <c r="L45" s="286" t="s">
        <v>1444</v>
      </c>
      <c r="M45" s="286" t="s">
        <v>1459</v>
      </c>
      <c r="N45" s="287" t="s">
        <v>1319</v>
      </c>
      <c r="O45" s="282" t="s">
        <v>1348</v>
      </c>
      <c r="P45" s="328" t="s">
        <v>1349</v>
      </c>
      <c r="Q45" s="282">
        <v>40</v>
      </c>
      <c r="R45" s="600"/>
    </row>
    <row r="46" spans="1:20" s="67" customFormat="1">
      <c r="B46" s="289" t="s">
        <v>4</v>
      </c>
      <c r="C46" s="290" t="s">
        <v>1329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1447</v>
      </c>
      <c r="L46" s="286" t="s">
        <v>1448</v>
      </c>
      <c r="M46" s="286" t="s">
        <v>1464</v>
      </c>
      <c r="N46" s="287" t="s">
        <v>1323</v>
      </c>
      <c r="O46" s="282" t="s">
        <v>1350</v>
      </c>
      <c r="P46" s="282" t="s">
        <v>1351</v>
      </c>
      <c r="Q46" s="282">
        <v>41</v>
      </c>
      <c r="R46" s="600"/>
    </row>
    <row r="47" spans="1:20" s="67" customFormat="1">
      <c r="B47" s="289" t="s">
        <v>4</v>
      </c>
      <c r="C47" s="290" t="s">
        <v>1330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1445</v>
      </c>
      <c r="L47" s="286" t="s">
        <v>1446</v>
      </c>
      <c r="M47" s="286" t="s">
        <v>1457</v>
      </c>
      <c r="N47" s="287" t="s">
        <v>1440</v>
      </c>
      <c r="O47" s="282" t="s">
        <v>1352</v>
      </c>
      <c r="P47" s="282" t="s">
        <v>1353</v>
      </c>
      <c r="Q47" s="282">
        <v>42</v>
      </c>
      <c r="R47" s="600"/>
    </row>
    <row r="48" spans="1:20" s="67" customFormat="1">
      <c r="B48" s="289" t="s">
        <v>4</v>
      </c>
      <c r="C48" s="290" t="s">
        <v>1331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1440</v>
      </c>
      <c r="O48" s="282" t="s">
        <v>1354</v>
      </c>
      <c r="P48" s="282" t="s">
        <v>1355</v>
      </c>
      <c r="Q48" s="282">
        <v>43</v>
      </c>
      <c r="R48" s="600"/>
    </row>
    <row r="49" spans="2:18" s="67" customFormat="1">
      <c r="B49" s="289" t="s">
        <v>4</v>
      </c>
      <c r="C49" s="290" t="s">
        <v>1332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1595</v>
      </c>
      <c r="O49" s="282" t="s">
        <v>16</v>
      </c>
      <c r="P49" s="282" t="s">
        <v>16</v>
      </c>
      <c r="Q49" s="282">
        <v>44</v>
      </c>
      <c r="R49" s="600" t="s">
        <v>780</v>
      </c>
    </row>
    <row r="50" spans="2:18" s="67" customFormat="1">
      <c r="B50" s="289" t="s">
        <v>4</v>
      </c>
      <c r="C50" s="290" t="s">
        <v>1333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1318</v>
      </c>
      <c r="O50" s="282" t="s">
        <v>1356</v>
      </c>
      <c r="P50" s="282" t="s">
        <v>1357</v>
      </c>
      <c r="Q50" s="282">
        <v>45</v>
      </c>
      <c r="R50" s="600"/>
    </row>
    <row r="51" spans="2:18" s="67" customFormat="1">
      <c r="B51" s="289" t="s">
        <v>4</v>
      </c>
      <c r="C51" s="290" t="s">
        <v>1334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1595</v>
      </c>
      <c r="O51" s="282" t="s">
        <v>16</v>
      </c>
      <c r="P51" s="282" t="s">
        <v>16</v>
      </c>
      <c r="Q51" s="282">
        <v>46</v>
      </c>
      <c r="R51" s="600" t="s">
        <v>780</v>
      </c>
    </row>
    <row r="52" spans="2:18" s="67" customFormat="1">
      <c r="B52" s="289" t="s">
        <v>4</v>
      </c>
      <c r="C52" s="290" t="s">
        <v>1335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1439</v>
      </c>
      <c r="O52" s="282" t="s">
        <v>1358</v>
      </c>
      <c r="P52" s="282" t="s">
        <v>1359</v>
      </c>
      <c r="Q52" s="282">
        <v>47</v>
      </c>
      <c r="R52" s="600"/>
    </row>
    <row r="53" spans="2:18" s="67" customFormat="1">
      <c r="B53" s="289" t="s">
        <v>4</v>
      </c>
      <c r="C53" s="290" t="s">
        <v>1336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1601</v>
      </c>
      <c r="L53" s="286" t="s">
        <v>1606</v>
      </c>
      <c r="M53" s="286" t="s">
        <v>1611</v>
      </c>
      <c r="N53" s="287" t="s">
        <v>1320</v>
      </c>
      <c r="O53" s="282" t="s">
        <v>1360</v>
      </c>
      <c r="P53" s="282" t="s">
        <v>1361</v>
      </c>
      <c r="Q53" s="282">
        <v>48</v>
      </c>
      <c r="R53" s="600"/>
    </row>
    <row r="54" spans="2:18" s="67" customFormat="1">
      <c r="B54" s="289" t="s">
        <v>4</v>
      </c>
      <c r="C54" s="290" t="s">
        <v>1337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1602</v>
      </c>
      <c r="L54" s="286" t="s">
        <v>1607</v>
      </c>
      <c r="M54" s="286" t="s">
        <v>1612</v>
      </c>
      <c r="N54" s="287" t="s">
        <v>1322</v>
      </c>
      <c r="O54" s="282" t="s">
        <v>1362</v>
      </c>
      <c r="P54" s="282" t="s">
        <v>1363</v>
      </c>
      <c r="Q54" s="282">
        <v>49</v>
      </c>
      <c r="R54" s="600"/>
    </row>
    <row r="55" spans="2:18" s="67" customFormat="1">
      <c r="B55" s="289" t="s">
        <v>4</v>
      </c>
      <c r="C55" s="290" t="s">
        <v>1338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5" t="b">
        <v>0</v>
      </c>
      <c r="J55" s="291" t="b">
        <v>0</v>
      </c>
      <c r="K55" s="286" t="s">
        <v>1603</v>
      </c>
      <c r="L55" s="286" t="s">
        <v>1608</v>
      </c>
      <c r="M55" s="286" t="s">
        <v>1613</v>
      </c>
      <c r="N55" s="287" t="s">
        <v>1595</v>
      </c>
      <c r="O55" s="282" t="s">
        <v>16</v>
      </c>
      <c r="P55" s="282" t="s">
        <v>16</v>
      </c>
      <c r="Q55" s="282">
        <v>50</v>
      </c>
      <c r="R55" s="600" t="s">
        <v>780</v>
      </c>
    </row>
    <row r="56" spans="2:18" s="67" customFormat="1">
      <c r="B56" s="289" t="s">
        <v>4</v>
      </c>
      <c r="C56" s="290" t="s">
        <v>1339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1605</v>
      </c>
      <c r="L56" s="286" t="s">
        <v>1609</v>
      </c>
      <c r="M56" s="286" t="s">
        <v>1614</v>
      </c>
      <c r="N56" s="287" t="s">
        <v>1616</v>
      </c>
      <c r="O56" s="282" t="s">
        <v>16</v>
      </c>
      <c r="P56" s="282" t="s">
        <v>16</v>
      </c>
      <c r="Q56" s="282">
        <v>51</v>
      </c>
      <c r="R56" s="600" t="s">
        <v>1561</v>
      </c>
    </row>
    <row r="57" spans="2:18" s="67" customFormat="1">
      <c r="B57" s="289" t="s">
        <v>4</v>
      </c>
      <c r="C57" s="290" t="s">
        <v>1340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1604</v>
      </c>
      <c r="L57" s="286" t="s">
        <v>1610</v>
      </c>
      <c r="M57" s="286" t="s">
        <v>1615</v>
      </c>
      <c r="N57" s="287" t="s">
        <v>1321</v>
      </c>
      <c r="O57" s="282" t="s">
        <v>1364</v>
      </c>
      <c r="P57" s="282" t="s">
        <v>1365</v>
      </c>
      <c r="Q57" s="282">
        <v>52</v>
      </c>
      <c r="R57" s="600"/>
    </row>
    <row r="58" spans="2:18" s="67" customFormat="1">
      <c r="B58" s="289" t="s">
        <v>4</v>
      </c>
      <c r="C58" s="290" t="s">
        <v>1341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1431</v>
      </c>
      <c r="O58" s="282" t="s">
        <v>1366</v>
      </c>
      <c r="P58" s="282" t="s">
        <v>1367</v>
      </c>
      <c r="Q58" s="282">
        <v>53</v>
      </c>
      <c r="R58" s="600"/>
    </row>
    <row r="59" spans="2:18" s="67" customFormat="1">
      <c r="B59" s="289" t="s">
        <v>4</v>
      </c>
      <c r="C59" s="290" t="s">
        <v>1342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1368</v>
      </c>
      <c r="P59" s="282" t="s">
        <v>1369</v>
      </c>
      <c r="Q59" s="282">
        <v>54</v>
      </c>
      <c r="R59" s="600"/>
    </row>
    <row r="60" spans="2:18" s="67" customFormat="1">
      <c r="B60" s="289" t="s">
        <v>4</v>
      </c>
      <c r="C60" s="290" t="s">
        <v>1343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1384</v>
      </c>
      <c r="L60" s="286" t="s">
        <v>640</v>
      </c>
      <c r="M60" s="286" t="s">
        <v>933</v>
      </c>
      <c r="N60" s="287" t="s">
        <v>1436</v>
      </c>
      <c r="O60" s="282" t="s">
        <v>1370</v>
      </c>
      <c r="P60" s="282" t="s">
        <v>1371</v>
      </c>
      <c r="Q60" s="282">
        <v>55</v>
      </c>
      <c r="R60" s="600"/>
    </row>
    <row r="61" spans="2:18" s="67" customFormat="1">
      <c r="B61" s="289" t="s">
        <v>4</v>
      </c>
      <c r="C61" s="290" t="s">
        <v>1344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1385</v>
      </c>
      <c r="L61" s="286" t="s">
        <v>640</v>
      </c>
      <c r="M61" s="286" t="s">
        <v>933</v>
      </c>
      <c r="N61" s="287" t="s">
        <v>1437</v>
      </c>
      <c r="O61" s="282" t="s">
        <v>1372</v>
      </c>
      <c r="P61" s="282" t="s">
        <v>1373</v>
      </c>
      <c r="Q61" s="282">
        <v>56</v>
      </c>
      <c r="R61" s="600"/>
    </row>
    <row r="62" spans="2:18" s="67" customFormat="1">
      <c r="B62" s="289" t="s">
        <v>4</v>
      </c>
      <c r="C62" s="290" t="s">
        <v>1345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1386</v>
      </c>
      <c r="L62" s="286" t="s">
        <v>640</v>
      </c>
      <c r="M62" s="286" t="s">
        <v>933</v>
      </c>
      <c r="N62" s="287" t="s">
        <v>1438</v>
      </c>
      <c r="O62" s="282" t="s">
        <v>1374</v>
      </c>
      <c r="P62" s="282" t="s">
        <v>1375</v>
      </c>
      <c r="Q62" s="282">
        <v>57</v>
      </c>
      <c r="R62" s="600"/>
    </row>
    <row r="63" spans="2:18" s="67" customFormat="1">
      <c r="B63" s="289" t="s">
        <v>4</v>
      </c>
      <c r="C63" s="290" t="s">
        <v>1346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1434</v>
      </c>
      <c r="L63" s="286" t="s">
        <v>640</v>
      </c>
      <c r="M63" s="286" t="s">
        <v>933</v>
      </c>
      <c r="N63" s="287" t="s">
        <v>1433</v>
      </c>
      <c r="O63" s="282" t="s">
        <v>1376</v>
      </c>
      <c r="P63" s="282" t="s">
        <v>1377</v>
      </c>
      <c r="Q63" s="282">
        <v>58</v>
      </c>
      <c r="R63" s="600"/>
    </row>
    <row r="64" spans="2:18" s="67" customFormat="1">
      <c r="B64" s="289" t="s">
        <v>4</v>
      </c>
      <c r="C64" s="290" t="s">
        <v>1347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1381</v>
      </c>
      <c r="L64" s="286" t="s">
        <v>640</v>
      </c>
      <c r="M64" s="286" t="s">
        <v>933</v>
      </c>
      <c r="N64" s="287" t="s">
        <v>1380</v>
      </c>
      <c r="O64" s="282" t="s">
        <v>1378</v>
      </c>
      <c r="P64" s="282" t="s">
        <v>1379</v>
      </c>
      <c r="Q64" s="282">
        <v>59</v>
      </c>
      <c r="R64" s="600"/>
    </row>
    <row r="65" spans="2:15" ht="15.75" thickBot="1"/>
    <row r="66" spans="2:15" ht="23.25">
      <c r="B66" s="12" t="s">
        <v>1296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1297</v>
      </c>
      <c r="C68" s="321" t="s">
        <v>5</v>
      </c>
      <c r="D68" s="322" t="s">
        <v>1301</v>
      </c>
      <c r="E68" s="322" t="s">
        <v>1302</v>
      </c>
      <c r="F68" s="322" t="s">
        <v>1303</v>
      </c>
      <c r="G68" s="322" t="s">
        <v>1304</v>
      </c>
      <c r="H68" s="322" t="s">
        <v>1305</v>
      </c>
      <c r="I68" s="323" t="s">
        <v>1306</v>
      </c>
      <c r="J68" s="323" t="s">
        <v>1307</v>
      </c>
      <c r="K68" s="323" t="s">
        <v>1313</v>
      </c>
      <c r="L68" s="323" t="s">
        <v>1314</v>
      </c>
      <c r="M68" s="323" t="s">
        <v>1315</v>
      </c>
      <c r="N68" s="323" t="s">
        <v>1316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1298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1482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1299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1308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1300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1308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s="67" customFormat="1">
      <c r="B74" s="325" t="s">
        <v>4</v>
      </c>
      <c r="C74" s="317" t="s">
        <v>1616</v>
      </c>
      <c r="D74" s="318">
        <v>1.1000000000000001</v>
      </c>
      <c r="E74" s="318">
        <v>6</v>
      </c>
      <c r="F74" s="318">
        <v>1.3</v>
      </c>
      <c r="G74" s="318">
        <v>1000</v>
      </c>
      <c r="H74" s="318">
        <v>0.5</v>
      </c>
      <c r="I74" s="319">
        <v>0.5</v>
      </c>
      <c r="J74" s="319" t="s">
        <v>1617</v>
      </c>
      <c r="K74" s="319"/>
      <c r="L74" s="319" t="b">
        <v>0</v>
      </c>
      <c r="M74" s="319">
        <v>10</v>
      </c>
      <c r="N74" s="319">
        <v>2</v>
      </c>
    </row>
    <row r="75" spans="2:15" ht="15.75" thickBot="1"/>
    <row r="76" spans="2:15" ht="23.25">
      <c r="B76" s="12" t="s">
        <v>1543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6"/>
      <c r="C77" s="55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6" t="s">
        <v>1544</v>
      </c>
      <c r="C78" s="277" t="s">
        <v>5</v>
      </c>
      <c r="D78" s="278" t="s">
        <v>186</v>
      </c>
      <c r="E78" s="279" t="s">
        <v>23</v>
      </c>
      <c r="F78" s="459" t="s">
        <v>38</v>
      </c>
    </row>
    <row r="79" spans="2:15">
      <c r="B79" s="283" t="s">
        <v>4</v>
      </c>
      <c r="C79" s="320" t="s">
        <v>822</v>
      </c>
      <c r="D79" s="285">
        <v>0</v>
      </c>
      <c r="E79" s="286" t="s">
        <v>885</v>
      </c>
      <c r="F79" s="558" t="s">
        <v>1546</v>
      </c>
    </row>
    <row r="80" spans="2:15">
      <c r="B80" s="289" t="s">
        <v>4</v>
      </c>
      <c r="C80" s="557" t="s">
        <v>1276</v>
      </c>
      <c r="D80" s="291">
        <v>1</v>
      </c>
      <c r="E80" s="292" t="s">
        <v>1273</v>
      </c>
      <c r="F80" s="558" t="s">
        <v>1548</v>
      </c>
    </row>
    <row r="81" spans="2:6">
      <c r="B81" s="289" t="s">
        <v>4</v>
      </c>
      <c r="C81" s="320" t="s">
        <v>814</v>
      </c>
      <c r="D81" s="285">
        <v>2</v>
      </c>
      <c r="E81" s="286" t="s">
        <v>1275</v>
      </c>
      <c r="F81" s="558" t="s">
        <v>1547</v>
      </c>
    </row>
    <row r="82" spans="2:6">
      <c r="B82" s="289" t="s">
        <v>4</v>
      </c>
      <c r="C82" s="320" t="s">
        <v>291</v>
      </c>
      <c r="D82" s="285">
        <v>3</v>
      </c>
      <c r="E82" s="286" t="s">
        <v>1274</v>
      </c>
      <c r="F82" s="558" t="s">
        <v>1545</v>
      </c>
    </row>
    <row r="83" spans="2:6">
      <c r="B83" s="289" t="s">
        <v>4</v>
      </c>
      <c r="C83" s="320" t="s">
        <v>1271</v>
      </c>
      <c r="D83" s="285">
        <v>4</v>
      </c>
      <c r="E83" s="286" t="s">
        <v>887</v>
      </c>
      <c r="F83" s="558" t="s">
        <v>1549</v>
      </c>
    </row>
    <row r="84" spans="2:6">
      <c r="B84" s="289" t="s">
        <v>4</v>
      </c>
      <c r="C84" s="320" t="s">
        <v>1272</v>
      </c>
      <c r="D84" s="285">
        <v>5</v>
      </c>
      <c r="E84" s="286" t="s">
        <v>884</v>
      </c>
      <c r="F84" s="558" t="s">
        <v>1550</v>
      </c>
    </row>
    <row r="85" spans="2:6">
      <c r="B85" s="289" t="s">
        <v>4</v>
      </c>
      <c r="C85" s="320" t="s">
        <v>804</v>
      </c>
      <c r="D85" s="285">
        <v>6</v>
      </c>
      <c r="E85" s="286" t="s">
        <v>1270</v>
      </c>
      <c r="F85" s="558" t="s">
        <v>1551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1"/>
  <sheetViews>
    <sheetView tabSelected="1" topLeftCell="A63" zoomScaleNormal="100" workbookViewId="0">
      <pane xSplit="2" topLeftCell="E1" activePane="topRight" state="frozen"/>
      <selection activeCell="A22" sqref="A22"/>
      <selection pane="topRight" activeCell="G92" sqref="G92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23"/>
      <c r="F3" s="623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23"/>
      <c r="F21" s="623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1428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1505</v>
      </c>
      <c r="AB25" s="352" t="s">
        <v>1510</v>
      </c>
      <c r="AC25" s="352" t="s">
        <v>1513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1414</v>
      </c>
      <c r="C26" s="355" t="s">
        <v>347</v>
      </c>
      <c r="D26" s="356">
        <v>20</v>
      </c>
      <c r="E26" s="357">
        <v>0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1506</v>
      </c>
      <c r="AC26" s="368" t="s">
        <v>1511</v>
      </c>
      <c r="AD26" s="364"/>
      <c r="AE26" s="365"/>
    </row>
    <row r="27" spans="1:31">
      <c r="A27" s="341" t="s">
        <v>4</v>
      </c>
      <c r="B27" s="342" t="s">
        <v>1426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41" t="s">
        <v>4</v>
      </c>
      <c r="B31" s="342" t="s">
        <v>999</v>
      </c>
      <c r="C31" s="343" t="s">
        <v>348</v>
      </c>
      <c r="D31" s="344">
        <v>360</v>
      </c>
      <c r="E31" s="345">
        <v>49</v>
      </c>
      <c r="F31" s="345">
        <v>0</v>
      </c>
      <c r="G31" s="345">
        <v>15</v>
      </c>
      <c r="H31" s="345">
        <v>0</v>
      </c>
      <c r="I31" s="345">
        <v>130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510</v>
      </c>
      <c r="AB31" s="352" t="s">
        <v>693</v>
      </c>
      <c r="AC31" s="352" t="s">
        <v>756</v>
      </c>
      <c r="AD31" s="370"/>
      <c r="AE31" s="371"/>
    </row>
    <row r="32" spans="1:31" s="27" customFormat="1">
      <c r="A32" s="341" t="s">
        <v>4</v>
      </c>
      <c r="B32" s="342" t="s">
        <v>991</v>
      </c>
      <c r="C32" s="343" t="s">
        <v>763</v>
      </c>
      <c r="D32" s="344">
        <v>40</v>
      </c>
      <c r="E32" s="345">
        <v>2</v>
      </c>
      <c r="F32" s="345">
        <v>0</v>
      </c>
      <c r="G32" s="345">
        <v>30</v>
      </c>
      <c r="H32" s="345">
        <v>0</v>
      </c>
      <c r="I32" s="345">
        <v>50</v>
      </c>
      <c r="J32" s="346">
        <v>0.15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1164</v>
      </c>
      <c r="AB32" s="352" t="s">
        <v>1238</v>
      </c>
      <c r="AC32" s="352" t="s">
        <v>1248</v>
      </c>
      <c r="AD32" s="352" t="s">
        <v>1257</v>
      </c>
      <c r="AE32" s="372" t="s">
        <v>1265</v>
      </c>
    </row>
    <row r="33" spans="1:31" s="27" customFormat="1">
      <c r="A33" s="353" t="s">
        <v>4</v>
      </c>
      <c r="B33" s="354" t="s">
        <v>966</v>
      </c>
      <c r="C33" s="355" t="s">
        <v>347</v>
      </c>
      <c r="D33" s="356">
        <v>60</v>
      </c>
      <c r="E33" s="357">
        <v>2</v>
      </c>
      <c r="F33" s="357">
        <v>0</v>
      </c>
      <c r="G33" s="357">
        <v>2</v>
      </c>
      <c r="H33" s="357">
        <v>0</v>
      </c>
      <c r="I33" s="357">
        <v>75</v>
      </c>
      <c r="J33" s="358">
        <v>0.22499999999999998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584</v>
      </c>
      <c r="AB33" s="368" t="s">
        <v>671</v>
      </c>
      <c r="AC33" s="368" t="s">
        <v>744</v>
      </c>
      <c r="AD33" s="364"/>
      <c r="AE33" s="369"/>
    </row>
    <row r="34" spans="1:31" s="27" customFormat="1">
      <c r="A34" s="353" t="s">
        <v>4</v>
      </c>
      <c r="B34" s="354" t="s">
        <v>967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585</v>
      </c>
      <c r="AB34" s="368" t="s">
        <v>671</v>
      </c>
      <c r="AC34" s="368" t="s">
        <v>745</v>
      </c>
      <c r="AD34" s="364"/>
      <c r="AE34" s="369"/>
    </row>
    <row r="35" spans="1:31" s="27" customFormat="1">
      <c r="A35" s="353" t="s">
        <v>4</v>
      </c>
      <c r="B35" s="354" t="s">
        <v>968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586</v>
      </c>
      <c r="AB35" s="368" t="s">
        <v>671</v>
      </c>
      <c r="AC35" s="368" t="s">
        <v>707</v>
      </c>
      <c r="AD35" s="364"/>
      <c r="AE35" s="369"/>
    </row>
    <row r="36" spans="1:31" s="27" customFormat="1">
      <c r="A36" s="353" t="s">
        <v>4</v>
      </c>
      <c r="B36" s="354" t="s">
        <v>969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587</v>
      </c>
      <c r="AB36" s="368" t="s">
        <v>671</v>
      </c>
      <c r="AC36" s="368" t="s">
        <v>708</v>
      </c>
      <c r="AD36" s="364"/>
      <c r="AE36" s="369"/>
    </row>
    <row r="37" spans="1:31">
      <c r="A37" s="341" t="s">
        <v>4</v>
      </c>
      <c r="B37" s="342" t="s">
        <v>1000</v>
      </c>
      <c r="C37" s="343" t="s">
        <v>348</v>
      </c>
      <c r="D37" s="344">
        <v>20</v>
      </c>
      <c r="E37" s="345">
        <v>2</v>
      </c>
      <c r="F37" s="345">
        <v>0</v>
      </c>
      <c r="G37" s="345">
        <v>15</v>
      </c>
      <c r="H37" s="345">
        <v>0</v>
      </c>
      <c r="I37" s="345">
        <v>25</v>
      </c>
      <c r="J37" s="346">
        <v>7.4999999999999997E-2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1170</v>
      </c>
      <c r="AB37" s="352" t="s">
        <v>687</v>
      </c>
      <c r="AC37" s="352" t="s">
        <v>1511</v>
      </c>
      <c r="AD37" s="370"/>
      <c r="AE37" s="371"/>
    </row>
    <row r="38" spans="1:31">
      <c r="A38" s="353" t="s">
        <v>4</v>
      </c>
      <c r="B38" s="354" t="s">
        <v>1001</v>
      </c>
      <c r="C38" s="355" t="s">
        <v>347</v>
      </c>
      <c r="D38" s="356">
        <v>60</v>
      </c>
      <c r="E38" s="357">
        <v>2</v>
      </c>
      <c r="F38" s="357">
        <v>0</v>
      </c>
      <c r="G38" s="357">
        <v>15</v>
      </c>
      <c r="H38" s="357">
        <v>0</v>
      </c>
      <c r="I38" s="357">
        <v>75</v>
      </c>
      <c r="J38" s="358">
        <v>0.22499999999999998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505</v>
      </c>
      <c r="AB38" s="368" t="s">
        <v>672</v>
      </c>
      <c r="AC38" s="368" t="s">
        <v>709</v>
      </c>
      <c r="AD38" s="364"/>
      <c r="AE38" s="365"/>
    </row>
    <row r="39" spans="1:31">
      <c r="A39" s="353" t="s">
        <v>4</v>
      </c>
      <c r="B39" s="354" t="s">
        <v>1015</v>
      </c>
      <c r="C39" s="355" t="s">
        <v>347</v>
      </c>
      <c r="D39" s="356">
        <v>60</v>
      </c>
      <c r="E39" s="357">
        <v>4</v>
      </c>
      <c r="F39" s="357">
        <v>0</v>
      </c>
      <c r="G39" s="357">
        <v>30</v>
      </c>
      <c r="H39" s="357">
        <v>0</v>
      </c>
      <c r="I39" s="357">
        <v>55</v>
      </c>
      <c r="J39" s="358">
        <v>0.15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1171</v>
      </c>
      <c r="AB39" s="368" t="s">
        <v>687</v>
      </c>
      <c r="AC39" s="368" t="s">
        <v>1512</v>
      </c>
      <c r="AD39" s="368" t="s">
        <v>733</v>
      </c>
      <c r="AE39" s="368" t="s">
        <v>732</v>
      </c>
    </row>
    <row r="40" spans="1:31" s="27" customFormat="1">
      <c r="A40" s="353" t="s">
        <v>4</v>
      </c>
      <c r="B40" s="374" t="s">
        <v>970</v>
      </c>
      <c r="C40" s="375" t="s">
        <v>347</v>
      </c>
      <c r="D40" s="376">
        <v>90</v>
      </c>
      <c r="E40" s="287">
        <v>4</v>
      </c>
      <c r="F40" s="287">
        <v>0</v>
      </c>
      <c r="G40" s="287">
        <v>3</v>
      </c>
      <c r="H40" s="287">
        <v>0</v>
      </c>
      <c r="I40" s="287">
        <v>83</v>
      </c>
      <c r="J40" s="377">
        <v>0.22499999999999998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1172</v>
      </c>
      <c r="AB40" s="368" t="s">
        <v>673</v>
      </c>
      <c r="AC40" s="368" t="s">
        <v>698</v>
      </c>
      <c r="AD40" s="364"/>
      <c r="AE40" s="365"/>
    </row>
    <row r="41" spans="1:31" s="27" customFormat="1">
      <c r="A41" s="341" t="s">
        <v>4</v>
      </c>
      <c r="B41" s="342" t="s">
        <v>1518</v>
      </c>
      <c r="C41" s="343" t="s">
        <v>763</v>
      </c>
      <c r="D41" s="562">
        <v>40</v>
      </c>
      <c r="E41" s="560">
        <v>2</v>
      </c>
      <c r="F41" s="560">
        <v>0</v>
      </c>
      <c r="G41" s="560">
        <v>45</v>
      </c>
      <c r="H41" s="560">
        <v>0</v>
      </c>
      <c r="I41" s="560">
        <v>50</v>
      </c>
      <c r="J41" s="561">
        <v>0.15</v>
      </c>
      <c r="K41" s="560">
        <v>0</v>
      </c>
      <c r="L41" s="347" t="b">
        <v>1</v>
      </c>
      <c r="M41" s="348">
        <v>5</v>
      </c>
      <c r="N41" s="348">
        <v>2</v>
      </c>
      <c r="O41" s="347">
        <v>4</v>
      </c>
      <c r="P41" s="348">
        <v>0</v>
      </c>
      <c r="Q41" s="347" t="b">
        <v>1</v>
      </c>
      <c r="R41" s="347" t="b">
        <v>1</v>
      </c>
      <c r="S41" s="347" t="b">
        <v>0</v>
      </c>
      <c r="T41" s="347">
        <v>200</v>
      </c>
      <c r="U41" s="347">
        <v>10</v>
      </c>
      <c r="V41" s="347">
        <v>0</v>
      </c>
      <c r="W41" s="349">
        <v>0.25</v>
      </c>
      <c r="X41" s="349">
        <v>0.25</v>
      </c>
      <c r="Y41" s="349">
        <v>0.8</v>
      </c>
      <c r="Z41" s="350">
        <v>0</v>
      </c>
      <c r="AA41" s="366" t="s">
        <v>1590</v>
      </c>
      <c r="AB41" s="352" t="s">
        <v>1624</v>
      </c>
      <c r="AC41" s="352" t="s">
        <v>1511</v>
      </c>
      <c r="AD41" s="352" t="s">
        <v>736</v>
      </c>
      <c r="AE41" s="372" t="s">
        <v>1637</v>
      </c>
    </row>
    <row r="42" spans="1:31">
      <c r="A42" s="341" t="s">
        <v>4</v>
      </c>
      <c r="B42" s="342" t="s">
        <v>1002</v>
      </c>
      <c r="C42" s="343" t="s">
        <v>348</v>
      </c>
      <c r="D42" s="344">
        <v>180</v>
      </c>
      <c r="E42" s="345">
        <v>9</v>
      </c>
      <c r="F42" s="345">
        <v>0</v>
      </c>
      <c r="G42" s="345">
        <v>15</v>
      </c>
      <c r="H42" s="345">
        <v>0</v>
      </c>
      <c r="I42" s="345">
        <v>105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1225</v>
      </c>
      <c r="AB42" s="352" t="s">
        <v>1246</v>
      </c>
      <c r="AC42" s="352" t="s">
        <v>744</v>
      </c>
      <c r="AD42" s="370"/>
      <c r="AE42" s="371"/>
    </row>
    <row r="43" spans="1:31">
      <c r="A43" s="341" t="s">
        <v>4</v>
      </c>
      <c r="B43" s="342" t="s">
        <v>971</v>
      </c>
      <c r="C43" s="343" t="s">
        <v>206</v>
      </c>
      <c r="D43" s="344">
        <v>60</v>
      </c>
      <c r="E43" s="345">
        <v>2</v>
      </c>
      <c r="F43" s="345">
        <v>0</v>
      </c>
      <c r="G43" s="345">
        <v>20</v>
      </c>
      <c r="H43" s="345">
        <v>0</v>
      </c>
      <c r="I43" s="345">
        <v>75</v>
      </c>
      <c r="J43" s="346">
        <v>0.22499999999999998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1226</v>
      </c>
      <c r="AB43" s="352" t="s">
        <v>674</v>
      </c>
      <c r="AC43" s="352" t="s">
        <v>700</v>
      </c>
      <c r="AD43" s="352" t="s">
        <v>758</v>
      </c>
      <c r="AE43" s="372" t="s">
        <v>725</v>
      </c>
    </row>
    <row r="44" spans="1:31">
      <c r="A44" s="341" t="s">
        <v>4</v>
      </c>
      <c r="B44" s="342" t="s">
        <v>972</v>
      </c>
      <c r="C44" s="343" t="s">
        <v>206</v>
      </c>
      <c r="D44" s="344">
        <v>40</v>
      </c>
      <c r="E44" s="345">
        <v>2</v>
      </c>
      <c r="F44" s="345">
        <v>0</v>
      </c>
      <c r="G44" s="345">
        <v>40</v>
      </c>
      <c r="H44" s="345">
        <v>0</v>
      </c>
      <c r="I44" s="345">
        <v>50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1227</v>
      </c>
      <c r="AB44" s="352" t="s">
        <v>674</v>
      </c>
      <c r="AC44" s="352" t="s">
        <v>700</v>
      </c>
      <c r="AD44" s="352" t="s">
        <v>758</v>
      </c>
      <c r="AE44" s="372" t="s">
        <v>725</v>
      </c>
    </row>
    <row r="45" spans="1:31">
      <c r="A45" s="341" t="s">
        <v>4</v>
      </c>
      <c r="B45" s="342" t="s">
        <v>973</v>
      </c>
      <c r="C45" s="343" t="s">
        <v>206</v>
      </c>
      <c r="D45" s="344">
        <v>60</v>
      </c>
      <c r="E45" s="345">
        <v>4</v>
      </c>
      <c r="F45" s="345">
        <v>0</v>
      </c>
      <c r="G45" s="345">
        <v>80</v>
      </c>
      <c r="H45" s="345">
        <v>0</v>
      </c>
      <c r="I45" s="345">
        <v>55</v>
      </c>
      <c r="J45" s="346">
        <v>0.15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1228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974</v>
      </c>
      <c r="C46" s="343" t="s">
        <v>206</v>
      </c>
      <c r="D46" s="344">
        <v>180</v>
      </c>
      <c r="E46" s="345">
        <v>9</v>
      </c>
      <c r="F46" s="345">
        <v>0</v>
      </c>
      <c r="G46" s="345">
        <v>100</v>
      </c>
      <c r="H46" s="345">
        <v>0</v>
      </c>
      <c r="I46" s="345">
        <v>105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1229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975</v>
      </c>
      <c r="C47" s="343" t="s">
        <v>206</v>
      </c>
      <c r="D47" s="344">
        <v>330</v>
      </c>
      <c r="E47" s="345">
        <v>20</v>
      </c>
      <c r="F47" s="345">
        <v>0</v>
      </c>
      <c r="G47" s="345">
        <v>120</v>
      </c>
      <c r="H47" s="345">
        <v>0</v>
      </c>
      <c r="I47" s="345">
        <v>143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1230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1388</v>
      </c>
      <c r="C48" s="355" t="s">
        <v>347</v>
      </c>
      <c r="D48" s="356">
        <v>540</v>
      </c>
      <c r="E48" s="357">
        <v>49</v>
      </c>
      <c r="F48" s="357">
        <v>0</v>
      </c>
      <c r="G48" s="357">
        <v>30</v>
      </c>
      <c r="H48" s="357">
        <v>165</v>
      </c>
      <c r="I48" s="357">
        <v>195</v>
      </c>
      <c r="J48" s="358">
        <v>0.22499999999999998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1501</v>
      </c>
      <c r="AB48" s="368" t="s">
        <v>1507</v>
      </c>
      <c r="AC48" s="368" t="s">
        <v>1512</v>
      </c>
      <c r="AD48" s="364"/>
      <c r="AE48" s="369"/>
    </row>
    <row r="49" spans="1:31" s="27" customFormat="1">
      <c r="A49" s="353" t="s">
        <v>4</v>
      </c>
      <c r="B49" s="354" t="s">
        <v>1389</v>
      </c>
      <c r="C49" s="355" t="s">
        <v>347</v>
      </c>
      <c r="D49" s="356">
        <v>60</v>
      </c>
      <c r="E49" s="357">
        <v>4</v>
      </c>
      <c r="F49" s="357">
        <v>0</v>
      </c>
      <c r="G49" s="357">
        <v>6</v>
      </c>
      <c r="H49" s="357">
        <v>25</v>
      </c>
      <c r="I49" s="357">
        <v>55</v>
      </c>
      <c r="J49" s="358">
        <v>0.15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1500</v>
      </c>
      <c r="AB49" s="368" t="s">
        <v>1507</v>
      </c>
      <c r="AC49" s="368" t="s">
        <v>1512</v>
      </c>
      <c r="AD49" s="364"/>
      <c r="AE49" s="369"/>
    </row>
    <row r="50" spans="1:31" s="27" customFormat="1">
      <c r="A50" s="353" t="s">
        <v>4</v>
      </c>
      <c r="B50" s="354" t="s">
        <v>1016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683</v>
      </c>
      <c r="AC50" s="368" t="s">
        <v>701</v>
      </c>
      <c r="AD50" s="364"/>
      <c r="AE50" s="369"/>
    </row>
    <row r="51" spans="1:31" s="27" customFormat="1">
      <c r="A51" s="353" t="s">
        <v>4</v>
      </c>
      <c r="B51" s="354" t="s">
        <v>1017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683</v>
      </c>
      <c r="AC51" s="368" t="s">
        <v>701</v>
      </c>
      <c r="AD51" s="364"/>
      <c r="AE51" s="369"/>
    </row>
    <row r="52" spans="1:31" s="27" customFormat="1">
      <c r="A52" s="353" t="s">
        <v>4</v>
      </c>
      <c r="B52" s="354" t="s">
        <v>1018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1383</v>
      </c>
      <c r="C53" s="355" t="s">
        <v>347</v>
      </c>
      <c r="D53" s="356">
        <v>20</v>
      </c>
      <c r="E53" s="357">
        <v>2</v>
      </c>
      <c r="F53" s="357">
        <v>0</v>
      </c>
      <c r="G53" s="357">
        <v>6</v>
      </c>
      <c r="H53" s="357">
        <v>30</v>
      </c>
      <c r="I53" s="357">
        <v>25</v>
      </c>
      <c r="J53" s="358">
        <v>7.4999999999999997E-2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1504</v>
      </c>
      <c r="AB53" s="368" t="s">
        <v>1507</v>
      </c>
      <c r="AC53" s="368" t="s">
        <v>719</v>
      </c>
      <c r="AD53" s="364"/>
      <c r="AE53" s="369"/>
    </row>
    <row r="54" spans="1:31">
      <c r="A54" s="341" t="s">
        <v>4</v>
      </c>
      <c r="B54" s="342" t="s">
        <v>976</v>
      </c>
      <c r="C54" s="343" t="s">
        <v>469</v>
      </c>
      <c r="D54" s="344">
        <v>40</v>
      </c>
      <c r="E54" s="345">
        <v>0</v>
      </c>
      <c r="F54" s="345">
        <v>1</v>
      </c>
      <c r="G54" s="345">
        <v>70</v>
      </c>
      <c r="H54" s="345">
        <v>0</v>
      </c>
      <c r="I54" s="345">
        <v>50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675</v>
      </c>
      <c r="AC54" s="352" t="s">
        <v>702</v>
      </c>
      <c r="AD54" s="370"/>
      <c r="AE54" s="373"/>
    </row>
    <row r="55" spans="1:31">
      <c r="A55" s="353" t="s">
        <v>4</v>
      </c>
      <c r="B55" s="354" t="s">
        <v>994</v>
      </c>
      <c r="C55" s="355" t="s">
        <v>777</v>
      </c>
      <c r="D55" s="356">
        <v>60</v>
      </c>
      <c r="E55" s="357">
        <v>2</v>
      </c>
      <c r="F55" s="357">
        <v>0</v>
      </c>
      <c r="G55" s="357">
        <v>20</v>
      </c>
      <c r="H55" s="357">
        <v>0</v>
      </c>
      <c r="I55" s="357">
        <v>75</v>
      </c>
      <c r="J55" s="358">
        <v>0.22499999999999998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1169</v>
      </c>
      <c r="AB55" s="368" t="s">
        <v>1507</v>
      </c>
      <c r="AC55" s="368" t="s">
        <v>719</v>
      </c>
      <c r="AD55" s="368" t="s">
        <v>714</v>
      </c>
      <c r="AE55" s="368" t="s">
        <v>724</v>
      </c>
    </row>
    <row r="56" spans="1:31" s="27" customFormat="1">
      <c r="A56" s="353" t="s">
        <v>4</v>
      </c>
      <c r="B56" s="354" t="s">
        <v>977</v>
      </c>
      <c r="C56" s="355" t="s">
        <v>777</v>
      </c>
      <c r="D56" s="356">
        <v>60</v>
      </c>
      <c r="E56" s="357">
        <v>0</v>
      </c>
      <c r="F56" s="357">
        <v>0</v>
      </c>
      <c r="G56" s="357">
        <v>3</v>
      </c>
      <c r="H56" s="357">
        <v>0</v>
      </c>
      <c r="I56" s="357">
        <v>75</v>
      </c>
      <c r="J56" s="358">
        <v>0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588</v>
      </c>
      <c r="AB56" s="368" t="s">
        <v>676</v>
      </c>
      <c r="AC56" s="368" t="s">
        <v>703</v>
      </c>
      <c r="AD56" s="368" t="s">
        <v>715</v>
      </c>
      <c r="AE56" s="381" t="s">
        <v>726</v>
      </c>
    </row>
    <row r="57" spans="1:31" s="27" customFormat="1">
      <c r="A57" s="353" t="s">
        <v>4</v>
      </c>
      <c r="B57" s="354" t="s">
        <v>978</v>
      </c>
      <c r="C57" s="355" t="s">
        <v>777</v>
      </c>
      <c r="D57" s="356">
        <v>30</v>
      </c>
      <c r="E57" s="357">
        <v>4</v>
      </c>
      <c r="F57" s="357">
        <v>0</v>
      </c>
      <c r="G57" s="357">
        <v>4</v>
      </c>
      <c r="H57" s="357">
        <v>0</v>
      </c>
      <c r="I57" s="357">
        <v>28</v>
      </c>
      <c r="J57" s="358">
        <v>7.4999999999999997E-2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1173</v>
      </c>
      <c r="AB57" s="368" t="s">
        <v>676</v>
      </c>
      <c r="AC57" s="368" t="s">
        <v>703</v>
      </c>
      <c r="AD57" s="368" t="s">
        <v>715</v>
      </c>
      <c r="AE57" s="381" t="s">
        <v>726</v>
      </c>
    </row>
    <row r="58" spans="1:31" s="27" customFormat="1">
      <c r="A58" s="353" t="s">
        <v>4</v>
      </c>
      <c r="B58" s="354" t="s">
        <v>979</v>
      </c>
      <c r="C58" s="355" t="s">
        <v>777</v>
      </c>
      <c r="D58" s="356">
        <v>220</v>
      </c>
      <c r="E58" s="357">
        <v>21</v>
      </c>
      <c r="F58" s="357">
        <v>0</v>
      </c>
      <c r="G58" s="357">
        <v>5</v>
      </c>
      <c r="H58" s="357">
        <v>0</v>
      </c>
      <c r="I58" s="357">
        <v>95</v>
      </c>
      <c r="J58" s="358">
        <v>0.15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63" t="s">
        <v>1174</v>
      </c>
      <c r="AB58" s="368" t="s">
        <v>676</v>
      </c>
      <c r="AC58" s="368" t="s">
        <v>703</v>
      </c>
      <c r="AD58" s="368" t="s">
        <v>715</v>
      </c>
      <c r="AE58" s="381" t="s">
        <v>726</v>
      </c>
    </row>
    <row r="59" spans="1:31" s="27" customFormat="1">
      <c r="A59" s="353" t="s">
        <v>4</v>
      </c>
      <c r="B59" s="342" t="s">
        <v>1090</v>
      </c>
      <c r="C59" s="355" t="s">
        <v>1089</v>
      </c>
      <c r="D59" s="356">
        <v>540</v>
      </c>
      <c r="E59" s="357">
        <v>49</v>
      </c>
      <c r="F59" s="357">
        <v>0</v>
      </c>
      <c r="G59" s="357">
        <v>10</v>
      </c>
      <c r="H59" s="357">
        <v>10</v>
      </c>
      <c r="I59" s="357">
        <v>195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2">
        <v>1</v>
      </c>
      <c r="P59" s="383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4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1176</v>
      </c>
      <c r="AB59" s="352" t="s">
        <v>1508</v>
      </c>
      <c r="AC59" s="352" t="s">
        <v>1513</v>
      </c>
      <c r="AD59" s="352" t="s">
        <v>1514</v>
      </c>
      <c r="AE59" s="372" t="s">
        <v>1516</v>
      </c>
    </row>
    <row r="60" spans="1:31" s="27" customFormat="1">
      <c r="A60" s="353" t="s">
        <v>4</v>
      </c>
      <c r="B60" s="342" t="s">
        <v>1517</v>
      </c>
      <c r="C60" s="355" t="s">
        <v>1089</v>
      </c>
      <c r="D60" s="376">
        <v>810</v>
      </c>
      <c r="E60" s="287">
        <v>121</v>
      </c>
      <c r="F60" s="287">
        <v>0</v>
      </c>
      <c r="G60" s="287">
        <v>200</v>
      </c>
      <c r="H60" s="287">
        <v>10</v>
      </c>
      <c r="I60" s="287">
        <v>263</v>
      </c>
      <c r="J60" s="377">
        <v>0.22499999999999998</v>
      </c>
      <c r="K60" s="287">
        <v>0</v>
      </c>
      <c r="L60" s="359" t="b">
        <v>0</v>
      </c>
      <c r="M60" s="360">
        <v>5</v>
      </c>
      <c r="N60" s="360">
        <v>5</v>
      </c>
      <c r="O60" s="382">
        <v>1</v>
      </c>
      <c r="P60" s="383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4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366" t="s">
        <v>1572</v>
      </c>
      <c r="AB60" s="352" t="s">
        <v>1625</v>
      </c>
      <c r="AC60" s="352" t="s">
        <v>1512</v>
      </c>
      <c r="AD60" s="352" t="s">
        <v>736</v>
      </c>
      <c r="AE60" s="372" t="s">
        <v>1516</v>
      </c>
    </row>
    <row r="61" spans="1:31" s="27" customFormat="1">
      <c r="A61" s="341" t="s">
        <v>4</v>
      </c>
      <c r="B61" s="342" t="s">
        <v>1022</v>
      </c>
      <c r="C61" s="343" t="s">
        <v>469</v>
      </c>
      <c r="D61" s="344">
        <v>90</v>
      </c>
      <c r="E61" s="345">
        <v>4</v>
      </c>
      <c r="F61" s="345">
        <v>0</v>
      </c>
      <c r="G61" s="345">
        <v>0</v>
      </c>
      <c r="H61" s="345">
        <v>0</v>
      </c>
      <c r="I61" s="345">
        <v>83</v>
      </c>
      <c r="J61" s="346">
        <v>0.22499999999999998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677</v>
      </c>
      <c r="AC61" s="352" t="s">
        <v>752</v>
      </c>
      <c r="AD61" s="370"/>
      <c r="AE61" s="373"/>
    </row>
    <row r="62" spans="1:31">
      <c r="A62" s="341" t="s">
        <v>4</v>
      </c>
      <c r="B62" s="342" t="s">
        <v>1214</v>
      </c>
      <c r="C62" s="343" t="s">
        <v>469</v>
      </c>
      <c r="D62" s="344">
        <v>90</v>
      </c>
      <c r="E62" s="345">
        <v>4</v>
      </c>
      <c r="F62" s="345">
        <v>0</v>
      </c>
      <c r="G62" s="345">
        <v>0</v>
      </c>
      <c r="H62" s="345">
        <v>0</v>
      </c>
      <c r="I62" s="345">
        <v>83</v>
      </c>
      <c r="J62" s="346">
        <v>0.22499999999999998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1236</v>
      </c>
      <c r="AB62" s="352" t="s">
        <v>677</v>
      </c>
      <c r="AC62" s="352" t="s">
        <v>752</v>
      </c>
      <c r="AD62" s="370"/>
      <c r="AE62" s="373"/>
    </row>
    <row r="63" spans="1:31">
      <c r="A63" s="341" t="s">
        <v>4</v>
      </c>
      <c r="B63" s="342" t="s">
        <v>1425</v>
      </c>
      <c r="C63" s="343" t="s">
        <v>777</v>
      </c>
      <c r="D63" s="344">
        <v>60</v>
      </c>
      <c r="E63" s="345">
        <v>3</v>
      </c>
      <c r="F63" s="345">
        <v>0</v>
      </c>
      <c r="G63" s="345">
        <v>20</v>
      </c>
      <c r="H63" s="345">
        <v>0</v>
      </c>
      <c r="I63" s="345">
        <v>75</v>
      </c>
      <c r="J63" s="346">
        <v>1</v>
      </c>
      <c r="K63" s="345">
        <v>0</v>
      </c>
      <c r="L63" s="347" t="b">
        <v>1</v>
      </c>
      <c r="M63" s="348">
        <v>5</v>
      </c>
      <c r="N63" s="348">
        <v>0</v>
      </c>
      <c r="O63" s="347">
        <v>1</v>
      </c>
      <c r="P63" s="348">
        <v>0</v>
      </c>
      <c r="Q63" s="347" t="b">
        <v>1</v>
      </c>
      <c r="R63" s="347" t="b">
        <v>1</v>
      </c>
      <c r="S63" s="347" t="b">
        <v>0</v>
      </c>
      <c r="T63" s="347">
        <v>75</v>
      </c>
      <c r="U63" s="347">
        <v>7</v>
      </c>
      <c r="V63" s="347">
        <v>0</v>
      </c>
      <c r="W63" s="349">
        <v>0.25</v>
      </c>
      <c r="X63" s="349">
        <v>0.25</v>
      </c>
      <c r="Y63" s="349">
        <v>0</v>
      </c>
      <c r="Z63" s="350">
        <v>0</v>
      </c>
      <c r="AA63" s="367" t="s">
        <v>511</v>
      </c>
      <c r="AB63" s="368" t="s">
        <v>694</v>
      </c>
      <c r="AC63" s="368" t="s">
        <v>757</v>
      </c>
      <c r="AD63" s="368" t="s">
        <v>737</v>
      </c>
      <c r="AE63" s="368" t="s">
        <v>738</v>
      </c>
    </row>
    <row r="64" spans="1:31">
      <c r="A64" s="353" t="s">
        <v>4</v>
      </c>
      <c r="B64" s="354" t="s">
        <v>1519</v>
      </c>
      <c r="C64" s="355" t="s">
        <v>763</v>
      </c>
      <c r="D64" s="376">
        <v>20</v>
      </c>
      <c r="E64" s="287">
        <v>2</v>
      </c>
      <c r="F64" s="287">
        <v>0</v>
      </c>
      <c r="G64" s="287">
        <v>400</v>
      </c>
      <c r="H64" s="287">
        <v>0</v>
      </c>
      <c r="I64" s="287">
        <v>25</v>
      </c>
      <c r="J64" s="377">
        <v>7.4999999999999997E-2</v>
      </c>
      <c r="K64" s="287">
        <v>0</v>
      </c>
      <c r="L64" s="359" t="b">
        <v>1</v>
      </c>
      <c r="M64" s="360">
        <v>5</v>
      </c>
      <c r="N64" s="360">
        <v>5</v>
      </c>
      <c r="O64" s="359">
        <v>1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0</v>
      </c>
      <c r="V64" s="359">
        <v>0</v>
      </c>
      <c r="W64" s="361">
        <v>0.1</v>
      </c>
      <c r="X64" s="361">
        <v>0.1</v>
      </c>
      <c r="Y64" s="361">
        <v>1</v>
      </c>
      <c r="Z64" s="362">
        <v>0</v>
      </c>
      <c r="AA64" s="363" t="s">
        <v>1591</v>
      </c>
      <c r="AB64" s="368" t="s">
        <v>1509</v>
      </c>
      <c r="AC64" s="368" t="s">
        <v>1632</v>
      </c>
      <c r="AD64" s="368" t="s">
        <v>736</v>
      </c>
      <c r="AE64" s="381" t="s">
        <v>1638</v>
      </c>
    </row>
    <row r="65" spans="1:31" s="27" customFormat="1">
      <c r="A65" s="353" t="s">
        <v>4</v>
      </c>
      <c r="B65" s="354" t="s">
        <v>980</v>
      </c>
      <c r="C65" s="355" t="s">
        <v>347</v>
      </c>
      <c r="D65" s="356">
        <v>40</v>
      </c>
      <c r="E65" s="357">
        <v>2</v>
      </c>
      <c r="F65" s="357">
        <v>0</v>
      </c>
      <c r="G65" s="357">
        <v>20</v>
      </c>
      <c r="H65" s="357">
        <v>0</v>
      </c>
      <c r="I65" s="357">
        <v>50</v>
      </c>
      <c r="J65" s="358">
        <v>0.15</v>
      </c>
      <c r="K65" s="357">
        <v>0</v>
      </c>
      <c r="L65" s="359" t="b">
        <v>1</v>
      </c>
      <c r="M65" s="360">
        <v>5</v>
      </c>
      <c r="N65" s="360">
        <v>5</v>
      </c>
      <c r="O65" s="359">
        <v>0</v>
      </c>
      <c r="P65" s="360">
        <f>entityDefinitions[[#This Row],['[edibleFromTier']]]</f>
        <v>0</v>
      </c>
      <c r="Q65" s="347" t="b">
        <v>1</v>
      </c>
      <c r="R65" s="359" t="b">
        <v>0</v>
      </c>
      <c r="S65" s="359" t="b">
        <v>0</v>
      </c>
      <c r="T65" s="359">
        <v>1</v>
      </c>
      <c r="U65" s="359">
        <v>3</v>
      </c>
      <c r="V65" s="359">
        <v>0</v>
      </c>
      <c r="W65" s="361">
        <v>0</v>
      </c>
      <c r="X65" s="361">
        <v>0</v>
      </c>
      <c r="Y65" s="361">
        <v>1</v>
      </c>
      <c r="Z65" s="362">
        <v>0</v>
      </c>
      <c r="AA65" s="366" t="s">
        <v>1175</v>
      </c>
      <c r="AB65" s="368" t="s">
        <v>684</v>
      </c>
      <c r="AC65" s="368" t="s">
        <v>699</v>
      </c>
      <c r="AD65" s="368" t="s">
        <v>728</v>
      </c>
      <c r="AE65" s="381" t="s">
        <v>727</v>
      </c>
    </row>
    <row r="66" spans="1:31" s="27" customFormat="1">
      <c r="A66" s="353" t="s">
        <v>4</v>
      </c>
      <c r="B66" s="354" t="s">
        <v>1003</v>
      </c>
      <c r="C66" s="355" t="s">
        <v>347</v>
      </c>
      <c r="D66" s="356">
        <v>110</v>
      </c>
      <c r="E66" s="357">
        <v>21</v>
      </c>
      <c r="F66" s="357">
        <v>0</v>
      </c>
      <c r="G66" s="357">
        <v>25</v>
      </c>
      <c r="H66" s="357">
        <v>0</v>
      </c>
      <c r="I66" s="357">
        <v>48</v>
      </c>
      <c r="J66" s="358">
        <v>7.4999999999999997E-2</v>
      </c>
      <c r="K66" s="357">
        <v>0</v>
      </c>
      <c r="L66" s="359" t="b">
        <v>1</v>
      </c>
      <c r="M66" s="360">
        <v>5</v>
      </c>
      <c r="N66" s="360">
        <v>1</v>
      </c>
      <c r="O66" s="359">
        <v>3</v>
      </c>
      <c r="P66" s="360">
        <v>1</v>
      </c>
      <c r="Q66" s="347" t="b">
        <v>1</v>
      </c>
      <c r="R66" s="359" t="b">
        <v>1</v>
      </c>
      <c r="S66" s="359" t="b">
        <v>0</v>
      </c>
      <c r="T66" s="359">
        <v>100</v>
      </c>
      <c r="U66" s="359">
        <v>7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67" t="s">
        <v>504</v>
      </c>
      <c r="AB66" s="368" t="s">
        <v>678</v>
      </c>
      <c r="AC66" s="368" t="s">
        <v>704</v>
      </c>
      <c r="AD66" s="364"/>
      <c r="AE66" s="369"/>
    </row>
    <row r="67" spans="1:31" s="27" customFormat="1">
      <c r="A67" s="341" t="s">
        <v>4</v>
      </c>
      <c r="B67" s="342" t="s">
        <v>990</v>
      </c>
      <c r="C67" s="343" t="s">
        <v>763</v>
      </c>
      <c r="D67" s="344">
        <v>220</v>
      </c>
      <c r="E67" s="345">
        <v>21</v>
      </c>
      <c r="F67" s="345">
        <v>0</v>
      </c>
      <c r="G67" s="345">
        <v>32</v>
      </c>
      <c r="H67" s="345">
        <v>0</v>
      </c>
      <c r="I67" s="345">
        <v>95</v>
      </c>
      <c r="J67" s="346">
        <v>0.15</v>
      </c>
      <c r="K67" s="345">
        <v>0</v>
      </c>
      <c r="L67" s="347" t="b">
        <v>1</v>
      </c>
      <c r="M67" s="348">
        <v>5</v>
      </c>
      <c r="N67" s="348">
        <v>5</v>
      </c>
      <c r="O67" s="347">
        <v>0</v>
      </c>
      <c r="P67" s="348">
        <f>entityDefinitions[[#This Row],['[edibleFromTier']]]</f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47">
        <v>6</v>
      </c>
      <c r="V67" s="347">
        <v>0</v>
      </c>
      <c r="W67" s="349">
        <v>0.25</v>
      </c>
      <c r="X67" s="349">
        <v>0.25</v>
      </c>
      <c r="Y67" s="349">
        <v>0.8</v>
      </c>
      <c r="Z67" s="350">
        <v>0</v>
      </c>
      <c r="AA67" s="366" t="s">
        <v>1163</v>
      </c>
      <c r="AB67" s="352" t="s">
        <v>1239</v>
      </c>
      <c r="AC67" s="352" t="s">
        <v>1249</v>
      </c>
      <c r="AD67" s="352" t="s">
        <v>1258</v>
      </c>
      <c r="AE67" s="352" t="s">
        <v>1266</v>
      </c>
    </row>
    <row r="68" spans="1:31" s="27" customFormat="1">
      <c r="A68" s="353" t="s">
        <v>4</v>
      </c>
      <c r="B68" s="354" t="s">
        <v>981</v>
      </c>
      <c r="C68" s="355" t="s">
        <v>347</v>
      </c>
      <c r="D68" s="356">
        <v>220</v>
      </c>
      <c r="E68" s="357">
        <v>21</v>
      </c>
      <c r="F68" s="357">
        <v>0</v>
      </c>
      <c r="G68" s="357">
        <v>10</v>
      </c>
      <c r="H68" s="357">
        <v>0</v>
      </c>
      <c r="I68" s="357">
        <v>95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2</v>
      </c>
      <c r="P68" s="360">
        <v>2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4</v>
      </c>
      <c r="V68" s="359">
        <v>0</v>
      </c>
      <c r="W68" s="361">
        <v>0.25</v>
      </c>
      <c r="X68" s="361">
        <v>0.25</v>
      </c>
      <c r="Y68" s="361">
        <v>0</v>
      </c>
      <c r="Z68" s="362">
        <v>0</v>
      </c>
      <c r="AA68" s="363" t="s">
        <v>1233</v>
      </c>
      <c r="AB68" s="368" t="s">
        <v>1626</v>
      </c>
      <c r="AC68" s="368" t="s">
        <v>1633</v>
      </c>
      <c r="AD68" s="368" t="s">
        <v>736</v>
      </c>
      <c r="AE68" s="368" t="s">
        <v>1515</v>
      </c>
    </row>
    <row r="69" spans="1:31">
      <c r="A69" s="341" t="s">
        <v>4</v>
      </c>
      <c r="B69" s="342" t="s">
        <v>1004</v>
      </c>
      <c r="C69" s="343" t="s">
        <v>348</v>
      </c>
      <c r="D69" s="344">
        <v>90</v>
      </c>
      <c r="E69" s="345">
        <v>4</v>
      </c>
      <c r="F69" s="345">
        <v>0</v>
      </c>
      <c r="G69" s="345">
        <v>20</v>
      </c>
      <c r="H69" s="345">
        <v>0</v>
      </c>
      <c r="I69" s="345">
        <v>83</v>
      </c>
      <c r="J69" s="346">
        <v>0.22499999999999998</v>
      </c>
      <c r="K69" s="345">
        <v>0</v>
      </c>
      <c r="L69" s="347" t="b">
        <v>1</v>
      </c>
      <c r="M69" s="348">
        <v>5</v>
      </c>
      <c r="N69" s="348">
        <v>0</v>
      </c>
      <c r="O69" s="347">
        <v>1</v>
      </c>
      <c r="P69" s="348">
        <v>0</v>
      </c>
      <c r="Q69" s="347" t="b">
        <v>1</v>
      </c>
      <c r="R69" s="347" t="b">
        <v>1</v>
      </c>
      <c r="S69" s="347" t="b">
        <v>0</v>
      </c>
      <c r="T69" s="347">
        <v>75</v>
      </c>
      <c r="U69" s="347">
        <v>7</v>
      </c>
      <c r="V69" s="347">
        <v>0</v>
      </c>
      <c r="W69" s="349">
        <v>0.25</v>
      </c>
      <c r="X69" s="349">
        <v>0.25</v>
      </c>
      <c r="Y69" s="349">
        <v>0.7</v>
      </c>
      <c r="Z69" s="350">
        <v>0</v>
      </c>
      <c r="AA69" s="366" t="s">
        <v>1166</v>
      </c>
      <c r="AB69" s="352" t="s">
        <v>1242</v>
      </c>
      <c r="AC69" s="352" t="s">
        <v>1252</v>
      </c>
      <c r="AD69" s="352" t="s">
        <v>1260</v>
      </c>
      <c r="AE69" s="352" t="s">
        <v>1268</v>
      </c>
    </row>
    <row r="70" spans="1:31">
      <c r="A70" s="353" t="s">
        <v>4</v>
      </c>
      <c r="B70" s="354" t="s">
        <v>982</v>
      </c>
      <c r="C70" s="355" t="s">
        <v>349</v>
      </c>
      <c r="D70" s="356">
        <v>20</v>
      </c>
      <c r="E70" s="357">
        <v>2</v>
      </c>
      <c r="F70" s="357">
        <v>0</v>
      </c>
      <c r="G70" s="357">
        <v>0</v>
      </c>
      <c r="H70" s="357">
        <v>0</v>
      </c>
      <c r="I70" s="357">
        <v>25</v>
      </c>
      <c r="J70" s="358">
        <v>7.4999999999999997E-2</v>
      </c>
      <c r="K70" s="357">
        <v>0</v>
      </c>
      <c r="L70" s="359" t="b">
        <v>0</v>
      </c>
      <c r="M70" s="360">
        <v>5</v>
      </c>
      <c r="N70" s="360">
        <v>5</v>
      </c>
      <c r="O70" s="359">
        <v>5</v>
      </c>
      <c r="P70" s="360">
        <f>entityDefinitions[[#This Row],['[edibleFromTier']]]</f>
        <v>5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0.25</v>
      </c>
      <c r="AA70" s="367" t="s">
        <v>561</v>
      </c>
      <c r="AB70" s="368" t="s">
        <v>713</v>
      </c>
      <c r="AC70" s="368" t="s">
        <v>754</v>
      </c>
      <c r="AD70" s="368" t="s">
        <v>731</v>
      </c>
      <c r="AE70" s="368" t="s">
        <v>730</v>
      </c>
    </row>
    <row r="71" spans="1:31" s="498" customFormat="1">
      <c r="A71" s="353" t="s">
        <v>4</v>
      </c>
      <c r="B71" s="354" t="s">
        <v>984</v>
      </c>
      <c r="C71" s="355" t="s">
        <v>349</v>
      </c>
      <c r="D71" s="356">
        <v>90</v>
      </c>
      <c r="E71" s="357">
        <v>4</v>
      </c>
      <c r="F71" s="357">
        <v>0</v>
      </c>
      <c r="G71" s="357">
        <v>0</v>
      </c>
      <c r="H71" s="357">
        <v>0</v>
      </c>
      <c r="I71" s="357">
        <v>83</v>
      </c>
      <c r="J71" s="358">
        <v>0.22499999999999998</v>
      </c>
      <c r="K71" s="357">
        <v>0</v>
      </c>
      <c r="L71" s="359" t="b">
        <v>0</v>
      </c>
      <c r="M71" s="360">
        <v>5</v>
      </c>
      <c r="N71" s="360">
        <v>5</v>
      </c>
      <c r="O71" s="359">
        <v>5</v>
      </c>
      <c r="P71" s="360">
        <v>5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1</v>
      </c>
      <c r="V71" s="359">
        <v>0</v>
      </c>
      <c r="W71" s="361">
        <v>0.25</v>
      </c>
      <c r="X71" s="361">
        <v>0.25</v>
      </c>
      <c r="Y71" s="361">
        <v>1</v>
      </c>
      <c r="Z71" s="362">
        <v>0.25</v>
      </c>
      <c r="AA71" s="363" t="s">
        <v>1177</v>
      </c>
      <c r="AB71" s="368" t="s">
        <v>713</v>
      </c>
      <c r="AC71" s="368" t="s">
        <v>754</v>
      </c>
      <c r="AD71" s="368" t="s">
        <v>731</v>
      </c>
      <c r="AE71" s="368" t="s">
        <v>730</v>
      </c>
    </row>
    <row r="72" spans="1:31" s="498" customFormat="1">
      <c r="A72" s="353" t="s">
        <v>4</v>
      </c>
      <c r="B72" s="354" t="s">
        <v>983</v>
      </c>
      <c r="C72" s="355" t="s">
        <v>349</v>
      </c>
      <c r="D72" s="356">
        <v>60</v>
      </c>
      <c r="E72" s="357">
        <v>2</v>
      </c>
      <c r="F72" s="357">
        <v>0</v>
      </c>
      <c r="G72" s="357">
        <v>2</v>
      </c>
      <c r="H72" s="357">
        <v>0</v>
      </c>
      <c r="I72" s="357">
        <v>75</v>
      </c>
      <c r="J72" s="358">
        <v>0.22499999999999998</v>
      </c>
      <c r="K72" s="357">
        <v>0</v>
      </c>
      <c r="L72" s="359" t="b">
        <v>1</v>
      </c>
      <c r="M72" s="360">
        <v>5</v>
      </c>
      <c r="N72" s="360">
        <v>5</v>
      </c>
      <c r="O72" s="359">
        <v>4</v>
      </c>
      <c r="P72" s="360">
        <v>4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0.25</v>
      </c>
      <c r="X72" s="361">
        <v>0.25</v>
      </c>
      <c r="Y72" s="361">
        <v>1</v>
      </c>
      <c r="Z72" s="362">
        <v>0</v>
      </c>
      <c r="AA72" s="367" t="s">
        <v>560</v>
      </c>
      <c r="AB72" s="368" t="s">
        <v>713</v>
      </c>
      <c r="AC72" s="368" t="s">
        <v>753</v>
      </c>
      <c r="AD72" s="368" t="s">
        <v>716</v>
      </c>
      <c r="AE72" s="368" t="s">
        <v>729</v>
      </c>
    </row>
    <row r="73" spans="1:31" s="498" customFormat="1">
      <c r="A73" s="353" t="s">
        <v>4</v>
      </c>
      <c r="B73" s="374" t="s">
        <v>985</v>
      </c>
      <c r="C73" s="375" t="s">
        <v>347</v>
      </c>
      <c r="D73" s="376">
        <v>120</v>
      </c>
      <c r="E73" s="287">
        <v>9</v>
      </c>
      <c r="F73" s="287">
        <v>0</v>
      </c>
      <c r="G73" s="287">
        <v>10</v>
      </c>
      <c r="H73" s="287">
        <v>0</v>
      </c>
      <c r="I73" s="287">
        <v>70</v>
      </c>
      <c r="J73" s="377">
        <v>0.15</v>
      </c>
      <c r="K73" s="287">
        <v>0</v>
      </c>
      <c r="L73" s="378" t="b">
        <v>1</v>
      </c>
      <c r="M73" s="360">
        <v>5</v>
      </c>
      <c r="N73" s="360">
        <v>5</v>
      </c>
      <c r="O73" s="378">
        <v>1</v>
      </c>
      <c r="P73" s="360">
        <v>1</v>
      </c>
      <c r="Q73" s="496" t="b">
        <v>1</v>
      </c>
      <c r="R73" s="378" t="b">
        <v>0</v>
      </c>
      <c r="S73" s="378" t="b">
        <v>0</v>
      </c>
      <c r="T73" s="378">
        <v>1</v>
      </c>
      <c r="U73" s="378">
        <v>4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63" t="s">
        <v>1162</v>
      </c>
      <c r="AB73" s="368" t="s">
        <v>685</v>
      </c>
      <c r="AC73" s="368" t="s">
        <v>705</v>
      </c>
      <c r="AD73" s="368"/>
      <c r="AE73" s="497"/>
    </row>
    <row r="74" spans="1:31" s="498" customFormat="1">
      <c r="A74" s="353" t="s">
        <v>4</v>
      </c>
      <c r="B74" s="374" t="s">
        <v>986</v>
      </c>
      <c r="C74" s="375" t="s">
        <v>347</v>
      </c>
      <c r="D74" s="376">
        <v>220</v>
      </c>
      <c r="E74" s="287">
        <v>21</v>
      </c>
      <c r="F74" s="287">
        <v>0</v>
      </c>
      <c r="G74" s="287">
        <v>6</v>
      </c>
      <c r="H74" s="287">
        <v>0</v>
      </c>
      <c r="I74" s="287">
        <v>95</v>
      </c>
      <c r="J74" s="377">
        <v>0.15</v>
      </c>
      <c r="K74" s="287">
        <v>0</v>
      </c>
      <c r="L74" s="378" t="b">
        <v>1</v>
      </c>
      <c r="M74" s="360">
        <v>5</v>
      </c>
      <c r="N74" s="360">
        <v>5</v>
      </c>
      <c r="O74" s="378">
        <v>0</v>
      </c>
      <c r="P74" s="360">
        <f>entityDefinitions[[#This Row],['[edibleFromTier']]]</f>
        <v>0</v>
      </c>
      <c r="Q74" s="496" t="b">
        <v>1</v>
      </c>
      <c r="R74" s="378" t="b">
        <v>0</v>
      </c>
      <c r="S74" s="378" t="b">
        <v>0</v>
      </c>
      <c r="T74" s="378">
        <v>1</v>
      </c>
      <c r="U74" s="378">
        <v>3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556</v>
      </c>
      <c r="AB74" s="368" t="s">
        <v>685</v>
      </c>
      <c r="AC74" s="368" t="s">
        <v>705</v>
      </c>
      <c r="AD74" s="368"/>
      <c r="AE74" s="497"/>
    </row>
    <row r="75" spans="1:31">
      <c r="A75" s="353" t="s">
        <v>4</v>
      </c>
      <c r="B75" s="354" t="s">
        <v>1621</v>
      </c>
      <c r="C75" s="355" t="s">
        <v>347</v>
      </c>
      <c r="D75" s="356">
        <v>60</v>
      </c>
      <c r="E75" s="357">
        <v>2</v>
      </c>
      <c r="F75" s="357">
        <v>0</v>
      </c>
      <c r="G75" s="357">
        <v>15</v>
      </c>
      <c r="H75" s="357">
        <v>0</v>
      </c>
      <c r="I75" s="357">
        <v>75</v>
      </c>
      <c r="J75" s="358">
        <v>0.22499999999999998</v>
      </c>
      <c r="K75" s="357">
        <v>0</v>
      </c>
      <c r="L75" s="359" t="b">
        <v>1</v>
      </c>
      <c r="M75" s="360">
        <v>5</v>
      </c>
      <c r="N75" s="360">
        <v>5</v>
      </c>
      <c r="O75" s="382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9</v>
      </c>
      <c r="V75" s="359">
        <v>0</v>
      </c>
      <c r="W75" s="385">
        <v>0.05</v>
      </c>
      <c r="X75" s="361">
        <v>0.05</v>
      </c>
      <c r="Y75" s="361">
        <v>0</v>
      </c>
      <c r="Z75" s="362">
        <v>0</v>
      </c>
      <c r="AA75" s="363" t="s">
        <v>1502</v>
      </c>
      <c r="AB75" s="368" t="s">
        <v>1627</v>
      </c>
      <c r="AC75" s="352" t="s">
        <v>1634</v>
      </c>
      <c r="AD75" s="370"/>
      <c r="AE75" s="373"/>
    </row>
    <row r="76" spans="1:31" s="27" customFormat="1">
      <c r="A76" s="353" t="s">
        <v>4</v>
      </c>
      <c r="B76" s="354" t="s">
        <v>1019</v>
      </c>
      <c r="C76" s="355" t="s">
        <v>347</v>
      </c>
      <c r="D76" s="356">
        <v>810</v>
      </c>
      <c r="E76" s="357">
        <v>121</v>
      </c>
      <c r="F76" s="357">
        <v>0</v>
      </c>
      <c r="G76" s="357">
        <v>5</v>
      </c>
      <c r="H76" s="357">
        <v>0</v>
      </c>
      <c r="I76" s="357">
        <v>263</v>
      </c>
      <c r="J76" s="358">
        <v>0.22499999999999998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686</v>
      </c>
      <c r="AC76" s="368" t="s">
        <v>710</v>
      </c>
      <c r="AD76" s="368" t="s">
        <v>733</v>
      </c>
      <c r="AE76" s="368" t="s">
        <v>732</v>
      </c>
    </row>
    <row r="77" spans="1:31" s="27" customFormat="1">
      <c r="A77" s="353" t="s">
        <v>4</v>
      </c>
      <c r="B77" s="354" t="s">
        <v>987</v>
      </c>
      <c r="C77" s="355" t="s">
        <v>347</v>
      </c>
      <c r="D77" s="356">
        <v>540</v>
      </c>
      <c r="E77" s="357">
        <v>121</v>
      </c>
      <c r="F77" s="357">
        <v>0</v>
      </c>
      <c r="G77" s="357">
        <v>8</v>
      </c>
      <c r="H77" s="357">
        <v>0</v>
      </c>
      <c r="I77" s="357">
        <v>175</v>
      </c>
      <c r="J77" s="358">
        <v>0.15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63" t="s">
        <v>1234</v>
      </c>
      <c r="AB77" s="368" t="s">
        <v>1628</v>
      </c>
      <c r="AC77" s="368" t="s">
        <v>1635</v>
      </c>
      <c r="AD77" s="364"/>
      <c r="AE77" s="365"/>
    </row>
    <row r="78" spans="1:31" s="27" customFormat="1">
      <c r="A78" s="353" t="s">
        <v>4</v>
      </c>
      <c r="B78" s="354" t="s">
        <v>1005</v>
      </c>
      <c r="C78" s="355" t="s">
        <v>347</v>
      </c>
      <c r="D78" s="356">
        <v>360</v>
      </c>
      <c r="E78" s="357">
        <v>49</v>
      </c>
      <c r="F78" s="357">
        <v>0</v>
      </c>
      <c r="G78" s="357">
        <v>2</v>
      </c>
      <c r="H78" s="357">
        <v>0</v>
      </c>
      <c r="I78" s="357">
        <v>130</v>
      </c>
      <c r="J78" s="358">
        <v>0.15</v>
      </c>
      <c r="K78" s="357">
        <v>0</v>
      </c>
      <c r="L78" s="359" t="b">
        <v>1</v>
      </c>
      <c r="M78" s="360">
        <v>5</v>
      </c>
      <c r="N78" s="360">
        <v>5</v>
      </c>
      <c r="O78" s="359">
        <v>0</v>
      </c>
      <c r="P78" s="360">
        <f>entityDefinitions[[#This Row],['[edibleFromTier']]]</f>
        <v>0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2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3" t="s">
        <v>1231</v>
      </c>
      <c r="AB78" s="368" t="s">
        <v>1245</v>
      </c>
      <c r="AC78" s="368" t="s">
        <v>1255</v>
      </c>
      <c r="AD78" s="364"/>
      <c r="AE78" s="365"/>
    </row>
    <row r="79" spans="1:31" s="27" customFormat="1">
      <c r="A79" s="353" t="s">
        <v>4</v>
      </c>
      <c r="B79" s="354" t="s">
        <v>1427</v>
      </c>
      <c r="C79" s="355" t="s">
        <v>347</v>
      </c>
      <c r="D79" s="356">
        <v>110</v>
      </c>
      <c r="E79" s="357">
        <v>21</v>
      </c>
      <c r="F79" s="357">
        <v>0</v>
      </c>
      <c r="G79" s="357">
        <v>20</v>
      </c>
      <c r="H79" s="357">
        <v>0</v>
      </c>
      <c r="I79" s="357">
        <v>48</v>
      </c>
      <c r="J79" s="358">
        <v>7.4999999999999997E-2</v>
      </c>
      <c r="K79" s="357">
        <v>0</v>
      </c>
      <c r="L79" s="359" t="b">
        <v>1</v>
      </c>
      <c r="M79" s="360">
        <v>5</v>
      </c>
      <c r="N79" s="360">
        <v>5</v>
      </c>
      <c r="O79" s="359">
        <v>2</v>
      </c>
      <c r="P79" s="360">
        <f>entityDefinitions[[#This Row],['[edibleFromTier']]]</f>
        <v>2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7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7" t="s">
        <v>1503</v>
      </c>
      <c r="AB79" s="368" t="s">
        <v>1509</v>
      </c>
      <c r="AC79" s="368" t="s">
        <v>719</v>
      </c>
      <c r="AD79" s="368" t="s">
        <v>1515</v>
      </c>
      <c r="AE79" s="368" t="s">
        <v>1515</v>
      </c>
    </row>
    <row r="80" spans="1:31" s="27" customFormat="1">
      <c r="A80" s="341" t="s">
        <v>4</v>
      </c>
      <c r="B80" s="342" t="s">
        <v>1008</v>
      </c>
      <c r="C80" s="343" t="s">
        <v>348</v>
      </c>
      <c r="D80" s="344">
        <v>60</v>
      </c>
      <c r="E80" s="345">
        <v>4</v>
      </c>
      <c r="F80" s="345">
        <v>0</v>
      </c>
      <c r="G80" s="345">
        <v>15</v>
      </c>
      <c r="H80" s="345">
        <v>0</v>
      </c>
      <c r="I80" s="345">
        <v>55</v>
      </c>
      <c r="J80" s="346">
        <v>0.15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691</v>
      </c>
      <c r="AC80" s="352" t="s">
        <v>747</v>
      </c>
      <c r="AD80" s="370"/>
      <c r="AE80" s="373"/>
    </row>
    <row r="81" spans="1:31" s="27" customFormat="1">
      <c r="A81" s="353" t="s">
        <v>4</v>
      </c>
      <c r="B81" s="354" t="s">
        <v>1020</v>
      </c>
      <c r="C81" s="355" t="s">
        <v>347</v>
      </c>
      <c r="D81" s="356">
        <v>20</v>
      </c>
      <c r="E81" s="357">
        <v>2</v>
      </c>
      <c r="F81" s="357">
        <v>0</v>
      </c>
      <c r="G81" s="357">
        <v>30</v>
      </c>
      <c r="H81" s="357">
        <v>0</v>
      </c>
      <c r="I81" s="357">
        <v>25</v>
      </c>
      <c r="J81" s="358">
        <v>7.4999999999999997E-2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1235</v>
      </c>
      <c r="AB81" s="368" t="s">
        <v>1509</v>
      </c>
      <c r="AC81" s="368" t="s">
        <v>1513</v>
      </c>
      <c r="AD81" s="368" t="s">
        <v>733</v>
      </c>
      <c r="AE81" s="368" t="s">
        <v>732</v>
      </c>
    </row>
    <row r="82" spans="1:31" s="27" customFormat="1">
      <c r="A82" s="353" t="s">
        <v>4</v>
      </c>
      <c r="B82" s="354" t="s">
        <v>1006</v>
      </c>
      <c r="C82" s="355" t="s">
        <v>347</v>
      </c>
      <c r="D82" s="356">
        <v>40</v>
      </c>
      <c r="E82" s="357">
        <v>2</v>
      </c>
      <c r="F82" s="357">
        <v>0</v>
      </c>
      <c r="G82" s="357">
        <v>7</v>
      </c>
      <c r="H82" s="357">
        <v>0</v>
      </c>
      <c r="I82" s="357">
        <v>50</v>
      </c>
      <c r="J82" s="358">
        <v>0.15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679</v>
      </c>
      <c r="AC82" s="368" t="s">
        <v>712</v>
      </c>
      <c r="AD82" s="364"/>
      <c r="AE82" s="365"/>
    </row>
    <row r="83" spans="1:31">
      <c r="A83" s="341" t="s">
        <v>4</v>
      </c>
      <c r="B83" s="342" t="s">
        <v>1007</v>
      </c>
      <c r="C83" s="343" t="s">
        <v>348</v>
      </c>
      <c r="D83" s="344">
        <v>30</v>
      </c>
      <c r="E83" s="345">
        <v>4</v>
      </c>
      <c r="F83" s="345">
        <v>0</v>
      </c>
      <c r="G83" s="345">
        <v>30</v>
      </c>
      <c r="H83" s="345">
        <v>0</v>
      </c>
      <c r="I83" s="345">
        <v>28</v>
      </c>
      <c r="J83" s="346">
        <v>7.4999999999999997E-2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1178</v>
      </c>
      <c r="AB83" s="352" t="s">
        <v>1243</v>
      </c>
      <c r="AC83" s="352" t="s">
        <v>1253</v>
      </c>
      <c r="AD83" s="370"/>
      <c r="AE83" s="370"/>
    </row>
    <row r="84" spans="1:31">
      <c r="A84" s="341" t="s">
        <v>4</v>
      </c>
      <c r="B84" s="342" t="s">
        <v>1009</v>
      </c>
      <c r="C84" s="343" t="s">
        <v>348</v>
      </c>
      <c r="D84" s="344">
        <v>60</v>
      </c>
      <c r="E84" s="345">
        <v>9</v>
      </c>
      <c r="F84" s="345">
        <v>0</v>
      </c>
      <c r="G84" s="345">
        <v>50</v>
      </c>
      <c r="H84" s="345">
        <v>0</v>
      </c>
      <c r="I84" s="345">
        <v>35</v>
      </c>
      <c r="J84" s="346">
        <v>7.4999999999999997E-2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690</v>
      </c>
      <c r="AC84" s="352" t="s">
        <v>748</v>
      </c>
      <c r="AD84" s="352" t="s">
        <v>734</v>
      </c>
      <c r="AE84" s="352" t="s">
        <v>735</v>
      </c>
    </row>
    <row r="85" spans="1:31">
      <c r="A85" s="341" t="s">
        <v>4</v>
      </c>
      <c r="B85" s="342" t="s">
        <v>992</v>
      </c>
      <c r="C85" s="343" t="s">
        <v>763</v>
      </c>
      <c r="D85" s="344">
        <v>20</v>
      </c>
      <c r="E85" s="345">
        <v>2</v>
      </c>
      <c r="F85" s="345">
        <v>0</v>
      </c>
      <c r="G85" s="345">
        <v>30</v>
      </c>
      <c r="H85" s="345">
        <v>0</v>
      </c>
      <c r="I85" s="345">
        <v>25</v>
      </c>
      <c r="J85" s="346">
        <v>7.4999999999999997E-2</v>
      </c>
      <c r="K85" s="345">
        <v>0</v>
      </c>
      <c r="L85" s="347" t="b">
        <v>1</v>
      </c>
      <c r="M85" s="348">
        <v>0</v>
      </c>
      <c r="N85" s="348">
        <v>5</v>
      </c>
      <c r="O85" s="347">
        <v>1</v>
      </c>
      <c r="P85" s="348">
        <v>0</v>
      </c>
      <c r="Q85" s="347" t="b">
        <v>1</v>
      </c>
      <c r="R85" s="347" t="b">
        <v>0</v>
      </c>
      <c r="S85" s="347" t="b">
        <v>1</v>
      </c>
      <c r="T85" s="347">
        <v>50</v>
      </c>
      <c r="U85" s="347">
        <v>6</v>
      </c>
      <c r="V85" s="347">
        <v>0</v>
      </c>
      <c r="W85" s="349">
        <v>0.25</v>
      </c>
      <c r="X85" s="349">
        <v>0.25</v>
      </c>
      <c r="Y85" s="349">
        <v>0.8</v>
      </c>
      <c r="Z85" s="350">
        <v>0</v>
      </c>
      <c r="AA85" s="366" t="s">
        <v>1168</v>
      </c>
      <c r="AB85" s="352" t="s">
        <v>1237</v>
      </c>
      <c r="AC85" s="352" t="s">
        <v>1247</v>
      </c>
      <c r="AD85" s="352" t="s">
        <v>1256</v>
      </c>
      <c r="AE85" s="352" t="s">
        <v>1264</v>
      </c>
    </row>
    <row r="86" spans="1:31">
      <c r="A86" s="353" t="s">
        <v>4</v>
      </c>
      <c r="B86" s="354" t="s">
        <v>1010</v>
      </c>
      <c r="C86" s="355" t="s">
        <v>347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559</v>
      </c>
      <c r="AB86" s="368" t="s">
        <v>681</v>
      </c>
      <c r="AC86" s="368" t="s">
        <v>750</v>
      </c>
      <c r="AD86" s="368" t="s">
        <v>736</v>
      </c>
      <c r="AE86" s="368" t="s">
        <v>717</v>
      </c>
    </row>
    <row r="87" spans="1:31">
      <c r="A87" s="353" t="s">
        <v>4</v>
      </c>
      <c r="B87" s="354" t="s">
        <v>1011</v>
      </c>
      <c r="C87" s="355" t="s">
        <v>347</v>
      </c>
      <c r="D87" s="356">
        <v>60</v>
      </c>
      <c r="E87" s="357">
        <v>2</v>
      </c>
      <c r="F87" s="357">
        <v>0</v>
      </c>
      <c r="G87" s="357">
        <v>20</v>
      </c>
      <c r="H87" s="357">
        <v>0</v>
      </c>
      <c r="I87" s="357">
        <v>75</v>
      </c>
      <c r="J87" s="358">
        <v>0.22499999999999998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558</v>
      </c>
      <c r="AB87" s="368" t="s">
        <v>682</v>
      </c>
      <c r="AC87" s="368" t="s">
        <v>749</v>
      </c>
      <c r="AD87" s="368" t="s">
        <v>736</v>
      </c>
      <c r="AE87" s="368" t="s">
        <v>718</v>
      </c>
    </row>
    <row r="88" spans="1:31">
      <c r="A88" s="353" t="s">
        <v>4</v>
      </c>
      <c r="B88" s="354" t="s">
        <v>1012</v>
      </c>
      <c r="C88" s="355" t="s">
        <v>347</v>
      </c>
      <c r="D88" s="356">
        <v>90</v>
      </c>
      <c r="E88" s="357">
        <v>4</v>
      </c>
      <c r="F88" s="357">
        <v>0</v>
      </c>
      <c r="G88" s="357">
        <v>4</v>
      </c>
      <c r="H88" s="357">
        <v>0</v>
      </c>
      <c r="I88" s="357">
        <v>83</v>
      </c>
      <c r="J88" s="358">
        <v>0.22499999999999998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3</v>
      </c>
      <c r="V88" s="359">
        <v>0</v>
      </c>
      <c r="W88" s="361">
        <v>0</v>
      </c>
      <c r="X88" s="361">
        <v>0</v>
      </c>
      <c r="Y88" s="361">
        <v>0</v>
      </c>
      <c r="Z88" s="362">
        <v>0</v>
      </c>
      <c r="AA88" s="367" t="s">
        <v>557</v>
      </c>
      <c r="AB88" s="368" t="s">
        <v>695</v>
      </c>
      <c r="AC88" s="368" t="s">
        <v>711</v>
      </c>
      <c r="AD88" s="364"/>
      <c r="AE88" s="369"/>
    </row>
    <row r="89" spans="1:31">
      <c r="A89" s="353" t="s">
        <v>4</v>
      </c>
      <c r="B89" s="354" t="s">
        <v>988</v>
      </c>
      <c r="C89" s="355" t="s">
        <v>347</v>
      </c>
      <c r="D89" s="356">
        <v>60</v>
      </c>
      <c r="E89" s="357">
        <v>2</v>
      </c>
      <c r="F89" s="357">
        <v>0</v>
      </c>
      <c r="G89" s="357">
        <v>3</v>
      </c>
      <c r="H89" s="357">
        <v>0</v>
      </c>
      <c r="I89" s="357">
        <v>75</v>
      </c>
      <c r="J89" s="358">
        <v>0.22499999999999998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0</v>
      </c>
      <c r="Z89" s="362">
        <v>0</v>
      </c>
      <c r="AA89" s="367" t="s">
        <v>565</v>
      </c>
      <c r="AB89" s="368" t="s">
        <v>680</v>
      </c>
      <c r="AC89" s="368" t="s">
        <v>751</v>
      </c>
      <c r="AD89" s="364"/>
      <c r="AE89" s="369"/>
    </row>
    <row r="90" spans="1:31">
      <c r="A90" s="353" t="s">
        <v>4</v>
      </c>
      <c r="B90" s="374" t="s">
        <v>1542</v>
      </c>
      <c r="C90" s="375" t="s">
        <v>347</v>
      </c>
      <c r="D90" s="376">
        <v>180</v>
      </c>
      <c r="E90" s="287">
        <v>9</v>
      </c>
      <c r="F90" s="287">
        <v>0</v>
      </c>
      <c r="G90" s="287">
        <v>100</v>
      </c>
      <c r="H90" s="287">
        <v>0</v>
      </c>
      <c r="I90" s="287">
        <v>105</v>
      </c>
      <c r="J90" s="377">
        <v>0.22499999999999998</v>
      </c>
      <c r="K90" s="287">
        <v>0</v>
      </c>
      <c r="L90" s="378" t="b">
        <v>1</v>
      </c>
      <c r="M90" s="360">
        <v>5</v>
      </c>
      <c r="N90" s="360">
        <v>5</v>
      </c>
      <c r="O90" s="378">
        <v>3</v>
      </c>
      <c r="P90" s="360">
        <f>entityDefinitions[[#This Row],['[edibleFromTier']]]</f>
        <v>3</v>
      </c>
      <c r="Q90" s="496" t="b">
        <v>1</v>
      </c>
      <c r="R90" s="378" t="b">
        <v>0</v>
      </c>
      <c r="S90" s="378" t="b">
        <v>0</v>
      </c>
      <c r="T90" s="378">
        <v>1</v>
      </c>
      <c r="U90" s="378">
        <v>12</v>
      </c>
      <c r="V90" s="378">
        <v>0</v>
      </c>
      <c r="W90" s="361">
        <v>0.25</v>
      </c>
      <c r="X90" s="361">
        <v>0.25</v>
      </c>
      <c r="Y90" s="361">
        <v>0</v>
      </c>
      <c r="Z90" s="362">
        <v>0</v>
      </c>
      <c r="AA90" s="363" t="s">
        <v>1574</v>
      </c>
      <c r="AB90" s="368" t="s">
        <v>1625</v>
      </c>
      <c r="AC90" s="368" t="s">
        <v>719</v>
      </c>
      <c r="AD90" s="368"/>
      <c r="AE90" s="559"/>
    </row>
    <row r="91" spans="1:31" s="27" customFormat="1">
      <c r="A91" s="353" t="s">
        <v>4</v>
      </c>
      <c r="B91" s="374" t="s">
        <v>1541</v>
      </c>
      <c r="C91" s="375" t="s">
        <v>347</v>
      </c>
      <c r="D91" s="376">
        <v>60</v>
      </c>
      <c r="E91" s="287">
        <v>9</v>
      </c>
      <c r="F91" s="287">
        <v>0</v>
      </c>
      <c r="G91" s="287">
        <v>35</v>
      </c>
      <c r="H91" s="287">
        <v>0</v>
      </c>
      <c r="I91" s="287">
        <v>35</v>
      </c>
      <c r="J91" s="377">
        <v>7.4999999999999997E-2</v>
      </c>
      <c r="K91" s="287">
        <v>0</v>
      </c>
      <c r="L91" s="378" t="b">
        <v>1</v>
      </c>
      <c r="M91" s="360">
        <v>5</v>
      </c>
      <c r="N91" s="360">
        <v>5</v>
      </c>
      <c r="O91" s="378">
        <v>2</v>
      </c>
      <c r="P91" s="360">
        <f>entityDefinitions[[#This Row],['[edibleFromTier']]]</f>
        <v>2</v>
      </c>
      <c r="Q91" s="496" t="b">
        <v>1</v>
      </c>
      <c r="R91" s="378" t="b">
        <v>0</v>
      </c>
      <c r="S91" s="378" t="b">
        <v>0</v>
      </c>
      <c r="T91" s="378">
        <v>1</v>
      </c>
      <c r="U91" s="378">
        <v>8</v>
      </c>
      <c r="V91" s="378">
        <v>0</v>
      </c>
      <c r="W91" s="361">
        <v>0.25</v>
      </c>
      <c r="X91" s="361">
        <v>0.25</v>
      </c>
      <c r="Y91" s="361">
        <v>0</v>
      </c>
      <c r="Z91" s="362">
        <v>0</v>
      </c>
      <c r="AA91" s="363" t="s">
        <v>1573</v>
      </c>
      <c r="AB91" s="368" t="s">
        <v>1509</v>
      </c>
      <c r="AC91" s="368" t="s">
        <v>1636</v>
      </c>
      <c r="AD91" s="368"/>
      <c r="AE91" s="559"/>
    </row>
    <row r="92" spans="1:31" s="27" customFormat="1">
      <c r="A92" s="353" t="s">
        <v>4</v>
      </c>
      <c r="B92" s="354" t="s">
        <v>995</v>
      </c>
      <c r="C92" s="355" t="s">
        <v>777</v>
      </c>
      <c r="D92" s="356">
        <v>360</v>
      </c>
      <c r="E92" s="357">
        <v>49</v>
      </c>
      <c r="F92" s="357">
        <v>0</v>
      </c>
      <c r="G92" s="357">
        <v>300</v>
      </c>
      <c r="H92" s="357">
        <v>0</v>
      </c>
      <c r="I92" s="357">
        <v>130</v>
      </c>
      <c r="J92" s="358">
        <v>0.15</v>
      </c>
      <c r="K92" s="357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63" t="s">
        <v>1165</v>
      </c>
      <c r="AB92" s="368" t="s">
        <v>1244</v>
      </c>
      <c r="AC92" s="368" t="s">
        <v>1254</v>
      </c>
      <c r="AD92" s="368" t="s">
        <v>1263</v>
      </c>
      <c r="AE92" s="381" t="s">
        <v>1269</v>
      </c>
    </row>
    <row r="93" spans="1:31">
      <c r="A93" s="341" t="s">
        <v>4</v>
      </c>
      <c r="B93" s="342" t="s">
        <v>1013</v>
      </c>
      <c r="C93" s="355" t="s">
        <v>763</v>
      </c>
      <c r="D93" s="344">
        <v>120</v>
      </c>
      <c r="E93" s="345">
        <v>9</v>
      </c>
      <c r="F93" s="345">
        <v>0</v>
      </c>
      <c r="G93" s="345">
        <v>15</v>
      </c>
      <c r="H93" s="345">
        <v>0</v>
      </c>
      <c r="I93" s="345">
        <v>70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692</v>
      </c>
      <c r="AC93" s="352" t="s">
        <v>755</v>
      </c>
      <c r="AD93" s="370"/>
      <c r="AE93" s="371"/>
    </row>
    <row r="94" spans="1:31">
      <c r="A94" s="341" t="s">
        <v>4</v>
      </c>
      <c r="B94" s="342" t="s">
        <v>1014</v>
      </c>
      <c r="C94" s="343" t="s">
        <v>348</v>
      </c>
      <c r="D94" s="344">
        <v>60</v>
      </c>
      <c r="E94" s="345">
        <v>2</v>
      </c>
      <c r="F94" s="345">
        <v>0</v>
      </c>
      <c r="G94" s="345">
        <v>15</v>
      </c>
      <c r="H94" s="345">
        <v>0</v>
      </c>
      <c r="I94" s="345">
        <v>75</v>
      </c>
      <c r="J94" s="346">
        <v>0.22499999999999998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693</v>
      </c>
      <c r="AC94" s="352" t="s">
        <v>756</v>
      </c>
      <c r="AD94" s="370"/>
      <c r="AE94" s="371"/>
    </row>
    <row r="95" spans="1:31" s="5" customFormat="1">
      <c r="A95" s="353" t="s">
        <v>4</v>
      </c>
      <c r="B95" s="354" t="s">
        <v>989</v>
      </c>
      <c r="C95" s="355" t="s">
        <v>777</v>
      </c>
      <c r="D95" s="356">
        <v>120</v>
      </c>
      <c r="E95" s="357">
        <v>9</v>
      </c>
      <c r="F95" s="357">
        <v>0</v>
      </c>
      <c r="G95" s="357">
        <v>20</v>
      </c>
      <c r="H95" s="357">
        <v>0</v>
      </c>
      <c r="I95" s="357">
        <v>70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7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694</v>
      </c>
      <c r="AC95" s="368" t="s">
        <v>757</v>
      </c>
      <c r="AD95" s="368" t="s">
        <v>737</v>
      </c>
      <c r="AE95" s="381" t="s">
        <v>738</v>
      </c>
    </row>
    <row r="96" spans="1:31">
      <c r="A96" s="386" t="s">
        <v>4</v>
      </c>
      <c r="B96" s="387" t="s">
        <v>993</v>
      </c>
      <c r="C96" s="388" t="s">
        <v>763</v>
      </c>
      <c r="D96" s="344">
        <v>120</v>
      </c>
      <c r="E96" s="344">
        <v>9</v>
      </c>
      <c r="F96" s="389">
        <v>0</v>
      </c>
      <c r="G96" s="389">
        <v>8</v>
      </c>
      <c r="H96" s="389">
        <v>0</v>
      </c>
      <c r="I96" s="389">
        <v>70</v>
      </c>
      <c r="J96" s="346">
        <v>0.15</v>
      </c>
      <c r="K96" s="389">
        <v>0</v>
      </c>
      <c r="L96" s="390" t="b">
        <v>1</v>
      </c>
      <c r="M96" s="348">
        <v>5</v>
      </c>
      <c r="N96" s="348">
        <v>0</v>
      </c>
      <c r="O96" s="390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1">
        <v>0.25</v>
      </c>
      <c r="X96" s="391">
        <v>0.25</v>
      </c>
      <c r="Y96" s="391">
        <v>0.8</v>
      </c>
      <c r="Z96" s="392">
        <v>0</v>
      </c>
      <c r="AA96" s="393" t="s">
        <v>1167</v>
      </c>
      <c r="AB96" s="394" t="s">
        <v>1240</v>
      </c>
      <c r="AC96" s="394" t="s">
        <v>1250</v>
      </c>
      <c r="AD96" s="395"/>
      <c r="AE96" s="396"/>
    </row>
    <row r="97" spans="1:31" s="27" customFormat="1">
      <c r="A97" s="563" t="s">
        <v>4</v>
      </c>
      <c r="B97" s="568" t="s">
        <v>1575</v>
      </c>
      <c r="C97" s="569" t="s">
        <v>777</v>
      </c>
      <c r="D97" s="570">
        <v>20</v>
      </c>
      <c r="E97" s="570">
        <v>2</v>
      </c>
      <c r="F97" s="570">
        <v>0</v>
      </c>
      <c r="G97" s="570">
        <v>50</v>
      </c>
      <c r="H97" s="570">
        <v>0</v>
      </c>
      <c r="I97" s="570">
        <v>25</v>
      </c>
      <c r="J97" s="358">
        <v>7.4999999999999997E-2</v>
      </c>
      <c r="K97" s="570">
        <v>0</v>
      </c>
      <c r="L97" s="573" t="b">
        <v>1</v>
      </c>
      <c r="M97" s="574">
        <v>3</v>
      </c>
      <c r="N97" s="574">
        <v>5</v>
      </c>
      <c r="O97" s="575">
        <v>4</v>
      </c>
      <c r="P97" s="574">
        <v>3</v>
      </c>
      <c r="Q97" s="347" t="b">
        <v>1</v>
      </c>
      <c r="R97" s="576" t="b">
        <v>0</v>
      </c>
      <c r="S97" s="347" t="b">
        <v>1</v>
      </c>
      <c r="T97" s="347">
        <v>800</v>
      </c>
      <c r="U97" s="347">
        <v>12</v>
      </c>
      <c r="V97" s="347">
        <v>0</v>
      </c>
      <c r="W97" s="361">
        <v>0.25</v>
      </c>
      <c r="X97" s="361">
        <v>0.25</v>
      </c>
      <c r="Y97" s="577">
        <v>0</v>
      </c>
      <c r="Z97" s="566">
        <v>0</v>
      </c>
      <c r="AA97" s="572" t="s">
        <v>504</v>
      </c>
      <c r="AB97" s="541" t="s">
        <v>678</v>
      </c>
      <c r="AC97" s="395" t="s">
        <v>704</v>
      </c>
      <c r="AD97" s="395"/>
      <c r="AE97" s="567"/>
    </row>
    <row r="98" spans="1:31" s="27" customFormat="1">
      <c r="A98" s="563" t="s">
        <v>4</v>
      </c>
      <c r="B98" s="568" t="s">
        <v>1576</v>
      </c>
      <c r="C98" s="569" t="s">
        <v>777</v>
      </c>
      <c r="D98" s="570">
        <v>20</v>
      </c>
      <c r="E98" s="570">
        <v>2</v>
      </c>
      <c r="F98" s="570">
        <v>0</v>
      </c>
      <c r="G98" s="570">
        <v>80</v>
      </c>
      <c r="H98" s="570">
        <v>0</v>
      </c>
      <c r="I98" s="570">
        <v>25</v>
      </c>
      <c r="J98" s="358">
        <v>7.4999999999999997E-2</v>
      </c>
      <c r="K98" s="570">
        <v>0</v>
      </c>
      <c r="L98" s="573" t="b">
        <v>1</v>
      </c>
      <c r="M98" s="574">
        <v>4</v>
      </c>
      <c r="N98" s="574">
        <v>5</v>
      </c>
      <c r="O98" s="575">
        <v>5</v>
      </c>
      <c r="P98" s="574">
        <v>4</v>
      </c>
      <c r="Q98" s="347" t="b">
        <v>1</v>
      </c>
      <c r="R98" s="576" t="b">
        <v>0</v>
      </c>
      <c r="S98" s="347" t="b">
        <v>1</v>
      </c>
      <c r="T98" s="347">
        <v>1000</v>
      </c>
      <c r="U98" s="564">
        <v>17</v>
      </c>
      <c r="V98" s="390">
        <v>0</v>
      </c>
      <c r="W98" s="361">
        <v>0.25</v>
      </c>
      <c r="X98" s="565">
        <v>0.25</v>
      </c>
      <c r="Y98" s="565">
        <v>0</v>
      </c>
      <c r="Z98" s="566">
        <v>0</v>
      </c>
      <c r="AA98" s="572" t="s">
        <v>504</v>
      </c>
      <c r="AB98" s="541" t="s">
        <v>678</v>
      </c>
      <c r="AC98" s="395" t="s">
        <v>704</v>
      </c>
      <c r="AD98" s="395"/>
      <c r="AE98" s="567"/>
    </row>
    <row r="99" spans="1:31" s="27" customFormat="1">
      <c r="A99" s="578" t="s">
        <v>4</v>
      </c>
      <c r="B99" s="602" t="s">
        <v>1577</v>
      </c>
      <c r="C99" s="569" t="s">
        <v>777</v>
      </c>
      <c r="D99" s="570">
        <v>220</v>
      </c>
      <c r="E99" s="570">
        <v>21</v>
      </c>
      <c r="F99" s="570">
        <v>0</v>
      </c>
      <c r="G99" s="570">
        <v>5</v>
      </c>
      <c r="H99" s="570">
        <v>0</v>
      </c>
      <c r="I99" s="570">
        <v>95</v>
      </c>
      <c r="J99" s="358">
        <v>0.15</v>
      </c>
      <c r="K99" s="570">
        <v>0</v>
      </c>
      <c r="L99" s="573" t="b">
        <v>1</v>
      </c>
      <c r="M99" s="574">
        <v>5</v>
      </c>
      <c r="N99" s="574">
        <v>5</v>
      </c>
      <c r="O99" s="575">
        <v>2</v>
      </c>
      <c r="P99" s="574">
        <f>entityDefinitions[[#This Row],['[edibleFromTier']]]</f>
        <v>2</v>
      </c>
      <c r="Q99" s="347" t="b">
        <v>1</v>
      </c>
      <c r="R99" s="576" t="b">
        <v>0</v>
      </c>
      <c r="S99" s="347" t="b">
        <v>0</v>
      </c>
      <c r="T99" s="347">
        <v>1</v>
      </c>
      <c r="U99" s="564">
        <v>2</v>
      </c>
      <c r="V99" s="390">
        <v>0</v>
      </c>
      <c r="W99" s="361">
        <v>0.1</v>
      </c>
      <c r="X99" s="571">
        <v>0.1</v>
      </c>
      <c r="Y99" s="571">
        <v>0</v>
      </c>
      <c r="Z99" s="566">
        <v>0</v>
      </c>
      <c r="AA99" s="367" t="s">
        <v>1618</v>
      </c>
      <c r="AB99" s="542" t="s">
        <v>1507</v>
      </c>
      <c r="AC99" s="394" t="s">
        <v>719</v>
      </c>
      <c r="AD99" s="395"/>
      <c r="AE99" s="567"/>
    </row>
    <row r="100" spans="1:31">
      <c r="A100" s="563" t="s">
        <v>4</v>
      </c>
      <c r="B100" s="602" t="s">
        <v>1578</v>
      </c>
      <c r="C100" s="569" t="s">
        <v>777</v>
      </c>
      <c r="D100" s="570">
        <v>60</v>
      </c>
      <c r="E100" s="570">
        <v>9</v>
      </c>
      <c r="F100" s="570">
        <v>0</v>
      </c>
      <c r="G100" s="570">
        <v>15</v>
      </c>
      <c r="H100" s="570">
        <v>0</v>
      </c>
      <c r="I100" s="570">
        <v>35</v>
      </c>
      <c r="J100" s="358">
        <v>7.4999999999999997E-2</v>
      </c>
      <c r="K100" s="570">
        <v>0</v>
      </c>
      <c r="L100" s="540" t="b">
        <v>1</v>
      </c>
      <c r="M100" s="574">
        <v>5</v>
      </c>
      <c r="N100" s="574">
        <v>5</v>
      </c>
      <c r="O100" s="579">
        <v>3</v>
      </c>
      <c r="P100" s="574">
        <v>0</v>
      </c>
      <c r="Q100" s="347" t="b">
        <v>1</v>
      </c>
      <c r="R100" s="347" t="b">
        <v>0</v>
      </c>
      <c r="S100" s="347" t="b">
        <v>0</v>
      </c>
      <c r="T100" s="347">
        <v>1</v>
      </c>
      <c r="U100" s="564">
        <v>7</v>
      </c>
      <c r="V100" s="390">
        <v>0</v>
      </c>
      <c r="W100" s="361">
        <v>0.25</v>
      </c>
      <c r="X100" s="565">
        <v>0.25</v>
      </c>
      <c r="Y100" s="565">
        <v>0</v>
      </c>
      <c r="Z100" s="566">
        <v>0</v>
      </c>
      <c r="AA100" s="603" t="s">
        <v>1620</v>
      </c>
      <c r="AB100" s="542" t="s">
        <v>1629</v>
      </c>
      <c r="AC100" s="394" t="s">
        <v>1635</v>
      </c>
      <c r="AD100" s="394" t="s">
        <v>736</v>
      </c>
      <c r="AE100" s="567"/>
    </row>
    <row r="101" spans="1:31">
      <c r="A101" s="563" t="s">
        <v>4</v>
      </c>
      <c r="B101" s="602" t="s">
        <v>1579</v>
      </c>
      <c r="C101" s="569" t="s">
        <v>777</v>
      </c>
      <c r="D101" s="570">
        <v>90</v>
      </c>
      <c r="E101" s="570">
        <v>4</v>
      </c>
      <c r="F101" s="570">
        <v>0</v>
      </c>
      <c r="G101" s="570">
        <v>50</v>
      </c>
      <c r="H101" s="570">
        <v>0</v>
      </c>
      <c r="I101" s="570">
        <v>83</v>
      </c>
      <c r="J101" s="358">
        <v>0.22499999999999998</v>
      </c>
      <c r="K101" s="570">
        <v>0</v>
      </c>
      <c r="L101" s="573" t="b">
        <v>1</v>
      </c>
      <c r="M101" s="574">
        <v>5</v>
      </c>
      <c r="N101" s="574">
        <v>5</v>
      </c>
      <c r="O101" s="575">
        <v>4</v>
      </c>
      <c r="P101" s="574">
        <f>entityDefinitions[[#This Row],['[edibleFromTier']]]</f>
        <v>4</v>
      </c>
      <c r="Q101" s="347" t="b">
        <v>1</v>
      </c>
      <c r="R101" s="347" t="b">
        <v>0</v>
      </c>
      <c r="S101" s="347" t="b">
        <v>0</v>
      </c>
      <c r="T101" s="347">
        <v>1</v>
      </c>
      <c r="U101" s="564">
        <v>4</v>
      </c>
      <c r="V101" s="390">
        <v>0</v>
      </c>
      <c r="W101" s="361">
        <v>0</v>
      </c>
      <c r="X101" s="571">
        <v>0</v>
      </c>
      <c r="Y101" s="571">
        <v>1</v>
      </c>
      <c r="Z101" s="566">
        <v>0</v>
      </c>
      <c r="AA101" s="603" t="s">
        <v>1619</v>
      </c>
      <c r="AB101" s="542" t="s">
        <v>1509</v>
      </c>
      <c r="AC101" s="394" t="s">
        <v>1511</v>
      </c>
      <c r="AD101" s="394" t="s">
        <v>736</v>
      </c>
      <c r="AE101" s="605" t="s">
        <v>1515</v>
      </c>
    </row>
    <row r="102" spans="1:31">
      <c r="A102" s="563" t="s">
        <v>4</v>
      </c>
      <c r="B102" s="568" t="s">
        <v>1580</v>
      </c>
      <c r="C102" s="569" t="s">
        <v>777</v>
      </c>
      <c r="D102" s="570">
        <v>40</v>
      </c>
      <c r="E102" s="570">
        <v>2</v>
      </c>
      <c r="F102" s="570">
        <v>0</v>
      </c>
      <c r="G102" s="570">
        <v>30</v>
      </c>
      <c r="H102" s="570">
        <v>0</v>
      </c>
      <c r="I102" s="570">
        <v>50</v>
      </c>
      <c r="J102" s="358">
        <v>0.15</v>
      </c>
      <c r="K102" s="570">
        <v>0</v>
      </c>
      <c r="L102" s="573" t="b">
        <v>1</v>
      </c>
      <c r="M102" s="574">
        <v>5</v>
      </c>
      <c r="N102" s="574">
        <v>5</v>
      </c>
      <c r="O102" s="575">
        <v>0</v>
      </c>
      <c r="P102" s="574">
        <v>0</v>
      </c>
      <c r="Q102" s="347" t="b">
        <v>1</v>
      </c>
      <c r="R102" s="347" t="b">
        <v>0</v>
      </c>
      <c r="S102" s="347" t="b">
        <v>0</v>
      </c>
      <c r="T102" s="347">
        <v>85</v>
      </c>
      <c r="U102" s="580">
        <v>9</v>
      </c>
      <c r="V102" s="581">
        <v>0</v>
      </c>
      <c r="W102" s="361">
        <v>0.25</v>
      </c>
      <c r="X102" s="565">
        <v>0.25</v>
      </c>
      <c r="Y102" s="565">
        <v>0.75</v>
      </c>
      <c r="Z102" s="566">
        <v>0</v>
      </c>
      <c r="AA102" s="572" t="s">
        <v>1178</v>
      </c>
      <c r="AB102" s="541" t="s">
        <v>1243</v>
      </c>
      <c r="AC102" s="395" t="s">
        <v>1253</v>
      </c>
      <c r="AD102" s="395"/>
      <c r="AE102" s="567"/>
    </row>
    <row r="103" spans="1:31" s="27" customFormat="1">
      <c r="A103" s="563" t="s">
        <v>4</v>
      </c>
      <c r="B103" s="568" t="s">
        <v>1581</v>
      </c>
      <c r="C103" s="569" t="s">
        <v>777</v>
      </c>
      <c r="D103" s="570">
        <v>40</v>
      </c>
      <c r="E103" s="570">
        <v>2</v>
      </c>
      <c r="F103" s="570">
        <v>0</v>
      </c>
      <c r="G103" s="570">
        <v>50</v>
      </c>
      <c r="H103" s="570">
        <v>0</v>
      </c>
      <c r="I103" s="570">
        <v>50</v>
      </c>
      <c r="J103" s="358">
        <v>0.15</v>
      </c>
      <c r="K103" s="570">
        <v>0</v>
      </c>
      <c r="L103" s="573" t="b">
        <v>1</v>
      </c>
      <c r="M103" s="574">
        <v>3</v>
      </c>
      <c r="N103" s="574">
        <v>5</v>
      </c>
      <c r="O103" s="575">
        <v>4</v>
      </c>
      <c r="P103" s="574">
        <v>3</v>
      </c>
      <c r="Q103" s="347" t="b">
        <v>1</v>
      </c>
      <c r="R103" s="347" t="b">
        <v>0</v>
      </c>
      <c r="S103" s="576" t="b">
        <v>1</v>
      </c>
      <c r="T103" s="347">
        <v>700</v>
      </c>
      <c r="U103" s="580">
        <v>12</v>
      </c>
      <c r="V103" s="581">
        <v>0</v>
      </c>
      <c r="W103" s="361">
        <v>0.1</v>
      </c>
      <c r="X103" s="571">
        <v>0.25</v>
      </c>
      <c r="Y103" s="571">
        <v>0</v>
      </c>
      <c r="Z103" s="566">
        <v>0</v>
      </c>
      <c r="AA103" s="572" t="s">
        <v>504</v>
      </c>
      <c r="AB103" s="541" t="s">
        <v>678</v>
      </c>
      <c r="AC103" s="395" t="s">
        <v>704</v>
      </c>
      <c r="AD103" s="395"/>
      <c r="AE103" s="567"/>
    </row>
    <row r="104" spans="1:31" s="27" customFormat="1">
      <c r="A104" s="563" t="s">
        <v>4</v>
      </c>
      <c r="B104" s="568" t="s">
        <v>1582</v>
      </c>
      <c r="C104" s="569" t="s">
        <v>777</v>
      </c>
      <c r="D104" s="570">
        <v>120</v>
      </c>
      <c r="E104" s="570">
        <v>9</v>
      </c>
      <c r="F104" s="570">
        <v>0</v>
      </c>
      <c r="G104" s="570">
        <v>25</v>
      </c>
      <c r="H104" s="570">
        <v>0</v>
      </c>
      <c r="I104" s="570">
        <v>70</v>
      </c>
      <c r="J104" s="358">
        <v>0.15</v>
      </c>
      <c r="K104" s="570">
        <v>0</v>
      </c>
      <c r="L104" s="573" t="b">
        <v>1</v>
      </c>
      <c r="M104" s="574">
        <v>5</v>
      </c>
      <c r="N104" s="574">
        <v>5</v>
      </c>
      <c r="O104" s="575">
        <v>3</v>
      </c>
      <c r="P104" s="574">
        <v>3</v>
      </c>
      <c r="Q104" s="347" t="b">
        <v>1</v>
      </c>
      <c r="R104" s="347" t="b">
        <v>0</v>
      </c>
      <c r="S104" s="576" t="b">
        <v>0</v>
      </c>
      <c r="T104" s="347">
        <v>1</v>
      </c>
      <c r="U104" s="564">
        <v>9</v>
      </c>
      <c r="V104" s="390">
        <v>0</v>
      </c>
      <c r="W104" s="361">
        <v>0.25</v>
      </c>
      <c r="X104" s="565">
        <v>0.25</v>
      </c>
      <c r="Y104" s="565">
        <v>0</v>
      </c>
      <c r="Z104" s="566">
        <v>0</v>
      </c>
      <c r="AA104" s="572" t="s">
        <v>504</v>
      </c>
      <c r="AB104" s="541" t="s">
        <v>678</v>
      </c>
      <c r="AC104" s="395" t="s">
        <v>704</v>
      </c>
      <c r="AD104" s="395"/>
      <c r="AE104" s="567"/>
    </row>
    <row r="105" spans="1:31" s="27" customFormat="1">
      <c r="A105" s="563" t="s">
        <v>4</v>
      </c>
      <c r="B105" s="602" t="s">
        <v>1583</v>
      </c>
      <c r="C105" s="569" t="s">
        <v>777</v>
      </c>
      <c r="D105" s="570">
        <v>60</v>
      </c>
      <c r="E105" s="570">
        <v>4</v>
      </c>
      <c r="F105" s="570">
        <v>0</v>
      </c>
      <c r="G105" s="570">
        <v>15</v>
      </c>
      <c r="H105" s="570">
        <v>0</v>
      </c>
      <c r="I105" s="570">
        <v>55</v>
      </c>
      <c r="J105" s="358">
        <v>0.15</v>
      </c>
      <c r="K105" s="570">
        <v>0</v>
      </c>
      <c r="L105" s="573" t="b">
        <v>1</v>
      </c>
      <c r="M105" s="574">
        <v>5</v>
      </c>
      <c r="N105" s="574">
        <v>5</v>
      </c>
      <c r="O105" s="575">
        <v>3</v>
      </c>
      <c r="P105" s="574">
        <f>entityDefinitions[[#This Row],['[edibleFromTier']]]</f>
        <v>3</v>
      </c>
      <c r="Q105" s="347" t="b">
        <v>1</v>
      </c>
      <c r="R105" s="347" t="b">
        <v>0</v>
      </c>
      <c r="S105" s="576" t="b">
        <v>0</v>
      </c>
      <c r="T105" s="347">
        <v>1</v>
      </c>
      <c r="U105" s="564">
        <v>12</v>
      </c>
      <c r="V105" s="390">
        <v>0</v>
      </c>
      <c r="W105" s="361">
        <v>0.1</v>
      </c>
      <c r="X105" s="565">
        <v>0.1</v>
      </c>
      <c r="Y105" s="565">
        <v>0</v>
      </c>
      <c r="Z105" s="566">
        <v>0</v>
      </c>
      <c r="AA105" s="603" t="s">
        <v>1622</v>
      </c>
      <c r="AB105" s="542" t="s">
        <v>1630</v>
      </c>
      <c r="AC105" s="394" t="s">
        <v>1634</v>
      </c>
      <c r="AD105" s="395"/>
      <c r="AE105" s="567"/>
    </row>
    <row r="106" spans="1:31">
      <c r="A106" s="578" t="s">
        <v>4</v>
      </c>
      <c r="B106" s="604" t="s">
        <v>1592</v>
      </c>
      <c r="C106" s="589" t="s">
        <v>763</v>
      </c>
      <c r="D106" s="440">
        <v>40</v>
      </c>
      <c r="E106" s="440">
        <v>2</v>
      </c>
      <c r="F106" s="440">
        <v>0</v>
      </c>
      <c r="G106" s="440">
        <v>16</v>
      </c>
      <c r="H106" s="440">
        <v>0</v>
      </c>
      <c r="I106" s="440">
        <v>50</v>
      </c>
      <c r="J106" s="358">
        <v>0.15</v>
      </c>
      <c r="K106" s="440">
        <v>0</v>
      </c>
      <c r="L106" s="540" t="b">
        <v>1</v>
      </c>
      <c r="M106" s="574">
        <v>5</v>
      </c>
      <c r="N106" s="348">
        <v>0</v>
      </c>
      <c r="O106" s="579">
        <v>1</v>
      </c>
      <c r="P106" s="574">
        <v>0</v>
      </c>
      <c r="Q106" s="347" t="b">
        <v>1</v>
      </c>
      <c r="R106" s="347" t="b">
        <v>1</v>
      </c>
      <c r="S106" s="576" t="b">
        <v>0</v>
      </c>
      <c r="T106" s="347">
        <v>25</v>
      </c>
      <c r="U106" s="564">
        <v>7</v>
      </c>
      <c r="V106" s="390">
        <v>0</v>
      </c>
      <c r="W106" s="590">
        <v>0.25</v>
      </c>
      <c r="X106" s="591">
        <v>0.25</v>
      </c>
      <c r="Y106" s="591">
        <v>0.8</v>
      </c>
      <c r="Z106" s="592">
        <v>0</v>
      </c>
      <c r="AA106" s="572" t="s">
        <v>1167</v>
      </c>
      <c r="AB106" s="593" t="s">
        <v>1240</v>
      </c>
      <c r="AC106" s="594" t="s">
        <v>1250</v>
      </c>
      <c r="AD106" s="594"/>
      <c r="AE106" s="595"/>
    </row>
    <row r="107" spans="1:31">
      <c r="A107" s="563" t="s">
        <v>4</v>
      </c>
      <c r="B107" s="602" t="s">
        <v>1594</v>
      </c>
      <c r="C107" s="569" t="s">
        <v>469</v>
      </c>
      <c r="D107" s="596">
        <v>60</v>
      </c>
      <c r="E107" s="570">
        <v>2</v>
      </c>
      <c r="F107" s="570">
        <v>0</v>
      </c>
      <c r="G107" s="570">
        <v>0</v>
      </c>
      <c r="H107" s="570">
        <v>0</v>
      </c>
      <c r="I107" s="570">
        <v>75</v>
      </c>
      <c r="J107" s="358">
        <v>0.22499999999999998</v>
      </c>
      <c r="K107" s="570">
        <v>0</v>
      </c>
      <c r="L107" s="597" t="b">
        <v>0</v>
      </c>
      <c r="M107" s="574">
        <v>5</v>
      </c>
      <c r="N107" s="348">
        <v>5</v>
      </c>
      <c r="O107" s="579">
        <v>0</v>
      </c>
      <c r="P107" s="574">
        <f>entityDefinitions[[#This Row],['[edibleFromTier']]]</f>
        <v>0</v>
      </c>
      <c r="Q107" s="347" t="b">
        <v>1</v>
      </c>
      <c r="R107" s="347" t="b">
        <v>0</v>
      </c>
      <c r="S107" s="576" t="b">
        <v>0</v>
      </c>
      <c r="T107" s="347">
        <v>1</v>
      </c>
      <c r="U107" s="564"/>
      <c r="V107" s="598">
        <v>0</v>
      </c>
      <c r="W107" s="599">
        <v>0</v>
      </c>
      <c r="X107" s="565">
        <v>0</v>
      </c>
      <c r="Y107" s="565">
        <v>0</v>
      </c>
      <c r="Z107" s="566">
        <v>0</v>
      </c>
      <c r="AA107" s="603" t="s">
        <v>1623</v>
      </c>
      <c r="AB107" s="542" t="s">
        <v>1631</v>
      </c>
      <c r="AC107" s="394" t="s">
        <v>1513</v>
      </c>
      <c r="AD107" s="395"/>
      <c r="AE107" s="567"/>
    </row>
    <row r="108" spans="1:31" customFormat="1">
      <c r="A108" s="563" t="s">
        <v>4</v>
      </c>
      <c r="B108" s="568" t="s">
        <v>1642</v>
      </c>
      <c r="C108" s="569" t="s">
        <v>347</v>
      </c>
      <c r="D108" s="606">
        <v>40</v>
      </c>
      <c r="E108" s="440">
        <v>2</v>
      </c>
      <c r="F108" s="440">
        <v>0</v>
      </c>
      <c r="G108" s="440">
        <v>15</v>
      </c>
      <c r="H108" s="440">
        <v>0</v>
      </c>
      <c r="I108" s="440">
        <v>50</v>
      </c>
      <c r="J108" s="607">
        <v>0.15</v>
      </c>
      <c r="K108" s="440">
        <v>0</v>
      </c>
      <c r="L108" s="540" t="b">
        <v>1</v>
      </c>
      <c r="M108" s="574">
        <v>5</v>
      </c>
      <c r="N108" s="348">
        <v>5</v>
      </c>
      <c r="O108" s="579">
        <v>2</v>
      </c>
      <c r="P108" s="608">
        <f>entityDefinitions[[#This Row],['[edibleFromTier']]]</f>
        <v>2</v>
      </c>
      <c r="Q108" s="347" t="b">
        <v>1</v>
      </c>
      <c r="R108" s="347" t="b">
        <v>0</v>
      </c>
      <c r="S108" s="576" t="b">
        <v>0</v>
      </c>
      <c r="T108" s="347">
        <v>1</v>
      </c>
      <c r="U108" s="564">
        <v>9</v>
      </c>
      <c r="V108" s="390">
        <v>0</v>
      </c>
      <c r="W108" s="599">
        <v>0.05</v>
      </c>
      <c r="X108" s="565">
        <v>0.05</v>
      </c>
      <c r="Y108" s="565">
        <v>0</v>
      </c>
      <c r="Z108" s="566">
        <v>0</v>
      </c>
      <c r="AA108" s="572" t="s">
        <v>1502</v>
      </c>
      <c r="AB108" s="541" t="s">
        <v>1627</v>
      </c>
      <c r="AC108" s="395" t="s">
        <v>1634</v>
      </c>
      <c r="AD108" s="395"/>
      <c r="AE108" s="567"/>
    </row>
    <row r="109" spans="1:31" s="498" customFormat="1">
      <c r="A109" s="563" t="s">
        <v>4</v>
      </c>
      <c r="B109" s="626" t="s">
        <v>1648</v>
      </c>
      <c r="C109" s="589" t="s">
        <v>349</v>
      </c>
      <c r="D109" s="606">
        <v>90</v>
      </c>
      <c r="E109" s="440">
        <v>4</v>
      </c>
      <c r="F109" s="440">
        <v>0</v>
      </c>
      <c r="G109" s="440">
        <v>0</v>
      </c>
      <c r="H109" s="440">
        <v>0</v>
      </c>
      <c r="I109" s="440">
        <v>83</v>
      </c>
      <c r="J109" s="607">
        <v>0</v>
      </c>
      <c r="K109" s="440">
        <v>0</v>
      </c>
      <c r="L109" s="540" t="b">
        <v>0</v>
      </c>
      <c r="M109" s="608">
        <v>5</v>
      </c>
      <c r="N109" s="608">
        <v>5</v>
      </c>
      <c r="O109" s="579">
        <v>5</v>
      </c>
      <c r="P109" s="608">
        <v>5</v>
      </c>
      <c r="Q109" s="627" t="b">
        <v>1</v>
      </c>
      <c r="R109" s="628" t="b">
        <v>0</v>
      </c>
      <c r="S109" s="628" t="b">
        <v>0</v>
      </c>
      <c r="T109" s="629">
        <v>1</v>
      </c>
      <c r="U109" s="564">
        <v>1</v>
      </c>
      <c r="V109" s="390">
        <v>0</v>
      </c>
      <c r="W109" s="599">
        <v>0.25</v>
      </c>
      <c r="X109" s="565">
        <v>0.25</v>
      </c>
      <c r="Y109" s="565">
        <v>1</v>
      </c>
      <c r="Z109" s="566">
        <v>0.25</v>
      </c>
      <c r="AA109" s="630" t="s">
        <v>1177</v>
      </c>
      <c r="AB109" s="541" t="s">
        <v>713</v>
      </c>
      <c r="AC109" s="395" t="s">
        <v>754</v>
      </c>
      <c r="AD109" s="395" t="s">
        <v>731</v>
      </c>
      <c r="AE109" s="567" t="s">
        <v>730</v>
      </c>
    </row>
    <row r="110" spans="1:31" ht="15.75" thickBo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 spans="1:31" ht="23.25">
      <c r="A111" s="12" t="s">
        <v>548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31">
      <c r="A112" s="203"/>
      <c r="B112" s="203"/>
      <c r="C112" s="205"/>
      <c r="D112" s="203"/>
      <c r="E112" s="203"/>
      <c r="F112" s="623"/>
      <c r="G112" s="623"/>
      <c r="H112" s="161" t="s">
        <v>366</v>
      </c>
      <c r="I112" s="161"/>
      <c r="J112" s="203"/>
      <c r="K112" s="5"/>
      <c r="L112" s="5"/>
      <c r="M112" s="5" t="s">
        <v>398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161"/>
      <c r="AB112" s="161"/>
      <c r="AC112" s="161"/>
      <c r="AD112" s="161"/>
      <c r="AE112" s="5"/>
    </row>
    <row r="113" spans="1:31" ht="145.5">
      <c r="A113" s="141" t="s">
        <v>552</v>
      </c>
      <c r="B113" s="141" t="s">
        <v>5</v>
      </c>
      <c r="C113" s="141" t="s">
        <v>353</v>
      </c>
      <c r="D113" s="152" t="s">
        <v>1197</v>
      </c>
      <c r="E113" s="152" t="s">
        <v>1184</v>
      </c>
      <c r="F113" s="152" t="s">
        <v>549</v>
      </c>
      <c r="G113" s="152" t="s">
        <v>480</v>
      </c>
      <c r="H113" s="152" t="s">
        <v>367</v>
      </c>
      <c r="I113" s="152" t="s">
        <v>370</v>
      </c>
      <c r="J113" s="152" t="s">
        <v>629</v>
      </c>
      <c r="K113" s="152" t="s">
        <v>628</v>
      </c>
      <c r="L113" s="152" t="s">
        <v>354</v>
      </c>
      <c r="M113" s="147" t="s">
        <v>38</v>
      </c>
      <c r="N113" s="147" t="s">
        <v>395</v>
      </c>
      <c r="O113" s="147" t="s">
        <v>397</v>
      </c>
    </row>
    <row r="114" spans="1:31">
      <c r="A114" s="245" t="s">
        <v>4</v>
      </c>
      <c r="B114" s="178" t="s">
        <v>1185</v>
      </c>
      <c r="C114" s="178" t="s">
        <v>346</v>
      </c>
      <c r="D114" s="246" t="s">
        <v>1198</v>
      </c>
      <c r="E114" s="246">
        <v>3</v>
      </c>
      <c r="F114" s="314">
        <v>0</v>
      </c>
      <c r="G114" s="314">
        <v>0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1186</v>
      </c>
      <c r="C115" s="178" t="s">
        <v>346</v>
      </c>
      <c r="D115" s="246" t="s">
        <v>302</v>
      </c>
      <c r="E115" s="246">
        <v>3</v>
      </c>
      <c r="F115" s="314">
        <v>0</v>
      </c>
      <c r="G115" s="314">
        <v>1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1187</v>
      </c>
      <c r="C116" s="178" t="s">
        <v>352</v>
      </c>
      <c r="D116" s="246" t="s">
        <v>1198</v>
      </c>
      <c r="E116" s="246">
        <v>3</v>
      </c>
      <c r="F116" s="314">
        <v>0</v>
      </c>
      <c r="G116" s="314">
        <v>0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1188</v>
      </c>
      <c r="C117" s="178" t="s">
        <v>352</v>
      </c>
      <c r="D117" s="246" t="s">
        <v>302</v>
      </c>
      <c r="E117" s="246">
        <v>3</v>
      </c>
      <c r="F117" s="314">
        <v>0</v>
      </c>
      <c r="G117" s="314">
        <v>1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1189</v>
      </c>
      <c r="C118" s="178" t="s">
        <v>349</v>
      </c>
      <c r="D118" s="246" t="s">
        <v>1198</v>
      </c>
      <c r="E118" s="246">
        <v>3</v>
      </c>
      <c r="F118" s="314">
        <v>0</v>
      </c>
      <c r="G118" s="314">
        <v>0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>
      <c r="A119" s="245" t="s">
        <v>4</v>
      </c>
      <c r="B119" s="178" t="s">
        <v>1190</v>
      </c>
      <c r="C119" s="178" t="s">
        <v>349</v>
      </c>
      <c r="D119" s="246" t="s">
        <v>302</v>
      </c>
      <c r="E119" s="246">
        <v>3</v>
      </c>
      <c r="F119" s="314">
        <v>0</v>
      </c>
      <c r="G119" s="314">
        <v>1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</row>
    <row r="120" spans="1:31" s="204" customFormat="1">
      <c r="A120" s="245" t="s">
        <v>4</v>
      </c>
      <c r="B120" s="178" t="s">
        <v>1191</v>
      </c>
      <c r="C120" s="178" t="s">
        <v>349</v>
      </c>
      <c r="D120" s="246" t="s">
        <v>1199</v>
      </c>
      <c r="E120" s="246">
        <v>3</v>
      </c>
      <c r="F120" s="314">
        <v>0</v>
      </c>
      <c r="G120" s="314">
        <v>2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</row>
    <row r="121" spans="1:31">
      <c r="A121" s="245" t="s">
        <v>4</v>
      </c>
      <c r="B121" s="178" t="s">
        <v>1192</v>
      </c>
      <c r="C121" s="178" t="s">
        <v>351</v>
      </c>
      <c r="D121" s="246" t="s">
        <v>1198</v>
      </c>
      <c r="E121" s="246">
        <v>3</v>
      </c>
      <c r="F121" s="314">
        <v>0</v>
      </c>
      <c r="G121" s="314">
        <v>0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45" t="s">
        <v>4</v>
      </c>
      <c r="B122" s="178" t="s">
        <v>1193</v>
      </c>
      <c r="C122" s="178" t="s">
        <v>351</v>
      </c>
      <c r="D122" s="246" t="s">
        <v>302</v>
      </c>
      <c r="E122" s="246">
        <v>3</v>
      </c>
      <c r="F122" s="314">
        <v>0</v>
      </c>
      <c r="G122" s="314">
        <v>1</v>
      </c>
      <c r="H122" s="314">
        <v>0</v>
      </c>
      <c r="I122" s="314">
        <v>0</v>
      </c>
      <c r="J122" s="247">
        <v>2</v>
      </c>
      <c r="K122" s="247">
        <v>0</v>
      </c>
      <c r="L122" s="247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45" t="s">
        <v>4</v>
      </c>
      <c r="B123" s="178" t="s">
        <v>1194</v>
      </c>
      <c r="C123" s="178" t="s">
        <v>351</v>
      </c>
      <c r="D123" s="246" t="s">
        <v>1199</v>
      </c>
      <c r="E123" s="246">
        <v>3</v>
      </c>
      <c r="F123" s="314">
        <v>0</v>
      </c>
      <c r="G123" s="314">
        <v>2</v>
      </c>
      <c r="H123" s="314">
        <v>0</v>
      </c>
      <c r="I123" s="314">
        <v>0</v>
      </c>
      <c r="J123" s="247">
        <v>2</v>
      </c>
      <c r="K123" s="247">
        <v>0</v>
      </c>
      <c r="L123" s="247">
        <v>0</v>
      </c>
      <c r="M123" s="209" t="s">
        <v>618</v>
      </c>
      <c r="N123" s="209" t="s">
        <v>719</v>
      </c>
      <c r="O123" s="206" t="s">
        <v>687</v>
      </c>
      <c r="P123" s="5"/>
      <c r="Q123" s="5"/>
    </row>
    <row r="124" spans="1:31">
      <c r="A124" s="223"/>
      <c r="B124" s="223"/>
      <c r="C124" s="223"/>
      <c r="D124" s="224"/>
      <c r="E124" s="225"/>
      <c r="F124" s="225"/>
      <c r="G124" s="225"/>
      <c r="H124" s="225"/>
      <c r="I124" s="225"/>
      <c r="J124" s="226"/>
      <c r="K124" s="226"/>
      <c r="L124" s="226"/>
      <c r="M124" s="225"/>
    </row>
    <row r="125" spans="1:31">
      <c r="N125" s="204"/>
      <c r="O125" s="204"/>
      <c r="P125" s="204"/>
      <c r="Q125" s="204"/>
      <c r="R125" s="204"/>
      <c r="S125" s="204"/>
      <c r="T125" s="204"/>
      <c r="U125" s="204"/>
      <c r="V125" s="204"/>
      <c r="W125" s="204"/>
      <c r="X125" s="204"/>
      <c r="Y125" s="204"/>
      <c r="Z125" s="204"/>
      <c r="AA125" s="204"/>
      <c r="AB125" s="204"/>
      <c r="AC125" s="204"/>
      <c r="AD125" s="204"/>
      <c r="AE125" s="204"/>
    </row>
    <row r="126" spans="1:31" ht="15.75" thickBot="1"/>
    <row r="127" spans="1:31" ht="23.25">
      <c r="A127" s="12" t="s">
        <v>435</v>
      </c>
      <c r="B127" s="12"/>
      <c r="C127" s="12"/>
      <c r="D127" s="12"/>
      <c r="E127" s="204"/>
      <c r="F127" s="204"/>
      <c r="G127" s="204"/>
      <c r="H127" s="204"/>
      <c r="I127" s="204"/>
      <c r="J127" s="204"/>
      <c r="K127" s="204"/>
      <c r="L127" s="204"/>
    </row>
    <row r="129" spans="1:9" ht="159.75">
      <c r="A129" s="141" t="s">
        <v>436</v>
      </c>
      <c r="B129" s="142" t="s">
        <v>5</v>
      </c>
      <c r="C129" s="142" t="s">
        <v>190</v>
      </c>
      <c r="D129" s="145" t="s">
        <v>25</v>
      </c>
      <c r="E129" s="145" t="s">
        <v>220</v>
      </c>
      <c r="F129" s="145" t="s">
        <v>327</v>
      </c>
      <c r="G129" s="145" t="s">
        <v>391</v>
      </c>
      <c r="H129" s="145" t="s">
        <v>441</v>
      </c>
    </row>
    <row r="130" spans="1:9">
      <c r="A130" s="208" t="s">
        <v>4</v>
      </c>
      <c r="B130" s="183" t="s">
        <v>437</v>
      </c>
      <c r="C130" s="183" t="s">
        <v>187</v>
      </c>
      <c r="D130" s="190">
        <v>42</v>
      </c>
      <c r="E130" s="190">
        <v>8</v>
      </c>
      <c r="F130" s="190">
        <v>1.3</v>
      </c>
      <c r="G130" s="190">
        <v>2</v>
      </c>
      <c r="H130" s="190">
        <v>0.25</v>
      </c>
    </row>
    <row r="131" spans="1:9">
      <c r="A131" s="208" t="s">
        <v>4</v>
      </c>
      <c r="B131" s="183" t="s">
        <v>438</v>
      </c>
      <c r="C131" s="183" t="s">
        <v>188</v>
      </c>
      <c r="D131" s="190">
        <v>92</v>
      </c>
      <c r="E131" s="190">
        <v>10</v>
      </c>
      <c r="F131" s="190">
        <v>1.1000000000000001</v>
      </c>
      <c r="G131" s="190">
        <v>2</v>
      </c>
      <c r="H131" s="190">
        <v>0.3</v>
      </c>
    </row>
    <row r="132" spans="1:9">
      <c r="A132" s="208" t="s">
        <v>4</v>
      </c>
      <c r="B132" s="183" t="s">
        <v>439</v>
      </c>
      <c r="C132" s="183" t="s">
        <v>189</v>
      </c>
      <c r="D132" s="190">
        <v>235</v>
      </c>
      <c r="E132" s="190">
        <v>12</v>
      </c>
      <c r="F132" s="190">
        <v>0.9</v>
      </c>
      <c r="G132" s="190">
        <v>2</v>
      </c>
      <c r="H132" s="190">
        <v>0.32500000000000001</v>
      </c>
    </row>
    <row r="133" spans="1:9">
      <c r="A133" s="208" t="s">
        <v>4</v>
      </c>
      <c r="B133" s="183" t="s">
        <v>440</v>
      </c>
      <c r="C133" s="183" t="s">
        <v>210</v>
      </c>
      <c r="D133" s="190">
        <v>686</v>
      </c>
      <c r="E133" s="190">
        <v>14</v>
      </c>
      <c r="F133" s="190">
        <v>0.7</v>
      </c>
      <c r="G133" s="190">
        <v>2</v>
      </c>
      <c r="H133" s="190">
        <v>0.35</v>
      </c>
    </row>
    <row r="134" spans="1:9">
      <c r="A134" s="208" t="s">
        <v>4</v>
      </c>
      <c r="B134" s="183" t="s">
        <v>460</v>
      </c>
      <c r="C134" s="183" t="s">
        <v>211</v>
      </c>
      <c r="D134" s="190">
        <v>1040</v>
      </c>
      <c r="E134" s="190">
        <v>14</v>
      </c>
      <c r="F134" s="190">
        <v>0.5</v>
      </c>
      <c r="G134" s="190">
        <v>2</v>
      </c>
      <c r="H134" s="190">
        <v>0.35</v>
      </c>
    </row>
    <row r="137" spans="1:9">
      <c r="D137" s="275">
        <v>42</v>
      </c>
      <c r="F137" s="275">
        <v>1.3</v>
      </c>
      <c r="G137" s="67">
        <f>D130*F130</f>
        <v>54.6</v>
      </c>
      <c r="I137" s="67">
        <f>D137*F137</f>
        <v>54.6</v>
      </c>
    </row>
    <row r="138" spans="1:9">
      <c r="D138" s="275">
        <v>92</v>
      </c>
      <c r="F138" s="275">
        <v>1.1000000000000001</v>
      </c>
      <c r="G138" s="67">
        <f>D131*F131</f>
        <v>101.2</v>
      </c>
      <c r="I138" s="67">
        <f t="shared" ref="I138:I141" si="0">D138*F138</f>
        <v>101.2</v>
      </c>
    </row>
    <row r="139" spans="1:9">
      <c r="D139" s="275">
        <v>235</v>
      </c>
      <c r="F139" s="275">
        <v>0.9</v>
      </c>
      <c r="G139" s="67">
        <f>D132*F132</f>
        <v>211.5</v>
      </c>
      <c r="I139" s="67">
        <f t="shared" si="0"/>
        <v>211.5</v>
      </c>
    </row>
    <row r="140" spans="1:9">
      <c r="D140" s="275">
        <v>686</v>
      </c>
      <c r="F140" s="275">
        <v>0.7</v>
      </c>
      <c r="G140" s="67">
        <f>D133*F133</f>
        <v>480.2</v>
      </c>
      <c r="I140" s="67">
        <f t="shared" si="0"/>
        <v>480.2</v>
      </c>
    </row>
    <row r="141" spans="1:9">
      <c r="D141" s="275">
        <v>1040</v>
      </c>
      <c r="F141" s="275">
        <v>0.5</v>
      </c>
      <c r="G141" s="67">
        <f>D134*F134</f>
        <v>520</v>
      </c>
      <c r="I141" s="67">
        <f t="shared" si="0"/>
        <v>520</v>
      </c>
    </row>
  </sheetData>
  <mergeCells count="3">
    <mergeCell ref="E21:F21"/>
    <mergeCell ref="E3:F3"/>
    <mergeCell ref="F112:G112"/>
  </mergeCells>
  <conditionalFormatting sqref="M96:P9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:P10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4:O123 J124:L124 AB23:AE109 AA23:AA98 AA100:AA109"/>
    <dataValidation type="list" allowBlank="1" showInputMessage="1" showErrorMessage="1" sqref="C114:C124 C23:C109">
      <formula1>INDIRECT("entityCategoryDefinitions['[sku']]")</formula1>
    </dataValidation>
    <dataValidation type="decimal" allowBlank="1" showInputMessage="1" prompt="probability [0..1]" sqref="M124 H124:I124 H114:L123 W23:Z109">
      <formula1>0</formula1>
      <formula2>1</formula2>
    </dataValidation>
    <dataValidation type="decimal" allowBlank="1" sqref="D114:G124 M23:N109 P23:V109">
      <formula1>1</formula1>
      <formula2>10</formula2>
    </dataValidation>
    <dataValidation type="decimal" operator="greaterThanOrEqual" showInputMessage="1" showErrorMessage="1" sqref="H41:I42 G41 G23:I40 G43:I109">
      <formula1>0</formula1>
    </dataValidation>
    <dataValidation operator="greaterThanOrEqual" showInputMessage="1" showErrorMessage="1" sqref="G42"/>
    <dataValidation type="list" sqref="L23:L109">
      <formula1>"true,false"</formula1>
    </dataValidation>
    <dataValidation type="whole" operator="greaterThanOrEqual" showInputMessage="1" showErrorMessage="1" sqref="D23:F109">
      <formula1>0</formula1>
    </dataValidation>
    <dataValidation type="decimal" showInputMessage="1" showErrorMessage="1" prompt="probability [0..1]" sqref="J23:K109">
      <formula1>0</formula1>
      <formula2>1</formula2>
    </dataValidation>
    <dataValidation type="list" sqref="O23:O109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1429</v>
      </c>
      <c r="G5" s="15" t="s">
        <v>1430</v>
      </c>
      <c r="H5" s="15" t="s">
        <v>664</v>
      </c>
      <c r="I5" s="15" t="s">
        <v>1586</v>
      </c>
      <c r="J5" s="15" t="s">
        <v>1584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10" priority="12"/>
  </conditionalFormatting>
  <conditionalFormatting sqref="B7">
    <cfRule type="duplicateValues" dxfId="9" priority="10"/>
  </conditionalFormatting>
  <conditionalFormatting sqref="B5">
    <cfRule type="duplicateValues" dxfId="8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C4" workbookViewId="0">
      <selection activeCell="H15" sqref="H1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623" t="s">
        <v>297</v>
      </c>
      <c r="K3" s="623"/>
      <c r="M3" s="623"/>
      <c r="N3" s="623"/>
      <c r="O3" s="623"/>
      <c r="P3" s="623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0" t="s">
        <v>1467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1403</v>
      </c>
      <c r="J5" s="307" t="s">
        <v>1117</v>
      </c>
      <c r="K5" s="499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1404</v>
      </c>
      <c r="J6" s="307"/>
      <c r="K6" s="499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499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1403</v>
      </c>
      <c r="J8" s="307" t="s">
        <v>1117</v>
      </c>
      <c r="K8" s="499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1405</v>
      </c>
      <c r="J9" s="307" t="s">
        <v>1116</v>
      </c>
      <c r="K9" s="499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1406</v>
      </c>
      <c r="J10" s="307" t="s">
        <v>1119</v>
      </c>
      <c r="K10" s="499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1407</v>
      </c>
      <c r="J11" s="307" t="s">
        <v>1119</v>
      </c>
      <c r="K11" s="499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1408</v>
      </c>
      <c r="J12" s="307" t="s">
        <v>1182</v>
      </c>
      <c r="K12" s="499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1409</v>
      </c>
      <c r="J13" s="307" t="s">
        <v>1183</v>
      </c>
      <c r="K13" s="499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1410</v>
      </c>
      <c r="J14" s="307" t="s">
        <v>1118</v>
      </c>
      <c r="K14" s="499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1411</v>
      </c>
      <c r="J15" s="307"/>
      <c r="K15" s="499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1412</v>
      </c>
      <c r="J16" s="307"/>
      <c r="K16" s="499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1404</v>
      </c>
      <c r="J17" s="307"/>
      <c r="K17" s="499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1274</v>
      </c>
      <c r="J18" s="307"/>
      <c r="K18" s="499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1413</v>
      </c>
      <c r="J19" s="326"/>
      <c r="K19" s="499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24"/>
      <c r="G22" s="624"/>
      <c r="H22" s="624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1283</v>
      </c>
      <c r="H30" s="311" t="s">
        <v>1284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25" t="s">
        <v>304</v>
      </c>
      <c r="H34" s="625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1391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7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1467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1420</v>
      </c>
      <c r="H5" t="s">
        <v>1409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1421</v>
      </c>
      <c r="H6" s="67" t="s">
        <v>1423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1422</v>
      </c>
      <c r="H7" t="s">
        <v>1424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6" priority="18"/>
  </conditionalFormatting>
  <conditionalFormatting sqref="C19">
    <cfRule type="duplicateValues" dxfId="5" priority="5"/>
  </conditionalFormatting>
  <conditionalFormatting sqref="C20:C22">
    <cfRule type="duplicateValues" dxfId="4" priority="20"/>
  </conditionalFormatting>
  <conditionalFormatting sqref="C27:D27">
    <cfRule type="duplicateValues" dxfId="3" priority="3"/>
  </conditionalFormatting>
  <conditionalFormatting sqref="C28:D29">
    <cfRule type="duplicateValues" dxfId="2" priority="4"/>
  </conditionalFormatting>
  <conditionalFormatting sqref="C30:D30">
    <cfRule type="duplicateValues" dxfId="1" priority="2"/>
  </conditionalFormatting>
  <conditionalFormatting sqref="C12:C14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23"/>
      <c r="G3" s="623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C7" workbookViewId="0">
      <selection activeCell="J6" sqref="J6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1467</v>
      </c>
      <c r="R4" s="142" t="s">
        <v>619</v>
      </c>
    </row>
    <row r="5" spans="1:18" s="67" customFormat="1">
      <c r="B5" s="501" t="s">
        <v>4</v>
      </c>
      <c r="C5" s="502" t="s">
        <v>447</v>
      </c>
      <c r="D5" s="502" t="s">
        <v>414</v>
      </c>
      <c r="E5" s="503"/>
      <c r="F5" s="504">
        <v>0</v>
      </c>
      <c r="G5" s="505">
        <v>0</v>
      </c>
      <c r="H5" s="505">
        <v>0</v>
      </c>
      <c r="I5" s="505">
        <v>0</v>
      </c>
      <c r="J5" s="506" t="s">
        <v>567</v>
      </c>
      <c r="K5" s="506" t="s">
        <v>447</v>
      </c>
      <c r="L5" s="506"/>
      <c r="M5" s="506"/>
      <c r="N5" s="507"/>
      <c r="O5" s="508" t="str">
        <f t="shared" ref="O5:O44" si="0">UPPER(CONCATENATE("TID_","SKIN",SUBSTITUTE(C5,"dragon",""),"_NAME"))</f>
        <v>TID_SKIN_BABY_0_NAME</v>
      </c>
      <c r="P5" s="509" t="str">
        <f t="shared" ref="P5:P44" si="1">UPPER(CONCATENATE("TID_",C5,"_DESC"))</f>
        <v>TID_DRAGON_BABY_0_DESC</v>
      </c>
      <c r="Q5" s="510" t="s">
        <v>917</v>
      </c>
      <c r="R5" s="315">
        <v>1</v>
      </c>
    </row>
    <row r="6" spans="1:18" s="67" customFormat="1" ht="15.75" thickBot="1">
      <c r="B6" s="511" t="s">
        <v>4</v>
      </c>
      <c r="C6" s="315" t="s">
        <v>568</v>
      </c>
      <c r="D6" s="315" t="s">
        <v>414</v>
      </c>
      <c r="E6" s="512" t="s">
        <v>806</v>
      </c>
      <c r="F6" s="513">
        <v>1</v>
      </c>
      <c r="G6" s="514">
        <v>390</v>
      </c>
      <c r="H6" s="514">
        <v>0</v>
      </c>
      <c r="I6" s="514">
        <v>3</v>
      </c>
      <c r="J6" s="515" t="s">
        <v>569</v>
      </c>
      <c r="K6" s="515" t="s">
        <v>568</v>
      </c>
      <c r="L6" s="515"/>
      <c r="M6" s="515"/>
      <c r="N6" s="515" t="s">
        <v>1043</v>
      </c>
      <c r="O6" s="516" t="str">
        <f t="shared" si="0"/>
        <v>TID_SKIN_BABY_1_NAME</v>
      </c>
      <c r="P6" s="510" t="str">
        <f t="shared" si="1"/>
        <v>TID_DRAGON_BABY_1_DESC</v>
      </c>
      <c r="Q6" s="510" t="s">
        <v>917</v>
      </c>
      <c r="R6" s="315">
        <v>2</v>
      </c>
    </row>
    <row r="7" spans="1:18" s="67" customFormat="1">
      <c r="B7" s="501" t="s">
        <v>4</v>
      </c>
      <c r="C7" s="502" t="s">
        <v>446</v>
      </c>
      <c r="D7" s="502" t="s">
        <v>406</v>
      </c>
      <c r="E7" s="503"/>
      <c r="F7" s="504">
        <v>0</v>
      </c>
      <c r="G7" s="505">
        <v>0</v>
      </c>
      <c r="H7" s="505">
        <v>0</v>
      </c>
      <c r="I7" s="505">
        <v>0</v>
      </c>
      <c r="J7" s="506" t="s">
        <v>567</v>
      </c>
      <c r="K7" s="506" t="s">
        <v>446</v>
      </c>
      <c r="L7" s="506"/>
      <c r="M7" s="506"/>
      <c r="N7" s="507"/>
      <c r="O7" s="508" t="str">
        <f t="shared" si="0"/>
        <v>TID_SKIN_CROCODILE_0_NAME</v>
      </c>
      <c r="P7" s="509" t="str">
        <f t="shared" si="1"/>
        <v>TID_DRAGON_CROCODILE_0_DESC</v>
      </c>
      <c r="Q7" s="510" t="s">
        <v>917</v>
      </c>
      <c r="R7" s="315">
        <v>3</v>
      </c>
    </row>
    <row r="8" spans="1:18" s="67" customFormat="1">
      <c r="B8" s="517" t="s">
        <v>4</v>
      </c>
      <c r="C8" s="518" t="s">
        <v>448</v>
      </c>
      <c r="D8" s="518" t="s">
        <v>406</v>
      </c>
      <c r="E8" s="519" t="s">
        <v>810</v>
      </c>
      <c r="F8" s="520">
        <v>1</v>
      </c>
      <c r="G8" s="521">
        <v>900</v>
      </c>
      <c r="H8" s="521">
        <v>0</v>
      </c>
      <c r="I8" s="521">
        <v>3</v>
      </c>
      <c r="J8" s="522" t="s">
        <v>569</v>
      </c>
      <c r="K8" s="522" t="s">
        <v>448</v>
      </c>
      <c r="L8" s="522"/>
      <c r="M8" s="522"/>
      <c r="N8" s="515" t="s">
        <v>1641</v>
      </c>
      <c r="O8" s="523" t="str">
        <f t="shared" si="0"/>
        <v>TID_SKIN_CROCODILE_1_NAME</v>
      </c>
      <c r="P8" s="524" t="str">
        <f t="shared" si="1"/>
        <v>TID_DRAGON_CROCODILE_1_DESC</v>
      </c>
      <c r="Q8" s="510" t="s">
        <v>917</v>
      </c>
      <c r="R8" s="315">
        <v>4</v>
      </c>
    </row>
    <row r="9" spans="1:18" s="67" customFormat="1" ht="15.75" thickBot="1">
      <c r="B9" s="511" t="s">
        <v>4</v>
      </c>
      <c r="C9" s="315" t="s">
        <v>449</v>
      </c>
      <c r="D9" s="315" t="s">
        <v>406</v>
      </c>
      <c r="E9" s="512" t="s">
        <v>892</v>
      </c>
      <c r="F9" s="513">
        <v>2</v>
      </c>
      <c r="G9" s="514">
        <v>0</v>
      </c>
      <c r="H9" s="514">
        <v>12</v>
      </c>
      <c r="I9" s="514">
        <v>6</v>
      </c>
      <c r="J9" s="515" t="s">
        <v>571</v>
      </c>
      <c r="K9" s="515" t="s">
        <v>449</v>
      </c>
      <c r="L9" s="515"/>
      <c r="M9" s="515"/>
      <c r="N9" s="525" t="s">
        <v>1402</v>
      </c>
      <c r="O9" s="516" t="str">
        <f t="shared" si="0"/>
        <v>TID_SKIN_CROCODILE_2_NAME</v>
      </c>
      <c r="P9" s="510" t="str">
        <f t="shared" si="1"/>
        <v>TID_DRAGON_CROCODILE_2_DESC</v>
      </c>
      <c r="Q9" s="510" t="s">
        <v>917</v>
      </c>
      <c r="R9" s="315">
        <v>5</v>
      </c>
    </row>
    <row r="10" spans="1:18" s="67" customFormat="1">
      <c r="B10" s="501" t="s">
        <v>4</v>
      </c>
      <c r="C10" s="502" t="s">
        <v>453</v>
      </c>
      <c r="D10" s="502" t="s">
        <v>409</v>
      </c>
      <c r="E10" s="503"/>
      <c r="F10" s="504">
        <v>0</v>
      </c>
      <c r="G10" s="505">
        <v>0</v>
      </c>
      <c r="H10" s="505">
        <v>0</v>
      </c>
      <c r="I10" s="505">
        <v>0</v>
      </c>
      <c r="J10" s="506" t="s">
        <v>567</v>
      </c>
      <c r="K10" s="506" t="s">
        <v>453</v>
      </c>
      <c r="L10" s="506"/>
      <c r="M10" s="506"/>
      <c r="N10" s="515"/>
      <c r="O10" s="508" t="str">
        <f t="shared" si="0"/>
        <v>TID_SKIN_REPTILE_0_NAME</v>
      </c>
      <c r="P10" s="509" t="str">
        <f t="shared" si="1"/>
        <v>TID_DRAGON_REPTILE_0_DESC</v>
      </c>
      <c r="Q10" s="510" t="s">
        <v>917</v>
      </c>
      <c r="R10" s="315">
        <v>6</v>
      </c>
    </row>
    <row r="11" spans="1:18" s="67" customFormat="1">
      <c r="B11" s="517" t="s">
        <v>4</v>
      </c>
      <c r="C11" s="518" t="s">
        <v>532</v>
      </c>
      <c r="D11" s="518" t="s">
        <v>409</v>
      </c>
      <c r="E11" s="463" t="s">
        <v>780</v>
      </c>
      <c r="F11" s="520">
        <v>1</v>
      </c>
      <c r="G11" s="521">
        <v>3150</v>
      </c>
      <c r="H11" s="521">
        <v>0</v>
      </c>
      <c r="I11" s="521">
        <v>4</v>
      </c>
      <c r="J11" s="522" t="s">
        <v>569</v>
      </c>
      <c r="K11" s="522" t="s">
        <v>532</v>
      </c>
      <c r="L11" s="522"/>
      <c r="M11" s="522"/>
      <c r="N11" s="515" t="s">
        <v>1278</v>
      </c>
      <c r="O11" s="523" t="str">
        <f t="shared" si="0"/>
        <v>TID_SKIN_REPTILE_1_NAME</v>
      </c>
      <c r="P11" s="524" t="str">
        <f t="shared" si="1"/>
        <v>TID_DRAGON_REPTILE_1_DESC</v>
      </c>
      <c r="Q11" s="510" t="s">
        <v>917</v>
      </c>
      <c r="R11" s="315">
        <v>7</v>
      </c>
    </row>
    <row r="12" spans="1:18" s="67" customFormat="1" ht="15.75" thickBot="1">
      <c r="B12" s="526" t="s">
        <v>4</v>
      </c>
      <c r="C12" s="316" t="s">
        <v>533</v>
      </c>
      <c r="D12" s="316" t="s">
        <v>409</v>
      </c>
      <c r="E12" s="527" t="s">
        <v>781</v>
      </c>
      <c r="F12" s="528">
        <v>2</v>
      </c>
      <c r="G12" s="529"/>
      <c r="H12" s="529">
        <v>20</v>
      </c>
      <c r="I12" s="529">
        <v>6</v>
      </c>
      <c r="J12" s="530" t="s">
        <v>571</v>
      </c>
      <c r="K12" s="530" t="s">
        <v>533</v>
      </c>
      <c r="L12" s="530"/>
      <c r="M12" s="530"/>
      <c r="N12" s="530" t="s">
        <v>1280</v>
      </c>
      <c r="O12" s="531" t="str">
        <f t="shared" si="0"/>
        <v>TID_SKIN_REPTILE_2_NAME</v>
      </c>
      <c r="P12" s="532" t="str">
        <f t="shared" si="1"/>
        <v>TID_DRAGON_REPTILE_2_DESC</v>
      </c>
      <c r="Q12" s="510" t="s">
        <v>917</v>
      </c>
      <c r="R12" s="316">
        <v>8</v>
      </c>
    </row>
    <row r="13" spans="1:18" s="67" customFormat="1">
      <c r="B13" s="517" t="s">
        <v>4</v>
      </c>
      <c r="C13" s="518" t="s">
        <v>450</v>
      </c>
      <c r="D13" s="518" t="s">
        <v>405</v>
      </c>
      <c r="E13" s="519"/>
      <c r="F13" s="520">
        <v>0</v>
      </c>
      <c r="G13" s="521">
        <v>0</v>
      </c>
      <c r="H13" s="521">
        <v>0</v>
      </c>
      <c r="I13" s="521">
        <v>0</v>
      </c>
      <c r="J13" s="522" t="s">
        <v>567</v>
      </c>
      <c r="K13" s="522" t="s">
        <v>450</v>
      </c>
      <c r="L13" s="522"/>
      <c r="M13" s="522"/>
      <c r="N13" s="515"/>
      <c r="O13" s="523" t="str">
        <f t="shared" si="0"/>
        <v>TID_SKIN_FAT_0_NAME</v>
      </c>
      <c r="P13" s="524" t="str">
        <f t="shared" si="1"/>
        <v>TID_DRAGON_FAT_0_DESC</v>
      </c>
      <c r="Q13" s="510" t="s">
        <v>917</v>
      </c>
      <c r="R13" s="315">
        <v>10</v>
      </c>
    </row>
    <row r="14" spans="1:18" s="67" customFormat="1">
      <c r="B14" s="517" t="s">
        <v>4</v>
      </c>
      <c r="C14" s="518" t="s">
        <v>527</v>
      </c>
      <c r="D14" s="518" t="s">
        <v>405</v>
      </c>
      <c r="E14" s="512" t="s">
        <v>818</v>
      </c>
      <c r="F14" s="520">
        <v>1</v>
      </c>
      <c r="G14" s="521">
        <v>4800</v>
      </c>
      <c r="H14" s="521">
        <v>0</v>
      </c>
      <c r="I14" s="521">
        <v>3</v>
      </c>
      <c r="J14" s="522" t="s">
        <v>569</v>
      </c>
      <c r="K14" s="522" t="s">
        <v>527</v>
      </c>
      <c r="L14" s="522"/>
      <c r="M14" s="522"/>
      <c r="N14" s="515" t="s">
        <v>1460</v>
      </c>
      <c r="O14" s="523" t="str">
        <f t="shared" si="0"/>
        <v>TID_SKIN_FAT_1_NAME</v>
      </c>
      <c r="P14" s="524" t="str">
        <f t="shared" si="1"/>
        <v>TID_DRAGON_FAT_1_DESC</v>
      </c>
      <c r="Q14" s="510" t="s">
        <v>917</v>
      </c>
      <c r="R14" s="315">
        <v>11</v>
      </c>
    </row>
    <row r="15" spans="1:18" s="67" customFormat="1">
      <c r="B15" s="511" t="s">
        <v>4</v>
      </c>
      <c r="C15" s="315" t="s">
        <v>570</v>
      </c>
      <c r="D15" s="315" t="s">
        <v>405</v>
      </c>
      <c r="E15" s="512" t="s">
        <v>781</v>
      </c>
      <c r="F15" s="513">
        <v>2</v>
      </c>
      <c r="G15" s="514">
        <v>6400</v>
      </c>
      <c r="H15" s="514"/>
      <c r="I15" s="514">
        <v>6</v>
      </c>
      <c r="J15" s="515" t="s">
        <v>571</v>
      </c>
      <c r="K15" s="515" t="s">
        <v>570</v>
      </c>
      <c r="L15" s="515"/>
      <c r="M15" s="515"/>
      <c r="N15" s="515" t="s">
        <v>1496</v>
      </c>
      <c r="O15" s="516" t="str">
        <f t="shared" si="0"/>
        <v>TID_SKIN_FAT_2_NAME</v>
      </c>
      <c r="P15" s="510" t="str">
        <f t="shared" si="1"/>
        <v>TID_DRAGON_FAT_2_DESC</v>
      </c>
      <c r="Q15" s="510" t="s">
        <v>917</v>
      </c>
      <c r="R15" s="315">
        <v>12</v>
      </c>
    </row>
    <row r="16" spans="1:18" s="67" customFormat="1" ht="15.75" thickBot="1">
      <c r="B16" s="511" t="s">
        <v>4</v>
      </c>
      <c r="C16" s="315" t="s">
        <v>1277</v>
      </c>
      <c r="D16" s="315" t="s">
        <v>405</v>
      </c>
      <c r="E16" s="512" t="s">
        <v>291</v>
      </c>
      <c r="F16" s="513">
        <v>3</v>
      </c>
      <c r="G16" s="514">
        <v>0</v>
      </c>
      <c r="H16" s="514">
        <v>30</v>
      </c>
      <c r="I16" s="514">
        <v>6</v>
      </c>
      <c r="J16" s="515" t="s">
        <v>573</v>
      </c>
      <c r="K16" s="515" t="s">
        <v>1277</v>
      </c>
      <c r="L16" s="515"/>
      <c r="M16" s="515"/>
      <c r="N16" s="515" t="s">
        <v>1495</v>
      </c>
      <c r="O16" s="516" t="str">
        <f t="shared" si="0"/>
        <v>TID_SKIN_FAT_3_NAME</v>
      </c>
      <c r="P16" s="510" t="str">
        <f t="shared" si="1"/>
        <v>TID_DRAGON_FAT_3_DESC</v>
      </c>
      <c r="Q16" s="510" t="s">
        <v>917</v>
      </c>
      <c r="R16" s="315">
        <v>12</v>
      </c>
    </row>
    <row r="17" spans="2:18" s="67" customFormat="1">
      <c r="B17" s="501" t="s">
        <v>4</v>
      </c>
      <c r="C17" s="502" t="s">
        <v>451</v>
      </c>
      <c r="D17" s="502" t="s">
        <v>407</v>
      </c>
      <c r="E17" s="503"/>
      <c r="F17" s="504">
        <v>0</v>
      </c>
      <c r="G17" s="505">
        <v>0</v>
      </c>
      <c r="H17" s="505">
        <v>0</v>
      </c>
      <c r="I17" s="505">
        <v>0</v>
      </c>
      <c r="J17" s="506" t="s">
        <v>567</v>
      </c>
      <c r="K17" s="506" t="s">
        <v>451</v>
      </c>
      <c r="L17" s="506"/>
      <c r="M17" s="506"/>
      <c r="N17" s="507"/>
      <c r="O17" s="508" t="str">
        <f t="shared" si="0"/>
        <v>TID_SKIN_BUG_0_NAME</v>
      </c>
      <c r="P17" s="509" t="str">
        <f t="shared" si="1"/>
        <v>TID_DRAGON_BUG_0_DESC</v>
      </c>
      <c r="Q17" s="510" t="s">
        <v>917</v>
      </c>
      <c r="R17" s="315">
        <v>13</v>
      </c>
    </row>
    <row r="18" spans="2:18" s="67" customFormat="1">
      <c r="B18" s="517" t="s">
        <v>4</v>
      </c>
      <c r="C18" s="518" t="s">
        <v>528</v>
      </c>
      <c r="D18" s="518" t="s">
        <v>407</v>
      </c>
      <c r="E18" s="519" t="s">
        <v>779</v>
      </c>
      <c r="F18" s="520">
        <v>1</v>
      </c>
      <c r="G18" s="521">
        <v>9500</v>
      </c>
      <c r="H18" s="521">
        <v>0</v>
      </c>
      <c r="I18" s="521">
        <v>3</v>
      </c>
      <c r="J18" s="522" t="s">
        <v>571</v>
      </c>
      <c r="K18" s="522" t="s">
        <v>529</v>
      </c>
      <c r="L18" s="522"/>
      <c r="M18" s="522"/>
      <c r="N18" s="515" t="s">
        <v>1588</v>
      </c>
      <c r="O18" s="523" t="str">
        <f t="shared" si="0"/>
        <v>TID_SKIN_BUG_1_NAME</v>
      </c>
      <c r="P18" s="524" t="str">
        <f t="shared" si="1"/>
        <v>TID_DRAGON_BUG_1_DESC</v>
      </c>
      <c r="Q18" s="510" t="s">
        <v>917</v>
      </c>
      <c r="R18" s="315">
        <v>14</v>
      </c>
    </row>
    <row r="19" spans="2:18" s="67" customFormat="1">
      <c r="B19" s="517" t="s">
        <v>4</v>
      </c>
      <c r="C19" s="518" t="s">
        <v>529</v>
      </c>
      <c r="D19" s="518" t="s">
        <v>407</v>
      </c>
      <c r="E19" s="519" t="s">
        <v>315</v>
      </c>
      <c r="F19" s="520">
        <v>2</v>
      </c>
      <c r="G19" s="521">
        <v>13000</v>
      </c>
      <c r="H19" s="521">
        <v>0</v>
      </c>
      <c r="I19" s="521">
        <v>6</v>
      </c>
      <c r="J19" s="522" t="s">
        <v>569</v>
      </c>
      <c r="K19" s="522" t="s">
        <v>528</v>
      </c>
      <c r="L19" s="522"/>
      <c r="M19" s="522"/>
      <c r="N19" s="515" t="s">
        <v>1568</v>
      </c>
      <c r="O19" s="523" t="str">
        <f t="shared" si="0"/>
        <v>TID_SKIN_BUG_2_NAME</v>
      </c>
      <c r="P19" s="524" t="str">
        <f t="shared" si="1"/>
        <v>TID_DRAGON_BUG_2_DESC</v>
      </c>
      <c r="Q19" s="510" t="s">
        <v>917</v>
      </c>
      <c r="R19" s="315">
        <v>15</v>
      </c>
    </row>
    <row r="20" spans="2:18" s="67" customFormat="1" ht="15.75" thickBot="1">
      <c r="B20" s="511" t="s">
        <v>4</v>
      </c>
      <c r="C20" s="315" t="s">
        <v>572</v>
      </c>
      <c r="D20" s="315" t="s">
        <v>407</v>
      </c>
      <c r="E20" s="463" t="s">
        <v>780</v>
      </c>
      <c r="F20" s="513">
        <v>3</v>
      </c>
      <c r="G20" s="514">
        <v>0</v>
      </c>
      <c r="H20" s="514">
        <v>40</v>
      </c>
      <c r="I20" s="514">
        <v>9</v>
      </c>
      <c r="J20" s="515" t="s">
        <v>573</v>
      </c>
      <c r="K20" s="515" t="s">
        <v>572</v>
      </c>
      <c r="L20" s="515"/>
      <c r="M20" s="515"/>
      <c r="N20" s="515" t="s">
        <v>1643</v>
      </c>
      <c r="O20" s="516" t="str">
        <f t="shared" si="0"/>
        <v>TID_SKIN_BUG_3_NAME</v>
      </c>
      <c r="P20" s="510" t="str">
        <f t="shared" si="1"/>
        <v>TID_DRAGON_BUG_3_DESC</v>
      </c>
      <c r="Q20" s="510" t="s">
        <v>917</v>
      </c>
      <c r="R20" s="315">
        <v>16</v>
      </c>
    </row>
    <row r="21" spans="2:18" s="67" customFormat="1">
      <c r="B21" s="501" t="s">
        <v>4</v>
      </c>
      <c r="C21" s="502" t="s">
        <v>452</v>
      </c>
      <c r="D21" s="502" t="s">
        <v>408</v>
      </c>
      <c r="E21" s="503"/>
      <c r="F21" s="504">
        <v>0</v>
      </c>
      <c r="G21" s="505">
        <v>0</v>
      </c>
      <c r="H21" s="505">
        <v>0</v>
      </c>
      <c r="I21" s="505">
        <v>0</v>
      </c>
      <c r="J21" s="506" t="s">
        <v>567</v>
      </c>
      <c r="K21" s="506" t="s">
        <v>452</v>
      </c>
      <c r="L21" s="506"/>
      <c r="M21" s="506"/>
      <c r="N21" s="507" t="s">
        <v>1049</v>
      </c>
      <c r="O21" s="508" t="str">
        <f t="shared" si="0"/>
        <v>TID_SKIN_CHINESE_0_NAME</v>
      </c>
      <c r="P21" s="509" t="str">
        <f t="shared" si="1"/>
        <v>TID_DRAGON_CHINESE_0_DESC</v>
      </c>
      <c r="Q21" s="510" t="s">
        <v>917</v>
      </c>
      <c r="R21" s="315">
        <v>17</v>
      </c>
    </row>
    <row r="22" spans="2:18" s="67" customFormat="1">
      <c r="B22" s="517" t="s">
        <v>4</v>
      </c>
      <c r="C22" s="518" t="s">
        <v>530</v>
      </c>
      <c r="D22" s="518" t="s">
        <v>408</v>
      </c>
      <c r="E22" s="519" t="s">
        <v>818</v>
      </c>
      <c r="F22" s="520">
        <v>1</v>
      </c>
      <c r="G22" s="521">
        <v>17000</v>
      </c>
      <c r="H22" s="521">
        <v>0</v>
      </c>
      <c r="I22" s="521">
        <v>4</v>
      </c>
      <c r="J22" s="522" t="s">
        <v>569</v>
      </c>
      <c r="K22" s="522" t="s">
        <v>530</v>
      </c>
      <c r="L22" s="522"/>
      <c r="M22" s="522"/>
      <c r="N22" s="515" t="s">
        <v>1050</v>
      </c>
      <c r="O22" s="523" t="str">
        <f t="shared" si="0"/>
        <v>TID_SKIN_CHINESE_1_NAME</v>
      </c>
      <c r="P22" s="524" t="str">
        <f t="shared" si="1"/>
        <v>TID_DRAGON_CHINESE_1_DESC</v>
      </c>
      <c r="Q22" s="510" t="s">
        <v>917</v>
      </c>
      <c r="R22" s="315">
        <v>18</v>
      </c>
    </row>
    <row r="23" spans="2:18" s="67" customFormat="1">
      <c r="B23" s="517" t="s">
        <v>4</v>
      </c>
      <c r="C23" s="518" t="s">
        <v>531</v>
      </c>
      <c r="D23" s="518" t="s">
        <v>408</v>
      </c>
      <c r="E23" s="519" t="s">
        <v>779</v>
      </c>
      <c r="F23" s="520">
        <v>2</v>
      </c>
      <c r="G23" s="521">
        <v>20000</v>
      </c>
      <c r="H23" s="521">
        <v>0</v>
      </c>
      <c r="I23" s="521">
        <v>8</v>
      </c>
      <c r="J23" s="522" t="s">
        <v>571</v>
      </c>
      <c r="K23" s="522" t="s">
        <v>531</v>
      </c>
      <c r="L23" s="522"/>
      <c r="M23" s="522"/>
      <c r="N23" s="515" t="s">
        <v>1279</v>
      </c>
      <c r="O23" s="523" t="str">
        <f t="shared" si="0"/>
        <v>TID_SKIN_CHINESE_2_NAME</v>
      </c>
      <c r="P23" s="524" t="str">
        <f t="shared" si="1"/>
        <v>TID_DRAGON_CHINESE_2_DESC</v>
      </c>
      <c r="Q23" s="510" t="s">
        <v>917</v>
      </c>
      <c r="R23" s="315">
        <v>19</v>
      </c>
    </row>
    <row r="24" spans="2:18" s="67" customFormat="1" ht="15.75" thickBot="1">
      <c r="B24" s="511" t="s">
        <v>4</v>
      </c>
      <c r="C24" s="315" t="s">
        <v>574</v>
      </c>
      <c r="D24" s="315" t="s">
        <v>408</v>
      </c>
      <c r="E24" s="512" t="s">
        <v>781</v>
      </c>
      <c r="F24" s="513">
        <v>3</v>
      </c>
      <c r="G24" s="514">
        <v>0</v>
      </c>
      <c r="H24" s="514">
        <v>80</v>
      </c>
      <c r="I24" s="514">
        <v>12</v>
      </c>
      <c r="J24" s="515" t="s">
        <v>573</v>
      </c>
      <c r="K24" s="515" t="s">
        <v>574</v>
      </c>
      <c r="L24" s="515"/>
      <c r="M24" s="515"/>
      <c r="N24" s="515" t="s">
        <v>1213</v>
      </c>
      <c r="O24" s="516" t="str">
        <f t="shared" si="0"/>
        <v>TID_SKIN_CHINESE_3_NAME</v>
      </c>
      <c r="P24" s="510" t="str">
        <f t="shared" si="1"/>
        <v>TID_DRAGON_CHINESE_3_DESC</v>
      </c>
      <c r="Q24" s="510" t="s">
        <v>917</v>
      </c>
      <c r="R24" s="315">
        <v>20</v>
      </c>
    </row>
    <row r="25" spans="2:18" s="67" customFormat="1">
      <c r="B25" s="501" t="s">
        <v>4</v>
      </c>
      <c r="C25" s="502" t="s">
        <v>454</v>
      </c>
      <c r="D25" s="502" t="s">
        <v>410</v>
      </c>
      <c r="E25" s="503"/>
      <c r="F25" s="504">
        <v>0</v>
      </c>
      <c r="G25" s="505">
        <v>0</v>
      </c>
      <c r="H25" s="505">
        <v>0</v>
      </c>
      <c r="I25" s="505">
        <v>0</v>
      </c>
      <c r="J25" s="506" t="s">
        <v>567</v>
      </c>
      <c r="K25" s="506" t="s">
        <v>454</v>
      </c>
      <c r="L25" s="506"/>
      <c r="M25" s="506"/>
      <c r="N25" s="507"/>
      <c r="O25" s="508" t="str">
        <f t="shared" si="0"/>
        <v>TID_SKIN_CLASSIC_0_NAME</v>
      </c>
      <c r="P25" s="509" t="str">
        <f t="shared" si="1"/>
        <v>TID_DRAGON_CLASSIC_0_DESC</v>
      </c>
      <c r="Q25" s="510" t="s">
        <v>917</v>
      </c>
      <c r="R25" s="315">
        <v>21</v>
      </c>
    </row>
    <row r="26" spans="2:18" s="67" customFormat="1">
      <c r="B26" s="517" t="s">
        <v>4</v>
      </c>
      <c r="C26" s="518" t="s">
        <v>534</v>
      </c>
      <c r="D26" s="518" t="s">
        <v>410</v>
      </c>
      <c r="E26" s="519" t="s">
        <v>809</v>
      </c>
      <c r="F26" s="520">
        <v>1</v>
      </c>
      <c r="G26" s="521">
        <v>20000</v>
      </c>
      <c r="H26" s="521">
        <v>0</v>
      </c>
      <c r="I26" s="521">
        <v>3</v>
      </c>
      <c r="J26" s="522" t="s">
        <v>569</v>
      </c>
      <c r="K26" s="522" t="s">
        <v>534</v>
      </c>
      <c r="L26" s="522"/>
      <c r="M26" s="522"/>
      <c r="N26" s="515" t="s">
        <v>1382</v>
      </c>
      <c r="O26" s="523" t="str">
        <f t="shared" si="0"/>
        <v>TID_SKIN_CLASSIC_1_NAME</v>
      </c>
      <c r="P26" s="524" t="str">
        <f t="shared" si="1"/>
        <v>TID_DRAGON_CLASSIC_1_DESC</v>
      </c>
      <c r="Q26" s="510" t="s">
        <v>917</v>
      </c>
      <c r="R26" s="315">
        <v>22</v>
      </c>
    </row>
    <row r="27" spans="2:18" s="67" customFormat="1">
      <c r="B27" s="517" t="s">
        <v>4</v>
      </c>
      <c r="C27" s="518" t="s">
        <v>535</v>
      </c>
      <c r="D27" s="518" t="s">
        <v>410</v>
      </c>
      <c r="E27" s="519" t="s">
        <v>779</v>
      </c>
      <c r="F27" s="520">
        <v>2</v>
      </c>
      <c r="G27" s="521">
        <v>25000</v>
      </c>
      <c r="H27" s="521">
        <v>0</v>
      </c>
      <c r="I27" s="521">
        <v>6</v>
      </c>
      <c r="J27" s="522" t="s">
        <v>571</v>
      </c>
      <c r="K27" s="522" t="s">
        <v>535</v>
      </c>
      <c r="L27" s="522"/>
      <c r="M27" s="522"/>
      <c r="N27" s="515" t="s">
        <v>1282</v>
      </c>
      <c r="O27" s="523" t="str">
        <f t="shared" si="0"/>
        <v>TID_SKIN_CLASSIC_2_NAME</v>
      </c>
      <c r="P27" s="524" t="str">
        <f t="shared" si="1"/>
        <v>TID_DRAGON_CLASSIC_2_DESC</v>
      </c>
      <c r="Q27" s="510" t="s">
        <v>917</v>
      </c>
      <c r="R27" s="315">
        <v>23</v>
      </c>
    </row>
    <row r="28" spans="2:18" s="67" customFormat="1">
      <c r="B28" s="517" t="s">
        <v>4</v>
      </c>
      <c r="C28" s="518" t="s">
        <v>536</v>
      </c>
      <c r="D28" s="518" t="s">
        <v>410</v>
      </c>
      <c r="E28" s="519" t="s">
        <v>315</v>
      </c>
      <c r="F28" s="520">
        <v>3</v>
      </c>
      <c r="G28" s="521">
        <v>30000</v>
      </c>
      <c r="H28" s="521">
        <v>0</v>
      </c>
      <c r="I28" s="521">
        <v>9</v>
      </c>
      <c r="J28" s="515" t="s">
        <v>573</v>
      </c>
      <c r="K28" s="515" t="s">
        <v>536</v>
      </c>
      <c r="L28" s="515"/>
      <c r="M28" s="515"/>
      <c r="N28" s="515" t="s">
        <v>1281</v>
      </c>
      <c r="O28" s="523" t="str">
        <f t="shared" si="0"/>
        <v>TID_SKIN_CLASSIC_3_NAME</v>
      </c>
      <c r="P28" s="524" t="str">
        <f t="shared" si="1"/>
        <v>TID_DRAGON_CLASSIC_3_DESC</v>
      </c>
      <c r="Q28" s="510" t="s">
        <v>917</v>
      </c>
      <c r="R28" s="315">
        <v>24</v>
      </c>
    </row>
    <row r="29" spans="2:18" s="67" customFormat="1" ht="15.75" thickBot="1">
      <c r="B29" s="511" t="s">
        <v>4</v>
      </c>
      <c r="C29" s="315" t="s">
        <v>575</v>
      </c>
      <c r="D29" s="315" t="s">
        <v>410</v>
      </c>
      <c r="E29" s="512" t="s">
        <v>813</v>
      </c>
      <c r="F29" s="513">
        <v>4</v>
      </c>
      <c r="G29" s="514">
        <v>0</v>
      </c>
      <c r="H29" s="514">
        <v>110</v>
      </c>
      <c r="I29" s="514">
        <v>12</v>
      </c>
      <c r="J29" s="515" t="s">
        <v>576</v>
      </c>
      <c r="K29" s="515" t="s">
        <v>575</v>
      </c>
      <c r="L29" s="515"/>
      <c r="M29" s="515"/>
      <c r="N29" s="515" t="s">
        <v>1593</v>
      </c>
      <c r="O29" s="516" t="str">
        <f t="shared" si="0"/>
        <v>TID_SKIN_CLASSIC_4_NAME</v>
      </c>
      <c r="P29" s="510" t="str">
        <f t="shared" si="1"/>
        <v>TID_DRAGON_CLASSIC_4_DESC</v>
      </c>
      <c r="Q29" s="510" t="s">
        <v>917</v>
      </c>
      <c r="R29" s="315">
        <v>25</v>
      </c>
    </row>
    <row r="30" spans="2:18" s="67" customFormat="1">
      <c r="B30" s="501" t="s">
        <v>4</v>
      </c>
      <c r="C30" s="502" t="s">
        <v>455</v>
      </c>
      <c r="D30" s="502" t="s">
        <v>411</v>
      </c>
      <c r="E30" s="503"/>
      <c r="F30" s="504">
        <v>0</v>
      </c>
      <c r="G30" s="505">
        <v>0</v>
      </c>
      <c r="H30" s="505">
        <v>0</v>
      </c>
      <c r="I30" s="505">
        <v>0</v>
      </c>
      <c r="J30" s="506" t="s">
        <v>567</v>
      </c>
      <c r="K30" s="506" t="s">
        <v>455</v>
      </c>
      <c r="L30" s="506"/>
      <c r="M30" s="506"/>
      <c r="N30" s="507"/>
      <c r="O30" s="508" t="str">
        <f t="shared" si="0"/>
        <v>TID_SKIN_DEVIL_0_NAME</v>
      </c>
      <c r="P30" s="509" t="str">
        <f t="shared" si="1"/>
        <v>TID_DRAGON_DEVIL_0_DESC</v>
      </c>
      <c r="Q30" s="510" t="s">
        <v>917</v>
      </c>
      <c r="R30" s="315">
        <v>26</v>
      </c>
    </row>
    <row r="31" spans="2:18" s="67" customFormat="1">
      <c r="B31" s="517" t="s">
        <v>4</v>
      </c>
      <c r="C31" s="518" t="s">
        <v>537</v>
      </c>
      <c r="D31" s="518" t="s">
        <v>411</v>
      </c>
      <c r="E31" s="519" t="s">
        <v>806</v>
      </c>
      <c r="F31" s="520">
        <v>1</v>
      </c>
      <c r="G31" s="521">
        <v>32000</v>
      </c>
      <c r="H31" s="521">
        <v>0</v>
      </c>
      <c r="I31" s="521">
        <v>4</v>
      </c>
      <c r="J31" s="522" t="s">
        <v>569</v>
      </c>
      <c r="K31" s="522" t="s">
        <v>537</v>
      </c>
      <c r="L31" s="522"/>
      <c r="M31" s="522"/>
      <c r="N31" s="515" t="s">
        <v>1587</v>
      </c>
      <c r="O31" s="523" t="str">
        <f t="shared" si="0"/>
        <v>TID_SKIN_DEVIL_1_NAME</v>
      </c>
      <c r="P31" s="524" t="str">
        <f t="shared" si="1"/>
        <v>TID_DRAGON_DEVIL_1_DESC</v>
      </c>
      <c r="Q31" s="510" t="s">
        <v>917</v>
      </c>
      <c r="R31" s="315">
        <v>27</v>
      </c>
    </row>
    <row r="32" spans="2:18" s="67" customFormat="1">
      <c r="B32" s="517" t="s">
        <v>4</v>
      </c>
      <c r="C32" s="518" t="s">
        <v>538</v>
      </c>
      <c r="D32" s="518" t="s">
        <v>411</v>
      </c>
      <c r="E32" s="519" t="s">
        <v>809</v>
      </c>
      <c r="F32" s="520">
        <v>2</v>
      </c>
      <c r="G32" s="521">
        <v>40000</v>
      </c>
      <c r="H32" s="521">
        <v>0</v>
      </c>
      <c r="I32" s="521">
        <v>8</v>
      </c>
      <c r="J32" s="522" t="s">
        <v>573</v>
      </c>
      <c r="K32" s="522" t="s">
        <v>539</v>
      </c>
      <c r="L32" s="522"/>
      <c r="M32" s="522"/>
      <c r="N32" s="515" t="s">
        <v>1646</v>
      </c>
      <c r="O32" s="523" t="str">
        <f t="shared" si="0"/>
        <v>TID_SKIN_DEVIL_2_NAME</v>
      </c>
      <c r="P32" s="524" t="str">
        <f t="shared" si="1"/>
        <v>TID_DRAGON_DEVIL_2_DESC</v>
      </c>
      <c r="Q32" s="510" t="s">
        <v>917</v>
      </c>
      <c r="R32" s="315">
        <v>28</v>
      </c>
    </row>
    <row r="33" spans="2:18" s="67" customFormat="1">
      <c r="B33" s="517" t="s">
        <v>4</v>
      </c>
      <c r="C33" s="518" t="s">
        <v>539</v>
      </c>
      <c r="D33" s="518" t="s">
        <v>411</v>
      </c>
      <c r="E33" s="512" t="s">
        <v>291</v>
      </c>
      <c r="F33" s="520">
        <v>3</v>
      </c>
      <c r="G33" s="521">
        <v>48000</v>
      </c>
      <c r="H33" s="521">
        <v>0</v>
      </c>
      <c r="I33" s="521">
        <v>12</v>
      </c>
      <c r="J33" s="515" t="s">
        <v>571</v>
      </c>
      <c r="K33" s="515" t="s">
        <v>538</v>
      </c>
      <c r="L33" s="515"/>
      <c r="M33" s="515"/>
      <c r="N33" s="515" t="s">
        <v>1599</v>
      </c>
      <c r="O33" s="523" t="str">
        <f t="shared" si="0"/>
        <v>TID_SKIN_DEVIL_3_NAME</v>
      </c>
      <c r="P33" s="524" t="str">
        <f t="shared" si="1"/>
        <v>TID_DRAGON_DEVIL_3_DESC</v>
      </c>
      <c r="Q33" s="510" t="s">
        <v>917</v>
      </c>
      <c r="R33" s="315">
        <v>29</v>
      </c>
    </row>
    <row r="34" spans="2:18" s="67" customFormat="1" ht="15.75" thickBot="1">
      <c r="B34" s="511" t="s">
        <v>4</v>
      </c>
      <c r="C34" s="315" t="s">
        <v>577</v>
      </c>
      <c r="D34" s="315" t="s">
        <v>411</v>
      </c>
      <c r="E34" s="512" t="s">
        <v>892</v>
      </c>
      <c r="F34" s="513">
        <v>4</v>
      </c>
      <c r="G34" s="514">
        <v>0</v>
      </c>
      <c r="H34" s="514">
        <v>160</v>
      </c>
      <c r="I34" s="514">
        <v>16</v>
      </c>
      <c r="J34" s="515" t="s">
        <v>576</v>
      </c>
      <c r="K34" s="515" t="s">
        <v>577</v>
      </c>
      <c r="L34" s="515"/>
      <c r="M34" s="515"/>
      <c r="N34" s="515"/>
      <c r="O34" s="516" t="str">
        <f t="shared" si="0"/>
        <v>TID_SKIN_DEVIL_4_NAME</v>
      </c>
      <c r="P34" s="510" t="str">
        <f t="shared" si="1"/>
        <v>TID_DRAGON_DEVIL_4_DESC</v>
      </c>
      <c r="Q34" s="510" t="s">
        <v>917</v>
      </c>
      <c r="R34" s="315">
        <v>30</v>
      </c>
    </row>
    <row r="35" spans="2:18" s="67" customFormat="1">
      <c r="B35" s="501" t="s">
        <v>4</v>
      </c>
      <c r="C35" s="502" t="s">
        <v>456</v>
      </c>
      <c r="D35" s="502" t="s">
        <v>412</v>
      </c>
      <c r="E35" s="503"/>
      <c r="F35" s="504">
        <v>0</v>
      </c>
      <c r="G35" s="505">
        <v>0</v>
      </c>
      <c r="H35" s="505">
        <v>0</v>
      </c>
      <c r="I35" s="505">
        <v>0</v>
      </c>
      <c r="J35" s="506" t="s">
        <v>567</v>
      </c>
      <c r="K35" s="506" t="s">
        <v>456</v>
      </c>
      <c r="L35" s="506"/>
      <c r="M35" s="506"/>
      <c r="N35" s="507"/>
      <c r="O35" s="508" t="str">
        <f t="shared" si="0"/>
        <v>TID_SKIN_BALROG_0_NAME</v>
      </c>
      <c r="P35" s="509" t="str">
        <f t="shared" si="1"/>
        <v>TID_DRAGON_BALROG_0_DESC</v>
      </c>
      <c r="Q35" s="510" t="s">
        <v>917</v>
      </c>
      <c r="R35" s="315">
        <v>31</v>
      </c>
    </row>
    <row r="36" spans="2:18" s="67" customFormat="1">
      <c r="B36" s="517" t="s">
        <v>4</v>
      </c>
      <c r="C36" s="518" t="s">
        <v>540</v>
      </c>
      <c r="D36" s="518" t="s">
        <v>412</v>
      </c>
      <c r="E36" s="519" t="s">
        <v>818</v>
      </c>
      <c r="F36" s="520">
        <v>1</v>
      </c>
      <c r="G36" s="521">
        <v>47000</v>
      </c>
      <c r="H36" s="521">
        <v>0</v>
      </c>
      <c r="I36" s="521">
        <v>4</v>
      </c>
      <c r="J36" s="522" t="s">
        <v>569</v>
      </c>
      <c r="K36" s="522" t="s">
        <v>540</v>
      </c>
      <c r="L36" s="522"/>
      <c r="M36" s="522"/>
      <c r="N36" s="515"/>
      <c r="O36" s="523" t="str">
        <f t="shared" si="0"/>
        <v>TID_SKIN_BALROG_1_NAME</v>
      </c>
      <c r="P36" s="524" t="str">
        <f t="shared" si="1"/>
        <v>TID_DRAGON_BALROG_1_DESC</v>
      </c>
      <c r="Q36" s="510" t="s">
        <v>917</v>
      </c>
      <c r="R36" s="315">
        <v>32</v>
      </c>
    </row>
    <row r="37" spans="2:18" s="67" customFormat="1">
      <c r="B37" s="517" t="s">
        <v>4</v>
      </c>
      <c r="C37" s="518" t="s">
        <v>542</v>
      </c>
      <c r="D37" s="518" t="s">
        <v>412</v>
      </c>
      <c r="E37" s="519" t="s">
        <v>809</v>
      </c>
      <c r="F37" s="520">
        <v>2</v>
      </c>
      <c r="G37" s="521">
        <v>60000</v>
      </c>
      <c r="H37" s="521">
        <v>0</v>
      </c>
      <c r="I37" s="521">
        <v>8</v>
      </c>
      <c r="J37" s="522" t="s">
        <v>571</v>
      </c>
      <c r="K37" s="522" t="s">
        <v>542</v>
      </c>
      <c r="L37" s="522"/>
      <c r="M37" s="522"/>
      <c r="N37" s="515"/>
      <c r="O37" s="523" t="str">
        <f t="shared" si="0"/>
        <v>TID_SKIN_BALROG_2_NAME</v>
      </c>
      <c r="P37" s="524" t="str">
        <f t="shared" si="1"/>
        <v>TID_DRAGON_BALROG_2_DESC</v>
      </c>
      <c r="Q37" s="510" t="s">
        <v>917</v>
      </c>
      <c r="R37" s="315">
        <v>33</v>
      </c>
    </row>
    <row r="38" spans="2:18" s="67" customFormat="1">
      <c r="B38" s="517" t="s">
        <v>4</v>
      </c>
      <c r="C38" s="518" t="s">
        <v>541</v>
      </c>
      <c r="D38" s="518" t="s">
        <v>412</v>
      </c>
      <c r="E38" s="519" t="s">
        <v>814</v>
      </c>
      <c r="F38" s="520">
        <v>3</v>
      </c>
      <c r="G38" s="521">
        <v>70000</v>
      </c>
      <c r="H38" s="521">
        <v>0</v>
      </c>
      <c r="I38" s="521">
        <v>12</v>
      </c>
      <c r="J38" s="515" t="s">
        <v>573</v>
      </c>
      <c r="K38" s="515" t="s">
        <v>541</v>
      </c>
      <c r="L38" s="515"/>
      <c r="M38" s="515"/>
      <c r="N38" s="515"/>
      <c r="O38" s="523" t="str">
        <f t="shared" si="0"/>
        <v>TID_SKIN_BALROG_3_NAME</v>
      </c>
      <c r="P38" s="524" t="str">
        <f t="shared" si="1"/>
        <v>TID_DRAGON_BALROG_3_DESC</v>
      </c>
      <c r="Q38" s="510" t="s">
        <v>917</v>
      </c>
      <c r="R38" s="315">
        <v>34</v>
      </c>
    </row>
    <row r="39" spans="2:18" s="67" customFormat="1" ht="15.75" thickBot="1">
      <c r="B39" s="511" t="s">
        <v>4</v>
      </c>
      <c r="C39" s="315" t="s">
        <v>578</v>
      </c>
      <c r="D39" s="315" t="s">
        <v>412</v>
      </c>
      <c r="E39" s="512" t="s">
        <v>291</v>
      </c>
      <c r="F39" s="513">
        <v>4</v>
      </c>
      <c r="G39" s="514">
        <v>0</v>
      </c>
      <c r="H39" s="514">
        <v>160</v>
      </c>
      <c r="I39" s="514">
        <v>16</v>
      </c>
      <c r="J39" s="515" t="s">
        <v>576</v>
      </c>
      <c r="K39" s="515" t="s">
        <v>578</v>
      </c>
      <c r="L39" s="515"/>
      <c r="M39" s="515"/>
      <c r="N39" s="515"/>
      <c r="O39" s="516" t="str">
        <f t="shared" si="0"/>
        <v>TID_SKIN_BALROG_4_NAME</v>
      </c>
      <c r="P39" s="510" t="str">
        <f t="shared" si="1"/>
        <v>TID_DRAGON_BALROG_4_DESC</v>
      </c>
      <c r="Q39" s="510" t="s">
        <v>917</v>
      </c>
      <c r="R39" s="315">
        <v>35</v>
      </c>
    </row>
    <row r="40" spans="2:18" s="67" customFormat="1">
      <c r="B40" s="501" t="s">
        <v>4</v>
      </c>
      <c r="C40" s="502" t="s">
        <v>457</v>
      </c>
      <c r="D40" s="502" t="s">
        <v>413</v>
      </c>
      <c r="E40" s="503"/>
      <c r="F40" s="504">
        <v>0</v>
      </c>
      <c r="G40" s="505">
        <v>0</v>
      </c>
      <c r="H40" s="505">
        <v>0</v>
      </c>
      <c r="I40" s="505">
        <v>0</v>
      </c>
      <c r="J40" s="506" t="s">
        <v>567</v>
      </c>
      <c r="K40" s="506" t="s">
        <v>457</v>
      </c>
      <c r="L40" s="506"/>
      <c r="M40" s="506"/>
      <c r="N40" s="507"/>
      <c r="O40" s="508" t="str">
        <f t="shared" si="0"/>
        <v>TID_SKIN_TITAN_0_NAME</v>
      </c>
      <c r="P40" s="509" t="str">
        <f t="shared" si="1"/>
        <v>TID_DRAGON_TITAN_0_DESC</v>
      </c>
      <c r="Q40" s="510" t="s">
        <v>917</v>
      </c>
      <c r="R40" s="315">
        <v>36</v>
      </c>
    </row>
    <row r="41" spans="2:18" s="67" customFormat="1">
      <c r="B41" s="517" t="s">
        <v>4</v>
      </c>
      <c r="C41" s="518" t="s">
        <v>543</v>
      </c>
      <c r="D41" s="518" t="s">
        <v>413</v>
      </c>
      <c r="E41" s="519" t="s">
        <v>814</v>
      </c>
      <c r="F41" s="520">
        <v>1</v>
      </c>
      <c r="G41" s="521">
        <v>70000</v>
      </c>
      <c r="H41" s="521">
        <v>0</v>
      </c>
      <c r="I41" s="521">
        <v>4</v>
      </c>
      <c r="J41" s="522" t="s">
        <v>571</v>
      </c>
      <c r="K41" s="522" t="s">
        <v>544</v>
      </c>
      <c r="L41" s="522"/>
      <c r="M41" s="522"/>
      <c r="N41" s="515" t="s">
        <v>1600</v>
      </c>
      <c r="O41" s="523" t="str">
        <f t="shared" si="0"/>
        <v>TID_SKIN_TITAN_1_NAME</v>
      </c>
      <c r="P41" s="524" t="str">
        <f t="shared" si="1"/>
        <v>TID_DRAGON_TITAN_1_DESC</v>
      </c>
      <c r="Q41" s="510" t="s">
        <v>917</v>
      </c>
      <c r="R41" s="315">
        <v>37</v>
      </c>
    </row>
    <row r="42" spans="2:18" s="67" customFormat="1">
      <c r="B42" s="517" t="s">
        <v>4</v>
      </c>
      <c r="C42" s="518" t="s">
        <v>544</v>
      </c>
      <c r="D42" s="518" t="s">
        <v>413</v>
      </c>
      <c r="E42" s="512" t="s">
        <v>892</v>
      </c>
      <c r="F42" s="520">
        <v>2</v>
      </c>
      <c r="G42" s="521">
        <v>85000</v>
      </c>
      <c r="H42" s="521">
        <v>0</v>
      </c>
      <c r="I42" s="521">
        <v>8</v>
      </c>
      <c r="J42" s="522" t="s">
        <v>569</v>
      </c>
      <c r="K42" s="522" t="s">
        <v>543</v>
      </c>
      <c r="L42" s="522"/>
      <c r="M42" s="522"/>
      <c r="N42" s="515" t="s">
        <v>1589</v>
      </c>
      <c r="O42" s="523" t="str">
        <f t="shared" si="0"/>
        <v>TID_SKIN_TITAN_2_NAME</v>
      </c>
      <c r="P42" s="524" t="str">
        <f t="shared" si="1"/>
        <v>TID_DRAGON_TITAN_2_DESC</v>
      </c>
      <c r="Q42" s="510" t="s">
        <v>917</v>
      </c>
      <c r="R42" s="315">
        <v>38</v>
      </c>
    </row>
    <row r="43" spans="2:18" s="67" customFormat="1">
      <c r="B43" s="517" t="s">
        <v>4</v>
      </c>
      <c r="C43" s="518" t="s">
        <v>545</v>
      </c>
      <c r="D43" s="518" t="s">
        <v>413</v>
      </c>
      <c r="E43" s="512" t="s">
        <v>780</v>
      </c>
      <c r="F43" s="520">
        <v>3</v>
      </c>
      <c r="G43" s="521">
        <v>100000</v>
      </c>
      <c r="H43" s="521">
        <v>0</v>
      </c>
      <c r="I43" s="521">
        <v>12</v>
      </c>
      <c r="J43" s="515" t="s">
        <v>573</v>
      </c>
      <c r="K43" s="515" t="s">
        <v>545</v>
      </c>
      <c r="L43" s="515"/>
      <c r="M43" s="515"/>
      <c r="N43" s="515" t="s">
        <v>1644</v>
      </c>
      <c r="O43" s="523" t="str">
        <f t="shared" si="0"/>
        <v>TID_SKIN_TITAN_3_NAME</v>
      </c>
      <c r="P43" s="524" t="str">
        <f t="shared" si="1"/>
        <v>TID_DRAGON_TITAN_3_DESC</v>
      </c>
      <c r="Q43" s="510" t="s">
        <v>917</v>
      </c>
      <c r="R43" s="315">
        <v>39</v>
      </c>
    </row>
    <row r="44" spans="2:18" s="67" customFormat="1">
      <c r="B44" s="517" t="s">
        <v>4</v>
      </c>
      <c r="C44" s="518" t="s">
        <v>579</v>
      </c>
      <c r="D44" s="518" t="s">
        <v>413</v>
      </c>
      <c r="E44" s="512" t="s">
        <v>813</v>
      </c>
      <c r="F44" s="520">
        <v>4</v>
      </c>
      <c r="G44" s="521">
        <v>0</v>
      </c>
      <c r="H44" s="521">
        <v>220</v>
      </c>
      <c r="I44" s="521">
        <v>16</v>
      </c>
      <c r="J44" s="515" t="s">
        <v>576</v>
      </c>
      <c r="K44" s="515" t="s">
        <v>579</v>
      </c>
      <c r="L44" s="515"/>
      <c r="M44" s="515"/>
      <c r="N44" s="515"/>
      <c r="O44" s="523" t="str">
        <f t="shared" si="0"/>
        <v>TID_SKIN_TITAN_4_NAME</v>
      </c>
      <c r="P44" s="524" t="str">
        <f t="shared" si="1"/>
        <v>TID_DRAGON_TITAN_4_DESC</v>
      </c>
      <c r="Q44" s="510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D34" workbookViewId="0">
      <selection activeCell="I49" sqref="I49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7" t="s">
        <v>204</v>
      </c>
      <c r="G3" s="458" t="s">
        <v>383</v>
      </c>
      <c r="H3" s="458" t="s">
        <v>384</v>
      </c>
      <c r="I3" s="279" t="s">
        <v>23</v>
      </c>
      <c r="J3" s="279" t="s">
        <v>883</v>
      </c>
      <c r="K3" s="459" t="s">
        <v>38</v>
      </c>
      <c r="L3" s="281" t="s">
        <v>177</v>
      </c>
      <c r="M3" s="460" t="s">
        <v>486</v>
      </c>
    </row>
    <row r="4" spans="2:13" s="67" customFormat="1">
      <c r="D4" s="461" t="s">
        <v>4</v>
      </c>
      <c r="E4" s="462" t="s">
        <v>782</v>
      </c>
      <c r="F4" s="463" t="s">
        <v>387</v>
      </c>
      <c r="G4" s="464" t="s">
        <v>388</v>
      </c>
      <c r="H4" s="464">
        <v>1</v>
      </c>
      <c r="I4" s="319" t="str">
        <f>CONCATENATE("icon_",powerUpsDefinitions[[#This Row],['[sku']]])</f>
        <v>icon_avoid_mine</v>
      </c>
      <c r="J4" s="319" t="s">
        <v>884</v>
      </c>
      <c r="K4" s="465" t="str">
        <f>CONCATENATE("TID_POWERUP_",UPPER(powerUpsDefinitions[[#This Row],['[sku']]]),"_NAME")</f>
        <v>TID_POWERUP_AVOID_MINE_NAME</v>
      </c>
      <c r="L4" s="466" t="str">
        <f>CONCATENATE("TID_POWERUP_",UPPER(powerUpsDefinitions[[#This Row],['[sku']]]),"_DESC")</f>
        <v>TID_POWERUP_AVOID_MINE_DESC</v>
      </c>
      <c r="M4" s="466" t="str">
        <f>CONCATENATE(powerUpsDefinitions[[#This Row],['[tidDesc']]],"_SHORT")</f>
        <v>TID_POWERUP_AVOID_MINE_DESC_SHORT</v>
      </c>
    </row>
    <row r="5" spans="2:13" s="67" customFormat="1">
      <c r="D5" s="461" t="s">
        <v>4</v>
      </c>
      <c r="E5" s="462" t="s">
        <v>783</v>
      </c>
      <c r="F5" s="463" t="s">
        <v>387</v>
      </c>
      <c r="G5" s="464" t="s">
        <v>389</v>
      </c>
      <c r="H5" s="464">
        <v>1</v>
      </c>
      <c r="I5" s="319" t="str">
        <f>CONCATENATE("icon_",powerUpsDefinitions[[#This Row],['[sku']]])</f>
        <v>icon_avoid_poison</v>
      </c>
      <c r="J5" s="319" t="s">
        <v>884</v>
      </c>
      <c r="K5" s="465" t="str">
        <f>CONCATENATE("TID_POWERUP_",UPPER(powerUpsDefinitions[[#This Row],['[sku']]]),"_NAME")</f>
        <v>TID_POWERUP_AVOID_POISON_NAME</v>
      </c>
      <c r="L5" s="466" t="str">
        <f>CONCATENATE("TID_POWERUP_",UPPER(powerUpsDefinitions[[#This Row],['[sku']]]),"_DESC")</f>
        <v>TID_POWERUP_AVOID_POISON_DESC</v>
      </c>
      <c r="M5" s="466" t="str">
        <f>CONCATENATE(powerUpsDefinitions[[#This Row],['[tidDesc']]],"_SHORT")</f>
        <v>TID_POWERUP_AVOID_POISON_DESC_SHORT</v>
      </c>
    </row>
    <row r="6" spans="2:13" s="67" customFormat="1">
      <c r="D6" s="461" t="s">
        <v>4</v>
      </c>
      <c r="E6" s="462" t="s">
        <v>781</v>
      </c>
      <c r="F6" s="463" t="s">
        <v>386</v>
      </c>
      <c r="G6" s="464">
        <v>10</v>
      </c>
      <c r="H6" s="464"/>
      <c r="I6" s="319" t="str">
        <f>CONCATENATE("icon_",powerUpsDefinitions[[#This Row],['[sku']]])</f>
        <v>icon_boost</v>
      </c>
      <c r="J6" s="319" t="s">
        <v>1275</v>
      </c>
      <c r="K6" s="465" t="str">
        <f>CONCATENATE("TID_POWERUP_",UPPER(powerUpsDefinitions[[#This Row],['[sku']]]),"_NAME")</f>
        <v>TID_POWERUP_BOOST_NAME</v>
      </c>
      <c r="L6" s="466" t="str">
        <f>CONCATENATE("TID_POWERUP_",UPPER(powerUpsDefinitions[[#This Row],['[sku']]]),"_DESC")</f>
        <v>TID_POWERUP_BOOST_DESC</v>
      </c>
      <c r="M6" s="466" t="str">
        <f>CONCATENATE(powerUpsDefinitions[[#This Row],['[tidDesc']]],"_SHORT")</f>
        <v>TID_POWERUP_BOOST_DESC_SHORT</v>
      </c>
    </row>
    <row r="7" spans="2:13" s="67" customFormat="1">
      <c r="D7" s="461" t="s">
        <v>4</v>
      </c>
      <c r="E7" s="462" t="s">
        <v>315</v>
      </c>
      <c r="F7" s="463" t="s">
        <v>816</v>
      </c>
      <c r="G7" s="464">
        <v>5</v>
      </c>
      <c r="H7" s="464"/>
      <c r="I7" s="319" t="str">
        <f>CONCATENATE("icon_",powerUpsDefinitions[[#This Row],['[sku']]])</f>
        <v>icon_coins</v>
      </c>
      <c r="J7" s="319" t="s">
        <v>1274</v>
      </c>
      <c r="K7" s="465" t="str">
        <f>CONCATENATE("TID_POWERUP_",UPPER(powerUpsDefinitions[[#This Row],['[sku']]]),"_NAME")</f>
        <v>TID_POWERUP_COINS_NAME</v>
      </c>
      <c r="L7" s="466" t="str">
        <f>CONCATENATE("TID_POWERUP_",UPPER(powerUpsDefinitions[[#This Row],['[sku']]]),"_DESC")</f>
        <v>TID_POWERUP_COINS_DESC</v>
      </c>
      <c r="M7" s="466" t="str">
        <f>CONCATENATE(powerUpsDefinitions[[#This Row],['[tidDesc']]],"_SHORT")</f>
        <v>TID_POWERUP_COINS_DESC_SHORT</v>
      </c>
    </row>
    <row r="8" spans="2:13" s="67" customFormat="1">
      <c r="D8" s="461" t="s">
        <v>4</v>
      </c>
      <c r="E8" s="462" t="s">
        <v>379</v>
      </c>
      <c r="F8" s="463" t="s">
        <v>379</v>
      </c>
      <c r="G8" s="464"/>
      <c r="H8" s="464"/>
      <c r="I8" s="319" t="str">
        <f>CONCATENATE("icon_",powerUpsDefinitions[[#This Row],['[sku']]])</f>
        <v>icon_dive</v>
      </c>
      <c r="J8" s="319" t="s">
        <v>1270</v>
      </c>
      <c r="K8" s="465" t="str">
        <f>CONCATENATE("TID_POWERUP_",UPPER(powerUpsDefinitions[[#This Row],['[sku']]]),"_NAME")</f>
        <v>TID_POWERUP_DIVE_NAME</v>
      </c>
      <c r="L8" s="466" t="str">
        <f>CONCATENATE("TID_POWERUP_",UPPER(powerUpsDefinitions[[#This Row],['[sku']]]),"_DESC")</f>
        <v>TID_POWERUP_DIVE_DESC</v>
      </c>
      <c r="M8" s="466" t="str">
        <f>CONCATENATE(powerUpsDefinitions[[#This Row],['[tidDesc']]],"_SHORT")</f>
        <v>TID_POWERUP_DIVE_DESC_SHORT</v>
      </c>
    </row>
    <row r="9" spans="2:13" s="67" customFormat="1">
      <c r="D9" s="461" t="s">
        <v>4</v>
      </c>
      <c r="E9" s="462" t="s">
        <v>380</v>
      </c>
      <c r="F9" s="463" t="s">
        <v>380</v>
      </c>
      <c r="G9" s="464">
        <v>1</v>
      </c>
      <c r="H9" s="464"/>
      <c r="I9" s="319" t="str">
        <f>CONCATENATE("icon_",powerUpsDefinitions[[#This Row],['[sku']]])</f>
        <v>icon_dragonram</v>
      </c>
      <c r="J9" s="319" t="s">
        <v>1270</v>
      </c>
      <c r="K9" s="465" t="str">
        <f>CONCATENATE("TID_POWERUP_",UPPER(powerUpsDefinitions[[#This Row],['[sku']]]),"_NAME")</f>
        <v>TID_POWERUP_DRAGONRAM_NAME</v>
      </c>
      <c r="L9" s="466" t="str">
        <f>CONCATENATE("TID_POWERUP_",UPPER(powerUpsDefinitions[[#This Row],['[sku']]]),"_DESC")</f>
        <v>TID_POWERUP_DRAGONRAM_DESC</v>
      </c>
      <c r="M9" s="466" t="str">
        <f>CONCATENATE(powerUpsDefinitions[[#This Row],['[tidDesc']]],"_SHORT")</f>
        <v>TID_POWERUP_DRAGONRAM_DESC_SHORT</v>
      </c>
    </row>
    <row r="10" spans="2:13" s="67" customFormat="1">
      <c r="D10" s="461" t="s">
        <v>4</v>
      </c>
      <c r="E10" s="462" t="s">
        <v>821</v>
      </c>
      <c r="F10" s="463" t="s">
        <v>822</v>
      </c>
      <c r="G10" s="464">
        <v>11</v>
      </c>
      <c r="H10" s="464"/>
      <c r="I10" s="319" t="str">
        <f>CONCATENATE("icon_",powerUpsDefinitions[[#This Row],['[sku']]])</f>
        <v>icon_eat_ghost</v>
      </c>
      <c r="J10" s="319" t="s">
        <v>885</v>
      </c>
      <c r="K10" s="465" t="str">
        <f>CONCATENATE("TID_POWERUP_",UPPER(powerUpsDefinitions[[#This Row],['[sku']]]),"_NAME")</f>
        <v>TID_POWERUP_EAT_GHOST_NAME</v>
      </c>
      <c r="L10" s="466" t="str">
        <f>CONCATENATE("TID_POWERUP_",UPPER(powerUpsDefinitions[[#This Row],['[sku']]]),"_DESC")</f>
        <v>TID_POWERUP_EAT_GHOST_DESC</v>
      </c>
      <c r="M10" s="466" t="str">
        <f>CONCATENATE(powerUpsDefinitions[[#This Row],['[tidDesc']]],"_SHORT")</f>
        <v>TID_POWERUP_EAT_GHOST_DESC_SHORT</v>
      </c>
    </row>
    <row r="11" spans="2:13" s="67" customFormat="1">
      <c r="D11" s="461" t="s">
        <v>4</v>
      </c>
      <c r="E11" s="462" t="s">
        <v>823</v>
      </c>
      <c r="F11" s="463" t="s">
        <v>822</v>
      </c>
      <c r="G11" s="464">
        <v>12</v>
      </c>
      <c r="H11" s="464"/>
      <c r="I11" s="319" t="str">
        <f>CONCATENATE("icon_",powerUpsDefinitions[[#This Row],['[sku']]])</f>
        <v>icon_eat_mine</v>
      </c>
      <c r="J11" s="319" t="s">
        <v>885</v>
      </c>
      <c r="K11" s="465" t="str">
        <f>CONCATENATE("TID_POWERUP_",UPPER(powerUpsDefinitions[[#This Row],['[sku']]]),"_NAME")</f>
        <v>TID_POWERUP_EAT_MINE_NAME</v>
      </c>
      <c r="L11" s="466" t="str">
        <f>CONCATENATE("TID_POWERUP_",UPPER(powerUpsDefinitions[[#This Row],['[sku']]]),"_DESC")</f>
        <v>TID_POWERUP_EAT_MINE_DESC</v>
      </c>
      <c r="M11" s="466" t="str">
        <f>CONCATENATE(powerUpsDefinitions[[#This Row],['[tidDesc']]],"_SHORT")</f>
        <v>TID_POWERUP_EAT_MINE_DESC_SHORT</v>
      </c>
    </row>
    <row r="12" spans="2:13" s="67" customFormat="1">
      <c r="D12" s="461" t="s">
        <v>4</v>
      </c>
      <c r="E12" s="472" t="s">
        <v>1561</v>
      </c>
      <c r="F12" s="473" t="s">
        <v>822</v>
      </c>
      <c r="G12" s="474">
        <v>1</v>
      </c>
      <c r="H12" s="474">
        <v>1</v>
      </c>
      <c r="I12" s="319" t="str">
        <f>CONCATENATE("icon_",powerUpsDefinitions[[#This Row],['[sku']]])</f>
        <v>icon_eat_trash</v>
      </c>
      <c r="J12" s="319" t="s">
        <v>885</v>
      </c>
      <c r="K12" s="465" t="str">
        <f>CONCATENATE("TID_POWERUP_",UPPER(powerUpsDefinitions[[#This Row],['[sku']]]),"_NAME")</f>
        <v>TID_POWERUP_EAT_TRASH_NAME</v>
      </c>
      <c r="L12" s="466" t="str">
        <f>CONCATENATE("TID_POWERUP_",UPPER(powerUpsDefinitions[[#This Row],['[sku']]]),"_DESC")</f>
        <v>TID_POWERUP_EAT_TRASH_DESC</v>
      </c>
      <c r="M12" s="466" t="str">
        <f>CONCATENATE(powerUpsDefinitions[[#This Row],['[tidDesc']]],"_SHORT")</f>
        <v>TID_POWERUP_EAT_TRASH_DESC_SHORT</v>
      </c>
    </row>
    <row r="13" spans="2:13" s="67" customFormat="1">
      <c r="D13" s="467" t="s">
        <v>4</v>
      </c>
      <c r="E13" s="468" t="s">
        <v>824</v>
      </c>
      <c r="F13" s="469" t="s">
        <v>824</v>
      </c>
      <c r="G13" s="470">
        <v>1</v>
      </c>
      <c r="H13" s="470"/>
      <c r="I13" s="319" t="str">
        <f>CONCATENATE("icon_",powerUpsDefinitions[[#This Row],['[sku']]])</f>
        <v>icon_explode_mine</v>
      </c>
      <c r="J13" s="319" t="s">
        <v>884</v>
      </c>
      <c r="K13" s="465" t="str">
        <f>CONCATENATE("TID_POWERUP_",UPPER(powerUpsDefinitions[[#This Row],['[sku']]]),"_NAME")</f>
        <v>TID_POWERUP_EXPLODE_MINE_NAME</v>
      </c>
      <c r="L13" s="466" t="str">
        <f>CONCATENATE("TID_POWERUP_",UPPER(powerUpsDefinitions[[#This Row],['[sku']]]),"_DESC")</f>
        <v>TID_POWERUP_EXPLODE_MINE_DESC</v>
      </c>
      <c r="M13" s="466" t="str">
        <f>CONCATENATE(powerUpsDefinitions[[#This Row],['[tidDesc']]],"_SHORT")</f>
        <v>TID_POWERUP_EXPLODE_MINE_DESC_SHORT</v>
      </c>
    </row>
    <row r="14" spans="2:13">
      <c r="D14" s="461" t="s">
        <v>4</v>
      </c>
      <c r="E14" s="462" t="s">
        <v>886</v>
      </c>
      <c r="F14" s="463" t="s">
        <v>886</v>
      </c>
      <c r="G14" s="464">
        <v>1</v>
      </c>
      <c r="H14" s="464"/>
      <c r="I14" s="471" t="str">
        <f>CONCATENATE("icon_",powerUpsDefinitions[[#This Row],['[sku']]])</f>
        <v>icon_fireball</v>
      </c>
      <c r="J14" s="471" t="s">
        <v>887</v>
      </c>
      <c r="K14" s="465" t="str">
        <f>CONCATENATE("TID_POWERUP_",UPPER(powerUpsDefinitions[[#This Row],['[sku']]]),"_NAME")</f>
        <v>TID_POWERUP_FIREBALL_NAME</v>
      </c>
      <c r="L14" s="466" t="str">
        <f>CONCATENATE("TID_POWERUP_",UPPER(powerUpsDefinitions[[#This Row],['[sku']]]),"_DESC")</f>
        <v>TID_POWERUP_FIREBALL_DESC</v>
      </c>
      <c r="M14" s="466" t="str">
        <f>CONCATENATE(powerUpsDefinitions[[#This Row],['[tidDesc']]],"_SHORT")</f>
        <v>TID_POWERUP_FIREBALL_DESC_SHORT</v>
      </c>
    </row>
    <row r="15" spans="2:13">
      <c r="D15" s="461" t="s">
        <v>4</v>
      </c>
      <c r="E15" s="462" t="s">
        <v>806</v>
      </c>
      <c r="F15" s="463" t="s">
        <v>807</v>
      </c>
      <c r="G15" s="464">
        <v>10</v>
      </c>
      <c r="H15" s="464"/>
      <c r="I15" s="319" t="str">
        <f>CONCATENATE("icon_",powerUpsDefinitions[[#This Row],['[sku']]])</f>
        <v>icon_food</v>
      </c>
      <c r="J15" s="319" t="s">
        <v>1273</v>
      </c>
      <c r="K15" s="465" t="str">
        <f>CONCATENATE("TID_POWERUP_",UPPER(powerUpsDefinitions[[#This Row],['[sku']]]),"_NAME")</f>
        <v>TID_POWERUP_FOOD_NAME</v>
      </c>
      <c r="L15" s="466" t="str">
        <f>CONCATENATE("TID_POWERUP_",UPPER(powerUpsDefinitions[[#This Row],['[sku']]]),"_DESC")</f>
        <v>TID_POWERUP_FOOD_DESC</v>
      </c>
      <c r="M15" s="466" t="str">
        <f>CONCATENATE(powerUpsDefinitions[[#This Row],['[tidDesc']]],"_SHORT")</f>
        <v>TID_POWERUP_FOOD_DESC_SHORT</v>
      </c>
    </row>
    <row r="16" spans="2:13">
      <c r="D16" s="461" t="s">
        <v>4</v>
      </c>
      <c r="E16" s="472" t="s">
        <v>784</v>
      </c>
      <c r="F16" s="473" t="s">
        <v>390</v>
      </c>
      <c r="G16" s="474">
        <v>0</v>
      </c>
      <c r="H16" s="474"/>
      <c r="I16" s="319" t="str">
        <f>CONCATENATE("icon_",powerUpsDefinitions[[#This Row],['[sku']]])</f>
        <v>icon_free_revive</v>
      </c>
      <c r="J16" s="319" t="s">
        <v>1270</v>
      </c>
      <c r="K16" s="465" t="str">
        <f>CONCATENATE("TID_POWERUP_",UPPER(powerUpsDefinitions[[#This Row],['[sku']]]),"_NAME")</f>
        <v>TID_POWERUP_FREE_REVIVE_NAME</v>
      </c>
      <c r="L16" s="466" t="str">
        <f>CONCATENATE("TID_POWERUP_",UPPER(powerUpsDefinitions[[#This Row],['[sku']]]),"_DESC")</f>
        <v>TID_POWERUP_FREE_REVIVE_DESC</v>
      </c>
      <c r="M16" s="466" t="str">
        <f>CONCATENATE(powerUpsDefinitions[[#This Row],['[tidDesc']]],"_SHORT")</f>
        <v>TID_POWERUP_FREE_REVIVE_DESC_SHORT</v>
      </c>
    </row>
    <row r="17" spans="4:13">
      <c r="D17" s="461" t="s">
        <v>4</v>
      </c>
      <c r="E17" s="462" t="s">
        <v>888</v>
      </c>
      <c r="F17" s="463" t="s">
        <v>888</v>
      </c>
      <c r="G17" s="464">
        <v>1</v>
      </c>
      <c r="H17" s="464"/>
      <c r="I17" s="471" t="s">
        <v>889</v>
      </c>
      <c r="J17" s="471" t="s">
        <v>1270</v>
      </c>
      <c r="K17" s="465" t="str">
        <f>CONCATENATE("TID_POWERUP_",UPPER(powerUpsDefinitions[[#This Row],['[sku']]]),"_NAME")</f>
        <v>TID_POWERUP_FREEZE_AURA_NAME</v>
      </c>
      <c r="L17" s="466" t="str">
        <f>CONCATENATE("TID_POWERUP_",UPPER(powerUpsDefinitions[[#This Row],['[sku']]]),"_DESC")</f>
        <v>TID_POWERUP_FREEZE_AURA_DESC</v>
      </c>
      <c r="M17" s="475" t="str">
        <f>CONCATENATE(powerUpsDefinitions[[#This Row],['[tidDesc']]],"_SHORT")</f>
        <v>TID_POWERUP_FREEZE_AURA_DESC_SHORT</v>
      </c>
    </row>
    <row r="18" spans="4:13">
      <c r="D18" s="461" t="s">
        <v>4</v>
      </c>
      <c r="E18" s="462" t="s">
        <v>779</v>
      </c>
      <c r="F18" s="463" t="s">
        <v>779</v>
      </c>
      <c r="G18" s="464">
        <v>10</v>
      </c>
      <c r="H18" s="464"/>
      <c r="I18" s="319" t="str">
        <f>CONCATENATE("icon_",powerUpsDefinitions[[#This Row],['[sku']]])</f>
        <v>icon_fury_duration</v>
      </c>
      <c r="J18" s="319" t="s">
        <v>887</v>
      </c>
      <c r="K18" s="465" t="str">
        <f>CONCATENATE("TID_POWERUP_",UPPER(powerUpsDefinitions[[#This Row],['[sku']]]),"_NAME")</f>
        <v>TID_POWERUP_FURY_DURATION_NAME</v>
      </c>
      <c r="L18" s="466" t="str">
        <f>CONCATENATE("TID_POWERUP_",UPPER(powerUpsDefinitions[[#This Row],['[sku']]]),"_DESC")</f>
        <v>TID_POWERUP_FURY_DURATION_DESC</v>
      </c>
      <c r="M18" s="466" t="str">
        <f>CONCATENATE(powerUpsDefinitions[[#This Row],['[tidDesc']]],"_SHORT")</f>
        <v>TID_POWERUP_FURY_DURATION_DESC_SHORT</v>
      </c>
    </row>
    <row r="19" spans="4:13">
      <c r="D19" s="461" t="s">
        <v>4</v>
      </c>
      <c r="E19" s="462" t="s">
        <v>818</v>
      </c>
      <c r="F19" s="463" t="s">
        <v>819</v>
      </c>
      <c r="G19" s="464">
        <v>10</v>
      </c>
      <c r="H19" s="464"/>
      <c r="I19" s="319" t="str">
        <f>CONCATENATE("icon_",powerUpsDefinitions[[#This Row],['[sku']]])</f>
        <v>icon_fury_size</v>
      </c>
      <c r="J19" s="319" t="s">
        <v>887</v>
      </c>
      <c r="K19" s="465" t="str">
        <f>CONCATENATE("TID_POWERUP_",UPPER(powerUpsDefinitions[[#This Row],['[sku']]]),"_NAME")</f>
        <v>TID_POWERUP_FURY_SIZE_NAME</v>
      </c>
      <c r="L19" s="466" t="str">
        <f>CONCATENATE("TID_POWERUP_",UPPER(powerUpsDefinitions[[#This Row],['[sku']]]),"_DESC")</f>
        <v>TID_POWERUP_FURY_SIZE_DESC</v>
      </c>
      <c r="M19" s="466" t="str">
        <f>CONCATENATE(powerUpsDefinitions[[#This Row],['[tidDesc']]],"_SHORT")</f>
        <v>TID_POWERUP_FURY_SIZE_DESC_SHORT</v>
      </c>
    </row>
    <row r="20" spans="4:13">
      <c r="D20" s="461" t="s">
        <v>4</v>
      </c>
      <c r="E20" s="462" t="s">
        <v>780</v>
      </c>
      <c r="F20" s="463" t="s">
        <v>385</v>
      </c>
      <c r="G20" s="464">
        <v>10</v>
      </c>
      <c r="H20" s="464"/>
      <c r="I20" s="319" t="str">
        <f>CONCATENATE("icon_",powerUpsDefinitions[[#This Row],['[sku']]])</f>
        <v>icon_hp</v>
      </c>
      <c r="J20" s="319" t="s">
        <v>1273</v>
      </c>
      <c r="K20" s="465" t="str">
        <f>CONCATENATE("TID_POWERUP_",UPPER(powerUpsDefinitions[[#This Row],['[sku']]]),"_NAME")</f>
        <v>TID_POWERUP_HP_NAME</v>
      </c>
      <c r="L20" s="466" t="str">
        <f>CONCATENATE("TID_POWERUP_",UPPER(powerUpsDefinitions[[#This Row],['[sku']]]),"_DESC")</f>
        <v>TID_POWERUP_HP_DESC</v>
      </c>
      <c r="M20" s="466" t="str">
        <f>CONCATENATE(powerUpsDefinitions[[#This Row],['[tidDesc']]],"_SHORT")</f>
        <v>TID_POWERUP_HP_DESC_SHORT</v>
      </c>
    </row>
    <row r="21" spans="4:13">
      <c r="D21" s="461" t="s">
        <v>4</v>
      </c>
      <c r="E21" s="462" t="s">
        <v>811</v>
      </c>
      <c r="F21" s="463" t="s">
        <v>808</v>
      </c>
      <c r="G21" s="464" t="s">
        <v>812</v>
      </c>
      <c r="H21" s="464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5" t="str">
        <f>CONCATENATE("TID_POWERUP_",UPPER(powerUpsDefinitions[[#This Row],['[sku']]]),"_NAME")</f>
        <v>TID_POWERUP_LOWER_DAMAGE_ARROWS_NAME</v>
      </c>
      <c r="L21" s="466" t="str">
        <f>CONCATENATE("TID_POWERUP_",UPPER(powerUpsDefinitions[[#This Row],['[sku']]]),"_DESC")</f>
        <v>TID_POWERUP_LOWER_DAMAGE_ARROWS_DESC</v>
      </c>
      <c r="M21" s="466" t="str">
        <f>CONCATENATE(powerUpsDefinitions[[#This Row],['[tidDesc']]],"_SHORT")</f>
        <v>TID_POWERUP_LOWER_DAMAGE_ARROWS_DESC_SHORT</v>
      </c>
    </row>
    <row r="22" spans="4:13">
      <c r="D22" s="461" t="s">
        <v>4</v>
      </c>
      <c r="E22" s="462" t="s">
        <v>809</v>
      </c>
      <c r="F22" s="463" t="s">
        <v>808</v>
      </c>
      <c r="G22" s="464" t="s">
        <v>388</v>
      </c>
      <c r="H22" s="464">
        <v>10</v>
      </c>
      <c r="I22" s="319" t="str">
        <f>CONCATENATE("icon_",powerUpsDefinitions[[#This Row],['[sku']]])</f>
        <v>icon_lower_damage_mine</v>
      </c>
      <c r="J22" s="319" t="s">
        <v>884</v>
      </c>
      <c r="K22" s="465" t="str">
        <f>CONCATENATE("TID_POWERUP_",UPPER(powerUpsDefinitions[[#This Row],['[sku']]]),"_NAME")</f>
        <v>TID_POWERUP_LOWER_DAMAGE_MINE_NAME</v>
      </c>
      <c r="L22" s="466" t="str">
        <f>CONCATENATE("TID_POWERUP_",UPPER(powerUpsDefinitions[[#This Row],['[sku']]]),"_DESC")</f>
        <v>TID_POWERUP_LOWER_DAMAGE_MINE_DESC</v>
      </c>
      <c r="M22" s="466" t="str">
        <f>CONCATENATE(powerUpsDefinitions[[#This Row],['[tidDesc']]],"_SHORT")</f>
        <v>TID_POWERUP_LOWER_DAMAGE_MINE_DESC_SHORT</v>
      </c>
    </row>
    <row r="23" spans="4:13">
      <c r="D23" s="461" t="s">
        <v>4</v>
      </c>
      <c r="E23" s="462" t="s">
        <v>810</v>
      </c>
      <c r="F23" s="463" t="s">
        <v>808</v>
      </c>
      <c r="G23" s="464" t="s">
        <v>389</v>
      </c>
      <c r="H23" s="464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5" t="str">
        <f>CONCATENATE("TID_POWERUP_",UPPER(powerUpsDefinitions[[#This Row],['[sku']]]),"_NAME")</f>
        <v>TID_POWERUP_LOWER_DAMAGE_POISON_NAME</v>
      </c>
      <c r="L23" s="466" t="str">
        <f>CONCATENATE("TID_POWERUP_",UPPER(powerUpsDefinitions[[#This Row],['[sku']]]),"_DESC")</f>
        <v>TID_POWERUP_LOWER_DAMAGE_POISON_DESC</v>
      </c>
      <c r="M23" s="466" t="str">
        <f>CONCATENATE(powerUpsDefinitions[[#This Row],['[tidDesc']]],"_SHORT")</f>
        <v>TID_POWERUP_LOWER_DAMAGE_POISON_DESC_SHORT</v>
      </c>
    </row>
    <row r="24" spans="4:13">
      <c r="D24" s="476" t="s">
        <v>4</v>
      </c>
      <c r="E24" s="462" t="s">
        <v>891</v>
      </c>
      <c r="F24" s="463" t="s">
        <v>891</v>
      </c>
      <c r="G24" s="477">
        <v>1</v>
      </c>
      <c r="H24" s="477"/>
      <c r="I24" s="471" t="str">
        <f>CONCATENATE("icon_",powerUpsDefinitions[[#This Row],['[sku']]])</f>
        <v>icon_magnet</v>
      </c>
      <c r="J24" s="471" t="s">
        <v>1270</v>
      </c>
      <c r="K24" s="478" t="str">
        <f>CONCATENATE("TID_POWERUP_",UPPER(powerUpsDefinitions[[#This Row],['[sku']]]),"_NAME")</f>
        <v>TID_POWERUP_MAGNET_NAME</v>
      </c>
      <c r="L24" s="479" t="str">
        <f>CONCATENATE("TID_POWERUP_",UPPER(powerUpsDefinitions[[#This Row],['[sku']]]),"_DESC")</f>
        <v>TID_POWERUP_MAGNET_DESC</v>
      </c>
      <c r="M24" s="480" t="str">
        <f>CONCATENATE(powerUpsDefinitions[[#This Row],['[tidDesc']]],"_SHORT")</f>
        <v>TID_POWERUP_MAGNET_DESC_SHORT</v>
      </c>
    </row>
    <row r="25" spans="4:13">
      <c r="D25" s="461" t="s">
        <v>4</v>
      </c>
      <c r="E25" s="462" t="s">
        <v>892</v>
      </c>
      <c r="F25" s="463" t="s">
        <v>892</v>
      </c>
      <c r="G25" s="464">
        <v>5</v>
      </c>
      <c r="H25" s="464"/>
      <c r="I25" s="471" t="s">
        <v>934</v>
      </c>
      <c r="J25" s="319" t="s">
        <v>1274</v>
      </c>
      <c r="K25" s="465" t="str">
        <f>CONCATENATE("TID_POWERUP_",UPPER(powerUpsDefinitions[[#This Row],['[sku']]]),"_NAME")</f>
        <v>TID_POWERUP_MORE_XP_NAME</v>
      </c>
      <c r="L25" s="466" t="str">
        <f>CONCATENATE("TID_POWERUP_",UPPER(powerUpsDefinitions[[#This Row],['[sku']]]),"_DESC")</f>
        <v>TID_POWERUP_MORE_XP_DESC</v>
      </c>
      <c r="M25" s="475" t="str">
        <f>CONCATENATE(powerUpsDefinitions[[#This Row],['[tidDesc']]],"_SHORT")</f>
        <v>TID_POWERUP_MORE_XP_DESC_SHORT</v>
      </c>
    </row>
    <row r="26" spans="4:13">
      <c r="D26" s="461" t="s">
        <v>4</v>
      </c>
      <c r="E26" s="462" t="s">
        <v>825</v>
      </c>
      <c r="F26" s="463" t="s">
        <v>825</v>
      </c>
      <c r="G26" s="464">
        <v>1</v>
      </c>
      <c r="H26" s="464"/>
      <c r="I26" s="319" t="str">
        <f>CONCATENATE("icon_",powerUpsDefinitions[[#This Row],['[sku']]])</f>
        <v>icon_phoenix</v>
      </c>
      <c r="J26" s="319" t="s">
        <v>1270</v>
      </c>
      <c r="K26" s="465" t="str">
        <f>CONCATENATE("TID_POWERUP_",UPPER(powerUpsDefinitions[[#This Row],['[sku']]]),"_NAME")</f>
        <v>TID_POWERUP_PHOENIX_NAME</v>
      </c>
      <c r="L26" s="466" t="str">
        <f>CONCATENATE("TID_POWERUP_",UPPER(powerUpsDefinitions[[#This Row],['[sku']]]),"_DESC")</f>
        <v>TID_POWERUP_PHOENIX_DESC</v>
      </c>
      <c r="M26" s="466" t="str">
        <f>CONCATENATE(powerUpsDefinitions[[#This Row],['[tidDesc']]],"_SHORT")</f>
        <v>TID_POWERUP_PHOENIX_DESC_SHORT</v>
      </c>
    </row>
    <row r="27" spans="4:13">
      <c r="D27" s="461" t="s">
        <v>4</v>
      </c>
      <c r="E27" s="462" t="s">
        <v>813</v>
      </c>
      <c r="F27" s="463" t="s">
        <v>813</v>
      </c>
      <c r="G27" s="464">
        <v>15</v>
      </c>
      <c r="H27" s="464"/>
      <c r="I27" s="319" t="str">
        <f>CONCATENATE("icon_",powerUpsDefinitions[[#This Row],['[sku']]])</f>
        <v>icon_reduce_life_drain</v>
      </c>
      <c r="J27" s="319" t="s">
        <v>884</v>
      </c>
      <c r="K27" s="465" t="str">
        <f>CONCATENATE("TID_POWERUP_",UPPER(powerUpsDefinitions[[#This Row],['[sku']]]),"_NAME")</f>
        <v>TID_POWERUP_REDUCE_LIFE_DRAIN_NAME</v>
      </c>
      <c r="L27" s="466" t="str">
        <f>CONCATENATE("TID_POWERUP_",UPPER(powerUpsDefinitions[[#This Row],['[sku']]]),"_DESC")</f>
        <v>TID_POWERUP_REDUCE_LIFE_DRAIN_DESC</v>
      </c>
      <c r="M27" s="466" t="str">
        <f>CONCATENATE(powerUpsDefinitions[[#This Row],['[tidDesc']]],"_SHORT")</f>
        <v>TID_POWERUP_REDUCE_LIFE_DRAIN_DESC_SHORT</v>
      </c>
    </row>
    <row r="28" spans="4:13">
      <c r="D28" s="461" t="s">
        <v>4</v>
      </c>
      <c r="E28" s="462" t="s">
        <v>291</v>
      </c>
      <c r="F28" s="463" t="s">
        <v>817</v>
      </c>
      <c r="G28" s="464">
        <v>20</v>
      </c>
      <c r="H28" s="464"/>
      <c r="I28" s="319" t="str">
        <f>CONCATENATE("icon_",powerUpsDefinitions[[#This Row],['[sku']]])</f>
        <v>icon_score</v>
      </c>
      <c r="J28" s="319" t="s">
        <v>1274</v>
      </c>
      <c r="K28" s="465" t="str">
        <f>CONCATENATE("TID_POWERUP_",UPPER(powerUpsDefinitions[[#This Row],['[sku']]]),"_NAME")</f>
        <v>TID_POWERUP_SCORE_NAME</v>
      </c>
      <c r="L28" s="466" t="str">
        <f>CONCATENATE("TID_POWERUP_",UPPER(powerUpsDefinitions[[#This Row],['[sku']]]),"_DESC")</f>
        <v>TID_POWERUP_SCORE_DESC</v>
      </c>
      <c r="M28" s="466" t="str">
        <f>CONCATENATE(powerUpsDefinitions[[#This Row],['[tidDesc']]],"_SHORT")</f>
        <v>TID_POWERUP_SCORE_DESC_SHORT</v>
      </c>
    </row>
    <row r="29" spans="4:13">
      <c r="D29" s="461" t="s">
        <v>4</v>
      </c>
      <c r="E29" s="462" t="s">
        <v>814</v>
      </c>
      <c r="F29" s="463" t="s">
        <v>815</v>
      </c>
      <c r="G29" s="464">
        <v>10</v>
      </c>
      <c r="H29" s="464"/>
      <c r="I29" s="319" t="str">
        <f>CONCATENATE("icon_",powerUpsDefinitions[[#This Row],['[sku']]])</f>
        <v>icon_speed</v>
      </c>
      <c r="J29" s="319" t="s">
        <v>1275</v>
      </c>
      <c r="K29" s="465" t="str">
        <f>CONCATENATE("TID_POWERUP_",UPPER(powerUpsDefinitions[[#This Row],['[sku']]]),"_NAME")</f>
        <v>TID_POWERUP_SPEED_NAME</v>
      </c>
      <c r="L29" s="466" t="str">
        <f>CONCATENATE("TID_POWERUP_",UPPER(powerUpsDefinitions[[#This Row],['[sku']]]),"_DESC")</f>
        <v>TID_POWERUP_SPEED_DESC</v>
      </c>
      <c r="M29" s="466" t="str">
        <f>CONCATENATE(powerUpsDefinitions[[#This Row],['[tidDesc']]],"_SHORT")</f>
        <v>TID_POWERUP_SPEED_DESC_SHORT</v>
      </c>
    </row>
    <row r="30" spans="4:13">
      <c r="D30" s="476" t="s">
        <v>4</v>
      </c>
      <c r="E30" s="481" t="s">
        <v>890</v>
      </c>
      <c r="F30" s="482" t="s">
        <v>890</v>
      </c>
      <c r="G30" s="477">
        <v>100</v>
      </c>
      <c r="H30" s="477"/>
      <c r="I30" s="471" t="s">
        <v>918</v>
      </c>
      <c r="J30" s="471" t="s">
        <v>885</v>
      </c>
      <c r="K30" s="478" t="str">
        <f>CONCATENATE("TID_POWERUP_",UPPER(powerUpsDefinitions[[#This Row],['[sku']]]),"_NAME")</f>
        <v>TID_POWERUP_VACUUM_NAME</v>
      </c>
      <c r="L30" s="479" t="str">
        <f>CONCATENATE("TID_POWERUP_",UPPER(powerUpsDefinitions[[#This Row],['[sku']]]),"_DESC")</f>
        <v>TID_POWERUP_VACUUM_DESC</v>
      </c>
      <c r="M30" s="480" t="str">
        <f>CONCATENATE(powerUpsDefinitions[[#This Row],['[tidDesc']]],"_SHORT")</f>
        <v>TID_POWERUP_VACUUM_DESC_SHORT</v>
      </c>
    </row>
    <row r="31" spans="4:13">
      <c r="D31" s="476" t="s">
        <v>4</v>
      </c>
      <c r="E31" s="462" t="s">
        <v>955</v>
      </c>
      <c r="F31" s="463" t="s">
        <v>955</v>
      </c>
      <c r="G31" s="477">
        <v>0</v>
      </c>
      <c r="H31" s="477"/>
      <c r="I31" s="471" t="s">
        <v>956</v>
      </c>
      <c r="J31" s="471" t="s">
        <v>1270</v>
      </c>
      <c r="K31" s="478" t="str">
        <f>CONCATENATE("TID_POWERUP_",UPPER(powerUpsDefinitions[[#This Row],['[sku']]]),"_NAME")</f>
        <v>TID_POWERUP_DOG_NAME</v>
      </c>
      <c r="L31" s="479" t="str">
        <f>CONCATENATE("TID_POWERUP_",UPPER(powerUpsDefinitions[[#This Row],['[sku']]]),"_DESC")</f>
        <v>TID_POWERUP_DOG_DESC</v>
      </c>
      <c r="M31" s="480" t="str">
        <f>CONCATENATE(powerUpsDefinitions[[#This Row],['[tidDesc']]],"_SHORT")</f>
        <v>TID_POWERUP_DOG_DESC_SHORT</v>
      </c>
    </row>
    <row r="32" spans="4:13" s="67" customFormat="1">
      <c r="D32" s="461" t="s">
        <v>4</v>
      </c>
      <c r="E32" s="462" t="s">
        <v>1222</v>
      </c>
      <c r="F32" s="463" t="s">
        <v>1222</v>
      </c>
      <c r="G32" s="464">
        <v>0</v>
      </c>
      <c r="H32" s="464"/>
      <c r="I32" s="471" t="s">
        <v>1462</v>
      </c>
      <c r="J32" s="319" t="s">
        <v>1270</v>
      </c>
      <c r="K32" s="465" t="str">
        <f>CONCATENATE("TID_POWERUP_",UPPER(powerUpsDefinitions[[#This Row],['[sku']]]),"_NAME")</f>
        <v>TID_POWERUP_BOMB_NAME</v>
      </c>
      <c r="L32" s="466" t="str">
        <f>CONCATENATE("TID_POWERUP_",UPPER(powerUpsDefinitions[[#This Row],['[sku']]]),"_DESC")</f>
        <v>TID_POWERUP_BOMB_DESC</v>
      </c>
      <c r="M32" s="475" t="str">
        <f>CONCATENATE(powerUpsDefinitions[[#This Row],['[tidDesc']]],"_SHORT")</f>
        <v>TID_POWERUP_BOMB_DESC_SHORT</v>
      </c>
    </row>
    <row r="33" spans="4:13" s="67" customFormat="1">
      <c r="D33" s="461" t="s">
        <v>4</v>
      </c>
      <c r="E33" s="462" t="s">
        <v>1318</v>
      </c>
      <c r="F33" s="463" t="s">
        <v>1318</v>
      </c>
      <c r="G33" s="464" t="s">
        <v>1021</v>
      </c>
      <c r="H33" s="464"/>
      <c r="I33" s="471" t="s">
        <v>956</v>
      </c>
      <c r="J33" s="319" t="s">
        <v>884</v>
      </c>
      <c r="K33" s="465" t="str">
        <f>CONCATENATE("TID_POWERUP_",UPPER(powerUpsDefinitions[[#This Row],['[sku']]]),"_NAME")</f>
        <v>TID_POWERUP_IMMUNE_TRASH_NAME</v>
      </c>
      <c r="L33" s="466" t="str">
        <f>CONCATENATE("TID_POWERUP_",UPPER(powerUpsDefinitions[[#This Row],['[sku']]]),"_DESC")</f>
        <v>TID_POWERUP_IMMUNE_TRASH_DESC</v>
      </c>
      <c r="M33" s="475" t="str">
        <f>CONCATENATE(powerUpsDefinitions[[#This Row],['[tidDesc']]],"_SHORT")</f>
        <v>TID_POWERUP_IMMUNE_TRASH_DESC_SHORT</v>
      </c>
    </row>
    <row r="34" spans="4:13" s="67" customFormat="1" ht="30">
      <c r="D34" s="483" t="s">
        <v>4</v>
      </c>
      <c r="E34" s="484" t="s">
        <v>1439</v>
      </c>
      <c r="F34" s="485" t="s">
        <v>1327</v>
      </c>
      <c r="G34" s="327" t="s">
        <v>1324</v>
      </c>
      <c r="H34" s="327">
        <v>30</v>
      </c>
      <c r="I34" s="486" t="s">
        <v>1441</v>
      </c>
      <c r="J34" s="487" t="s">
        <v>885</v>
      </c>
      <c r="K34" s="488" t="str">
        <f>CONCATENATE("TID_POWERUP_",UPPER(powerUpsDefinitions[[#This Row],['[sku']]]),"_NAME")</f>
        <v>TID_POWERUP_PREY_HP_BOOST_HUMANS_NAME</v>
      </c>
      <c r="L34" s="489" t="str">
        <f>CONCATENATE("TID_POWERUP_",UPPER(powerUpsDefinitions[[#This Row],['[sku']]]),"_DESC")</f>
        <v>TID_POWERUP_PREY_HP_BOOST_HUMANS_DESC</v>
      </c>
      <c r="M34" s="490" t="str">
        <f>CONCATENATE(powerUpsDefinitions[[#This Row],['[tidDesc']]],"_SHORT")</f>
        <v>TID_POWERUP_PREY_HP_BOOST_HUMANS_DESC_SHORT</v>
      </c>
    </row>
    <row r="35" spans="4:13" s="67" customFormat="1">
      <c r="D35" s="461" t="s">
        <v>4</v>
      </c>
      <c r="E35" s="462" t="s">
        <v>1320</v>
      </c>
      <c r="F35" s="485" t="s">
        <v>1327</v>
      </c>
      <c r="G35" s="327" t="s">
        <v>1110</v>
      </c>
      <c r="H35" s="327">
        <v>30</v>
      </c>
      <c r="I35" s="471" t="s">
        <v>1441</v>
      </c>
      <c r="J35" s="319" t="s">
        <v>885</v>
      </c>
      <c r="K35" s="465" t="str">
        <f>CONCATENATE("TID_POWERUP_",UPPER(powerUpsDefinitions[[#This Row],['[sku']]]),"_NAME")</f>
        <v>TID_POWERUP_PREY_HP_BOOST_DRAGON_NAME</v>
      </c>
      <c r="L35" s="466" t="str">
        <f>CONCATENATE("TID_POWERUP_",UPPER(powerUpsDefinitions[[#This Row],['[sku']]]),"_DESC")</f>
        <v>TID_POWERUP_PREY_HP_BOOST_DRAGON_DESC</v>
      </c>
      <c r="M35" s="475" t="str">
        <f>CONCATENATE(powerUpsDefinitions[[#This Row],['[tidDesc']]],"_SHORT")</f>
        <v>TID_POWERUP_PREY_HP_BOOST_DRAGON_DESC_SHORT</v>
      </c>
    </row>
    <row r="36" spans="4:13" s="67" customFormat="1">
      <c r="D36" s="461" t="s">
        <v>4</v>
      </c>
      <c r="E36" s="462" t="s">
        <v>1321</v>
      </c>
      <c r="F36" s="485" t="s">
        <v>1327</v>
      </c>
      <c r="G36" s="327" t="s">
        <v>1325</v>
      </c>
      <c r="H36" s="327">
        <v>30</v>
      </c>
      <c r="I36" s="471" t="s">
        <v>1441</v>
      </c>
      <c r="J36" s="319" t="s">
        <v>885</v>
      </c>
      <c r="K36" s="465" t="str">
        <f>CONCATENATE("TID_POWERUP_",UPPER(powerUpsDefinitions[[#This Row],['[sku']]]),"_NAME")</f>
        <v>TID_POWERUP_PREY_HP_BOOST_SPIDER_NAME</v>
      </c>
      <c r="L36" s="466" t="str">
        <f>CONCATENATE("TID_POWERUP_",UPPER(powerUpsDefinitions[[#This Row],['[sku']]]),"_DESC")</f>
        <v>TID_POWERUP_PREY_HP_BOOST_SPIDER_DESC</v>
      </c>
      <c r="M36" s="475" t="str">
        <f>CONCATENATE(powerUpsDefinitions[[#This Row],['[tidDesc']]],"_SHORT")</f>
        <v>TID_POWERUP_PREY_HP_BOOST_SPIDER_DESC_SHORT</v>
      </c>
    </row>
    <row r="37" spans="4:13" s="67" customFormat="1">
      <c r="D37" s="461" t="s">
        <v>4</v>
      </c>
      <c r="E37" s="462" t="s">
        <v>1322</v>
      </c>
      <c r="F37" s="485" t="s">
        <v>1327</v>
      </c>
      <c r="G37" s="464" t="s">
        <v>1326</v>
      </c>
      <c r="H37" s="327">
        <v>30</v>
      </c>
      <c r="I37" s="471" t="s">
        <v>1441</v>
      </c>
      <c r="J37" s="319" t="s">
        <v>885</v>
      </c>
      <c r="K37" s="465" t="str">
        <f>CONCATENATE("TID_POWERUP_",UPPER(powerUpsDefinitions[[#This Row],['[sku']]]),"_NAME")</f>
        <v>TID_POWERUP_PREY_HP_BOOST_GOBLIN_NAME</v>
      </c>
      <c r="L37" s="466" t="str">
        <f>CONCATENATE("TID_POWERUP_",UPPER(powerUpsDefinitions[[#This Row],['[sku']]]),"_DESC")</f>
        <v>TID_POWERUP_PREY_HP_BOOST_GOBLIN_DESC</v>
      </c>
      <c r="M37" s="475" t="str">
        <f>CONCATENATE(powerUpsDefinitions[[#This Row],['[tidDesc']]],"_SHORT")</f>
        <v>TID_POWERUP_PREY_HP_BOOST_GOBLIN_DESC_SHORT</v>
      </c>
    </row>
    <row r="38" spans="4:13" s="67" customFormat="1">
      <c r="D38" s="461" t="s">
        <v>4</v>
      </c>
      <c r="E38" s="462" t="s">
        <v>1319</v>
      </c>
      <c r="F38" s="463" t="s">
        <v>1387</v>
      </c>
      <c r="G38" s="464"/>
      <c r="H38" s="464"/>
      <c r="I38" s="471" t="s">
        <v>1461</v>
      </c>
      <c r="J38" s="319" t="s">
        <v>884</v>
      </c>
      <c r="K38" s="465" t="str">
        <f>CONCATENATE("TID_POWERUP_",UPPER(powerUpsDefinitions[[#This Row],['[sku']]]),"_NAME")</f>
        <v>TID_POWERUP_ALCOHOL_RESISTANCE _NAME</v>
      </c>
      <c r="L38" s="466" t="str">
        <f>CONCATENATE("TID_POWERUP_",UPPER(powerUpsDefinitions[[#This Row],['[sku']]]),"_DESC")</f>
        <v>TID_POWERUP_ALCOHOL_RESISTANCE _DESC</v>
      </c>
      <c r="M38" s="475" t="str">
        <f>CONCATENATE(powerUpsDefinitions[[#This Row],['[tidDesc']]],"_SHORT")</f>
        <v>TID_POWERUP_ALCOHOL_RESISTANCE _DESC_SHORT</v>
      </c>
    </row>
    <row r="39" spans="4:13" s="67" customFormat="1">
      <c r="D39" s="461" t="s">
        <v>4</v>
      </c>
      <c r="E39" s="462" t="s">
        <v>1323</v>
      </c>
      <c r="F39" s="463" t="s">
        <v>1323</v>
      </c>
      <c r="G39" s="464"/>
      <c r="H39" s="464"/>
      <c r="I39" s="471" t="s">
        <v>1463</v>
      </c>
      <c r="J39" s="319" t="s">
        <v>884</v>
      </c>
      <c r="K39" s="465" t="str">
        <f>CONCATENATE("TID_POWERUP_",UPPER(powerUpsDefinitions[[#This Row],['[sku']]]),"_NAME")</f>
        <v>TID_POWERUP_CAGE_BREAKER_NAME</v>
      </c>
      <c r="L39" s="466" t="str">
        <f>CONCATENATE("TID_POWERUP_",UPPER(powerUpsDefinitions[[#This Row],['[sku']]]),"_DESC")</f>
        <v>TID_POWERUP_CAGE_BREAKER_DESC</v>
      </c>
      <c r="M39" s="475" t="str">
        <f>CONCATENATE(powerUpsDefinitions[[#This Row],['[tidDesc']]],"_SHORT")</f>
        <v>TID_POWERUP_CAGE_BREAKER_DESC_SHORT</v>
      </c>
    </row>
    <row r="40" spans="4:13" s="67" customFormat="1">
      <c r="D40" s="461" t="s">
        <v>4</v>
      </c>
      <c r="E40" s="462" t="s">
        <v>1380</v>
      </c>
      <c r="F40" s="463" t="s">
        <v>1380</v>
      </c>
      <c r="G40" s="464"/>
      <c r="H40" s="464"/>
      <c r="I40" s="471" t="s">
        <v>956</v>
      </c>
      <c r="J40" s="471" t="s">
        <v>1270</v>
      </c>
      <c r="K40" s="465" t="str">
        <f>CONCATENATE("TID_POWERUP_",UPPER(powerUpsDefinitions[[#This Row],['[sku']]]),"_NAME")</f>
        <v>TID_POWERUP_STUN_NAME</v>
      </c>
      <c r="L40" s="466" t="str">
        <f>CONCATENATE("TID_POWERUP_",UPPER(powerUpsDefinitions[[#This Row],['[sku']]]),"_DESC")</f>
        <v>TID_POWERUP_STUN_DESC</v>
      </c>
      <c r="M40" s="475" t="str">
        <f>CONCATENATE(powerUpsDefinitions[[#This Row],['[tidDesc']]],"_SHORT")</f>
        <v>TID_POWERUP_STUN_DESC_SHORT</v>
      </c>
    </row>
    <row r="41" spans="4:13" s="67" customFormat="1">
      <c r="D41" s="461" t="s">
        <v>4</v>
      </c>
      <c r="E41" s="462" t="s">
        <v>1431</v>
      </c>
      <c r="F41" s="463" t="s">
        <v>1431</v>
      </c>
      <c r="G41" s="464">
        <v>100</v>
      </c>
      <c r="H41" s="464"/>
      <c r="I41" s="471" t="s">
        <v>1432</v>
      </c>
      <c r="J41" s="471" t="s">
        <v>1275</v>
      </c>
      <c r="K41" s="465" t="str">
        <f>CONCATENATE("TID_POWERUP_",UPPER(powerUpsDefinitions[[#This Row],['[sku']]]),"_NAME")</f>
        <v>TID_POWERUP_FASTER_BOOST_NAME</v>
      </c>
      <c r="L41" s="466" t="str">
        <f>CONCATENATE("TID_POWERUP_",UPPER(powerUpsDefinitions[[#This Row],['[sku']]]),"_DESC")</f>
        <v>TID_POWERUP_FASTER_BOOST_DESC</v>
      </c>
      <c r="M41" s="475" t="str">
        <f>CONCATENATE(powerUpsDefinitions[[#This Row],['[tidDesc']]],"_SHORT")</f>
        <v>TID_POWERUP_FASTER_BOOST_DESC_SHORT</v>
      </c>
    </row>
    <row r="42" spans="4:13" s="67" customFormat="1">
      <c r="D42" s="461" t="s">
        <v>4</v>
      </c>
      <c r="E42" s="462" t="s">
        <v>1433</v>
      </c>
      <c r="F42" s="463" t="s">
        <v>1433</v>
      </c>
      <c r="G42" s="464"/>
      <c r="H42" s="464"/>
      <c r="I42" s="471" t="s">
        <v>1432</v>
      </c>
      <c r="J42" s="471" t="s">
        <v>1275</v>
      </c>
      <c r="K42" s="465" t="str">
        <f>CONCATENATE("TID_POWERUP_",UPPER(powerUpsDefinitions[[#This Row],['[sku']]]),"_NAME")</f>
        <v>TID_POWERUP_UNLIMITED_BOOST_NAME</v>
      </c>
      <c r="L42" s="466" t="str">
        <f>CONCATENATE("TID_POWERUP_",UPPER(powerUpsDefinitions[[#This Row],['[sku']]]),"_DESC")</f>
        <v>TID_POWERUP_UNLIMITED_BOOST_DESC</v>
      </c>
      <c r="M42" s="475" t="str">
        <f>CONCATENATE(powerUpsDefinitions[[#This Row],['[tidDesc']]],"_SHORT")</f>
        <v>TID_POWERUP_UNLIMITED_BOOST_DESC_SHORT</v>
      </c>
    </row>
    <row r="43" spans="4:13" s="67" customFormat="1">
      <c r="D43" s="461" t="s">
        <v>4</v>
      </c>
      <c r="E43" s="462" t="s">
        <v>1437</v>
      </c>
      <c r="F43" s="463" t="s">
        <v>1435</v>
      </c>
      <c r="G43" s="464"/>
      <c r="H43" s="464"/>
      <c r="I43" s="471" t="s">
        <v>956</v>
      </c>
      <c r="J43" s="471" t="s">
        <v>1270</v>
      </c>
      <c r="K43" s="465" t="str">
        <f>CONCATENATE("TID_POWERUP_",UPPER(powerUpsDefinitions[[#This Row],['[sku']]]),"_NAME")</f>
        <v>TID_POWERUP_FINDBONUSCHESTS_NAME</v>
      </c>
      <c r="L43" s="466" t="str">
        <f>CONCATENATE("TID_POWERUP_",UPPER(powerUpsDefinitions[[#This Row],['[sku']]]),"_DESC")</f>
        <v>TID_POWERUP_FINDBONUSCHESTS_DESC</v>
      </c>
      <c r="M43" s="475" t="str">
        <f>CONCATENATE(powerUpsDefinitions[[#This Row],['[tidDesc']]],"_SHORT")</f>
        <v>TID_POWERUP_FINDBONUSCHESTS_DESC_SHORT</v>
      </c>
    </row>
    <row r="44" spans="4:13" s="67" customFormat="1">
      <c r="D44" s="461" t="s">
        <v>4</v>
      </c>
      <c r="E44" s="462" t="s">
        <v>1436</v>
      </c>
      <c r="F44" s="463" t="s">
        <v>1435</v>
      </c>
      <c r="G44" s="464"/>
      <c r="H44" s="464"/>
      <c r="I44" s="471" t="s">
        <v>956</v>
      </c>
      <c r="J44" s="471" t="s">
        <v>1270</v>
      </c>
      <c r="K44" s="465" t="str">
        <f>CONCATENATE("TID_POWERUP_",UPPER(powerUpsDefinitions[[#This Row],['[sku']]]),"_NAME")</f>
        <v>TID_POWERUP_FINDBONUSLETTERS_NAME</v>
      </c>
      <c r="L44" s="466" t="str">
        <f>CONCATENATE("TID_POWERUP_",UPPER(powerUpsDefinitions[[#This Row],['[sku']]]),"_DESC")</f>
        <v>TID_POWERUP_FINDBONUSLETTERS_DESC</v>
      </c>
      <c r="M44" s="475" t="str">
        <f>CONCATENATE(powerUpsDefinitions[[#This Row],['[tidDesc']]],"_SHORT")</f>
        <v>TID_POWERUP_FINDBONUSLETTERS_DESC_SHORT</v>
      </c>
    </row>
    <row r="45" spans="4:13" s="67" customFormat="1">
      <c r="D45" s="461" t="s">
        <v>4</v>
      </c>
      <c r="E45" s="462" t="s">
        <v>1438</v>
      </c>
      <c r="F45" s="463" t="s">
        <v>1435</v>
      </c>
      <c r="G45" s="464"/>
      <c r="H45" s="464"/>
      <c r="I45" s="471" t="s">
        <v>956</v>
      </c>
      <c r="J45" s="471" t="s">
        <v>1270</v>
      </c>
      <c r="K45" s="465" t="str">
        <f>CONCATENATE("TID_POWERUP_",UPPER(powerUpsDefinitions[[#This Row],['[sku']]]),"_NAME")</f>
        <v>TID_POWERUP_FINDBONUSEGGS_NAME</v>
      </c>
      <c r="L45" s="466" t="str">
        <f>CONCATENATE("TID_POWERUP_",UPPER(powerUpsDefinitions[[#This Row],['[sku']]]),"_DESC")</f>
        <v>TID_POWERUP_FINDBONUSEGGS_DESC</v>
      </c>
      <c r="M45" s="475" t="str">
        <f>CONCATENATE(powerUpsDefinitions[[#This Row],['[tidDesc']]],"_SHORT")</f>
        <v>TID_POWERUP_FINDBONUSEGGS_DESC_SHORT</v>
      </c>
    </row>
    <row r="46" spans="4:13" s="67" customFormat="1">
      <c r="D46" s="491" t="s">
        <v>4</v>
      </c>
      <c r="E46" s="472" t="s">
        <v>1440</v>
      </c>
      <c r="F46" s="473" t="s">
        <v>1522</v>
      </c>
      <c r="G46" s="474" t="s">
        <v>1110</v>
      </c>
      <c r="H46" s="474">
        <v>10</v>
      </c>
      <c r="I46" s="492" t="str">
        <f>CONCATENATE("icon_",powerUpsDefinitions[[#This Row],['[sku']]])</f>
        <v>icon_lower_damage_dragon</v>
      </c>
      <c r="J46" s="492" t="s">
        <v>884</v>
      </c>
      <c r="K46" s="493" t="str">
        <f>CONCATENATE("TID_POWERUP_",UPPER(powerUpsDefinitions[[#This Row],['[sku']]]),"_NAME")</f>
        <v>TID_POWERUP_LOWER_DAMAGE_DRAGON_NAME</v>
      </c>
      <c r="L46" s="494" t="str">
        <f>CONCATENATE("TID_POWERUP_",UPPER(powerUpsDefinitions[[#This Row],['[sku']]]),"_DESC")</f>
        <v>TID_POWERUP_LOWER_DAMAGE_DRAGON_DESC</v>
      </c>
      <c r="M46" s="495" t="str">
        <f>CONCATENATE(powerUpsDefinitions[[#This Row],['[tidDesc']]],"_SHORT")</f>
        <v>TID_POWERUP_LOWER_DAMAGE_DRAGON_DESC_SHORT</v>
      </c>
    </row>
    <row r="47" spans="4:13" s="67" customFormat="1">
      <c r="D47" s="491" t="s">
        <v>4</v>
      </c>
      <c r="E47" s="472" t="s">
        <v>1595</v>
      </c>
      <c r="F47" s="473" t="s">
        <v>1595</v>
      </c>
      <c r="G47" s="474"/>
      <c r="H47" s="474"/>
      <c r="I47" s="601" t="s">
        <v>1598</v>
      </c>
      <c r="J47" s="601" t="s">
        <v>1598</v>
      </c>
      <c r="K47" s="493" t="s">
        <v>1596</v>
      </c>
      <c r="L47" s="494" t="s">
        <v>1596</v>
      </c>
      <c r="M47" s="495" t="s">
        <v>1596</v>
      </c>
    </row>
    <row r="48" spans="4:13" s="67" customFormat="1">
      <c r="D48" s="491" t="s">
        <v>4</v>
      </c>
      <c r="E48" s="472" t="s">
        <v>1616</v>
      </c>
      <c r="F48" s="473" t="s">
        <v>1616</v>
      </c>
      <c r="G48" s="474">
        <v>1</v>
      </c>
      <c r="H48" s="474">
        <v>1</v>
      </c>
      <c r="I48" s="601" t="s">
        <v>1645</v>
      </c>
      <c r="J48" s="492" t="s">
        <v>885</v>
      </c>
      <c r="K48" s="493" t="str">
        <f>CONCATENATE("TID_POWERUP_",UPPER(powerUpsDefinitions[[#This Row],['[sku']]]),"_NAME")</f>
        <v>TID_POWERUP_TRASH_EATER_NAME</v>
      </c>
      <c r="L48" s="494" t="str">
        <f>CONCATENATE("TID_POWERUP_",UPPER(powerUpsDefinitions[[#This Row],['[sku']]]),"_DESC")</f>
        <v>TID_POWERUP_TRASH_EATER_DESC</v>
      </c>
      <c r="M48" s="495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B1" workbookViewId="0">
      <selection activeCell="J22" sqref="J22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1570</v>
      </c>
      <c r="G5" s="145" t="s">
        <v>1569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1467</v>
      </c>
    </row>
    <row r="6" spans="2:23">
      <c r="B6" s="413" t="s">
        <v>4</v>
      </c>
      <c r="C6" s="533" t="s">
        <v>958</v>
      </c>
      <c r="D6" s="533" t="s">
        <v>939</v>
      </c>
      <c r="E6" s="534">
        <v>0</v>
      </c>
      <c r="F6" s="416">
        <v>0.99</v>
      </c>
      <c r="G6" s="357" t="s">
        <v>1571</v>
      </c>
      <c r="H6" s="535">
        <v>10</v>
      </c>
      <c r="I6" s="421">
        <v>0</v>
      </c>
      <c r="J6" s="421">
        <f>ROUND(shopPacksDefinitions[[#This Row],[Base Amount
(only for the maths)]]+shopPacksDefinitions[[#This Row],[Base Amount
(only for the maths)]]*shopPacksDefinitions[[#This Row],['[bonusAmount']]],0)</f>
        <v>10</v>
      </c>
      <c r="K6" s="535">
        <f>shopPacksDefinitions[[#This Row],['[amount']]]/shopPacksDefinitions[[#This Row],['[price']]]</f>
        <v>10.1010101010101</v>
      </c>
      <c r="L6" s="359" t="b">
        <v>0</v>
      </c>
      <c r="M6" s="426" t="s">
        <v>1051</v>
      </c>
      <c r="N6" s="536"/>
      <c r="O6" s="536"/>
      <c r="P6" s="537" t="s">
        <v>917</v>
      </c>
    </row>
    <row r="7" spans="2:23">
      <c r="B7" s="413" t="s">
        <v>4</v>
      </c>
      <c r="C7" s="533" t="s">
        <v>959</v>
      </c>
      <c r="D7" s="538" t="s">
        <v>939</v>
      </c>
      <c r="E7" s="534">
        <v>1</v>
      </c>
      <c r="F7" s="416">
        <v>4.99</v>
      </c>
      <c r="G7" s="357" t="s">
        <v>1571</v>
      </c>
      <c r="H7" s="535">
        <v>50</v>
      </c>
      <c r="I7" s="421">
        <v>0.05</v>
      </c>
      <c r="J7" s="421">
        <f>ROUND(shopPacksDefinitions[[#This Row],[Base Amount
(only for the maths)]]+shopPacksDefinitions[[#This Row],[Base Amount
(only for the maths)]]*shopPacksDefinitions[[#This Row],['[bonusAmount']]],0)</f>
        <v>53</v>
      </c>
      <c r="K7" s="535">
        <f>shopPacksDefinitions[[#This Row],['[amount']]]/shopPacksDefinitions[[#This Row],['[price']]]</f>
        <v>10.62124248496994</v>
      </c>
      <c r="L7" s="359" t="b">
        <v>0</v>
      </c>
      <c r="M7" s="426" t="s">
        <v>1052</v>
      </c>
      <c r="N7" s="536"/>
      <c r="O7" s="536"/>
      <c r="P7" s="537" t="s">
        <v>917</v>
      </c>
    </row>
    <row r="8" spans="2:23">
      <c r="B8" s="413" t="s">
        <v>4</v>
      </c>
      <c r="C8" s="533" t="s">
        <v>960</v>
      </c>
      <c r="D8" s="538" t="s">
        <v>939</v>
      </c>
      <c r="E8" s="534">
        <v>2</v>
      </c>
      <c r="F8" s="416">
        <v>9.99</v>
      </c>
      <c r="G8" s="357" t="s">
        <v>1571</v>
      </c>
      <c r="H8" s="535">
        <v>100</v>
      </c>
      <c r="I8" s="421">
        <v>0.1</v>
      </c>
      <c r="J8" s="421">
        <f>ROUND(shopPacksDefinitions[[#This Row],[Base Amount
(only for the maths)]]+shopPacksDefinitions[[#This Row],[Base Amount
(only for the maths)]]*shopPacksDefinitions[[#This Row],['[bonusAmount']]],0)</f>
        <v>110</v>
      </c>
      <c r="K8" s="535">
        <f>shopPacksDefinitions[[#This Row],['[amount']]]/shopPacksDefinitions[[#This Row],['[price']]]</f>
        <v>11.011011011011011</v>
      </c>
      <c r="L8" s="359" t="b">
        <v>0</v>
      </c>
      <c r="M8" s="426" t="s">
        <v>1053</v>
      </c>
      <c r="N8" s="364"/>
      <c r="O8" s="364"/>
      <c r="P8" s="537" t="s">
        <v>917</v>
      </c>
    </row>
    <row r="9" spans="2:23">
      <c r="B9" s="437" t="s">
        <v>4</v>
      </c>
      <c r="C9" s="539" t="s">
        <v>961</v>
      </c>
      <c r="D9" s="538" t="s">
        <v>939</v>
      </c>
      <c r="E9" s="534">
        <v>3</v>
      </c>
      <c r="F9" s="416">
        <v>19.989999999999998</v>
      </c>
      <c r="G9" s="357" t="s">
        <v>1571</v>
      </c>
      <c r="H9" s="535">
        <v>200</v>
      </c>
      <c r="I9" s="434">
        <v>0.25</v>
      </c>
      <c r="J9" s="434">
        <f>ROUND(shopPacksDefinitions[[#This Row],[Base Amount
(only for the maths)]]+shopPacksDefinitions[[#This Row],[Base Amount
(only for the maths)]]*shopPacksDefinitions[[#This Row],['[bonusAmount']]],0)</f>
        <v>250</v>
      </c>
      <c r="K9" s="535">
        <f>shopPacksDefinitions[[#This Row],['[amount']]]/shopPacksDefinitions[[#This Row],['[price']]]</f>
        <v>12.506253126563283</v>
      </c>
      <c r="L9" s="540" t="b">
        <v>0</v>
      </c>
      <c r="M9" s="426" t="s">
        <v>1054</v>
      </c>
      <c r="N9" s="541"/>
      <c r="O9" s="541"/>
      <c r="P9" s="537" t="s">
        <v>917</v>
      </c>
    </row>
    <row r="10" spans="2:23">
      <c r="B10" s="437" t="s">
        <v>4</v>
      </c>
      <c r="C10" s="539" t="s">
        <v>962</v>
      </c>
      <c r="D10" s="538" t="s">
        <v>939</v>
      </c>
      <c r="E10" s="534">
        <v>4</v>
      </c>
      <c r="F10" s="439">
        <v>39.99</v>
      </c>
      <c r="G10" s="357" t="s">
        <v>1571</v>
      </c>
      <c r="H10" s="535">
        <v>400</v>
      </c>
      <c r="I10" s="434">
        <v>0.4</v>
      </c>
      <c r="J10" s="434">
        <f>ROUND(shopPacksDefinitions[[#This Row],[Base Amount
(only for the maths)]]+shopPacksDefinitions[[#This Row],[Base Amount
(only for the maths)]]*shopPacksDefinitions[[#This Row],['[bonusAmount']]],0)</f>
        <v>560</v>
      </c>
      <c r="K10" s="535">
        <f>shopPacksDefinitions[[#This Row],['[amount']]]/shopPacksDefinitions[[#This Row],['[price']]]</f>
        <v>14.003500875218805</v>
      </c>
      <c r="L10" s="540" t="b">
        <v>0</v>
      </c>
      <c r="M10" s="426" t="s">
        <v>1055</v>
      </c>
      <c r="N10" s="541"/>
      <c r="O10" s="541"/>
      <c r="P10" s="537" t="s">
        <v>917</v>
      </c>
    </row>
    <row r="11" spans="2:23" ht="15.75" thickBot="1">
      <c r="B11" s="437" t="s">
        <v>4</v>
      </c>
      <c r="C11" s="539" t="s">
        <v>963</v>
      </c>
      <c r="D11" s="538" t="s">
        <v>939</v>
      </c>
      <c r="E11" s="543">
        <v>5</v>
      </c>
      <c r="F11" s="439">
        <v>79.989999999999995</v>
      </c>
      <c r="G11" s="357" t="s">
        <v>1571</v>
      </c>
      <c r="H11" s="535">
        <v>800</v>
      </c>
      <c r="I11" s="434">
        <v>0.5</v>
      </c>
      <c r="J11" s="434">
        <f>ROUND(shopPacksDefinitions[[#This Row],[Base Amount
(only for the maths)]]+shopPacksDefinitions[[#This Row],[Base Amount
(only for the maths)]]*shopPacksDefinitions[[#This Row],['[bonusAmount']]],0)</f>
        <v>1200</v>
      </c>
      <c r="K11" s="535">
        <f>shopPacksDefinitions[[#This Row],['[amount']]]/shopPacksDefinitions[[#This Row],['[price']]]</f>
        <v>15.001875234404302</v>
      </c>
      <c r="L11" s="540" t="b">
        <v>1</v>
      </c>
      <c r="M11" s="426" t="s">
        <v>1056</v>
      </c>
      <c r="N11" s="541"/>
      <c r="O11" s="541"/>
      <c r="P11" s="542" t="s">
        <v>917</v>
      </c>
    </row>
    <row r="12" spans="2:23">
      <c r="B12" s="544" t="s">
        <v>4</v>
      </c>
      <c r="C12" s="545" t="s">
        <v>947</v>
      </c>
      <c r="D12" s="546" t="s">
        <v>945</v>
      </c>
      <c r="E12" s="547">
        <v>0</v>
      </c>
      <c r="F12" s="548">
        <v>5</v>
      </c>
      <c r="G12" s="549" t="s">
        <v>939</v>
      </c>
      <c r="H12" s="550">
        <f>ROUND(shopPacksDefinitions[[#This Row],['[price']]],0)*$H$4</f>
        <v>1000</v>
      </c>
      <c r="I12" s="551">
        <v>0</v>
      </c>
      <c r="J12" s="551">
        <f>ROUND(shopPacksDefinitions[[#This Row],[Base Amount
(only for the maths)]]+shopPacksDefinitions[[#This Row],[Base Amount
(only for the maths)]]*shopPacksDefinitions[[#This Row],['[bonusAmount']]],0)</f>
        <v>1000</v>
      </c>
      <c r="K12" s="550">
        <f>shopPacksDefinitions[[#This Row],['[amount']]]/shopPacksDefinitions[[#This Row],['[price']]]</f>
        <v>200</v>
      </c>
      <c r="L12" s="552" t="b">
        <v>0</v>
      </c>
      <c r="M12" s="553" t="s">
        <v>1057</v>
      </c>
      <c r="N12" s="554"/>
      <c r="O12" s="554"/>
      <c r="P12" s="555" t="s">
        <v>917</v>
      </c>
    </row>
    <row r="13" spans="2:23">
      <c r="B13" s="413" t="s">
        <v>4</v>
      </c>
      <c r="C13" s="533" t="s">
        <v>941</v>
      </c>
      <c r="D13" s="538" t="s">
        <v>945</v>
      </c>
      <c r="E13" s="534">
        <v>1</v>
      </c>
      <c r="F13" s="416">
        <v>20</v>
      </c>
      <c r="G13" s="357" t="s">
        <v>939</v>
      </c>
      <c r="H13" s="535">
        <f>ROUND(shopPacksDefinitions[[#This Row],['[price']]],0)*$H$4</f>
        <v>4000</v>
      </c>
      <c r="I13" s="421">
        <v>0.1</v>
      </c>
      <c r="J13" s="421">
        <f>ROUND(shopPacksDefinitions[[#This Row],[Base Amount
(only for the maths)]]+shopPacksDefinitions[[#This Row],[Base Amount
(only for the maths)]]*shopPacksDefinitions[[#This Row],['[bonusAmount']]],0)</f>
        <v>4400</v>
      </c>
      <c r="K13" s="535">
        <f>shopPacksDefinitions[[#This Row],['[amount']]]/shopPacksDefinitions[[#This Row],['[price']]]</f>
        <v>220</v>
      </c>
      <c r="L13" s="359" t="b">
        <v>0</v>
      </c>
      <c r="M13" s="426" t="s">
        <v>1058</v>
      </c>
      <c r="N13" s="364"/>
      <c r="O13" s="364"/>
      <c r="P13" s="537" t="s">
        <v>917</v>
      </c>
    </row>
    <row r="14" spans="2:23">
      <c r="B14" s="413" t="s">
        <v>4</v>
      </c>
      <c r="C14" s="533" t="s">
        <v>942</v>
      </c>
      <c r="D14" s="538" t="s">
        <v>945</v>
      </c>
      <c r="E14" s="534">
        <v>2</v>
      </c>
      <c r="F14" s="416">
        <v>50</v>
      </c>
      <c r="G14" s="357" t="s">
        <v>939</v>
      </c>
      <c r="H14" s="535">
        <f>ROUND(shopPacksDefinitions[[#This Row],['[price']]],0)*$H$4</f>
        <v>10000</v>
      </c>
      <c r="I14" s="421">
        <v>0.2</v>
      </c>
      <c r="J14" s="421">
        <f>ROUND(shopPacksDefinitions[[#This Row],[Base Amount
(only for the maths)]]+shopPacksDefinitions[[#This Row],[Base Amount
(only for the maths)]]*shopPacksDefinitions[[#This Row],['[bonusAmount']]],0)</f>
        <v>12000</v>
      </c>
      <c r="K14" s="535">
        <f>shopPacksDefinitions[[#This Row],['[amount']]]/shopPacksDefinitions[[#This Row],['[price']]]</f>
        <v>240</v>
      </c>
      <c r="L14" s="359" t="b">
        <v>0</v>
      </c>
      <c r="M14" s="426" t="s">
        <v>1059</v>
      </c>
      <c r="N14" s="364"/>
      <c r="O14" s="364"/>
      <c r="P14" s="537" t="s">
        <v>917</v>
      </c>
    </row>
    <row r="15" spans="2:23">
      <c r="B15" s="413" t="s">
        <v>4</v>
      </c>
      <c r="C15" s="533" t="s">
        <v>943</v>
      </c>
      <c r="D15" s="538" t="s">
        <v>945</v>
      </c>
      <c r="E15" s="534">
        <v>3</v>
      </c>
      <c r="F15" s="416">
        <v>250</v>
      </c>
      <c r="G15" s="357" t="s">
        <v>939</v>
      </c>
      <c r="H15" s="535">
        <f>ROUND(shopPacksDefinitions[[#This Row],['[price']]],0)*$H$4</f>
        <v>50000</v>
      </c>
      <c r="I15" s="421">
        <v>0.4</v>
      </c>
      <c r="J15" s="421">
        <f>ROUND(shopPacksDefinitions[[#This Row],[Base Amount
(only for the maths)]]+shopPacksDefinitions[[#This Row],[Base Amount
(only for the maths)]]*shopPacksDefinitions[[#This Row],['[bonusAmount']]],0)</f>
        <v>70000</v>
      </c>
      <c r="K15" s="535">
        <f>shopPacksDefinitions[[#This Row],['[amount']]]/shopPacksDefinitions[[#This Row],['[price']]]</f>
        <v>280</v>
      </c>
      <c r="L15" s="359" t="b">
        <v>0</v>
      </c>
      <c r="M15" s="426" t="s">
        <v>1060</v>
      </c>
      <c r="N15" s="364"/>
      <c r="O15" s="364"/>
      <c r="P15" s="537" t="s">
        <v>917</v>
      </c>
    </row>
    <row r="16" spans="2:23">
      <c r="B16" s="413" t="s">
        <v>4</v>
      </c>
      <c r="C16" s="533" t="s">
        <v>944</v>
      </c>
      <c r="D16" s="538" t="s">
        <v>945</v>
      </c>
      <c r="E16" s="534">
        <v>4</v>
      </c>
      <c r="F16" s="416">
        <v>400</v>
      </c>
      <c r="G16" s="357" t="s">
        <v>939</v>
      </c>
      <c r="H16" s="535">
        <f>ROUND(shopPacksDefinitions[[#This Row],['[price']]],0)*$H$4</f>
        <v>80000</v>
      </c>
      <c r="I16" s="421">
        <v>0.5</v>
      </c>
      <c r="J16" s="421">
        <f>ROUND(shopPacksDefinitions[[#This Row],[Base Amount
(only for the maths)]]+shopPacksDefinitions[[#This Row],[Base Amount
(only for the maths)]]*shopPacksDefinitions[[#This Row],['[bonusAmount']]],0)</f>
        <v>120000</v>
      </c>
      <c r="K16" s="535">
        <f>shopPacksDefinitions[[#This Row],['[amount']]]/shopPacksDefinitions[[#This Row],['[price']]]</f>
        <v>300</v>
      </c>
      <c r="L16" s="359" t="b">
        <v>0</v>
      </c>
      <c r="M16" s="426" t="s">
        <v>1061</v>
      </c>
      <c r="N16" s="364"/>
      <c r="O16" s="364"/>
      <c r="P16" s="537" t="s">
        <v>917</v>
      </c>
    </row>
    <row r="17" spans="2:16" ht="15.75" thickBot="1">
      <c r="B17" s="413" t="s">
        <v>4</v>
      </c>
      <c r="C17" s="533" t="s">
        <v>946</v>
      </c>
      <c r="D17" s="538" t="s">
        <v>945</v>
      </c>
      <c r="E17" s="543">
        <v>5</v>
      </c>
      <c r="F17" s="416">
        <v>1000</v>
      </c>
      <c r="G17" s="357" t="s">
        <v>939</v>
      </c>
      <c r="H17" s="535">
        <f>ROUND(shopPacksDefinitions[[#This Row],['[price']]],0)*$H$4</f>
        <v>200000</v>
      </c>
      <c r="I17" s="434">
        <v>0.7</v>
      </c>
      <c r="J17" s="434">
        <f>ROUND(shopPacksDefinitions[[#This Row],[Base Amount
(only for the maths)]]+shopPacksDefinitions[[#This Row],[Base Amount
(only for the maths)]]*shopPacksDefinitions[[#This Row],['[bonusAmount']]],0)</f>
        <v>340000</v>
      </c>
      <c r="K17" s="535">
        <f>shopPacksDefinitions[[#This Row],['[amount']]]/shopPacksDefinitions[[#This Row],['[price']]]</f>
        <v>340</v>
      </c>
      <c r="L17" s="359" t="b">
        <v>1</v>
      </c>
      <c r="M17" s="426" t="s">
        <v>1062</v>
      </c>
      <c r="N17" s="364"/>
      <c r="O17" s="364"/>
      <c r="P17" s="537" t="s">
        <v>917</v>
      </c>
    </row>
    <row r="18" spans="2:16">
      <c r="B18" s="544" t="s">
        <v>4</v>
      </c>
      <c r="C18" s="545" t="s">
        <v>1524</v>
      </c>
      <c r="D18" s="546" t="s">
        <v>1523</v>
      </c>
      <c r="E18" s="547">
        <v>0</v>
      </c>
      <c r="F18" s="548">
        <v>5</v>
      </c>
      <c r="G18" s="549" t="s">
        <v>939</v>
      </c>
      <c r="H18" s="550">
        <f>shopPacksDefinitions[[#This Row],['[amount']]]-(shopPacksDefinitions[[#This Row],['[amount']]]*shopPacksDefinitions[[#This Row],['[bonusAmount']]])</f>
        <v>1</v>
      </c>
      <c r="I18" s="551">
        <v>0</v>
      </c>
      <c r="J18" s="551">
        <v>1</v>
      </c>
      <c r="K18" s="550">
        <f>shopPacksDefinitions[[#This Row],['[amount']]]/shopPacksDefinitions[[#This Row],['[price']]]</f>
        <v>0.2</v>
      </c>
      <c r="L18" s="552" t="b">
        <v>0</v>
      </c>
      <c r="M18" s="553" t="s">
        <v>1527</v>
      </c>
      <c r="N18" s="554"/>
      <c r="O18" s="554"/>
      <c r="P18" s="555" t="s">
        <v>917</v>
      </c>
    </row>
    <row r="19" spans="2:16">
      <c r="B19" s="413"/>
      <c r="C19" s="583" t="s">
        <v>1525</v>
      </c>
      <c r="D19" s="583" t="s">
        <v>1523</v>
      </c>
      <c r="E19" s="584">
        <v>1</v>
      </c>
      <c r="F19" s="585">
        <v>20</v>
      </c>
      <c r="G19" s="586" t="s">
        <v>939</v>
      </c>
      <c r="H19" s="582">
        <f>shopPacksDefinitions[[#This Row],['[amount']]]-(shopPacksDefinitions[[#This Row],['[amount']]]*shopPacksDefinitions[[#This Row],['[bonusAmount']]])</f>
        <v>4.5</v>
      </c>
      <c r="I19" s="582">
        <v>0.1</v>
      </c>
      <c r="J19" s="582">
        <v>5</v>
      </c>
      <c r="K19" s="582">
        <f>shopPacksDefinitions[[#This Row],['[amount']]]/shopPacksDefinitions[[#This Row],['[price']]]</f>
        <v>0.25</v>
      </c>
      <c r="L19" s="585" t="b">
        <v>0</v>
      </c>
      <c r="M19" s="585" t="s">
        <v>1528</v>
      </c>
      <c r="N19" s="586"/>
      <c r="O19" s="586"/>
      <c r="P19" s="587" t="s">
        <v>917</v>
      </c>
    </row>
    <row r="20" spans="2:16">
      <c r="B20" s="413"/>
      <c r="C20" s="588" t="s">
        <v>1526</v>
      </c>
      <c r="D20" s="583" t="s">
        <v>1523</v>
      </c>
      <c r="E20" s="584">
        <v>2</v>
      </c>
      <c r="F20" s="585">
        <v>50</v>
      </c>
      <c r="G20" s="586" t="s">
        <v>939</v>
      </c>
      <c r="H20" s="582">
        <f>shopPacksDefinitions[[#This Row],['[amount']]]-(shopPacksDefinitions[[#This Row],['[amount']]]*shopPacksDefinitions[[#This Row],['[bonusAmount']]])</f>
        <v>8</v>
      </c>
      <c r="I20" s="582">
        <v>0.2</v>
      </c>
      <c r="J20" s="582">
        <v>10</v>
      </c>
      <c r="K20" s="582">
        <f>shopPacksDefinitions[[#This Row],['[amount']]]/shopPacksDefinitions[[#This Row],['[price']]]</f>
        <v>0.2</v>
      </c>
      <c r="L20" s="585" t="b">
        <v>1</v>
      </c>
      <c r="M20" s="585" t="s">
        <v>1529</v>
      </c>
      <c r="N20" s="586"/>
      <c r="O20" s="586"/>
      <c r="P20" s="587" t="s">
        <v>917</v>
      </c>
    </row>
  </sheetData>
  <dataValidations disablePrompts="1"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23"/>
      <c r="G3" s="623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2017-09-28T13:26:56Z</dcterms:modified>
</cp:coreProperties>
</file>