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BB11" i="9" l="1"/>
  <c r="AT11" i="9"/>
  <c r="AL11" i="9"/>
  <c r="AD11" i="9"/>
  <c r="V11" i="9"/>
  <c r="N11" i="9"/>
  <c r="F11" i="9"/>
  <c r="BB7" i="9"/>
  <c r="AT7" i="9"/>
  <c r="AL7" i="9"/>
  <c r="AD7" i="9"/>
  <c r="V7" i="9"/>
  <c r="N7" i="9"/>
  <c r="F7" i="9"/>
  <c r="BB22" i="9"/>
  <c r="BC22" i="9"/>
  <c r="BB23" i="9"/>
  <c r="BC23" i="9"/>
  <c r="BB24" i="9"/>
  <c r="BC24" i="9"/>
  <c r="BB25" i="9"/>
  <c r="BC25" i="9"/>
  <c r="BB26" i="9"/>
  <c r="BC26" i="9"/>
  <c r="BB27" i="9"/>
  <c r="BC27" i="9"/>
  <c r="BB28" i="9"/>
  <c r="BC28" i="9"/>
  <c r="BB29" i="9"/>
  <c r="BC29" i="9"/>
  <c r="BB30" i="9"/>
  <c r="BC30" i="9"/>
  <c r="BB31" i="9"/>
  <c r="BC31" i="9"/>
  <c r="BB32" i="9"/>
  <c r="BC32" i="9"/>
  <c r="BB33" i="9"/>
  <c r="BC33" i="9"/>
  <c r="BB34" i="9"/>
  <c r="BC34" i="9"/>
  <c r="BB35" i="9"/>
  <c r="BC35" i="9"/>
  <c r="BB36" i="9"/>
  <c r="BC36" i="9"/>
  <c r="BB37" i="9"/>
  <c r="BC37" i="9"/>
  <c r="BB38" i="9"/>
  <c r="BC38" i="9"/>
  <c r="BB39" i="9"/>
  <c r="BC39" i="9"/>
  <c r="BB40" i="9"/>
  <c r="BC40" i="9"/>
  <c r="BB41" i="9"/>
  <c r="BC41" i="9"/>
  <c r="BB42" i="9"/>
  <c r="BC42" i="9"/>
  <c r="BB43" i="9"/>
  <c r="BC43" i="9"/>
  <c r="BB44" i="9"/>
  <c r="BC44" i="9"/>
  <c r="BB45" i="9"/>
  <c r="BC45" i="9"/>
  <c r="BB46" i="9"/>
  <c r="BC46" i="9"/>
  <c r="BB47" i="9"/>
  <c r="BC47" i="9"/>
  <c r="BB48" i="9"/>
  <c r="BC48" i="9"/>
  <c r="BB49" i="9"/>
  <c r="BC49" i="9"/>
  <c r="BB50" i="9"/>
  <c r="BC50" i="9"/>
  <c r="BB51" i="9"/>
  <c r="BC51" i="9"/>
  <c r="BB52" i="9"/>
  <c r="BC52" i="9"/>
  <c r="BB53" i="9"/>
  <c r="BC53" i="9"/>
  <c r="BB54" i="9"/>
  <c r="BC54" i="9"/>
  <c r="BB55" i="9"/>
  <c r="BC55" i="9"/>
  <c r="BB56" i="9"/>
  <c r="BC56" i="9"/>
  <c r="BB57" i="9"/>
  <c r="BC57" i="9"/>
  <c r="BB58" i="9"/>
  <c r="BC58" i="9"/>
  <c r="BB59" i="9"/>
  <c r="BC59" i="9"/>
  <c r="BB60" i="9"/>
  <c r="BC60" i="9"/>
  <c r="BB61" i="9"/>
  <c r="BC61" i="9"/>
  <c r="BB62" i="9"/>
  <c r="BC62" i="9"/>
  <c r="BB63" i="9"/>
  <c r="BC63" i="9"/>
  <c r="BB64" i="9"/>
  <c r="BC64" i="9"/>
  <c r="BB65" i="9"/>
  <c r="BC65" i="9"/>
  <c r="BB66" i="9"/>
  <c r="BC66" i="9"/>
  <c r="BB67" i="9"/>
  <c r="BC67" i="9"/>
  <c r="BB68" i="9"/>
  <c r="BC68" i="9"/>
  <c r="BB69" i="9"/>
  <c r="BC69" i="9"/>
  <c r="BB70" i="9"/>
  <c r="BC70" i="9"/>
  <c r="BB71" i="9"/>
  <c r="BC71" i="9"/>
  <c r="BB72" i="9"/>
  <c r="BC72" i="9"/>
  <c r="BB73" i="9"/>
  <c r="BC73" i="9"/>
  <c r="BB74" i="9"/>
  <c r="BC74" i="9"/>
  <c r="BB75" i="9"/>
  <c r="BC75" i="9"/>
  <c r="BB76" i="9"/>
  <c r="BC76" i="9"/>
  <c r="BB77" i="9"/>
  <c r="BC77" i="9"/>
  <c r="BB78" i="9"/>
  <c r="BC78" i="9"/>
  <c r="BB79" i="9"/>
  <c r="BC79" i="9"/>
  <c r="BB80" i="9"/>
  <c r="BC80" i="9"/>
  <c r="BB81" i="9"/>
  <c r="BC81" i="9"/>
  <c r="BB82" i="9"/>
  <c r="BC82" i="9"/>
  <c r="BB83" i="9"/>
  <c r="BC83" i="9"/>
  <c r="BB84" i="9"/>
  <c r="BC84" i="9"/>
  <c r="BB85" i="9"/>
  <c r="BC85" i="9"/>
  <c r="BB86" i="9"/>
  <c r="BC86" i="9"/>
  <c r="BB87" i="9"/>
  <c r="BC87" i="9"/>
  <c r="BB88" i="9"/>
  <c r="BC88" i="9"/>
  <c r="BB89" i="9"/>
  <c r="BC89" i="9"/>
  <c r="BB90" i="9"/>
  <c r="BC90" i="9"/>
  <c r="BB91" i="9"/>
  <c r="BC91" i="9"/>
  <c r="BB92" i="9"/>
  <c r="BC92" i="9"/>
  <c r="BB93" i="9"/>
  <c r="BC93" i="9"/>
  <c r="BB94" i="9"/>
  <c r="BC94" i="9"/>
  <c r="BB95" i="9"/>
  <c r="BC95" i="9"/>
  <c r="BB96" i="9"/>
  <c r="BC96" i="9"/>
  <c r="BB97" i="9"/>
  <c r="BC97" i="9"/>
  <c r="BB98" i="9"/>
  <c r="BC98" i="9"/>
  <c r="BB99" i="9"/>
  <c r="BC99" i="9"/>
  <c r="BB100" i="9"/>
  <c r="BC100" i="9"/>
  <c r="BB101" i="9"/>
  <c r="BC101" i="9"/>
  <c r="BB102" i="9"/>
  <c r="BC102" i="9"/>
  <c r="BB103" i="9"/>
  <c r="BC103" i="9"/>
  <c r="BB104" i="9"/>
  <c r="BC104" i="9"/>
  <c r="BB105" i="9"/>
  <c r="BC105" i="9"/>
  <c r="BB106" i="9"/>
  <c r="BC106" i="9"/>
  <c r="BB107" i="9"/>
  <c r="BC107" i="9"/>
  <c r="BB108" i="9"/>
  <c r="BC108" i="9"/>
  <c r="BB109" i="9"/>
  <c r="BC109" i="9"/>
  <c r="BB110" i="9"/>
  <c r="BC110" i="9"/>
  <c r="BB111" i="9"/>
  <c r="BC111" i="9"/>
  <c r="BB112" i="9"/>
  <c r="BC112" i="9"/>
  <c r="BB113" i="9"/>
  <c r="BC113" i="9"/>
  <c r="BB114" i="9"/>
  <c r="BC114" i="9"/>
  <c r="BB115" i="9"/>
  <c r="BC115" i="9"/>
  <c r="BB116" i="9"/>
  <c r="BC116" i="9"/>
  <c r="BB117" i="9"/>
  <c r="BC117" i="9"/>
  <c r="BB118" i="9"/>
  <c r="BC118" i="9"/>
  <c r="BB119" i="9"/>
  <c r="BC119" i="9"/>
  <c r="BB120" i="9"/>
  <c r="BC120" i="9"/>
  <c r="BB121" i="9"/>
  <c r="BC121" i="9"/>
  <c r="BB122" i="9"/>
  <c r="BC122" i="9"/>
  <c r="BB123" i="9"/>
  <c r="BC123" i="9"/>
  <c r="BB124" i="9"/>
  <c r="BC124" i="9"/>
  <c r="BB125" i="9"/>
  <c r="BC125" i="9"/>
  <c r="BB126" i="9"/>
  <c r="BC126" i="9"/>
  <c r="BB127" i="9"/>
  <c r="BC127" i="9"/>
  <c r="BB128" i="9"/>
  <c r="BC128" i="9"/>
  <c r="BB129" i="9"/>
  <c r="BC129" i="9"/>
  <c r="BB130" i="9"/>
  <c r="BC130" i="9"/>
  <c r="BB131" i="9"/>
  <c r="BC131" i="9"/>
  <c r="BB132" i="9"/>
  <c r="BC132" i="9"/>
  <c r="BB133" i="9"/>
  <c r="BC133" i="9"/>
  <c r="BB134" i="9"/>
  <c r="BC134" i="9"/>
  <c r="BB135" i="9"/>
  <c r="BC135" i="9"/>
  <c r="BB136" i="9"/>
  <c r="BC136" i="9"/>
  <c r="BB137" i="9"/>
  <c r="BC137" i="9"/>
  <c r="BB138" i="9"/>
  <c r="BC138" i="9"/>
  <c r="BB139" i="9"/>
  <c r="BC139" i="9"/>
  <c r="BB140" i="9"/>
  <c r="BC140" i="9"/>
  <c r="BB141" i="9"/>
  <c r="BC141" i="9"/>
  <c r="BB142" i="9"/>
  <c r="BC142" i="9"/>
  <c r="BB143" i="9"/>
  <c r="BC143" i="9"/>
  <c r="BB144" i="9"/>
  <c r="BC144" i="9"/>
  <c r="BB145" i="9"/>
  <c r="BC145" i="9"/>
  <c r="BB146" i="9"/>
  <c r="BC146" i="9"/>
  <c r="BB147" i="9"/>
  <c r="BC147" i="9"/>
  <c r="BB148" i="9"/>
  <c r="BC148" i="9"/>
  <c r="BB149" i="9"/>
  <c r="BC149" i="9"/>
  <c r="BB150" i="9"/>
  <c r="BC150" i="9"/>
  <c r="BB151" i="9"/>
  <c r="BC151" i="9"/>
  <c r="BB152" i="9"/>
  <c r="BC152" i="9"/>
  <c r="BB153" i="9"/>
  <c r="BC153" i="9"/>
  <c r="BB154" i="9"/>
  <c r="BC154" i="9"/>
  <c r="BB155" i="9"/>
  <c r="BC155" i="9"/>
  <c r="BB156" i="9"/>
  <c r="BC156" i="9"/>
  <c r="BB157" i="9"/>
  <c r="BC157" i="9"/>
  <c r="BB158" i="9"/>
  <c r="BC158" i="9"/>
  <c r="BB159" i="9"/>
  <c r="BC159" i="9"/>
  <c r="BB160" i="9"/>
  <c r="BC160" i="9"/>
  <c r="BB161" i="9"/>
  <c r="BC161" i="9"/>
  <c r="BB162" i="9"/>
  <c r="BC162" i="9"/>
  <c r="BB163" i="9"/>
  <c r="BC163" i="9"/>
  <c r="BB164" i="9"/>
  <c r="BC164" i="9"/>
  <c r="BB165" i="9"/>
  <c r="BC165" i="9"/>
  <c r="BB166" i="9"/>
  <c r="BC166" i="9"/>
  <c r="BB167" i="9"/>
  <c r="BC167" i="9"/>
  <c r="BB168" i="9"/>
  <c r="BC168" i="9"/>
  <c r="BB169" i="9"/>
  <c r="BC169" i="9"/>
  <c r="BB170" i="9"/>
  <c r="BC170" i="9"/>
  <c r="BB171" i="9"/>
  <c r="BC171" i="9"/>
  <c r="BB172" i="9"/>
  <c r="BC172" i="9"/>
  <c r="BB173" i="9"/>
  <c r="BC173" i="9"/>
  <c r="BB174" i="9"/>
  <c r="BC174" i="9"/>
  <c r="BB175" i="9"/>
  <c r="BC175" i="9"/>
  <c r="BB176" i="9"/>
  <c r="BC176" i="9"/>
  <c r="BB177" i="9"/>
  <c r="BC177" i="9"/>
  <c r="BB178" i="9"/>
  <c r="BC178" i="9"/>
  <c r="BB179" i="9"/>
  <c r="BC179" i="9"/>
  <c r="BB180" i="9"/>
  <c r="BC180" i="9"/>
  <c r="BB181" i="9"/>
  <c r="BC181" i="9"/>
  <c r="BB182" i="9"/>
  <c r="BC182" i="9"/>
  <c r="BB183" i="9"/>
  <c r="BC183" i="9"/>
  <c r="BB184" i="9"/>
  <c r="BC184" i="9"/>
  <c r="BB185" i="9"/>
  <c r="BC185" i="9"/>
  <c r="BB186" i="9"/>
  <c r="BC186" i="9"/>
  <c r="BB187" i="9"/>
  <c r="BC187" i="9"/>
  <c r="BB188" i="9"/>
  <c r="BC188" i="9"/>
  <c r="BB189" i="9"/>
  <c r="BC189" i="9"/>
  <c r="BB190" i="9"/>
  <c r="BC190" i="9"/>
  <c r="BB191" i="9"/>
  <c r="BC191" i="9"/>
  <c r="BB192" i="9"/>
  <c r="BC192" i="9"/>
  <c r="BB193" i="9"/>
  <c r="BC193" i="9"/>
  <c r="BB194" i="9"/>
  <c r="BC194" i="9"/>
  <c r="BB195" i="9"/>
  <c r="BC195" i="9"/>
  <c r="BB196" i="9"/>
  <c r="BC196" i="9"/>
  <c r="BB197" i="9"/>
  <c r="BC197" i="9"/>
  <c r="BB198" i="9"/>
  <c r="BC198" i="9"/>
  <c r="BB199" i="9"/>
  <c r="BC199" i="9"/>
  <c r="BB200" i="9"/>
  <c r="BC200" i="9"/>
  <c r="BB201" i="9"/>
  <c r="BC201" i="9"/>
  <c r="BB202" i="9"/>
  <c r="BC202" i="9"/>
  <c r="BB203" i="9"/>
  <c r="BC203" i="9"/>
  <c r="BB204" i="9"/>
  <c r="BC204" i="9"/>
  <c r="BB205" i="9"/>
  <c r="BC205" i="9"/>
  <c r="BB206" i="9"/>
  <c r="BC206" i="9"/>
  <c r="BB207" i="9"/>
  <c r="BC207" i="9"/>
  <c r="BB208" i="9"/>
  <c r="BC208" i="9"/>
  <c r="BB209" i="9"/>
  <c r="BC209" i="9"/>
  <c r="BB210" i="9"/>
  <c r="BC210" i="9"/>
  <c r="BB211" i="9"/>
  <c r="BC211" i="9"/>
  <c r="BB212" i="9"/>
  <c r="BC212" i="9"/>
  <c r="BB213" i="9"/>
  <c r="BC213" i="9"/>
  <c r="BB214" i="9"/>
  <c r="BC214" i="9"/>
  <c r="BB215" i="9"/>
  <c r="BC215" i="9"/>
  <c r="BB216" i="9"/>
  <c r="BC216" i="9"/>
  <c r="BB217" i="9"/>
  <c r="BC217" i="9"/>
  <c r="BB218" i="9"/>
  <c r="BC218" i="9"/>
  <c r="BB219" i="9"/>
  <c r="BC219" i="9"/>
  <c r="BB220" i="9"/>
  <c r="BC220" i="9"/>
  <c r="BB221" i="9"/>
  <c r="BC221" i="9"/>
  <c r="BB222" i="9"/>
  <c r="BC222" i="9"/>
  <c r="BB223" i="9"/>
  <c r="BC223" i="9"/>
  <c r="BB224" i="9"/>
  <c r="BC224" i="9"/>
  <c r="BB225" i="9"/>
  <c r="BC225" i="9"/>
  <c r="BB226" i="9"/>
  <c r="BC226" i="9"/>
  <c r="BB227" i="9"/>
  <c r="BC227" i="9"/>
  <c r="BB228" i="9"/>
  <c r="BC228" i="9"/>
  <c r="BB229" i="9"/>
  <c r="BC229" i="9"/>
  <c r="BB230" i="9"/>
  <c r="BC230" i="9"/>
  <c r="BB231" i="9"/>
  <c r="BC231" i="9"/>
  <c r="BB232" i="9"/>
  <c r="BC232" i="9"/>
  <c r="BB233" i="9"/>
  <c r="BC233" i="9"/>
  <c r="BB234" i="9"/>
  <c r="BC234" i="9"/>
  <c r="BB235" i="9"/>
  <c r="BC235" i="9"/>
  <c r="BB236" i="9"/>
  <c r="BC236" i="9"/>
  <c r="BB237" i="9"/>
  <c r="BC237" i="9"/>
  <c r="BB238" i="9"/>
  <c r="BC238" i="9"/>
  <c r="BB239" i="9"/>
  <c r="BC239" i="9"/>
  <c r="BB240" i="9"/>
  <c r="BC240" i="9"/>
  <c r="BB241" i="9"/>
  <c r="BC241" i="9"/>
  <c r="BB242" i="9"/>
  <c r="BC242" i="9"/>
  <c r="BB243" i="9"/>
  <c r="BC243" i="9"/>
  <c r="BB244" i="9"/>
  <c r="BC244" i="9"/>
  <c r="BB245" i="9"/>
  <c r="BC245" i="9"/>
  <c r="BB246" i="9"/>
  <c r="BC246" i="9"/>
  <c r="BB247" i="9"/>
  <c r="BC247" i="9"/>
  <c r="BB248" i="9"/>
  <c r="BC248" i="9"/>
  <c r="BB249" i="9"/>
  <c r="BC249" i="9"/>
  <c r="BB250" i="9"/>
  <c r="BC250" i="9"/>
  <c r="BB251" i="9"/>
  <c r="BC251" i="9"/>
  <c r="BB252" i="9"/>
  <c r="BC252" i="9"/>
  <c r="BB253" i="9"/>
  <c r="BC253" i="9"/>
  <c r="BB254" i="9"/>
  <c r="BC254" i="9"/>
  <c r="BB255" i="9"/>
  <c r="BC255" i="9"/>
  <c r="BB256" i="9"/>
  <c r="BC256" i="9"/>
  <c r="BB257" i="9"/>
  <c r="BC257" i="9"/>
  <c r="BB258" i="9"/>
  <c r="BC258" i="9"/>
  <c r="BB259" i="9"/>
  <c r="BC259" i="9"/>
  <c r="BB260" i="9"/>
  <c r="BC260" i="9"/>
  <c r="BB261" i="9"/>
  <c r="BC261" i="9"/>
  <c r="BB262" i="9"/>
  <c r="BC262" i="9"/>
  <c r="BB263" i="9"/>
  <c r="BC263" i="9"/>
  <c r="BB264" i="9"/>
  <c r="BC264" i="9"/>
  <c r="BB265" i="9"/>
  <c r="BC265" i="9"/>
  <c r="BB266" i="9"/>
  <c r="BC266" i="9"/>
  <c r="BB267" i="9"/>
  <c r="BC267" i="9"/>
  <c r="BB268" i="9"/>
  <c r="BC268" i="9"/>
  <c r="BB269" i="9"/>
  <c r="BC269" i="9"/>
  <c r="BB270" i="9"/>
  <c r="BC270" i="9"/>
  <c r="BB271" i="9"/>
  <c r="BC271" i="9"/>
  <c r="BB272" i="9"/>
  <c r="BC272" i="9"/>
  <c r="BB273" i="9"/>
  <c r="BC273" i="9"/>
  <c r="BB274" i="9"/>
  <c r="BC274" i="9"/>
  <c r="BB275" i="9"/>
  <c r="BC275" i="9"/>
  <c r="BB276" i="9"/>
  <c r="BC276" i="9"/>
  <c r="BB277" i="9"/>
  <c r="BC277" i="9"/>
  <c r="BB278" i="9"/>
  <c r="BC278" i="9"/>
  <c r="BB279" i="9"/>
  <c r="BC279" i="9"/>
  <c r="BB280" i="9"/>
  <c r="BC280" i="9"/>
  <c r="BB281" i="9"/>
  <c r="BC281" i="9"/>
  <c r="BB282" i="9"/>
  <c r="BC282" i="9"/>
  <c r="BB283" i="9"/>
  <c r="BC283" i="9"/>
  <c r="BB284" i="9"/>
  <c r="BC284" i="9"/>
  <c r="BB285" i="9"/>
  <c r="BC285" i="9"/>
  <c r="BB286" i="9"/>
  <c r="BC286" i="9"/>
  <c r="BB287" i="9"/>
  <c r="BC287" i="9"/>
  <c r="BB288" i="9"/>
  <c r="BC288" i="9"/>
  <c r="BB289" i="9"/>
  <c r="BC289" i="9"/>
  <c r="BB290" i="9"/>
  <c r="BC290" i="9"/>
  <c r="BB291" i="9"/>
  <c r="BC291" i="9"/>
  <c r="BB292" i="9"/>
  <c r="BC292" i="9"/>
  <c r="BB293" i="9"/>
  <c r="BC293" i="9"/>
  <c r="BB294" i="9"/>
  <c r="BC294" i="9"/>
  <c r="BB295" i="9"/>
  <c r="BC295" i="9"/>
  <c r="BB296" i="9"/>
  <c r="BC296" i="9"/>
  <c r="BB297" i="9"/>
  <c r="BC297" i="9"/>
  <c r="BB298" i="9"/>
  <c r="BC298" i="9"/>
  <c r="BB299" i="9"/>
  <c r="BC299" i="9"/>
  <c r="BB300" i="9"/>
  <c r="BC300" i="9"/>
  <c r="BB301" i="9"/>
  <c r="BC301" i="9"/>
  <c r="BB302" i="9"/>
  <c r="BC302" i="9"/>
  <c r="BB303" i="9"/>
  <c r="BC303" i="9"/>
  <c r="BB304" i="9"/>
  <c r="BC304" i="9"/>
  <c r="BB305" i="9"/>
  <c r="BC305" i="9"/>
  <c r="BB306" i="9"/>
  <c r="BC306" i="9"/>
  <c r="BB307" i="9"/>
  <c r="BC307" i="9"/>
  <c r="BB308" i="9"/>
  <c r="BC308" i="9"/>
  <c r="BB309" i="9"/>
  <c r="BC309" i="9"/>
  <c r="BB310" i="9"/>
  <c r="BC310" i="9"/>
  <c r="BB311" i="9"/>
  <c r="BC311" i="9"/>
  <c r="BB312" i="9"/>
  <c r="BC312" i="9"/>
  <c r="BB313" i="9"/>
  <c r="BC313" i="9"/>
  <c r="BB314" i="9"/>
  <c r="BC314" i="9"/>
  <c r="BB315" i="9"/>
  <c r="BC315" i="9"/>
  <c r="BB316" i="9"/>
  <c r="BC316" i="9"/>
  <c r="BB317" i="9"/>
  <c r="BC317" i="9"/>
  <c r="BB318" i="9"/>
  <c r="BC318" i="9"/>
  <c r="BB319" i="9"/>
  <c r="BC319" i="9"/>
  <c r="BB320" i="9"/>
  <c r="BC320" i="9"/>
  <c r="BB321" i="9"/>
  <c r="BC321" i="9"/>
  <c r="BB322" i="9"/>
  <c r="BC322" i="9"/>
  <c r="BB323" i="9"/>
  <c r="BC323" i="9"/>
  <c r="BB324" i="9"/>
  <c r="BC324" i="9"/>
  <c r="BB325" i="9"/>
  <c r="BC325" i="9"/>
  <c r="BB326" i="9"/>
  <c r="BC326" i="9"/>
  <c r="BB327" i="9"/>
  <c r="BC327" i="9"/>
  <c r="BB328" i="9"/>
  <c r="BC328" i="9"/>
  <c r="BB329" i="9"/>
  <c r="BC329" i="9"/>
  <c r="BB330" i="9"/>
  <c r="BC330" i="9"/>
  <c r="BB331" i="9"/>
  <c r="BC331" i="9"/>
  <c r="BB332" i="9"/>
  <c r="BC332" i="9"/>
  <c r="BB333" i="9"/>
  <c r="BC333" i="9"/>
  <c r="BB334" i="9"/>
  <c r="BC334" i="9"/>
  <c r="BB335" i="9"/>
  <c r="BC335" i="9"/>
  <c r="BB336" i="9"/>
  <c r="BC336" i="9"/>
  <c r="BB337" i="9"/>
  <c r="BC337" i="9"/>
  <c r="BB338" i="9"/>
  <c r="BC338" i="9"/>
  <c r="BB339" i="9"/>
  <c r="BC339" i="9"/>
  <c r="BB340" i="9"/>
  <c r="BC340" i="9"/>
  <c r="BB341" i="9"/>
  <c r="BC341" i="9"/>
  <c r="BB342" i="9"/>
  <c r="BC342" i="9"/>
  <c r="BB343" i="9"/>
  <c r="BC343" i="9"/>
  <c r="BB344" i="9"/>
  <c r="BC344" i="9"/>
  <c r="BB345" i="9"/>
  <c r="BC345" i="9"/>
  <c r="BB346" i="9"/>
  <c r="BC346" i="9"/>
  <c r="BB347" i="9"/>
  <c r="BC347" i="9"/>
  <c r="BB348" i="9"/>
  <c r="BC348" i="9"/>
  <c r="BB349" i="9"/>
  <c r="BC349" i="9"/>
  <c r="BB350" i="9"/>
  <c r="BC350" i="9"/>
  <c r="BB351" i="9"/>
  <c r="BC351" i="9"/>
  <c r="BB352" i="9"/>
  <c r="BC352" i="9"/>
  <c r="BB353" i="9"/>
  <c r="BC353" i="9"/>
  <c r="BB354" i="9"/>
  <c r="BC354" i="9"/>
  <c r="BB355" i="9"/>
  <c r="BC355" i="9"/>
  <c r="BB356" i="9"/>
  <c r="BC356" i="9"/>
  <c r="BB357" i="9"/>
  <c r="BC357" i="9"/>
  <c r="BB358" i="9"/>
  <c r="BC358" i="9"/>
  <c r="BB359" i="9"/>
  <c r="BC359" i="9"/>
  <c r="BB360" i="9"/>
  <c r="BC360" i="9"/>
  <c r="BB361" i="9"/>
  <c r="BC361" i="9"/>
  <c r="BB362" i="9"/>
  <c r="BC362" i="9"/>
  <c r="BB363" i="9"/>
  <c r="BC363" i="9"/>
  <c r="BB364" i="9"/>
  <c r="BC364" i="9"/>
  <c r="BB365" i="9"/>
  <c r="BC365" i="9"/>
  <c r="BB366" i="9"/>
  <c r="BC366" i="9"/>
  <c r="BB367" i="9"/>
  <c r="BC367" i="9"/>
  <c r="BB368" i="9"/>
  <c r="BC368" i="9"/>
  <c r="BB369" i="9"/>
  <c r="BC369" i="9"/>
  <c r="BB370" i="9"/>
  <c r="BC370" i="9"/>
  <c r="BB371" i="9"/>
  <c r="BC371" i="9"/>
  <c r="BB372" i="9"/>
  <c r="BC372" i="9"/>
  <c r="BB373" i="9"/>
  <c r="BC373" i="9"/>
  <c r="BB374" i="9"/>
  <c r="BC374" i="9"/>
  <c r="BB375" i="9"/>
  <c r="BC375" i="9"/>
  <c r="BB376" i="9"/>
  <c r="BC376" i="9"/>
  <c r="BB377" i="9"/>
  <c r="BC377" i="9"/>
  <c r="BB378" i="9"/>
  <c r="BC378" i="9"/>
  <c r="BB379" i="9"/>
  <c r="BC379" i="9"/>
  <c r="BB380" i="9"/>
  <c r="BC380" i="9"/>
  <c r="BB381" i="9"/>
  <c r="BC381" i="9"/>
  <c r="BB382" i="9"/>
  <c r="BC382" i="9"/>
  <c r="BB383" i="9"/>
  <c r="BC383" i="9"/>
  <c r="BB384" i="9"/>
  <c r="BC384" i="9"/>
  <c r="BB385" i="9"/>
  <c r="BC385" i="9"/>
  <c r="BB386" i="9"/>
  <c r="BC386" i="9"/>
  <c r="BB387" i="9"/>
  <c r="BC387" i="9"/>
  <c r="BB388" i="9"/>
  <c r="BC388" i="9"/>
  <c r="BB389" i="9"/>
  <c r="BC389" i="9"/>
  <c r="BB390" i="9"/>
  <c r="BC390" i="9"/>
  <c r="BB391" i="9"/>
  <c r="BC391" i="9"/>
  <c r="BB392" i="9"/>
  <c r="BC392" i="9"/>
  <c r="BB393" i="9"/>
  <c r="BC393" i="9"/>
  <c r="BB394" i="9"/>
  <c r="BC394" i="9"/>
  <c r="BB395" i="9"/>
  <c r="BC395" i="9"/>
  <c r="BB396" i="9"/>
  <c r="BC396" i="9"/>
  <c r="BB397" i="9"/>
  <c r="BC397" i="9"/>
  <c r="BB398" i="9"/>
  <c r="BC398" i="9"/>
  <c r="BB399" i="9"/>
  <c r="BC399" i="9"/>
  <c r="BB400" i="9"/>
  <c r="BC400" i="9"/>
  <c r="BB401" i="9"/>
  <c r="BC401" i="9"/>
  <c r="BB402" i="9"/>
  <c r="BC402" i="9"/>
  <c r="BB403" i="9"/>
  <c r="BC403" i="9"/>
  <c r="BB404" i="9"/>
  <c r="BC404" i="9"/>
  <c r="BB405" i="9"/>
  <c r="BC405" i="9"/>
  <c r="BB406" i="9"/>
  <c r="BC406" i="9"/>
  <c r="BB407" i="9"/>
  <c r="BC407" i="9"/>
  <c r="BB408" i="9"/>
  <c r="BC408" i="9"/>
  <c r="BB409" i="9"/>
  <c r="BC409" i="9"/>
  <c r="BB410" i="9"/>
  <c r="BC410" i="9"/>
  <c r="BB411" i="9"/>
  <c r="BC411" i="9"/>
  <c r="BB412" i="9"/>
  <c r="BC412" i="9"/>
  <c r="BB413" i="9"/>
  <c r="BC413" i="9"/>
  <c r="BB414" i="9"/>
  <c r="BC414" i="9"/>
  <c r="BB415" i="9"/>
  <c r="BC415" i="9"/>
  <c r="BB416" i="9"/>
  <c r="BC416" i="9"/>
  <c r="BB417" i="9"/>
  <c r="BC417" i="9"/>
  <c r="BB418" i="9"/>
  <c r="BC418" i="9"/>
  <c r="BB419" i="9"/>
  <c r="BC419" i="9"/>
  <c r="BB420" i="9"/>
  <c r="BC420" i="9"/>
  <c r="BB421" i="9"/>
  <c r="BC421" i="9"/>
  <c r="BB422" i="9"/>
  <c r="BC422" i="9"/>
  <c r="BB423" i="9"/>
  <c r="BC423" i="9"/>
  <c r="BB424" i="9"/>
  <c r="BC424" i="9"/>
  <c r="BB425" i="9"/>
  <c r="BC425" i="9"/>
  <c r="BB426" i="9"/>
  <c r="BC426" i="9"/>
  <c r="BB427" i="9"/>
  <c r="BC427" i="9"/>
  <c r="BB428" i="9"/>
  <c r="BC428" i="9"/>
  <c r="BB429" i="9"/>
  <c r="BC429" i="9"/>
  <c r="BB430" i="9"/>
  <c r="BC430" i="9"/>
  <c r="BB431" i="9"/>
  <c r="BC431" i="9"/>
  <c r="BB432" i="9"/>
  <c r="BC432" i="9"/>
  <c r="BB433" i="9"/>
  <c r="BC433" i="9"/>
  <c r="BB434" i="9"/>
  <c r="BC434" i="9"/>
  <c r="BB435" i="9"/>
  <c r="BC435" i="9"/>
  <c r="BB436" i="9"/>
  <c r="BC436" i="9"/>
  <c r="BB437" i="9"/>
  <c r="BC437" i="9"/>
  <c r="BB438" i="9"/>
  <c r="BC438" i="9"/>
  <c r="BB439" i="9"/>
  <c r="BC439" i="9"/>
  <c r="BB440" i="9"/>
  <c r="BC440" i="9"/>
  <c r="BB441" i="9"/>
  <c r="BC441" i="9"/>
  <c r="BB442" i="9"/>
  <c r="BC442" i="9"/>
  <c r="BB443" i="9"/>
  <c r="BC443" i="9"/>
  <c r="BB444" i="9"/>
  <c r="BC444" i="9"/>
  <c r="BB445" i="9"/>
  <c r="BC445" i="9"/>
  <c r="BB446" i="9"/>
  <c r="BC446" i="9"/>
  <c r="BB447" i="9"/>
  <c r="BC447" i="9"/>
  <c r="BB448" i="9"/>
  <c r="BC448" i="9"/>
  <c r="BB449" i="9"/>
  <c r="BC449" i="9"/>
  <c r="BB450" i="9"/>
  <c r="BC450" i="9"/>
  <c r="BB451" i="9"/>
  <c r="BC451" i="9"/>
  <c r="BB452" i="9"/>
  <c r="BC452" i="9"/>
  <c r="BB453" i="9"/>
  <c r="BC453" i="9"/>
  <c r="BB454" i="9"/>
  <c r="BC454" i="9"/>
  <c r="BB455" i="9"/>
  <c r="BC455" i="9"/>
  <c r="BB456" i="9"/>
  <c r="BC456" i="9"/>
  <c r="BB457" i="9"/>
  <c r="BC457" i="9"/>
  <c r="BB458" i="9"/>
  <c r="BC458" i="9"/>
  <c r="BB459" i="9"/>
  <c r="BC459" i="9"/>
  <c r="BB460" i="9"/>
  <c r="BC460" i="9"/>
  <c r="BB461" i="9"/>
  <c r="BC461" i="9"/>
  <c r="BB462" i="9"/>
  <c r="BC462" i="9"/>
  <c r="BB463" i="9"/>
  <c r="BC463" i="9"/>
  <c r="BB464" i="9"/>
  <c r="BC464" i="9"/>
  <c r="BB465" i="9"/>
  <c r="BC465" i="9"/>
  <c r="BB466" i="9"/>
  <c r="BC466" i="9"/>
  <c r="BB467" i="9"/>
  <c r="BC467" i="9"/>
  <c r="BB468" i="9"/>
  <c r="BC468" i="9"/>
  <c r="BB469" i="9"/>
  <c r="BC469" i="9"/>
  <c r="BB470" i="9"/>
  <c r="BC470" i="9"/>
  <c r="BB471" i="9"/>
  <c r="BC471" i="9"/>
  <c r="BB472" i="9"/>
  <c r="BC472" i="9"/>
  <c r="BB473" i="9"/>
  <c r="BC473" i="9"/>
  <c r="BB474" i="9"/>
  <c r="BC474" i="9"/>
  <c r="BB475" i="9"/>
  <c r="BC475" i="9"/>
  <c r="BB476" i="9"/>
  <c r="BC476" i="9"/>
  <c r="BB477" i="9"/>
  <c r="BC477" i="9"/>
  <c r="BB478" i="9"/>
  <c r="BC478" i="9"/>
  <c r="BB479" i="9"/>
  <c r="BC479" i="9"/>
  <c r="BB480" i="9"/>
  <c r="BC480" i="9"/>
  <c r="BB481" i="9"/>
  <c r="BC481" i="9"/>
  <c r="BB482" i="9"/>
  <c r="BC482" i="9"/>
  <c r="BB483" i="9"/>
  <c r="BC483" i="9"/>
  <c r="BB484" i="9"/>
  <c r="BC484" i="9"/>
  <c r="BB485" i="9"/>
  <c r="BC485" i="9"/>
  <c r="BB486" i="9"/>
  <c r="BC486" i="9"/>
  <c r="BB487" i="9"/>
  <c r="BC487" i="9"/>
  <c r="BB488" i="9"/>
  <c r="BC488" i="9"/>
  <c r="BB489" i="9"/>
  <c r="BC489" i="9"/>
  <c r="BB490" i="9"/>
  <c r="BC490" i="9"/>
  <c r="BB491" i="9"/>
  <c r="BC491" i="9"/>
  <c r="BB492" i="9"/>
  <c r="BC492" i="9"/>
  <c r="BB493" i="9"/>
  <c r="BC493" i="9"/>
  <c r="BB494" i="9"/>
  <c r="BC494" i="9"/>
  <c r="BB495" i="9"/>
  <c r="BC495" i="9"/>
  <c r="BB496" i="9"/>
  <c r="BC496" i="9"/>
  <c r="BB497" i="9"/>
  <c r="BC497" i="9"/>
  <c r="BB498" i="9"/>
  <c r="BC498" i="9"/>
  <c r="BB499" i="9"/>
  <c r="BC499" i="9"/>
  <c r="BB500" i="9"/>
  <c r="BC500" i="9"/>
  <c r="BB501" i="9"/>
  <c r="BC501" i="9"/>
  <c r="BB502" i="9"/>
  <c r="BC502" i="9"/>
  <c r="BB503" i="9"/>
  <c r="BC503" i="9"/>
  <c r="BB504" i="9"/>
  <c r="BC504" i="9"/>
  <c r="BB505" i="9"/>
  <c r="BC505" i="9"/>
  <c r="BB506" i="9"/>
  <c r="BC506" i="9"/>
  <c r="AY6" i="9"/>
  <c r="BB6" i="9"/>
  <c r="AT22" i="9"/>
  <c r="AU22" i="9"/>
  <c r="AT23" i="9"/>
  <c r="AU23" i="9"/>
  <c r="AT24" i="9"/>
  <c r="AU24" i="9"/>
  <c r="AT25" i="9"/>
  <c r="AU25" i="9"/>
  <c r="AT26" i="9"/>
  <c r="AU26" i="9"/>
  <c r="AT27" i="9"/>
  <c r="AU27" i="9"/>
  <c r="AT28" i="9"/>
  <c r="AU28" i="9"/>
  <c r="AT29" i="9"/>
  <c r="AU29" i="9"/>
  <c r="AT30" i="9"/>
  <c r="AU30" i="9"/>
  <c r="AT31" i="9"/>
  <c r="AU31" i="9"/>
  <c r="AT32" i="9"/>
  <c r="AU32" i="9"/>
  <c r="AT33" i="9"/>
  <c r="AU33" i="9"/>
  <c r="AT34" i="9"/>
  <c r="AU34" i="9"/>
  <c r="AT35" i="9"/>
  <c r="AU35" i="9"/>
  <c r="AT36" i="9"/>
  <c r="AU36" i="9"/>
  <c r="AT37" i="9"/>
  <c r="AU37" i="9"/>
  <c r="AT38" i="9"/>
  <c r="AU38" i="9"/>
  <c r="AT39" i="9"/>
  <c r="AU39" i="9"/>
  <c r="AT40" i="9"/>
  <c r="AU40" i="9"/>
  <c r="AT41" i="9"/>
  <c r="AU41" i="9"/>
  <c r="AT42" i="9"/>
  <c r="AU42" i="9"/>
  <c r="AT43" i="9"/>
  <c r="AU43" i="9"/>
  <c r="AT44" i="9"/>
  <c r="AU44" i="9"/>
  <c r="AT45" i="9"/>
  <c r="AU45" i="9"/>
  <c r="AT46" i="9"/>
  <c r="AU46" i="9"/>
  <c r="AT47" i="9"/>
  <c r="AU47" i="9"/>
  <c r="AT48" i="9"/>
  <c r="AU48" i="9"/>
  <c r="AT49" i="9"/>
  <c r="AU49" i="9"/>
  <c r="AT50" i="9"/>
  <c r="AU50" i="9"/>
  <c r="AT51" i="9"/>
  <c r="AU51" i="9"/>
  <c r="AT52" i="9"/>
  <c r="AU52" i="9"/>
  <c r="AT53" i="9"/>
  <c r="AU53" i="9"/>
  <c r="AT54" i="9"/>
  <c r="AU54" i="9"/>
  <c r="AT55" i="9"/>
  <c r="AU55" i="9"/>
  <c r="AT56" i="9"/>
  <c r="AU56" i="9"/>
  <c r="AT57" i="9"/>
  <c r="AU57" i="9"/>
  <c r="AT58" i="9"/>
  <c r="AU58" i="9"/>
  <c r="AT59" i="9"/>
  <c r="AU59" i="9"/>
  <c r="AT60" i="9"/>
  <c r="AU60" i="9"/>
  <c r="AT61" i="9"/>
  <c r="AU61" i="9"/>
  <c r="AT62" i="9"/>
  <c r="AU62" i="9"/>
  <c r="AT63" i="9"/>
  <c r="AU63" i="9"/>
  <c r="AT64" i="9"/>
  <c r="AU64" i="9"/>
  <c r="AT65" i="9"/>
  <c r="AU65" i="9"/>
  <c r="AT66" i="9"/>
  <c r="AU66" i="9"/>
  <c r="AT67" i="9"/>
  <c r="AU67" i="9"/>
  <c r="AT68" i="9"/>
  <c r="AU68" i="9"/>
  <c r="AT69" i="9"/>
  <c r="AU69" i="9"/>
  <c r="AT70" i="9"/>
  <c r="AU70" i="9"/>
  <c r="AT71" i="9"/>
  <c r="AU71" i="9"/>
  <c r="AT72" i="9"/>
  <c r="AU72" i="9"/>
  <c r="AT73" i="9"/>
  <c r="AU73" i="9"/>
  <c r="AT74" i="9"/>
  <c r="AU74" i="9"/>
  <c r="AT75" i="9"/>
  <c r="AU75" i="9"/>
  <c r="AT76" i="9"/>
  <c r="AU76" i="9"/>
  <c r="AT77" i="9"/>
  <c r="AU77" i="9"/>
  <c r="AT78" i="9"/>
  <c r="AU78" i="9"/>
  <c r="AT79" i="9"/>
  <c r="AU79" i="9"/>
  <c r="AT80" i="9"/>
  <c r="AU80" i="9"/>
  <c r="AT81" i="9"/>
  <c r="AU81" i="9"/>
  <c r="AT82" i="9"/>
  <c r="AU82" i="9"/>
  <c r="AT83" i="9"/>
  <c r="AU83" i="9"/>
  <c r="AT84" i="9"/>
  <c r="AU84" i="9"/>
  <c r="AT85" i="9"/>
  <c r="AU85" i="9"/>
  <c r="AT86" i="9"/>
  <c r="AU86" i="9"/>
  <c r="AT87" i="9"/>
  <c r="AU87" i="9"/>
  <c r="AT88" i="9"/>
  <c r="AU88" i="9"/>
  <c r="AT89" i="9"/>
  <c r="AU89" i="9"/>
  <c r="AT90" i="9"/>
  <c r="AU90" i="9"/>
  <c r="AT91" i="9"/>
  <c r="AU91" i="9"/>
  <c r="AT92" i="9"/>
  <c r="AU92" i="9"/>
  <c r="AT93" i="9"/>
  <c r="AU93" i="9"/>
  <c r="AT94" i="9"/>
  <c r="AU94" i="9"/>
  <c r="AT95" i="9"/>
  <c r="AU95" i="9"/>
  <c r="AT96" i="9"/>
  <c r="AU96" i="9"/>
  <c r="AT97" i="9"/>
  <c r="AU97" i="9"/>
  <c r="AT98" i="9"/>
  <c r="AU98" i="9"/>
  <c r="AT99" i="9"/>
  <c r="AU99" i="9"/>
  <c r="AT100" i="9"/>
  <c r="AU100" i="9"/>
  <c r="AT101" i="9"/>
  <c r="AU101" i="9"/>
  <c r="AT102" i="9"/>
  <c r="AU102" i="9"/>
  <c r="AT103" i="9"/>
  <c r="AU103" i="9"/>
  <c r="AT104" i="9"/>
  <c r="AU104" i="9"/>
  <c r="AT105" i="9"/>
  <c r="AU105" i="9"/>
  <c r="AT106" i="9"/>
  <c r="AU106" i="9"/>
  <c r="AT107" i="9"/>
  <c r="AU107" i="9"/>
  <c r="AT108" i="9"/>
  <c r="AU108" i="9"/>
  <c r="AT109" i="9"/>
  <c r="AU109" i="9"/>
  <c r="AT110" i="9"/>
  <c r="AU110" i="9"/>
  <c r="AT111" i="9"/>
  <c r="AU111" i="9"/>
  <c r="AT112" i="9"/>
  <c r="AU112" i="9"/>
  <c r="AT113" i="9"/>
  <c r="AU113" i="9"/>
  <c r="AT114" i="9"/>
  <c r="AU114" i="9"/>
  <c r="AT115" i="9"/>
  <c r="AU115" i="9"/>
  <c r="AT116" i="9"/>
  <c r="AU116" i="9"/>
  <c r="AT117" i="9"/>
  <c r="AU117" i="9"/>
  <c r="AT118" i="9"/>
  <c r="AU118" i="9"/>
  <c r="AT119" i="9"/>
  <c r="AU119" i="9"/>
  <c r="AT120" i="9"/>
  <c r="AU120" i="9"/>
  <c r="AT121" i="9"/>
  <c r="AU121" i="9"/>
  <c r="AT122" i="9"/>
  <c r="AU122" i="9"/>
  <c r="AT123" i="9"/>
  <c r="AU123" i="9"/>
  <c r="AT124" i="9"/>
  <c r="AU124" i="9"/>
  <c r="AT125" i="9"/>
  <c r="AU125" i="9"/>
  <c r="AT126" i="9"/>
  <c r="AU126" i="9"/>
  <c r="AT127" i="9"/>
  <c r="AU127" i="9"/>
  <c r="AT128" i="9"/>
  <c r="AU128" i="9"/>
  <c r="AT129" i="9"/>
  <c r="AU129" i="9"/>
  <c r="AT130" i="9"/>
  <c r="AU130" i="9"/>
  <c r="AT131" i="9"/>
  <c r="AU131" i="9"/>
  <c r="AT132" i="9"/>
  <c r="AU132" i="9"/>
  <c r="AT133" i="9"/>
  <c r="AU133" i="9"/>
  <c r="AT134" i="9"/>
  <c r="AU134" i="9"/>
  <c r="AT135" i="9"/>
  <c r="AU135" i="9"/>
  <c r="AT136" i="9"/>
  <c r="AU136" i="9"/>
  <c r="AT137" i="9"/>
  <c r="AU137" i="9"/>
  <c r="AT138" i="9"/>
  <c r="AU138" i="9"/>
  <c r="AT139" i="9"/>
  <c r="AU139" i="9"/>
  <c r="AT140" i="9"/>
  <c r="AU140" i="9"/>
  <c r="AT141" i="9"/>
  <c r="AU141" i="9"/>
  <c r="AT142" i="9"/>
  <c r="AU142" i="9"/>
  <c r="AT143" i="9"/>
  <c r="AU143" i="9"/>
  <c r="AT144" i="9"/>
  <c r="AU144" i="9"/>
  <c r="AT145" i="9"/>
  <c r="AU145" i="9"/>
  <c r="AT146" i="9"/>
  <c r="AU146" i="9"/>
  <c r="AT147" i="9"/>
  <c r="AU147" i="9"/>
  <c r="AT148" i="9"/>
  <c r="AU148" i="9"/>
  <c r="AT149" i="9"/>
  <c r="AU149" i="9"/>
  <c r="AT150" i="9"/>
  <c r="AU150" i="9"/>
  <c r="AT151" i="9"/>
  <c r="AU151" i="9"/>
  <c r="AT152" i="9"/>
  <c r="AU152" i="9"/>
  <c r="AT153" i="9"/>
  <c r="AU153" i="9"/>
  <c r="AT154" i="9"/>
  <c r="AU154" i="9"/>
  <c r="AT155" i="9"/>
  <c r="AU155" i="9"/>
  <c r="AT156" i="9"/>
  <c r="AU156" i="9"/>
  <c r="AT157" i="9"/>
  <c r="AU157" i="9"/>
  <c r="AT158" i="9"/>
  <c r="AU158" i="9"/>
  <c r="AT159" i="9"/>
  <c r="AU159" i="9"/>
  <c r="AT160" i="9"/>
  <c r="AU160" i="9"/>
  <c r="AT161" i="9"/>
  <c r="AU161" i="9"/>
  <c r="AT162" i="9"/>
  <c r="AU162" i="9"/>
  <c r="AT163" i="9"/>
  <c r="AU163" i="9"/>
  <c r="AT164" i="9"/>
  <c r="AU164" i="9"/>
  <c r="AT165" i="9"/>
  <c r="AU165" i="9"/>
  <c r="AT166" i="9"/>
  <c r="AU166" i="9"/>
  <c r="AT167" i="9"/>
  <c r="AU167" i="9"/>
  <c r="AT168" i="9"/>
  <c r="AU168" i="9"/>
  <c r="AT169" i="9"/>
  <c r="AU169" i="9"/>
  <c r="AT170" i="9"/>
  <c r="AU170" i="9"/>
  <c r="AT171" i="9"/>
  <c r="AU171" i="9"/>
  <c r="AT172" i="9"/>
  <c r="AU172" i="9"/>
  <c r="AT173" i="9"/>
  <c r="AU173" i="9"/>
  <c r="AT174" i="9"/>
  <c r="AU174" i="9"/>
  <c r="AT175" i="9"/>
  <c r="AU175" i="9"/>
  <c r="AT176" i="9"/>
  <c r="AU176" i="9"/>
  <c r="AT177" i="9"/>
  <c r="AU177" i="9"/>
  <c r="AT178" i="9"/>
  <c r="AU178" i="9"/>
  <c r="AT179" i="9"/>
  <c r="AU179" i="9"/>
  <c r="AT180" i="9"/>
  <c r="AU180" i="9"/>
  <c r="AT181" i="9"/>
  <c r="AU181" i="9"/>
  <c r="AT182" i="9"/>
  <c r="AU182" i="9"/>
  <c r="AT183" i="9"/>
  <c r="AU183" i="9"/>
  <c r="AT184" i="9"/>
  <c r="AU184" i="9"/>
  <c r="AT185" i="9"/>
  <c r="AU185" i="9"/>
  <c r="AT186" i="9"/>
  <c r="AU186" i="9"/>
  <c r="AT187" i="9"/>
  <c r="AU187" i="9"/>
  <c r="AT188" i="9"/>
  <c r="AU188" i="9"/>
  <c r="AT189" i="9"/>
  <c r="AU189" i="9"/>
  <c r="AT190" i="9"/>
  <c r="AU190" i="9"/>
  <c r="AT191" i="9"/>
  <c r="AU191" i="9"/>
  <c r="AT192" i="9"/>
  <c r="AU192" i="9"/>
  <c r="AT193" i="9"/>
  <c r="AU193" i="9"/>
  <c r="AT194" i="9"/>
  <c r="AU194" i="9"/>
  <c r="AT195" i="9"/>
  <c r="AU195" i="9"/>
  <c r="AT196" i="9"/>
  <c r="AU196" i="9"/>
  <c r="AT197" i="9"/>
  <c r="AU197" i="9"/>
  <c r="AT198" i="9"/>
  <c r="AU198" i="9"/>
  <c r="AT199" i="9"/>
  <c r="AU199" i="9"/>
  <c r="AT200" i="9"/>
  <c r="AU200" i="9"/>
  <c r="AT201" i="9"/>
  <c r="AU201" i="9"/>
  <c r="AT202" i="9"/>
  <c r="AU202" i="9"/>
  <c r="AQ6" i="9"/>
  <c r="AT6" i="9"/>
  <c r="AL22" i="9"/>
  <c r="AM22" i="9"/>
  <c r="AL23" i="9"/>
  <c r="AM23" i="9"/>
  <c r="AL24" i="9"/>
  <c r="AM24" i="9"/>
  <c r="AL25" i="9"/>
  <c r="AM25" i="9"/>
  <c r="AL26" i="9"/>
  <c r="AM26" i="9"/>
  <c r="AL27" i="9"/>
  <c r="AM27" i="9"/>
  <c r="AL28" i="9"/>
  <c r="AM28" i="9"/>
  <c r="AL29" i="9"/>
  <c r="AM29" i="9"/>
  <c r="AL30" i="9"/>
  <c r="AM30" i="9"/>
  <c r="AL31" i="9"/>
  <c r="AM31" i="9"/>
  <c r="AL32" i="9"/>
  <c r="AM32" i="9"/>
  <c r="AL33" i="9"/>
  <c r="AM33" i="9"/>
  <c r="AL34" i="9"/>
  <c r="AM34" i="9"/>
  <c r="AL35" i="9"/>
  <c r="AM35" i="9"/>
  <c r="AL36" i="9"/>
  <c r="AM36" i="9"/>
  <c r="AL37" i="9"/>
  <c r="AM37" i="9"/>
  <c r="AL38" i="9"/>
  <c r="AM38" i="9"/>
  <c r="AL39" i="9"/>
  <c r="AM39" i="9"/>
  <c r="AL40" i="9"/>
  <c r="AM40" i="9"/>
  <c r="AL41" i="9"/>
  <c r="AM41" i="9"/>
  <c r="AL42" i="9"/>
  <c r="AM42" i="9"/>
  <c r="AL43" i="9"/>
  <c r="AM43" i="9"/>
  <c r="AL44" i="9"/>
  <c r="AM44" i="9"/>
  <c r="AL45" i="9"/>
  <c r="AM45" i="9"/>
  <c r="AL46" i="9"/>
  <c r="AM46" i="9"/>
  <c r="AL47" i="9"/>
  <c r="AM47" i="9"/>
  <c r="AL48" i="9"/>
  <c r="AM48" i="9"/>
  <c r="AL49" i="9"/>
  <c r="AM49" i="9"/>
  <c r="AL50" i="9"/>
  <c r="AM50" i="9"/>
  <c r="AL51" i="9"/>
  <c r="AM51" i="9"/>
  <c r="AL52" i="9"/>
  <c r="AM52" i="9"/>
  <c r="AL53" i="9"/>
  <c r="AM53" i="9"/>
  <c r="AL54" i="9"/>
  <c r="AM54" i="9"/>
  <c r="AL55" i="9"/>
  <c r="AM55" i="9"/>
  <c r="AL56" i="9"/>
  <c r="AM56" i="9"/>
  <c r="AL57" i="9"/>
  <c r="AM57" i="9"/>
  <c r="AL58" i="9"/>
  <c r="AM58" i="9"/>
  <c r="AL59" i="9"/>
  <c r="AM59" i="9"/>
  <c r="AL60" i="9"/>
  <c r="AM60" i="9"/>
  <c r="AL61" i="9"/>
  <c r="AM61" i="9"/>
  <c r="AL62" i="9"/>
  <c r="AM62" i="9"/>
  <c r="AL63" i="9"/>
  <c r="AM63" i="9"/>
  <c r="AL64" i="9"/>
  <c r="AM64" i="9"/>
  <c r="AL65" i="9"/>
  <c r="AM65" i="9"/>
  <c r="AL66" i="9"/>
  <c r="AM66" i="9"/>
  <c r="AL67" i="9"/>
  <c r="AM67" i="9"/>
  <c r="AL68" i="9"/>
  <c r="AM68" i="9"/>
  <c r="AL69" i="9"/>
  <c r="AM69" i="9"/>
  <c r="AL70" i="9"/>
  <c r="AM70" i="9"/>
  <c r="AL71" i="9"/>
  <c r="AM71" i="9"/>
  <c r="AL72" i="9"/>
  <c r="AM72" i="9"/>
  <c r="AL73" i="9"/>
  <c r="AM73" i="9"/>
  <c r="AL74" i="9"/>
  <c r="AM74" i="9"/>
  <c r="AL75" i="9"/>
  <c r="AM75" i="9"/>
  <c r="AL76" i="9"/>
  <c r="AM76" i="9"/>
  <c r="AL77" i="9"/>
  <c r="AM77" i="9"/>
  <c r="AL78" i="9"/>
  <c r="AM78" i="9"/>
  <c r="AL79" i="9"/>
  <c r="AM79" i="9"/>
  <c r="AL80" i="9"/>
  <c r="AM80" i="9"/>
  <c r="AL81" i="9"/>
  <c r="AM81" i="9"/>
  <c r="AL82" i="9"/>
  <c r="AM82" i="9"/>
  <c r="AL83" i="9"/>
  <c r="AM83" i="9"/>
  <c r="AL84" i="9"/>
  <c r="AM84" i="9"/>
  <c r="AL85" i="9"/>
  <c r="AM85" i="9"/>
  <c r="AL86" i="9"/>
  <c r="AM86" i="9"/>
  <c r="AL87" i="9"/>
  <c r="AM87" i="9"/>
  <c r="AL88" i="9"/>
  <c r="AM88" i="9"/>
  <c r="AL89" i="9"/>
  <c r="AM89" i="9"/>
  <c r="AL90" i="9"/>
  <c r="AM90" i="9"/>
  <c r="AL91" i="9"/>
  <c r="AM91" i="9"/>
  <c r="AL92" i="9"/>
  <c r="AM92" i="9"/>
  <c r="AL93" i="9"/>
  <c r="AM93" i="9"/>
  <c r="AL94" i="9"/>
  <c r="AM94" i="9"/>
  <c r="AL95" i="9"/>
  <c r="AM95" i="9"/>
  <c r="AL96" i="9"/>
  <c r="AM96" i="9"/>
  <c r="AL97" i="9"/>
  <c r="AM97" i="9"/>
  <c r="AL98" i="9"/>
  <c r="AM98" i="9"/>
  <c r="AL99" i="9"/>
  <c r="AM99" i="9"/>
  <c r="AL100" i="9"/>
  <c r="AM100" i="9"/>
  <c r="AL101" i="9"/>
  <c r="AM101" i="9"/>
  <c r="AL102" i="9"/>
  <c r="AM102" i="9"/>
  <c r="AL103" i="9"/>
  <c r="AM103" i="9"/>
  <c r="AL104" i="9"/>
  <c r="AM104" i="9"/>
  <c r="AL105" i="9"/>
  <c r="AM105" i="9"/>
  <c r="AL106" i="9"/>
  <c r="AM106" i="9"/>
  <c r="AL107" i="9"/>
  <c r="AM107" i="9"/>
  <c r="AL108" i="9"/>
  <c r="AM108" i="9"/>
  <c r="AL109" i="9"/>
  <c r="AM109" i="9"/>
  <c r="AL110" i="9"/>
  <c r="AM110" i="9"/>
  <c r="AL111" i="9"/>
  <c r="AM111" i="9"/>
  <c r="AL112" i="9"/>
  <c r="AM112" i="9"/>
  <c r="AL113" i="9"/>
  <c r="AM113" i="9"/>
  <c r="AL114" i="9"/>
  <c r="AM114" i="9"/>
  <c r="AL115" i="9"/>
  <c r="AM115" i="9"/>
  <c r="AL116" i="9"/>
  <c r="AM116" i="9"/>
  <c r="AL117" i="9"/>
  <c r="AM117" i="9"/>
  <c r="AL118" i="9"/>
  <c r="AM118" i="9"/>
  <c r="AL119" i="9"/>
  <c r="AM119" i="9"/>
  <c r="AL120" i="9"/>
  <c r="AM120" i="9"/>
  <c r="AL121" i="9"/>
  <c r="AM121" i="9"/>
  <c r="AL122" i="9"/>
  <c r="AM122" i="9"/>
  <c r="AL123" i="9"/>
  <c r="AM123" i="9"/>
  <c r="AL124" i="9"/>
  <c r="AM124" i="9"/>
  <c r="AL125" i="9"/>
  <c r="AM125" i="9"/>
  <c r="AL126" i="9"/>
  <c r="AM126" i="9"/>
  <c r="AL127" i="9"/>
  <c r="AM127" i="9"/>
  <c r="AL128" i="9"/>
  <c r="AM128" i="9"/>
  <c r="AL129" i="9"/>
  <c r="AM129" i="9"/>
  <c r="AL130" i="9"/>
  <c r="AM130" i="9"/>
  <c r="AL131" i="9"/>
  <c r="AM131" i="9"/>
  <c r="AL132" i="9"/>
  <c r="AM132" i="9"/>
  <c r="AL133" i="9"/>
  <c r="AM133" i="9"/>
  <c r="AL134" i="9"/>
  <c r="AM134" i="9"/>
  <c r="AL135" i="9"/>
  <c r="AM135" i="9"/>
  <c r="AL136" i="9"/>
  <c r="AM136" i="9"/>
  <c r="AL137" i="9"/>
  <c r="AM137" i="9"/>
  <c r="AL138" i="9"/>
  <c r="AM138" i="9"/>
  <c r="AL139" i="9"/>
  <c r="AM139" i="9"/>
  <c r="AL140" i="9"/>
  <c r="AM140" i="9"/>
  <c r="AL141" i="9"/>
  <c r="AM141" i="9"/>
  <c r="AL142" i="9"/>
  <c r="AM142" i="9"/>
  <c r="AL143" i="9"/>
  <c r="AM143" i="9"/>
  <c r="AL144" i="9"/>
  <c r="AM144" i="9"/>
  <c r="AL145" i="9"/>
  <c r="AM145" i="9"/>
  <c r="AL146" i="9"/>
  <c r="AM146" i="9"/>
  <c r="AL147" i="9"/>
  <c r="AM147" i="9"/>
  <c r="AL148" i="9"/>
  <c r="AM148" i="9"/>
  <c r="AL149" i="9"/>
  <c r="AM149" i="9"/>
  <c r="AL150" i="9"/>
  <c r="AM150" i="9"/>
  <c r="AL151" i="9"/>
  <c r="AM151" i="9"/>
  <c r="AL152" i="9"/>
  <c r="AM152" i="9"/>
  <c r="AL153" i="9"/>
  <c r="AM153" i="9"/>
  <c r="AL154" i="9"/>
  <c r="AM154" i="9"/>
  <c r="AL155" i="9"/>
  <c r="AM155" i="9"/>
  <c r="AL156" i="9"/>
  <c r="AM156" i="9"/>
  <c r="AL157" i="9"/>
  <c r="AM157" i="9"/>
  <c r="AL158" i="9"/>
  <c r="AM158" i="9"/>
  <c r="AL159" i="9"/>
  <c r="AM159" i="9"/>
  <c r="AL160" i="9"/>
  <c r="AM160" i="9"/>
  <c r="AL161" i="9"/>
  <c r="AM161" i="9"/>
  <c r="AL162" i="9"/>
  <c r="AM162" i="9"/>
  <c r="AL163" i="9"/>
  <c r="AM163" i="9"/>
  <c r="AL164" i="9"/>
  <c r="AM164" i="9"/>
  <c r="AL165" i="9"/>
  <c r="AM165" i="9"/>
  <c r="AL166" i="9"/>
  <c r="AM166" i="9"/>
  <c r="AL167" i="9"/>
  <c r="AM167" i="9"/>
  <c r="AL168" i="9"/>
  <c r="AM168" i="9"/>
  <c r="AL169" i="9"/>
  <c r="AM169" i="9"/>
  <c r="AL170" i="9"/>
  <c r="AM170" i="9"/>
  <c r="AL171" i="9"/>
  <c r="AM171" i="9"/>
  <c r="AL172" i="9"/>
  <c r="AM172" i="9"/>
  <c r="AL173" i="9"/>
  <c r="AM173" i="9"/>
  <c r="AL174" i="9"/>
  <c r="AM174" i="9"/>
  <c r="AL175" i="9"/>
  <c r="AM175" i="9"/>
  <c r="AL176" i="9"/>
  <c r="AM176" i="9"/>
  <c r="AI6" i="9"/>
  <c r="AL6" i="9"/>
  <c r="AD22" i="9"/>
  <c r="AE22" i="9"/>
  <c r="AD23" i="9"/>
  <c r="AE23" i="9"/>
  <c r="AD24" i="9"/>
  <c r="AE24" i="9"/>
  <c r="AD25" i="9"/>
  <c r="AE25" i="9"/>
  <c r="AD26" i="9"/>
  <c r="AE26" i="9"/>
  <c r="AD27" i="9"/>
  <c r="AE27" i="9"/>
  <c r="AD28" i="9"/>
  <c r="AE28" i="9"/>
  <c r="AD29" i="9"/>
  <c r="AE29" i="9"/>
  <c r="AD30" i="9"/>
  <c r="AE30" i="9"/>
  <c r="AD31" i="9"/>
  <c r="AE31" i="9"/>
  <c r="AD32" i="9"/>
  <c r="AE32" i="9"/>
  <c r="AD33" i="9"/>
  <c r="AE33" i="9"/>
  <c r="AD34" i="9"/>
  <c r="AE34" i="9"/>
  <c r="AD35" i="9"/>
  <c r="AE35" i="9"/>
  <c r="AD36" i="9"/>
  <c r="AE36" i="9"/>
  <c r="AD37" i="9"/>
  <c r="AE37" i="9"/>
  <c r="AD38" i="9"/>
  <c r="AE38" i="9"/>
  <c r="AD39" i="9"/>
  <c r="AE39" i="9"/>
  <c r="AD40" i="9"/>
  <c r="AE40" i="9"/>
  <c r="AD41" i="9"/>
  <c r="AE41" i="9"/>
  <c r="AD42" i="9"/>
  <c r="AE42" i="9"/>
  <c r="AD43" i="9"/>
  <c r="AE43" i="9"/>
  <c r="AD44" i="9"/>
  <c r="AE44" i="9"/>
  <c r="AD45" i="9"/>
  <c r="AE45" i="9"/>
  <c r="AD46" i="9"/>
  <c r="AE46" i="9"/>
  <c r="AD47" i="9"/>
  <c r="AE47" i="9"/>
  <c r="AD48" i="9"/>
  <c r="AE48" i="9"/>
  <c r="AD49" i="9"/>
  <c r="AE49" i="9"/>
  <c r="AD50" i="9"/>
  <c r="AE50" i="9"/>
  <c r="AD51" i="9"/>
  <c r="AE51" i="9"/>
  <c r="AD52" i="9"/>
  <c r="AE52" i="9"/>
  <c r="AD53" i="9"/>
  <c r="AE53" i="9"/>
  <c r="AD54" i="9"/>
  <c r="AE54" i="9"/>
  <c r="AD55" i="9"/>
  <c r="AE55" i="9"/>
  <c r="AD56" i="9"/>
  <c r="AE56" i="9"/>
  <c r="AD57" i="9"/>
  <c r="AE57" i="9"/>
  <c r="AD58" i="9"/>
  <c r="AE58" i="9"/>
  <c r="AD59" i="9"/>
  <c r="AE59" i="9"/>
  <c r="AD60" i="9"/>
  <c r="AE60" i="9"/>
  <c r="AD61" i="9"/>
  <c r="AE61" i="9"/>
  <c r="AD62" i="9"/>
  <c r="AE62" i="9"/>
  <c r="AD63" i="9"/>
  <c r="AE63" i="9"/>
  <c r="AD64" i="9"/>
  <c r="AE64" i="9"/>
  <c r="AD65" i="9"/>
  <c r="AE65" i="9"/>
  <c r="AD66" i="9"/>
  <c r="AE66" i="9"/>
  <c r="AD67" i="9"/>
  <c r="AE67" i="9"/>
  <c r="AD68" i="9"/>
  <c r="AE68" i="9"/>
  <c r="AD69" i="9"/>
  <c r="AE69" i="9"/>
  <c r="AD70" i="9"/>
  <c r="AE70" i="9"/>
  <c r="AD71" i="9"/>
  <c r="AE71" i="9"/>
  <c r="AD72" i="9"/>
  <c r="AE72" i="9"/>
  <c r="AD73" i="9"/>
  <c r="AE73" i="9"/>
  <c r="AD74" i="9"/>
  <c r="AE74" i="9"/>
  <c r="AD75" i="9"/>
  <c r="AE75" i="9"/>
  <c r="AD76" i="9"/>
  <c r="AE76" i="9"/>
  <c r="AD77" i="9"/>
  <c r="AE77" i="9"/>
  <c r="AD78" i="9"/>
  <c r="AE78" i="9"/>
  <c r="AD79" i="9"/>
  <c r="AE79" i="9"/>
  <c r="AD80" i="9"/>
  <c r="AE80" i="9"/>
  <c r="AD81" i="9"/>
  <c r="AE81" i="9"/>
  <c r="AD82" i="9"/>
  <c r="AE82" i="9"/>
  <c r="AD83" i="9"/>
  <c r="AE83" i="9"/>
  <c r="AD84" i="9"/>
  <c r="AE84" i="9"/>
  <c r="AD85" i="9"/>
  <c r="AE85" i="9"/>
  <c r="AD86" i="9"/>
  <c r="AE86" i="9"/>
  <c r="AD87" i="9"/>
  <c r="AE87" i="9"/>
  <c r="AD88" i="9"/>
  <c r="AE88" i="9"/>
  <c r="AD89" i="9"/>
  <c r="AE89" i="9"/>
  <c r="AD90" i="9"/>
  <c r="AE90" i="9"/>
  <c r="AD91" i="9"/>
  <c r="AE91" i="9"/>
  <c r="AD92" i="9"/>
  <c r="AE92" i="9"/>
  <c r="AD93" i="9"/>
  <c r="AE93" i="9"/>
  <c r="AD94" i="9"/>
  <c r="AE94" i="9"/>
  <c r="AD95" i="9"/>
  <c r="AE95" i="9"/>
  <c r="AD96" i="9"/>
  <c r="AE96" i="9"/>
  <c r="AD97" i="9"/>
  <c r="AE97" i="9"/>
  <c r="AD98" i="9"/>
  <c r="AE98" i="9"/>
  <c r="AD99" i="9"/>
  <c r="AE99" i="9"/>
  <c r="AD100" i="9"/>
  <c r="AE100" i="9"/>
  <c r="AD101" i="9"/>
  <c r="AE101" i="9"/>
  <c r="AD102" i="9"/>
  <c r="AE102" i="9"/>
  <c r="AD103" i="9"/>
  <c r="AE103" i="9"/>
  <c r="AD104" i="9"/>
  <c r="AE104" i="9"/>
  <c r="AD105" i="9"/>
  <c r="AE105" i="9"/>
  <c r="AD106" i="9"/>
  <c r="AE106" i="9"/>
  <c r="AD107" i="9"/>
  <c r="AE107" i="9"/>
  <c r="AD108" i="9"/>
  <c r="AE108" i="9"/>
  <c r="AD109" i="9"/>
  <c r="AE109" i="9"/>
  <c r="AD110" i="9"/>
  <c r="AE110" i="9"/>
  <c r="AD111" i="9"/>
  <c r="AE111" i="9"/>
  <c r="AD112" i="9"/>
  <c r="AE112" i="9"/>
  <c r="AD113" i="9"/>
  <c r="AE113" i="9"/>
  <c r="AD114" i="9"/>
  <c r="AE114" i="9"/>
  <c r="AD115" i="9"/>
  <c r="AE115" i="9"/>
  <c r="AD116" i="9"/>
  <c r="AE116" i="9"/>
  <c r="AD117" i="9"/>
  <c r="AE117" i="9"/>
  <c r="AD118" i="9"/>
  <c r="AE118" i="9"/>
  <c r="AD119" i="9"/>
  <c r="AE119" i="9"/>
  <c r="AD120" i="9"/>
  <c r="AE120" i="9"/>
  <c r="AD121" i="9"/>
  <c r="AE121" i="9"/>
  <c r="AD122" i="9"/>
  <c r="AE122" i="9"/>
  <c r="AD123" i="9"/>
  <c r="AE123" i="9"/>
  <c r="AD124" i="9"/>
  <c r="AE124" i="9"/>
  <c r="AD125" i="9"/>
  <c r="AE125" i="9"/>
  <c r="AD126" i="9"/>
  <c r="AE126" i="9"/>
  <c r="AD127" i="9"/>
  <c r="AE127" i="9"/>
  <c r="AD128" i="9"/>
  <c r="AE128" i="9"/>
  <c r="AD129" i="9"/>
  <c r="AE129" i="9"/>
  <c r="AD130" i="9"/>
  <c r="AE130" i="9"/>
  <c r="AD131" i="9"/>
  <c r="AE131" i="9"/>
  <c r="AD132" i="9"/>
  <c r="AE132" i="9"/>
  <c r="AD133" i="9"/>
  <c r="AE133" i="9"/>
  <c r="AD134" i="9"/>
  <c r="AE134" i="9"/>
  <c r="AD135" i="9"/>
  <c r="AE135" i="9"/>
  <c r="AD136" i="9"/>
  <c r="AE136" i="9"/>
  <c r="AD137" i="9"/>
  <c r="AE137" i="9"/>
  <c r="AD138" i="9"/>
  <c r="AE138" i="9"/>
  <c r="AD139" i="9"/>
  <c r="AE139" i="9"/>
  <c r="AD140" i="9"/>
  <c r="AE140" i="9"/>
  <c r="AD141" i="9"/>
  <c r="AE141" i="9"/>
  <c r="AD142" i="9"/>
  <c r="AE142" i="9"/>
  <c r="AD143" i="9"/>
  <c r="AE143" i="9"/>
  <c r="AD144" i="9"/>
  <c r="AE144" i="9"/>
  <c r="AD145" i="9"/>
  <c r="AE145" i="9"/>
  <c r="AD146" i="9"/>
  <c r="AE146" i="9"/>
  <c r="AD147" i="9"/>
  <c r="AE147" i="9"/>
  <c r="AD148" i="9"/>
  <c r="AE148" i="9"/>
  <c r="AD149" i="9"/>
  <c r="AE149" i="9"/>
  <c r="AD150" i="9"/>
  <c r="AE150" i="9"/>
  <c r="AD151" i="9"/>
  <c r="AE151" i="9"/>
  <c r="AD152" i="9"/>
  <c r="AE152" i="9"/>
  <c r="AD153" i="9"/>
  <c r="AE153" i="9"/>
  <c r="AD154" i="9"/>
  <c r="AE154" i="9"/>
  <c r="AD155" i="9"/>
  <c r="AE155" i="9"/>
  <c r="AD156" i="9"/>
  <c r="AE156" i="9"/>
  <c r="AD157" i="9"/>
  <c r="AE157" i="9"/>
  <c r="AD158" i="9"/>
  <c r="AE158" i="9"/>
  <c r="AD159" i="9"/>
  <c r="AE159" i="9"/>
  <c r="AD160" i="9"/>
  <c r="AE160" i="9"/>
  <c r="AD161" i="9"/>
  <c r="AE161" i="9"/>
  <c r="AD162" i="9"/>
  <c r="AE162" i="9"/>
  <c r="AD163" i="9"/>
  <c r="AE163" i="9"/>
  <c r="AD164" i="9"/>
  <c r="AE164" i="9"/>
  <c r="AD165" i="9"/>
  <c r="AE165" i="9"/>
  <c r="AD166" i="9"/>
  <c r="AE166" i="9"/>
  <c r="AD167" i="9"/>
  <c r="AE167" i="9"/>
  <c r="AD168" i="9"/>
  <c r="AE168" i="9"/>
  <c r="AD169" i="9"/>
  <c r="AE169" i="9"/>
  <c r="AD170" i="9"/>
  <c r="AE170" i="9"/>
  <c r="AD171" i="9"/>
  <c r="AE171" i="9"/>
  <c r="AD172" i="9"/>
  <c r="AE172" i="9"/>
  <c r="AD173" i="9"/>
  <c r="AE173" i="9"/>
  <c r="AD174" i="9"/>
  <c r="AE174" i="9"/>
  <c r="AD175" i="9"/>
  <c r="AE175" i="9"/>
  <c r="AD176" i="9"/>
  <c r="AE176" i="9"/>
  <c r="AD177" i="9"/>
  <c r="AE177" i="9"/>
  <c r="AD178" i="9"/>
  <c r="AE178" i="9"/>
  <c r="AD179" i="9"/>
  <c r="AE179" i="9"/>
  <c r="AD180" i="9"/>
  <c r="AE180" i="9"/>
  <c r="AD181" i="9"/>
  <c r="AE181" i="9"/>
  <c r="AD182" i="9"/>
  <c r="AE182" i="9"/>
  <c r="AD183" i="9"/>
  <c r="AE183" i="9"/>
  <c r="AD184" i="9"/>
  <c r="AE184" i="9"/>
  <c r="AD185" i="9"/>
  <c r="AE185" i="9"/>
  <c r="AD186" i="9"/>
  <c r="AE186" i="9"/>
  <c r="AD187" i="9"/>
  <c r="AE187" i="9"/>
  <c r="AD188" i="9"/>
  <c r="AE188" i="9"/>
  <c r="AD189" i="9"/>
  <c r="AE189" i="9"/>
  <c r="AD190" i="9"/>
  <c r="AE190" i="9"/>
  <c r="AD191" i="9"/>
  <c r="AE191" i="9"/>
  <c r="AD192" i="9"/>
  <c r="AE192" i="9"/>
  <c r="AD193" i="9"/>
  <c r="AE193" i="9"/>
  <c r="AD194" i="9"/>
  <c r="AE194" i="9"/>
  <c r="AD195" i="9"/>
  <c r="AE195" i="9"/>
  <c r="AD196" i="9"/>
  <c r="AE196" i="9"/>
  <c r="AD197" i="9"/>
  <c r="AE197" i="9"/>
  <c r="AD198" i="9"/>
  <c r="AE198" i="9"/>
  <c r="AD199" i="9"/>
  <c r="AE199" i="9"/>
  <c r="AD200" i="9"/>
  <c r="AE200" i="9"/>
  <c r="AD201" i="9"/>
  <c r="AE201" i="9"/>
  <c r="AD202" i="9"/>
  <c r="AE202" i="9"/>
  <c r="AD203" i="9"/>
  <c r="AE203" i="9"/>
  <c r="AD204" i="9"/>
  <c r="AE204" i="9"/>
  <c r="AD205" i="9"/>
  <c r="AE205" i="9"/>
  <c r="AD206" i="9"/>
  <c r="AE206" i="9"/>
  <c r="AD207" i="9"/>
  <c r="AE207" i="9"/>
  <c r="AD208" i="9"/>
  <c r="AE208" i="9"/>
  <c r="AD209" i="9"/>
  <c r="AE209" i="9"/>
  <c r="AD210" i="9"/>
  <c r="AE210" i="9"/>
  <c r="AD211" i="9"/>
  <c r="AE211" i="9"/>
  <c r="AD212" i="9"/>
  <c r="AE212" i="9"/>
  <c r="AD213" i="9"/>
  <c r="AE213" i="9"/>
  <c r="AD214" i="9"/>
  <c r="AE214" i="9"/>
  <c r="AD215" i="9"/>
  <c r="AE215" i="9"/>
  <c r="AD216" i="9"/>
  <c r="AE216" i="9"/>
  <c r="AD217" i="9"/>
  <c r="AE217" i="9"/>
  <c r="AD218" i="9"/>
  <c r="AE218" i="9"/>
  <c r="AD219" i="9"/>
  <c r="AE219" i="9"/>
  <c r="AD220" i="9"/>
  <c r="AE220" i="9"/>
  <c r="AD221" i="9"/>
  <c r="AE221" i="9"/>
  <c r="AD222" i="9"/>
  <c r="AE222" i="9"/>
  <c r="AD223" i="9"/>
  <c r="AE223" i="9"/>
  <c r="AD224" i="9"/>
  <c r="AE224" i="9"/>
  <c r="AD225" i="9"/>
  <c r="AE225" i="9"/>
  <c r="AD226" i="9"/>
  <c r="AE226" i="9"/>
  <c r="AD227" i="9"/>
  <c r="AE227" i="9"/>
  <c r="AD228" i="9"/>
  <c r="AE228" i="9"/>
  <c r="AD229" i="9"/>
  <c r="AE229" i="9"/>
  <c r="AD230" i="9"/>
  <c r="AE230" i="9"/>
  <c r="AD231" i="9"/>
  <c r="AE231" i="9"/>
  <c r="AD232" i="9"/>
  <c r="AE232" i="9"/>
  <c r="AD233" i="9"/>
  <c r="AE233" i="9"/>
  <c r="AD234" i="9"/>
  <c r="AE234" i="9"/>
  <c r="AD235" i="9"/>
  <c r="AE235" i="9"/>
  <c r="AD236" i="9"/>
  <c r="AE236" i="9"/>
  <c r="AD237" i="9"/>
  <c r="AE237" i="9"/>
  <c r="AD238" i="9"/>
  <c r="AE238" i="9"/>
  <c r="AD239" i="9"/>
  <c r="AE239" i="9"/>
  <c r="AD240" i="9"/>
  <c r="AE240" i="9"/>
  <c r="AD241" i="9"/>
  <c r="AE241" i="9"/>
  <c r="AD242" i="9"/>
  <c r="AE242" i="9"/>
  <c r="AD243" i="9"/>
  <c r="AE243" i="9"/>
  <c r="AD244" i="9"/>
  <c r="AE244" i="9"/>
  <c r="AD245" i="9"/>
  <c r="AE245" i="9"/>
  <c r="AD246" i="9"/>
  <c r="AE246" i="9"/>
  <c r="AD247" i="9"/>
  <c r="AE247" i="9"/>
  <c r="AD248" i="9"/>
  <c r="AE248" i="9"/>
  <c r="AD249" i="9"/>
  <c r="AE249" i="9"/>
  <c r="AD250" i="9"/>
  <c r="AE250" i="9"/>
  <c r="AD251" i="9"/>
  <c r="AE251" i="9"/>
  <c r="AD252" i="9"/>
  <c r="AE252" i="9"/>
  <c r="AD253" i="9"/>
  <c r="AE253" i="9"/>
  <c r="AD254" i="9"/>
  <c r="AE254" i="9"/>
  <c r="AD255" i="9"/>
  <c r="AE255" i="9"/>
  <c r="AD256" i="9"/>
  <c r="AE256" i="9"/>
  <c r="AD257" i="9"/>
  <c r="AE257" i="9"/>
  <c r="AD258" i="9"/>
  <c r="AE258" i="9"/>
  <c r="AD259" i="9"/>
  <c r="AE259" i="9"/>
  <c r="AD260" i="9"/>
  <c r="AE260" i="9"/>
  <c r="AD261" i="9"/>
  <c r="AE261" i="9"/>
  <c r="AD262" i="9"/>
  <c r="AE262" i="9"/>
  <c r="AD263" i="9"/>
  <c r="AE263" i="9"/>
  <c r="AD264" i="9"/>
  <c r="AE264" i="9"/>
  <c r="AD265" i="9"/>
  <c r="AE265" i="9"/>
  <c r="AD266" i="9"/>
  <c r="AE266" i="9"/>
  <c r="AD267" i="9"/>
  <c r="AE267" i="9"/>
  <c r="AD268" i="9"/>
  <c r="AE268" i="9"/>
  <c r="AD269" i="9"/>
  <c r="AE269" i="9"/>
  <c r="AD270" i="9"/>
  <c r="AE270" i="9"/>
  <c r="AD271" i="9"/>
  <c r="AE271" i="9"/>
  <c r="AD272" i="9"/>
  <c r="AE272" i="9"/>
  <c r="AD273" i="9"/>
  <c r="AE273" i="9"/>
  <c r="AD274" i="9"/>
  <c r="AE274" i="9"/>
  <c r="AD275" i="9"/>
  <c r="AE275" i="9"/>
  <c r="AD276" i="9"/>
  <c r="AE276" i="9"/>
  <c r="AD277" i="9"/>
  <c r="AE277" i="9"/>
  <c r="AD278" i="9"/>
  <c r="AE278" i="9"/>
  <c r="AD279" i="9"/>
  <c r="AE279" i="9"/>
  <c r="AD280" i="9"/>
  <c r="AE280" i="9"/>
  <c r="AD281" i="9"/>
  <c r="AE281" i="9"/>
  <c r="AD282" i="9"/>
  <c r="AE282" i="9"/>
  <c r="AD283" i="9"/>
  <c r="AE283" i="9"/>
  <c r="AD284" i="9"/>
  <c r="AE284" i="9"/>
  <c r="AD285" i="9"/>
  <c r="AE285" i="9"/>
  <c r="AD286" i="9"/>
  <c r="AE286" i="9"/>
  <c r="AD287" i="9"/>
  <c r="AE287" i="9"/>
  <c r="AD288" i="9"/>
  <c r="AE288" i="9"/>
  <c r="AD289" i="9"/>
  <c r="AE289" i="9"/>
  <c r="AD290" i="9"/>
  <c r="AE290" i="9"/>
  <c r="AD291" i="9"/>
  <c r="AE291" i="9"/>
  <c r="AD292" i="9"/>
  <c r="AE292" i="9"/>
  <c r="AD293" i="9"/>
  <c r="AE293" i="9"/>
  <c r="AD294" i="9"/>
  <c r="AE294" i="9"/>
  <c r="AD295" i="9"/>
  <c r="AE295" i="9"/>
  <c r="AD296" i="9"/>
  <c r="AE296" i="9"/>
  <c r="AD297" i="9"/>
  <c r="AE297" i="9"/>
  <c r="AD298" i="9"/>
  <c r="AE298" i="9"/>
  <c r="AD299" i="9"/>
  <c r="AE299" i="9"/>
  <c r="AD300" i="9"/>
  <c r="AE300" i="9"/>
  <c r="AD301" i="9"/>
  <c r="AE301" i="9"/>
  <c r="AD302" i="9"/>
  <c r="AE302" i="9"/>
  <c r="AD303" i="9"/>
  <c r="AE303" i="9"/>
  <c r="AD304" i="9"/>
  <c r="AE304" i="9"/>
  <c r="AD305" i="9"/>
  <c r="AE305" i="9"/>
  <c r="AD306" i="9"/>
  <c r="AE306" i="9"/>
  <c r="AD307" i="9"/>
  <c r="AE307" i="9"/>
  <c r="AD308" i="9"/>
  <c r="AE308" i="9"/>
  <c r="AD309" i="9"/>
  <c r="AE309" i="9"/>
  <c r="AD310" i="9"/>
  <c r="AE310" i="9"/>
  <c r="AD311" i="9"/>
  <c r="AE311" i="9"/>
  <c r="AD312" i="9"/>
  <c r="AE312" i="9"/>
  <c r="AD313" i="9"/>
  <c r="AE313" i="9"/>
  <c r="AD314" i="9"/>
  <c r="AE314" i="9"/>
  <c r="AD315" i="9"/>
  <c r="AE315" i="9"/>
  <c r="AD316" i="9"/>
  <c r="AE316" i="9"/>
  <c r="AD317" i="9"/>
  <c r="AE317" i="9"/>
  <c r="AD318" i="9"/>
  <c r="AE318" i="9"/>
  <c r="AD319" i="9"/>
  <c r="AE319" i="9"/>
  <c r="AD320" i="9"/>
  <c r="AE320" i="9"/>
  <c r="AD321" i="9"/>
  <c r="AE321" i="9"/>
  <c r="AD322" i="9"/>
  <c r="AE322" i="9"/>
  <c r="AD323" i="9"/>
  <c r="AE323" i="9"/>
  <c r="AD324" i="9"/>
  <c r="AE324" i="9"/>
  <c r="AD325" i="9"/>
  <c r="AE325" i="9"/>
  <c r="AD326" i="9"/>
  <c r="AE326" i="9"/>
  <c r="AD327" i="9"/>
  <c r="AE327" i="9"/>
  <c r="AD328" i="9"/>
  <c r="AE328" i="9"/>
  <c r="AD329" i="9"/>
  <c r="AE329" i="9"/>
  <c r="AD330" i="9"/>
  <c r="AE330" i="9"/>
  <c r="AD331" i="9"/>
  <c r="AE331" i="9"/>
  <c r="AD332" i="9"/>
  <c r="AE332" i="9"/>
  <c r="AD333" i="9"/>
  <c r="AE333" i="9"/>
  <c r="AD334" i="9"/>
  <c r="AE334" i="9"/>
  <c r="AD335" i="9"/>
  <c r="AE335" i="9"/>
  <c r="AD336" i="9"/>
  <c r="AE336" i="9"/>
  <c r="AD337" i="9"/>
  <c r="AE337" i="9"/>
  <c r="AD338" i="9"/>
  <c r="AE338" i="9"/>
  <c r="AD339" i="9"/>
  <c r="AE339" i="9"/>
  <c r="AD340" i="9"/>
  <c r="AE340" i="9"/>
  <c r="AD341" i="9"/>
  <c r="AE341" i="9"/>
  <c r="AD342" i="9"/>
  <c r="AE342" i="9"/>
  <c r="AD343" i="9"/>
  <c r="AE343" i="9"/>
  <c r="AD344" i="9"/>
  <c r="AE344" i="9"/>
  <c r="AD345" i="9"/>
  <c r="AE345" i="9"/>
  <c r="AD346" i="9"/>
  <c r="AE346" i="9"/>
  <c r="AD347" i="9"/>
  <c r="AE347" i="9"/>
  <c r="AD348" i="9"/>
  <c r="AE348" i="9"/>
  <c r="AD349" i="9"/>
  <c r="AE349" i="9"/>
  <c r="AD350" i="9"/>
  <c r="AE350" i="9"/>
  <c r="AD351" i="9"/>
  <c r="AE351" i="9"/>
  <c r="AD352" i="9"/>
  <c r="AE352" i="9"/>
  <c r="AD353" i="9"/>
  <c r="AE353" i="9"/>
  <c r="AD354" i="9"/>
  <c r="AE354" i="9"/>
  <c r="AD355" i="9"/>
  <c r="AE355" i="9"/>
  <c r="AD356" i="9"/>
  <c r="AE356" i="9"/>
  <c r="AD357" i="9"/>
  <c r="AE357" i="9"/>
  <c r="AD358" i="9"/>
  <c r="AE358" i="9"/>
  <c r="AD359" i="9"/>
  <c r="AE359" i="9"/>
  <c r="AD360" i="9"/>
  <c r="AE360" i="9"/>
  <c r="AD361" i="9"/>
  <c r="AE361" i="9"/>
  <c r="AD362" i="9"/>
  <c r="AE362" i="9"/>
  <c r="AD363" i="9"/>
  <c r="AE363" i="9"/>
  <c r="AD364" i="9"/>
  <c r="AE364" i="9"/>
  <c r="AD365" i="9"/>
  <c r="AE365" i="9"/>
  <c r="AD366" i="9"/>
  <c r="AE366" i="9"/>
  <c r="AD367" i="9"/>
  <c r="AE367" i="9"/>
  <c r="AD368" i="9"/>
  <c r="AE368" i="9"/>
  <c r="AD369" i="9"/>
  <c r="AE369" i="9"/>
  <c r="AD370" i="9"/>
  <c r="AE370" i="9"/>
  <c r="AD371" i="9"/>
  <c r="AE371" i="9"/>
  <c r="AD372" i="9"/>
  <c r="AE372" i="9"/>
  <c r="AD373" i="9"/>
  <c r="AE373" i="9"/>
  <c r="AD374" i="9"/>
  <c r="AE374" i="9"/>
  <c r="AD375" i="9"/>
  <c r="AE375" i="9"/>
  <c r="AD376" i="9"/>
  <c r="AE376" i="9"/>
  <c r="AD377" i="9"/>
  <c r="AE377" i="9"/>
  <c r="AD378" i="9"/>
  <c r="AE378" i="9"/>
  <c r="AD379" i="9"/>
  <c r="AE379" i="9"/>
  <c r="AD380" i="9"/>
  <c r="AE380" i="9"/>
  <c r="AD381" i="9"/>
  <c r="AE381" i="9"/>
  <c r="AD382" i="9"/>
  <c r="AE382" i="9"/>
  <c r="AD383" i="9"/>
  <c r="AE383" i="9"/>
  <c r="AD384" i="9"/>
  <c r="AE384" i="9"/>
  <c r="AD385" i="9"/>
  <c r="AE385" i="9"/>
  <c r="AD386" i="9"/>
  <c r="AE386" i="9"/>
  <c r="AD387" i="9"/>
  <c r="AE387" i="9"/>
  <c r="AD388" i="9"/>
  <c r="AE388" i="9"/>
  <c r="AD389" i="9"/>
  <c r="AE389" i="9"/>
  <c r="AD390" i="9"/>
  <c r="AE390" i="9"/>
  <c r="AD391" i="9"/>
  <c r="AE391" i="9"/>
  <c r="AD392" i="9"/>
  <c r="AE392" i="9"/>
  <c r="AD393" i="9"/>
  <c r="AE393" i="9"/>
  <c r="AD394" i="9"/>
  <c r="AE394" i="9"/>
  <c r="AD395" i="9"/>
  <c r="AE395" i="9"/>
  <c r="AD396" i="9"/>
  <c r="AE396" i="9"/>
  <c r="AD397" i="9"/>
  <c r="AE397" i="9"/>
  <c r="AD398" i="9"/>
  <c r="AE398" i="9"/>
  <c r="AD399" i="9"/>
  <c r="AE399" i="9"/>
  <c r="AD400" i="9"/>
  <c r="AE400" i="9"/>
  <c r="AD401" i="9"/>
  <c r="AE401" i="9"/>
  <c r="AD402" i="9"/>
  <c r="AE402" i="9"/>
  <c r="AD403" i="9"/>
  <c r="AE403" i="9"/>
  <c r="AD404" i="9"/>
  <c r="AE404" i="9"/>
  <c r="AD405" i="9"/>
  <c r="AE405" i="9"/>
  <c r="AD406" i="9"/>
  <c r="AE406" i="9"/>
  <c r="AD407" i="9"/>
  <c r="AE407" i="9"/>
  <c r="AD408" i="9"/>
  <c r="AE408" i="9"/>
  <c r="AD409" i="9"/>
  <c r="AE409" i="9"/>
  <c r="AD410" i="9"/>
  <c r="AE410" i="9"/>
  <c r="AD411" i="9"/>
  <c r="AE411" i="9"/>
  <c r="AD412" i="9"/>
  <c r="AE412" i="9"/>
  <c r="AD413" i="9"/>
  <c r="AE413" i="9"/>
  <c r="AD414" i="9"/>
  <c r="AE414" i="9"/>
  <c r="AD415" i="9"/>
  <c r="AE415" i="9"/>
  <c r="AD416" i="9"/>
  <c r="AE416" i="9"/>
  <c r="AD417" i="9"/>
  <c r="AE417" i="9"/>
  <c r="AD418" i="9"/>
  <c r="AE418" i="9"/>
  <c r="AD419" i="9"/>
  <c r="AE419" i="9"/>
  <c r="AD420" i="9"/>
  <c r="AE420" i="9"/>
  <c r="AD421" i="9"/>
  <c r="AE421" i="9"/>
  <c r="AD422" i="9"/>
  <c r="AE422" i="9"/>
  <c r="AD423" i="9"/>
  <c r="AE423" i="9"/>
  <c r="AD424" i="9"/>
  <c r="AE424" i="9"/>
  <c r="AD425" i="9"/>
  <c r="AE425" i="9"/>
  <c r="AD426" i="9"/>
  <c r="AE426" i="9"/>
  <c r="AA6" i="9"/>
  <c r="AD6" i="9"/>
  <c r="V22" i="9"/>
  <c r="W22" i="9"/>
  <c r="V23" i="9"/>
  <c r="W23" i="9"/>
  <c r="V24" i="9"/>
  <c r="W24" i="9"/>
  <c r="V25" i="9"/>
  <c r="W25" i="9"/>
  <c r="V26" i="9"/>
  <c r="W26" i="9"/>
  <c r="V27" i="9"/>
  <c r="W27" i="9"/>
  <c r="V28" i="9"/>
  <c r="W28" i="9"/>
  <c r="V29" i="9"/>
  <c r="W29" i="9"/>
  <c r="V30" i="9"/>
  <c r="W30" i="9"/>
  <c r="V31" i="9"/>
  <c r="W31" i="9"/>
  <c r="V32" i="9"/>
  <c r="W32" i="9"/>
  <c r="V33" i="9"/>
  <c r="W33" i="9"/>
  <c r="V34" i="9"/>
  <c r="W34" i="9"/>
  <c r="V35" i="9"/>
  <c r="W35" i="9"/>
  <c r="V36" i="9"/>
  <c r="W36" i="9"/>
  <c r="V37" i="9"/>
  <c r="W37" i="9"/>
  <c r="V38" i="9"/>
  <c r="W38" i="9"/>
  <c r="V39" i="9"/>
  <c r="W39" i="9"/>
  <c r="V40" i="9"/>
  <c r="W40" i="9"/>
  <c r="V41" i="9"/>
  <c r="W41" i="9"/>
  <c r="V42" i="9"/>
  <c r="W42" i="9"/>
  <c r="V43" i="9"/>
  <c r="W43" i="9"/>
  <c r="V44" i="9"/>
  <c r="W44" i="9"/>
  <c r="V45" i="9"/>
  <c r="W45" i="9"/>
  <c r="V46" i="9"/>
  <c r="W46" i="9"/>
  <c r="V47" i="9"/>
  <c r="W47" i="9"/>
  <c r="V48" i="9"/>
  <c r="W48" i="9"/>
  <c r="V49" i="9"/>
  <c r="W49" i="9"/>
  <c r="V50" i="9"/>
  <c r="W50" i="9"/>
  <c r="V51" i="9"/>
  <c r="W51" i="9"/>
  <c r="V52" i="9"/>
  <c r="W52" i="9"/>
  <c r="V53" i="9"/>
  <c r="W53" i="9"/>
  <c r="V54" i="9"/>
  <c r="W54" i="9"/>
  <c r="V55" i="9"/>
  <c r="W55" i="9"/>
  <c r="V56" i="9"/>
  <c r="W56" i="9"/>
  <c r="V57" i="9"/>
  <c r="W57" i="9"/>
  <c r="V58" i="9"/>
  <c r="W58" i="9"/>
  <c r="V59" i="9"/>
  <c r="W59" i="9"/>
  <c r="V60" i="9"/>
  <c r="W60" i="9"/>
  <c r="V61" i="9"/>
  <c r="W61" i="9"/>
  <c r="V62" i="9"/>
  <c r="W62" i="9"/>
  <c r="V63" i="9"/>
  <c r="W63" i="9"/>
  <c r="V64" i="9"/>
  <c r="W64" i="9"/>
  <c r="V65" i="9"/>
  <c r="W65" i="9"/>
  <c r="V66" i="9"/>
  <c r="W66" i="9"/>
  <c r="V67" i="9"/>
  <c r="W67" i="9"/>
  <c r="V68" i="9"/>
  <c r="W68" i="9"/>
  <c r="V69" i="9"/>
  <c r="W69" i="9"/>
  <c r="V70" i="9"/>
  <c r="W70" i="9"/>
  <c r="V71" i="9"/>
  <c r="W71" i="9"/>
  <c r="V72" i="9"/>
  <c r="W72" i="9"/>
  <c r="V73" i="9"/>
  <c r="W73" i="9"/>
  <c r="V74" i="9"/>
  <c r="W74" i="9"/>
  <c r="V75" i="9"/>
  <c r="W75" i="9"/>
  <c r="V76" i="9"/>
  <c r="W76" i="9"/>
  <c r="V77" i="9"/>
  <c r="W77" i="9"/>
  <c r="V78" i="9"/>
  <c r="W78" i="9"/>
  <c r="V79" i="9"/>
  <c r="W79" i="9"/>
  <c r="V80" i="9"/>
  <c r="W80" i="9"/>
  <c r="V81" i="9"/>
  <c r="W81" i="9"/>
  <c r="V82" i="9"/>
  <c r="W82" i="9"/>
  <c r="V83" i="9"/>
  <c r="W83" i="9"/>
  <c r="V84" i="9"/>
  <c r="W84" i="9"/>
  <c r="V85" i="9"/>
  <c r="W85" i="9"/>
  <c r="V86" i="9"/>
  <c r="W86" i="9"/>
  <c r="V87" i="9"/>
  <c r="W87" i="9"/>
  <c r="V88" i="9"/>
  <c r="W88" i="9"/>
  <c r="V89" i="9"/>
  <c r="W89" i="9"/>
  <c r="V90" i="9"/>
  <c r="W90" i="9"/>
  <c r="V91" i="9"/>
  <c r="W91" i="9"/>
  <c r="V92" i="9"/>
  <c r="W92" i="9"/>
  <c r="V93" i="9"/>
  <c r="W93" i="9"/>
  <c r="V94" i="9"/>
  <c r="W94" i="9"/>
  <c r="V95" i="9"/>
  <c r="W95" i="9"/>
  <c r="V96" i="9"/>
  <c r="W96" i="9"/>
  <c r="V97" i="9"/>
  <c r="W97" i="9"/>
  <c r="V98" i="9"/>
  <c r="W98" i="9"/>
  <c r="V99" i="9"/>
  <c r="W99" i="9"/>
  <c r="S6" i="9"/>
  <c r="V6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N103" i="9"/>
  <c r="O103" i="9"/>
  <c r="N104" i="9"/>
  <c r="O104" i="9"/>
  <c r="N105" i="9"/>
  <c r="O105" i="9"/>
  <c r="N106" i="9"/>
  <c r="O106" i="9"/>
  <c r="N107" i="9"/>
  <c r="O107" i="9"/>
  <c r="N108" i="9"/>
  <c r="O108" i="9"/>
  <c r="N109" i="9"/>
  <c r="O109" i="9"/>
  <c r="N110" i="9"/>
  <c r="O110" i="9"/>
  <c r="N111" i="9"/>
  <c r="O111" i="9"/>
  <c r="N112" i="9"/>
  <c r="O112" i="9"/>
  <c r="N113" i="9"/>
  <c r="O113" i="9"/>
  <c r="N114" i="9"/>
  <c r="O114" i="9"/>
  <c r="N115" i="9"/>
  <c r="O115" i="9"/>
  <c r="N116" i="9"/>
  <c r="O116" i="9"/>
  <c r="N117" i="9"/>
  <c r="O117" i="9"/>
  <c r="N118" i="9"/>
  <c r="O118" i="9"/>
  <c r="N119" i="9"/>
  <c r="O119" i="9"/>
  <c r="N120" i="9"/>
  <c r="O120" i="9"/>
  <c r="N121" i="9"/>
  <c r="O121" i="9"/>
  <c r="N122" i="9"/>
  <c r="O122" i="9"/>
  <c r="N123" i="9"/>
  <c r="O123" i="9"/>
  <c r="N124" i="9"/>
  <c r="O124" i="9"/>
  <c r="N125" i="9"/>
  <c r="O125" i="9"/>
  <c r="N126" i="9"/>
  <c r="O126" i="9"/>
  <c r="N127" i="9"/>
  <c r="O127" i="9"/>
  <c r="N128" i="9"/>
  <c r="O128" i="9"/>
  <c r="N129" i="9"/>
  <c r="O129" i="9"/>
  <c r="N130" i="9"/>
  <c r="O130" i="9"/>
  <c r="N131" i="9"/>
  <c r="O131" i="9"/>
  <c r="N132" i="9"/>
  <c r="O132" i="9"/>
  <c r="N133" i="9"/>
  <c r="O133" i="9"/>
  <c r="N134" i="9"/>
  <c r="O134" i="9"/>
  <c r="N135" i="9"/>
  <c r="O135" i="9"/>
  <c r="N136" i="9"/>
  <c r="O136" i="9"/>
  <c r="N137" i="9"/>
  <c r="O137" i="9"/>
  <c r="N138" i="9"/>
  <c r="O138" i="9"/>
  <c r="N139" i="9"/>
  <c r="O139" i="9"/>
  <c r="N140" i="9"/>
  <c r="O140" i="9"/>
  <c r="N141" i="9"/>
  <c r="O141" i="9"/>
  <c r="N142" i="9"/>
  <c r="O142" i="9"/>
  <c r="N143" i="9"/>
  <c r="O143" i="9"/>
  <c r="N144" i="9"/>
  <c r="O144" i="9"/>
  <c r="N145" i="9"/>
  <c r="O145" i="9"/>
  <c r="N146" i="9"/>
  <c r="O146" i="9"/>
  <c r="N147" i="9"/>
  <c r="O147" i="9"/>
  <c r="N148" i="9"/>
  <c r="O148" i="9"/>
  <c r="N149" i="9"/>
  <c r="O149" i="9"/>
  <c r="N150" i="9"/>
  <c r="O150" i="9"/>
  <c r="N151" i="9"/>
  <c r="O151" i="9"/>
  <c r="N152" i="9"/>
  <c r="O152" i="9"/>
  <c r="N153" i="9"/>
  <c r="O153" i="9"/>
  <c r="N154" i="9"/>
  <c r="O154" i="9"/>
  <c r="N155" i="9"/>
  <c r="O155" i="9"/>
  <c r="N156" i="9"/>
  <c r="O156" i="9"/>
  <c r="N157" i="9"/>
  <c r="O157" i="9"/>
  <c r="N158" i="9"/>
  <c r="O158" i="9"/>
  <c r="N159" i="9"/>
  <c r="O159" i="9"/>
  <c r="N160" i="9"/>
  <c r="O160" i="9"/>
  <c r="N161" i="9"/>
  <c r="O161" i="9"/>
  <c r="N162" i="9"/>
  <c r="O162" i="9"/>
  <c r="N163" i="9"/>
  <c r="O163" i="9"/>
  <c r="N164" i="9"/>
  <c r="O164" i="9"/>
  <c r="N165" i="9"/>
  <c r="O165" i="9"/>
  <c r="N166" i="9"/>
  <c r="O166" i="9"/>
  <c r="N167" i="9"/>
  <c r="O167" i="9"/>
  <c r="N168" i="9"/>
  <c r="O168" i="9"/>
  <c r="N169" i="9"/>
  <c r="O169" i="9"/>
  <c r="N170" i="9"/>
  <c r="O170" i="9"/>
  <c r="N171" i="9"/>
  <c r="O171" i="9"/>
  <c r="N172" i="9"/>
  <c r="O172" i="9"/>
  <c r="K6" i="9"/>
  <c r="N6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F62" i="9"/>
  <c r="G62" i="9"/>
  <c r="F63" i="9"/>
  <c r="G63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F142" i="9"/>
  <c r="G142" i="9"/>
  <c r="F143" i="9"/>
  <c r="G143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6" i="9"/>
  <c r="G366" i="9"/>
  <c r="F367" i="9"/>
  <c r="G36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F396" i="9"/>
  <c r="G396" i="9"/>
  <c r="F397" i="9"/>
  <c r="G397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F516" i="9"/>
  <c r="G516" i="9"/>
  <c r="F517" i="9"/>
  <c r="G517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F558" i="9"/>
  <c r="G558" i="9"/>
  <c r="F559" i="9"/>
  <c r="G559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F579" i="9"/>
  <c r="G579" i="9"/>
  <c r="F580" i="9"/>
  <c r="G580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F601" i="9"/>
  <c r="G601" i="9"/>
  <c r="F602" i="9"/>
  <c r="G602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F622" i="9"/>
  <c r="G622" i="9"/>
  <c r="F623" i="9"/>
  <c r="G623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F641" i="9"/>
  <c r="G641" i="9"/>
  <c r="F642" i="9"/>
  <c r="G642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F664" i="9"/>
  <c r="G664" i="9"/>
  <c r="C6" i="9"/>
  <c r="F6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30" i="12"/>
  <c r="N31" i="12"/>
  <c r="N32" i="12"/>
  <c r="N33" i="12"/>
  <c r="N28" i="12"/>
  <c r="N29" i="12"/>
  <c r="N34" i="12"/>
  <c r="N35" i="12"/>
  <c r="N36" i="12"/>
  <c r="N37" i="12"/>
  <c r="N39" i="12"/>
  <c r="N38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49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3" i="12"/>
  <c r="N114" i="12"/>
  <c r="N115" i="12"/>
  <c r="N116" i="12"/>
  <c r="N117" i="12"/>
  <c r="N118" i="12"/>
  <c r="N119" i="12"/>
  <c r="N120" i="12"/>
  <c r="N112" i="12"/>
  <c r="N121" i="12"/>
  <c r="N123" i="12"/>
  <c r="N124" i="12"/>
  <c r="N125" i="12"/>
  <c r="N122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30" i="12"/>
  <c r="O31" i="12"/>
  <c r="O32" i="12"/>
  <c r="O33" i="12"/>
  <c r="O28" i="12"/>
  <c r="O29" i="12"/>
  <c r="O34" i="12"/>
  <c r="O35" i="12"/>
  <c r="O36" i="12"/>
  <c r="O37" i="12"/>
  <c r="O39" i="12"/>
  <c r="O38" i="12"/>
  <c r="O40" i="12"/>
  <c r="O41" i="12"/>
  <c r="O42" i="12"/>
  <c r="O43" i="12"/>
  <c r="O44" i="12"/>
  <c r="O45" i="12"/>
  <c r="O46" i="12"/>
  <c r="O47" i="12"/>
  <c r="O48" i="12"/>
  <c r="O50" i="12"/>
  <c r="O51" i="12"/>
  <c r="O52" i="12"/>
  <c r="O49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3" i="12"/>
  <c r="O114" i="12"/>
  <c r="O115" i="12"/>
  <c r="O116" i="12"/>
  <c r="O117" i="12"/>
  <c r="O118" i="12"/>
  <c r="O119" i="12"/>
  <c r="O120" i="12"/>
  <c r="O112" i="12"/>
  <c r="O121" i="12"/>
  <c r="O123" i="12"/>
  <c r="O124" i="12"/>
  <c r="O125" i="12"/>
  <c r="O122" i="12"/>
  <c r="AY11" i="9"/>
  <c r="AY9" i="9"/>
  <c r="AY8" i="9"/>
  <c r="AY7" i="9"/>
  <c r="AY16" i="9"/>
  <c r="AQ11" i="9"/>
  <c r="AQ9" i="9"/>
  <c r="AQ8" i="9"/>
  <c r="AQ7" i="9"/>
  <c r="AQ16" i="9"/>
  <c r="E11" i="8"/>
  <c r="E14" i="8"/>
  <c r="AY13" i="9"/>
  <c r="AY14" i="9"/>
  <c r="AY15" i="9"/>
  <c r="AQ13" i="9"/>
  <c r="AQ14" i="9"/>
  <c r="AQ15" i="9"/>
  <c r="S11" i="9"/>
  <c r="S9" i="9"/>
  <c r="S8" i="9"/>
  <c r="S7" i="9"/>
  <c r="S16" i="9"/>
  <c r="E10" i="8"/>
  <c r="S13" i="9"/>
  <c r="S14" i="9"/>
  <c r="S15" i="9"/>
  <c r="M8" i="13"/>
  <c r="D8" i="12"/>
  <c r="D7" i="12"/>
  <c r="D6" i="12"/>
  <c r="L53" i="3"/>
  <c r="K10" i="13"/>
  <c r="K11" i="13"/>
  <c r="K12" i="13"/>
  <c r="L9" i="13"/>
  <c r="M9" i="13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E9" i="8"/>
  <c r="AI14" i="9"/>
  <c r="AA13" i="9"/>
  <c r="E13" i="8"/>
  <c r="C15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<sst xmlns="http://schemas.openxmlformats.org/spreadsheetml/2006/main" count="7129" uniqueCount="544">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</sst>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32750592"/>
        <c:axId val="47321856"/>
      </c:barChart>
      <c:catAx>
        <c:axId val="327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21856"/>
        <c:crosses val="autoZero"/>
        <c:auto val="1"/>
        <c:lblAlgn val="ctr"/>
        <c:lblOffset val="100"/>
        <c:noMultiLvlLbl val="0"/>
      </c:catAx>
      <c:valAx>
        <c:axId val="473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2048"/>
        <c:axId val="47363968"/>
      </c:lineChart>
      <c:catAx>
        <c:axId val="473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63968"/>
        <c:crosses val="autoZero"/>
        <c:auto val="1"/>
        <c:lblAlgn val="ctr"/>
        <c:lblOffset val="100"/>
        <c:noMultiLvlLbl val="0"/>
      </c:catAx>
      <c:valAx>
        <c:axId val="47363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3620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1392"/>
        <c:axId val="47373312"/>
      </c:lineChart>
      <c:catAx>
        <c:axId val="4737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73312"/>
        <c:crosses val="autoZero"/>
        <c:auto val="1"/>
        <c:lblAlgn val="ctr"/>
        <c:lblOffset val="100"/>
        <c:noMultiLvlLbl val="0"/>
      </c:catAx>
      <c:valAx>
        <c:axId val="47373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73713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50049</c:v>
                </c:pt>
                <c:pt idx="1">
                  <c:v>13699</c:v>
                </c:pt>
                <c:pt idx="2">
                  <c:v>7207</c:v>
                </c:pt>
                <c:pt idx="3">
                  <c:v>29652</c:v>
                </c:pt>
                <c:pt idx="4">
                  <c:v>17318</c:v>
                </c:pt>
                <c:pt idx="5">
                  <c:v>19962</c:v>
                </c:pt>
                <c:pt idx="6">
                  <c:v>41781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56448"/>
        <c:axId val="106857984"/>
      </c:barChart>
      <c:catAx>
        <c:axId val="10685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57984"/>
        <c:crosses val="autoZero"/>
        <c:auto val="1"/>
        <c:lblAlgn val="ctr"/>
        <c:lblOffset val="100"/>
        <c:noMultiLvlLbl val="0"/>
      </c:catAx>
      <c:valAx>
        <c:axId val="106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5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82176"/>
        <c:axId val="106883712"/>
      </c:barChart>
      <c:catAx>
        <c:axId val="1068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83712"/>
        <c:crosses val="autoZero"/>
        <c:auto val="1"/>
        <c:lblAlgn val="ctr"/>
        <c:lblOffset val="100"/>
        <c:noMultiLvlLbl val="0"/>
      </c:catAx>
      <c:valAx>
        <c:axId val="1068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8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E11:E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workbookViewId="0">
      <selection activeCell="Q41" sqref="Q41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470</v>
      </c>
      <c r="O11" s="83" t="s">
        <v>501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451</v>
      </c>
      <c r="E16" s="79" t="s">
        <v>452</v>
      </c>
      <c r="F16" s="79" t="s">
        <v>453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451</v>
      </c>
      <c r="E17" s="79" t="s">
        <v>454</v>
      </c>
      <c r="F17" s="79" t="s">
        <v>455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456</v>
      </c>
      <c r="E18" s="79" t="s">
        <v>442</v>
      </c>
      <c r="F18" s="79" t="s">
        <v>443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457</v>
      </c>
      <c r="E19" s="79" t="s">
        <v>458</v>
      </c>
      <c r="F19" s="79" t="s">
        <v>459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269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109</v>
      </c>
      <c r="O28" s="82">
        <f>ROUND((Table1[[#This Row],[Total in "Medieval_Final_Village"]]/SUM(Table1[Total in "Medieval_Final_Village"]))*100,1)</f>
        <v>5.2</v>
      </c>
    </row>
    <row r="29" spans="4:15" x14ac:dyDescent="0.25">
      <c r="D29" s="79" t="s">
        <v>103</v>
      </c>
      <c r="E29" s="79" t="s">
        <v>270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197</v>
      </c>
      <c r="O29" s="82">
        <f>ROUND((Table1[[#This Row],[Total in "Medieval_Final_Village"]]/SUM(Table1[Total in "Medieval_Final_Village"]))*100,1)</f>
        <v>9.3000000000000007</v>
      </c>
    </row>
    <row r="30" spans="4:15" x14ac:dyDescent="0.25">
      <c r="D30" s="79" t="s">
        <v>103</v>
      </c>
      <c r="E30" s="79" t="s">
        <v>97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75</v>
      </c>
      <c r="O30" s="82">
        <f>ROUND((Table1[[#This Row],[Total in "Medieval_Final_Village"]]/SUM(Table1[Total in "Medieval_Final_Village"]))*100,1)</f>
        <v>3.6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102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48</v>
      </c>
      <c r="O38" s="82">
        <f>ROUND((Table1[[#This Row],[Total in "Medieval_Final_Village"]]/SUM(Table1[Total in "Medieval_Final_Village"]))*100,1)</f>
        <v>2.2999999999999998</v>
      </c>
    </row>
    <row r="39" spans="4:15" x14ac:dyDescent="0.25">
      <c r="D39" s="79" t="s">
        <v>107</v>
      </c>
      <c r="E39" s="79" t="s">
        <v>518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0</v>
      </c>
      <c r="O39" s="82">
        <f>ROUND((Table1[[#This Row],[Total in "Medieval_Final_Village"]]/SUM(Table1[Total in "Medieval_Final_Village"]))*100,1)</f>
        <v>0</v>
      </c>
    </row>
    <row r="40" spans="4:15" x14ac:dyDescent="0.25">
      <c r="D40" s="79" t="s">
        <v>71</v>
      </c>
      <c r="E40" s="79" t="s">
        <v>502</v>
      </c>
      <c r="F40" s="79" t="s">
        <v>503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519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520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521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522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523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460</v>
      </c>
      <c r="E47" s="79" t="s">
        <v>444</v>
      </c>
      <c r="F47" s="79" t="s">
        <v>445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461</v>
      </c>
      <c r="E48" s="79" t="s">
        <v>446</v>
      </c>
      <c r="F48" s="79" t="s">
        <v>447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434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0</v>
      </c>
      <c r="O49" s="82">
        <f>ROUND((Table1[[#This Row],[Total in "Medieval_Final_Village"]]/SUM(Table1[Total in "Medieval_Final_Village"]))*100,1)</f>
        <v>0</v>
      </c>
    </row>
    <row r="50" spans="4:15" x14ac:dyDescent="0.25">
      <c r="D50" s="79" t="s">
        <v>126</v>
      </c>
      <c r="E50" s="79" t="s">
        <v>67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2</v>
      </c>
      <c r="O50" s="82">
        <f>ROUND((Table1[[#This Row],[Total in "Medieval_Final_Village"]]/SUM(Table1[Total in "Medieval_Final_Village"]))*100,1)</f>
        <v>0.1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448</v>
      </c>
      <c r="E53" s="79" t="s">
        <v>449</v>
      </c>
      <c r="F53" s="79" t="s">
        <v>450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498</v>
      </c>
      <c r="F63" s="79" t="s">
        <v>499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382</v>
      </c>
      <c r="E64" s="79" t="s">
        <v>509</v>
      </c>
      <c r="F64" s="79" t="s">
        <v>510</v>
      </c>
      <c r="G64" s="80">
        <v>40</v>
      </c>
      <c r="H64" s="80">
        <v>45</v>
      </c>
      <c r="I64" s="80">
        <v>10</v>
      </c>
      <c r="J64" s="80">
        <v>83</v>
      </c>
      <c r="K64" s="80">
        <v>1</v>
      </c>
      <c r="L64" s="80">
        <v>1</v>
      </c>
      <c r="M64" s="80">
        <v>15</v>
      </c>
      <c r="N64" s="82">
        <f>COUNTIF(Table7[Spawner],Table1[[#This Row],[Spawner Prefab]])</f>
        <v>0</v>
      </c>
      <c r="O64" s="82">
        <f>ROUND((Table1[[#This Row],[Total in "Medieval_Final_Village"]]/SUM(Table1[Total in "Medieval_Final_Village"]))*100,1)</f>
        <v>0</v>
      </c>
    </row>
    <row r="65" spans="4:15" x14ac:dyDescent="0.25">
      <c r="D65" s="79" t="s">
        <v>382</v>
      </c>
      <c r="E65" s="79" t="s">
        <v>511</v>
      </c>
      <c r="F65" s="79" t="s">
        <v>512</v>
      </c>
      <c r="G65" s="80">
        <v>40</v>
      </c>
      <c r="H65" s="80">
        <v>45</v>
      </c>
      <c r="I65" s="80">
        <v>10</v>
      </c>
      <c r="J65" s="80">
        <v>83</v>
      </c>
      <c r="K65" s="80">
        <v>1</v>
      </c>
      <c r="L65" s="80">
        <v>1</v>
      </c>
      <c r="M65" s="80">
        <v>15</v>
      </c>
      <c r="N65" s="82">
        <f>COUNTIF(Table7[Spawner],Table1[[#This Row],[Spawner Prefab]])</f>
        <v>0</v>
      </c>
      <c r="O65" s="82">
        <f>ROUND((Table1[[#This Row],[Total in "Medieval_Final_Village"]]/SUM(Table1[Total in "Medieval_Final_Village"]))*100,1)</f>
        <v>0</v>
      </c>
    </row>
    <row r="66" spans="4:15" x14ac:dyDescent="0.25">
      <c r="D66" s="79" t="s">
        <v>86</v>
      </c>
      <c r="E66" s="79" t="s">
        <v>129</v>
      </c>
      <c r="F66" s="79" t="s">
        <v>22</v>
      </c>
      <c r="G66" s="80">
        <v>500</v>
      </c>
      <c r="H66" s="80">
        <v>500</v>
      </c>
      <c r="I66" s="80">
        <v>0</v>
      </c>
      <c r="J66" s="80">
        <v>75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16</v>
      </c>
      <c r="O66" s="82">
        <f>ROUND((Table1[[#This Row],[Total in "Medieval_Final_Village"]]/SUM(Table1[Total in "Medieval_Final_Village"]))*100,1)</f>
        <v>0.8</v>
      </c>
    </row>
    <row r="67" spans="4:15" x14ac:dyDescent="0.25">
      <c r="D67" s="79" t="s">
        <v>86</v>
      </c>
      <c r="E67" s="79" t="s">
        <v>129</v>
      </c>
      <c r="F67" s="79" t="s">
        <v>22</v>
      </c>
      <c r="G67" s="80">
        <v>500</v>
      </c>
      <c r="H67" s="80">
        <v>500</v>
      </c>
      <c r="I67" s="80">
        <v>0</v>
      </c>
      <c r="J67" s="80">
        <v>75</v>
      </c>
      <c r="K67" s="80">
        <v>0</v>
      </c>
      <c r="L67" s="80">
        <v>0</v>
      </c>
      <c r="M67" s="80" t="s">
        <v>9</v>
      </c>
      <c r="N67" s="82">
        <f>COUNTIF(Table7[Spawner],Table1[[#This Row],[Spawner Prefab]])</f>
        <v>16</v>
      </c>
      <c r="O67" s="82">
        <f>ROUND((Table1[[#This Row],[Total in "Medieval_Final_Village"]]/SUM(Table1[Total in "Medieval_Final_Village"]))*100,1)</f>
        <v>0.8</v>
      </c>
    </row>
    <row r="68" spans="4:15" x14ac:dyDescent="0.25">
      <c r="D68" s="79" t="s">
        <v>462</v>
      </c>
      <c r="E68" s="79" t="s">
        <v>463</v>
      </c>
      <c r="F68" s="79" t="s">
        <v>464</v>
      </c>
      <c r="G68" s="80">
        <v>200</v>
      </c>
      <c r="H68" s="80">
        <v>200</v>
      </c>
      <c r="I68" s="80">
        <v>20</v>
      </c>
      <c r="J68" s="80">
        <v>50</v>
      </c>
      <c r="K68" s="80">
        <v>0</v>
      </c>
      <c r="L68" s="80">
        <v>0</v>
      </c>
      <c r="M68" s="80" t="s">
        <v>9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80</v>
      </c>
      <c r="E69" s="79" t="s">
        <v>513</v>
      </c>
      <c r="F69" s="79" t="s">
        <v>514</v>
      </c>
      <c r="G69" s="80">
        <v>310</v>
      </c>
      <c r="H69" s="80">
        <v>310</v>
      </c>
      <c r="I69" s="80">
        <v>50</v>
      </c>
      <c r="J69" s="80">
        <v>55</v>
      </c>
      <c r="K69" s="80">
        <v>2</v>
      </c>
      <c r="L69" s="80">
        <v>1</v>
      </c>
      <c r="M69" s="80">
        <v>75</v>
      </c>
      <c r="N69" s="82">
        <f>COUNTIF(Table7[Spawner],Table1[[#This Row],[Spawner Prefab]])</f>
        <v>0</v>
      </c>
      <c r="O69" s="82">
        <f>ROUND((Table1[[#This Row],[Total in "Medieval_Final_Village"]]/SUM(Table1[Total in "Medieval_Final_Village"]))*100,1)</f>
        <v>0</v>
      </c>
    </row>
    <row r="70" spans="4:15" x14ac:dyDescent="0.25">
      <c r="D70" s="79" t="s">
        <v>9</v>
      </c>
      <c r="E70" s="79" t="s">
        <v>144</v>
      </c>
      <c r="F70" s="79" t="s">
        <v>27</v>
      </c>
      <c r="G70" s="80">
        <v>450</v>
      </c>
      <c r="H70" s="80">
        <v>450</v>
      </c>
      <c r="I70" s="80" t="s">
        <v>9</v>
      </c>
      <c r="J70" s="80">
        <v>0</v>
      </c>
      <c r="K70" s="80">
        <v>0</v>
      </c>
      <c r="L70" s="80">
        <v>0</v>
      </c>
      <c r="M70" s="80">
        <v>0</v>
      </c>
      <c r="N70" s="82">
        <f>COUNTIF(Table7[Spawner],Table1[[#This Row],[Spawner Prefab]])</f>
        <v>6</v>
      </c>
      <c r="O70" s="82">
        <f>ROUND((Table1[[#This Row],[Total in "Medieval_Final_Village"]]/SUM(Table1[Total in "Medieval_Final_Village"]))*100,1)</f>
        <v>0.3</v>
      </c>
    </row>
    <row r="71" spans="4:15" x14ac:dyDescent="0.25">
      <c r="D71" s="79" t="s">
        <v>117</v>
      </c>
      <c r="E71" s="79" t="s">
        <v>49</v>
      </c>
      <c r="F71" s="79" t="s">
        <v>29</v>
      </c>
      <c r="G71" s="80">
        <v>180</v>
      </c>
      <c r="H71" s="80">
        <v>180</v>
      </c>
      <c r="I71" s="80">
        <v>20</v>
      </c>
      <c r="J71" s="80">
        <v>25</v>
      </c>
      <c r="K71" s="80">
        <v>0</v>
      </c>
      <c r="L71" s="80">
        <v>0</v>
      </c>
      <c r="M71" s="80">
        <v>25</v>
      </c>
      <c r="N71" s="82">
        <f>COUNTIF(Table7[Spawner],Table1[[#This Row],[Spawner Prefab]])</f>
        <v>19</v>
      </c>
      <c r="O71" s="82">
        <f>ROUND((Table1[[#This Row],[Total in "Medieval_Final_Village"]]/SUM(Table1[Total in "Medieval_Final_Village"]))*100,1)</f>
        <v>0.9</v>
      </c>
    </row>
    <row r="72" spans="4:15" x14ac:dyDescent="0.25">
      <c r="D72" s="79" t="s">
        <v>76</v>
      </c>
      <c r="E72" s="79" t="s">
        <v>17</v>
      </c>
      <c r="F72" s="79" t="s">
        <v>7</v>
      </c>
      <c r="G72" s="80">
        <v>220</v>
      </c>
      <c r="H72" s="80">
        <v>220</v>
      </c>
      <c r="I72" s="80">
        <v>25</v>
      </c>
      <c r="J72" s="80">
        <v>83</v>
      </c>
      <c r="K72" s="80">
        <v>1</v>
      </c>
      <c r="L72" s="80">
        <v>1</v>
      </c>
      <c r="M72" s="80" t="s">
        <v>9</v>
      </c>
      <c r="N72" s="82">
        <f>COUNTIF(Table7[Spawner],Table1[[#This Row],[Spawner Prefab]])</f>
        <v>4</v>
      </c>
      <c r="O72" s="82">
        <f>ROUND((Table1[[#This Row],[Total in "Medieval_Final_Village"]]/SUM(Table1[Total in "Medieval_Final_Village"]))*100,1)</f>
        <v>0.2</v>
      </c>
    </row>
    <row r="73" spans="4:15" x14ac:dyDescent="0.25">
      <c r="D73" s="79" t="s">
        <v>76</v>
      </c>
      <c r="E73" s="79" t="s">
        <v>19</v>
      </c>
      <c r="F73" s="79" t="s">
        <v>18</v>
      </c>
      <c r="G73" s="80">
        <v>220</v>
      </c>
      <c r="H73" s="80">
        <v>220</v>
      </c>
      <c r="I73" s="80">
        <v>25</v>
      </c>
      <c r="J73" s="80">
        <v>83</v>
      </c>
      <c r="K73" s="80">
        <v>1</v>
      </c>
      <c r="L73" s="80">
        <v>1</v>
      </c>
      <c r="M73" s="80" t="s">
        <v>9</v>
      </c>
      <c r="N73" s="82">
        <f>COUNTIF(Table7[Spawner],Table1[[#This Row],[Spawner Prefab]])</f>
        <v>6</v>
      </c>
      <c r="O73" s="82">
        <f>ROUND((Table1[[#This Row],[Total in "Medieval_Final_Village"]]/SUM(Table1[Total in "Medieval_Final_Village"]))*100,1)</f>
        <v>0.3</v>
      </c>
    </row>
    <row r="74" spans="4:15" x14ac:dyDescent="0.25">
      <c r="D74" s="79" t="s">
        <v>88</v>
      </c>
      <c r="E74" s="79" t="s">
        <v>26</v>
      </c>
      <c r="F74" s="79" t="s">
        <v>24</v>
      </c>
      <c r="G74" s="80">
        <v>200</v>
      </c>
      <c r="H74" s="80">
        <v>200</v>
      </c>
      <c r="I74" s="80">
        <v>20</v>
      </c>
      <c r="J74" s="80">
        <v>75</v>
      </c>
      <c r="K74" s="80">
        <v>0</v>
      </c>
      <c r="L74" s="80">
        <v>0</v>
      </c>
      <c r="M74" s="80">
        <v>40</v>
      </c>
      <c r="N74" s="82">
        <f>COUNTIF(Table7[Spawner],Table1[[#This Row],[Spawner Prefab]])</f>
        <v>18</v>
      </c>
      <c r="O74" s="82">
        <f>ROUND((Table1[[#This Row],[Total in "Medieval_Final_Village"]]/SUM(Table1[Total in "Medieval_Final_Village"]))*100,1)</f>
        <v>0.9</v>
      </c>
    </row>
    <row r="75" spans="4:15" x14ac:dyDescent="0.25">
      <c r="D75" s="79" t="s">
        <v>118</v>
      </c>
      <c r="E75" s="79" t="s">
        <v>130</v>
      </c>
      <c r="F75" s="79" t="s">
        <v>30</v>
      </c>
      <c r="G75" s="80">
        <v>170</v>
      </c>
      <c r="H75" s="80">
        <v>170</v>
      </c>
      <c r="I75" s="80">
        <v>10</v>
      </c>
      <c r="J75" s="80">
        <v>70</v>
      </c>
      <c r="K75" s="80">
        <v>2</v>
      </c>
      <c r="L75" s="80">
        <v>2</v>
      </c>
      <c r="M75" s="80">
        <v>5</v>
      </c>
      <c r="N75" s="82">
        <f>COUNTIF(Table7[Spawner],Table1[[#This Row],[Spawner Prefab]])</f>
        <v>39</v>
      </c>
      <c r="O75" s="82">
        <f>ROUND((Table1[[#This Row],[Total in "Medieval_Final_Village"]]/SUM(Table1[Total in "Medieval_Final_Village"]))*100,1)</f>
        <v>1.8</v>
      </c>
    </row>
    <row r="76" spans="4:15" x14ac:dyDescent="0.25">
      <c r="D76" s="79" t="s">
        <v>77</v>
      </c>
      <c r="E76" s="79" t="s">
        <v>15</v>
      </c>
      <c r="F76" s="79" t="s">
        <v>8</v>
      </c>
      <c r="G76" s="80">
        <v>280</v>
      </c>
      <c r="H76" s="80">
        <v>280</v>
      </c>
      <c r="I76" s="80">
        <v>20</v>
      </c>
      <c r="J76" s="80">
        <v>75</v>
      </c>
      <c r="K76" s="80">
        <v>0</v>
      </c>
      <c r="L76" s="80">
        <v>0</v>
      </c>
      <c r="M76" s="80">
        <v>13</v>
      </c>
      <c r="N76" s="82">
        <f>COUNTIF(Table7[Spawner],Table1[[#This Row],[Spawner Prefab]])</f>
        <v>0</v>
      </c>
      <c r="O76" s="82">
        <f>ROUND((Table1[[#This Row],[Total in "Medieval_Final_Village"]]/SUM(Table1[Total in "Medieval_Final_Village"]))*100,1)</f>
        <v>0</v>
      </c>
    </row>
    <row r="77" spans="4:15" x14ac:dyDescent="0.25">
      <c r="D77" s="79" t="s">
        <v>77</v>
      </c>
      <c r="E77" s="79" t="s">
        <v>515</v>
      </c>
      <c r="F77" s="79" t="s">
        <v>516</v>
      </c>
      <c r="G77" s="80">
        <v>280</v>
      </c>
      <c r="H77" s="80">
        <v>280</v>
      </c>
      <c r="I77" s="80">
        <v>20</v>
      </c>
      <c r="J77" s="80">
        <v>75</v>
      </c>
      <c r="K77" s="80">
        <v>0</v>
      </c>
      <c r="L77" s="80">
        <v>0</v>
      </c>
      <c r="M77" s="80">
        <v>13</v>
      </c>
      <c r="N77" s="82">
        <f>COUNTIF(Table7[Spawner],Table1[[#This Row],[Spawner Prefab]])</f>
        <v>0</v>
      </c>
      <c r="O77" s="82">
        <f>ROUND((Table1[[#This Row],[Total in "Medieval_Final_Village"]]/SUM(Table1[Total in "Medieval_Final_Village"]))*100,1)</f>
        <v>0</v>
      </c>
    </row>
    <row r="78" spans="4:15" x14ac:dyDescent="0.25">
      <c r="D78" s="79" t="s">
        <v>119</v>
      </c>
      <c r="E78" s="79" t="s">
        <v>46</v>
      </c>
      <c r="F78" s="79" t="s">
        <v>31</v>
      </c>
      <c r="G78" s="80">
        <v>2500</v>
      </c>
      <c r="H78" s="80">
        <v>2500</v>
      </c>
      <c r="I78" s="80">
        <v>0</v>
      </c>
      <c r="J78" s="80">
        <v>263</v>
      </c>
      <c r="K78" s="80">
        <v>5</v>
      </c>
      <c r="L78" s="80">
        <v>5</v>
      </c>
      <c r="M78" s="80">
        <v>440</v>
      </c>
      <c r="N78" s="82">
        <f>COUNTIF(Table7[Spawner],Table1[[#This Row],[Spawner Prefab]])</f>
        <v>16</v>
      </c>
      <c r="O78" s="82">
        <f>ROUND((Table1[[#This Row],[Total in "Medieval_Final_Village"]]/SUM(Table1[Total in "Medieval_Final_Village"]))*100,1)</f>
        <v>0.8</v>
      </c>
    </row>
    <row r="79" spans="4:15" x14ac:dyDescent="0.25">
      <c r="D79" s="79" t="s">
        <v>119</v>
      </c>
      <c r="E79" s="79" t="s">
        <v>47</v>
      </c>
      <c r="F79" s="79" t="s">
        <v>32</v>
      </c>
      <c r="G79" s="80">
        <v>2500</v>
      </c>
      <c r="H79" s="80">
        <v>2500</v>
      </c>
      <c r="I79" s="80">
        <v>0</v>
      </c>
      <c r="J79" s="80">
        <v>263</v>
      </c>
      <c r="K79" s="80">
        <v>5</v>
      </c>
      <c r="L79" s="80">
        <v>5</v>
      </c>
      <c r="M79" s="80">
        <v>440</v>
      </c>
      <c r="N79" s="82">
        <f>COUNTIF(Table7[Spawner],Table1[[#This Row],[Spawner Prefab]])</f>
        <v>8</v>
      </c>
      <c r="O79" s="82">
        <f>ROUND((Table1[[#This Row],[Total in "Medieval_Final_Village"]]/SUM(Table1[Total in "Medieval_Final_Village"]))*100,1)</f>
        <v>0.4</v>
      </c>
    </row>
    <row r="80" spans="4:15" x14ac:dyDescent="0.25">
      <c r="D80" s="79" t="s">
        <v>120</v>
      </c>
      <c r="E80" s="79" t="s">
        <v>48</v>
      </c>
      <c r="F80" s="79" t="s">
        <v>33</v>
      </c>
      <c r="G80" s="80">
        <v>2000</v>
      </c>
      <c r="H80" s="80">
        <v>2000</v>
      </c>
      <c r="I80" s="80">
        <v>0</v>
      </c>
      <c r="J80" s="80">
        <v>175</v>
      </c>
      <c r="K80" s="80">
        <v>5</v>
      </c>
      <c r="L80" s="80">
        <v>5</v>
      </c>
      <c r="M80" s="80">
        <v>150</v>
      </c>
      <c r="N80" s="82">
        <f>COUNTIF(Table7[Spawner],Table1[[#This Row],[Spawner Prefab]])</f>
        <v>4</v>
      </c>
      <c r="O80" s="82">
        <f>ROUND((Table1[[#This Row],[Total in "Medieval_Final_Village"]]/SUM(Table1[Total in "Medieval_Final_Village"]))*100,1)</f>
        <v>0.2</v>
      </c>
    </row>
    <row r="81" spans="4:15" x14ac:dyDescent="0.25">
      <c r="D81" s="79" t="s">
        <v>120</v>
      </c>
      <c r="E81" s="79" t="s">
        <v>290</v>
      </c>
      <c r="F81" s="79" t="s">
        <v>291</v>
      </c>
      <c r="G81" s="80">
        <v>2000</v>
      </c>
      <c r="H81" s="80">
        <v>2000</v>
      </c>
      <c r="I81" s="80">
        <v>0</v>
      </c>
      <c r="J81" s="80">
        <v>175</v>
      </c>
      <c r="K81" s="80">
        <v>5</v>
      </c>
      <c r="L81" s="80">
        <v>5</v>
      </c>
      <c r="M81" s="80">
        <v>150</v>
      </c>
      <c r="N81" s="82">
        <f>COUNTIF(Table7[Spawner],Table1[[#This Row],[Spawner Prefab]])</f>
        <v>20</v>
      </c>
      <c r="O81" s="82">
        <f>ROUND((Table1[[#This Row],[Total in "Medieval_Final_Village"]]/SUM(Table1[Total in "Medieval_Final_Village"]))*100,1)</f>
        <v>0.9</v>
      </c>
    </row>
    <row r="82" spans="4:15" x14ac:dyDescent="0.25">
      <c r="D82" s="79" t="s">
        <v>90</v>
      </c>
      <c r="E82" s="79" t="s">
        <v>524</v>
      </c>
      <c r="F82" s="79" t="s">
        <v>525</v>
      </c>
      <c r="G82" s="80">
        <v>200</v>
      </c>
      <c r="H82" s="80">
        <v>200</v>
      </c>
      <c r="I82" s="80">
        <v>8</v>
      </c>
      <c r="J82" s="80">
        <v>75</v>
      </c>
      <c r="K82" s="80">
        <v>0</v>
      </c>
      <c r="L82" s="80">
        <v>0</v>
      </c>
      <c r="M82" s="80" t="s">
        <v>9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90</v>
      </c>
      <c r="E83" s="79" t="s">
        <v>526</v>
      </c>
      <c r="F83" s="79" t="s">
        <v>525</v>
      </c>
      <c r="G83" s="80">
        <v>200</v>
      </c>
      <c r="H83" s="80">
        <v>200</v>
      </c>
      <c r="I83" s="80">
        <v>8</v>
      </c>
      <c r="J83" s="80">
        <v>75</v>
      </c>
      <c r="K83" s="80">
        <v>0</v>
      </c>
      <c r="L83" s="80">
        <v>0</v>
      </c>
      <c r="M83" s="80" t="s">
        <v>9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90</v>
      </c>
      <c r="E84" s="79" t="s">
        <v>527</v>
      </c>
      <c r="F84" s="79" t="s">
        <v>525</v>
      </c>
      <c r="G84" s="80">
        <v>200</v>
      </c>
      <c r="H84" s="80">
        <v>200</v>
      </c>
      <c r="I84" s="80">
        <v>8</v>
      </c>
      <c r="J84" s="80">
        <v>75</v>
      </c>
      <c r="K84" s="80">
        <v>0</v>
      </c>
      <c r="L84" s="80">
        <v>0</v>
      </c>
      <c r="M84" s="80" t="s">
        <v>9</v>
      </c>
      <c r="N84" s="82">
        <f>COUNTIF(Table7[Spawner],Table1[[#This Row],[Spawner Prefab]])</f>
        <v>0</v>
      </c>
      <c r="O84" s="82">
        <f>ROUND((Table1[[#This Row],[Total in "Medieval_Final_Village"]]/SUM(Table1[Total in "Medieval_Final_Village"]))*100,1)</f>
        <v>0</v>
      </c>
    </row>
    <row r="85" spans="4:15" x14ac:dyDescent="0.25">
      <c r="D85" s="79" t="s">
        <v>292</v>
      </c>
      <c r="E85" s="79" t="s">
        <v>293</v>
      </c>
      <c r="F85" s="79" t="s">
        <v>294</v>
      </c>
      <c r="G85" s="80">
        <v>1500</v>
      </c>
      <c r="H85" s="80">
        <v>1500</v>
      </c>
      <c r="I85" s="80">
        <v>2</v>
      </c>
      <c r="J85" s="80">
        <v>130</v>
      </c>
      <c r="K85" s="80">
        <v>4</v>
      </c>
      <c r="L85" s="80">
        <v>4</v>
      </c>
      <c r="M85" s="80">
        <v>35</v>
      </c>
      <c r="N85" s="82">
        <f>COUNTIF(Table7[Spawner],Table1[[#This Row],[Spawner Prefab]])</f>
        <v>33</v>
      </c>
      <c r="O85" s="82">
        <f>ROUND((Table1[[#This Row],[Total in "Medieval_Final_Village"]]/SUM(Table1[Total in "Medieval_Final_Village"]))*100,1)</f>
        <v>1.6</v>
      </c>
    </row>
    <row r="86" spans="4:15" x14ac:dyDescent="0.25">
      <c r="D86" s="79" t="s">
        <v>292</v>
      </c>
      <c r="E86" s="79" t="s">
        <v>295</v>
      </c>
      <c r="F86" s="79" t="s">
        <v>296</v>
      </c>
      <c r="G86" s="80">
        <v>1500</v>
      </c>
      <c r="H86" s="80">
        <v>1500</v>
      </c>
      <c r="I86" s="80">
        <v>2</v>
      </c>
      <c r="J86" s="80">
        <v>130</v>
      </c>
      <c r="K86" s="80">
        <v>4</v>
      </c>
      <c r="L86" s="80">
        <v>4</v>
      </c>
      <c r="M86" s="80">
        <v>35</v>
      </c>
      <c r="N86" s="82">
        <f>COUNTIF(Table7[Spawner],Table1[[#This Row],[Spawner Prefab]])</f>
        <v>34</v>
      </c>
      <c r="O86" s="82">
        <f>ROUND((Table1[[#This Row],[Total in "Medieval_Final_Village"]]/SUM(Table1[Total in "Medieval_Final_Village"]))*100,1)</f>
        <v>1.6</v>
      </c>
    </row>
    <row r="87" spans="4:15" x14ac:dyDescent="0.25">
      <c r="D87" s="79" t="s">
        <v>122</v>
      </c>
      <c r="E87" s="79" t="s">
        <v>297</v>
      </c>
      <c r="F87" s="79" t="s">
        <v>298</v>
      </c>
      <c r="G87" s="80">
        <v>200</v>
      </c>
      <c r="H87" s="80">
        <v>200</v>
      </c>
      <c r="I87" s="80">
        <v>10</v>
      </c>
      <c r="J87" s="80">
        <v>55</v>
      </c>
      <c r="K87" s="80">
        <v>1</v>
      </c>
      <c r="L87" s="80">
        <v>1</v>
      </c>
      <c r="M87" s="80" t="s">
        <v>9</v>
      </c>
      <c r="N87" s="82">
        <f>COUNTIF(Table7[Spawner],Table1[[#This Row],[Spawner Prefab]])</f>
        <v>6</v>
      </c>
      <c r="O87" s="82">
        <f>ROUND((Table1[[#This Row],[Total in "Medieval_Final_Village"]]/SUM(Table1[Total in "Medieval_Final_Village"]))*100,1)</f>
        <v>0.3</v>
      </c>
    </row>
    <row r="88" spans="4:15" x14ac:dyDescent="0.25">
      <c r="D88" s="79" t="s">
        <v>121</v>
      </c>
      <c r="E88" s="79" t="s">
        <v>299</v>
      </c>
      <c r="F88" s="79" t="s">
        <v>300</v>
      </c>
      <c r="G88" s="80">
        <v>140</v>
      </c>
      <c r="H88" s="80">
        <v>140</v>
      </c>
      <c r="I88" s="80">
        <v>6</v>
      </c>
      <c r="J88" s="80">
        <v>25</v>
      </c>
      <c r="K88" s="80">
        <v>0</v>
      </c>
      <c r="L88" s="80">
        <v>0</v>
      </c>
      <c r="M88" s="80" t="s">
        <v>9</v>
      </c>
      <c r="N88" s="82">
        <f>COUNTIF(Table7[Spawner],Table1[[#This Row],[Spawner Prefab]])</f>
        <v>6</v>
      </c>
      <c r="O88" s="82">
        <f>ROUND((Table1[[#This Row],[Total in "Medieval_Final_Village"]]/SUM(Table1[Total in "Medieval_Final_Village"]))*100,1)</f>
        <v>0.3</v>
      </c>
    </row>
    <row r="89" spans="4:15" x14ac:dyDescent="0.25">
      <c r="D89" s="79" t="s">
        <v>421</v>
      </c>
      <c r="E89" s="79" t="s">
        <v>392</v>
      </c>
      <c r="F89" s="79" t="s">
        <v>393</v>
      </c>
      <c r="G89" s="80">
        <v>120</v>
      </c>
      <c r="H89" s="80">
        <v>120</v>
      </c>
      <c r="I89" s="80">
        <v>6</v>
      </c>
      <c r="J89" s="80">
        <v>50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10</v>
      </c>
      <c r="O89" s="82">
        <f>ROUND((Table1[[#This Row],[Total in "Medieval_Final_Village"]]/SUM(Table1[Total in "Medieval_Final_Village"]))*100,1)</f>
        <v>0.5</v>
      </c>
    </row>
    <row r="90" spans="4:15" x14ac:dyDescent="0.25">
      <c r="D90" s="79" t="s">
        <v>301</v>
      </c>
      <c r="E90" s="79" t="s">
        <v>302</v>
      </c>
      <c r="F90" s="79" t="s">
        <v>303</v>
      </c>
      <c r="G90" s="80">
        <v>170</v>
      </c>
      <c r="H90" s="80">
        <v>170</v>
      </c>
      <c r="I90" s="80">
        <v>5</v>
      </c>
      <c r="J90" s="80">
        <v>28</v>
      </c>
      <c r="K90" s="80">
        <v>1</v>
      </c>
      <c r="L90" s="80">
        <v>1</v>
      </c>
      <c r="M90" s="80">
        <v>2</v>
      </c>
      <c r="N90" s="82">
        <f>COUNTIF(Table7[Spawner],Table1[[#This Row],[Spawner Prefab]])</f>
        <v>12</v>
      </c>
      <c r="O90" s="82">
        <f>ROUND((Table1[[#This Row],[Total in "Medieval_Final_Village"]]/SUM(Table1[Total in "Medieval_Final_Village"]))*100,1)</f>
        <v>0.6</v>
      </c>
    </row>
    <row r="91" spans="4:15" x14ac:dyDescent="0.25">
      <c r="D91" s="79" t="s">
        <v>304</v>
      </c>
      <c r="E91" s="79" t="s">
        <v>305</v>
      </c>
      <c r="F91" s="79" t="s">
        <v>306</v>
      </c>
      <c r="G91" s="80">
        <v>220</v>
      </c>
      <c r="H91" s="80">
        <v>220</v>
      </c>
      <c r="I91" s="80">
        <v>8</v>
      </c>
      <c r="J91" s="80">
        <v>35</v>
      </c>
      <c r="K91" s="80">
        <v>2</v>
      </c>
      <c r="L91" s="80">
        <v>2</v>
      </c>
      <c r="M91" s="80">
        <v>8</v>
      </c>
      <c r="N91" s="82">
        <f>COUNTIF(Table7[Spawner],Table1[[#This Row],[Spawner Prefab]])</f>
        <v>25</v>
      </c>
      <c r="O91" s="82">
        <f>ROUND((Table1[[#This Row],[Total in "Medieval_Final_Village"]]/SUM(Table1[Total in "Medieval_Final_Village"]))*100,1)</f>
        <v>1.2</v>
      </c>
    </row>
    <row r="92" spans="4:15" x14ac:dyDescent="0.25">
      <c r="D92" s="79" t="s">
        <v>307</v>
      </c>
      <c r="E92" s="79" t="s">
        <v>308</v>
      </c>
      <c r="F92" s="79" t="s">
        <v>309</v>
      </c>
      <c r="G92" s="80">
        <v>120</v>
      </c>
      <c r="H92" s="80">
        <v>120</v>
      </c>
      <c r="I92" s="80">
        <v>2</v>
      </c>
      <c r="J92" s="80">
        <v>25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44</v>
      </c>
      <c r="O92" s="82">
        <f>ROUND((Table1[[#This Row],[Total in "Medieval_Final_Village"]]/SUM(Table1[Total in "Medieval_Final_Village"]))*100,1)</f>
        <v>2.1</v>
      </c>
    </row>
    <row r="93" spans="4:15" x14ac:dyDescent="0.25">
      <c r="D93" s="79" t="s">
        <v>465</v>
      </c>
      <c r="E93" s="79" t="s">
        <v>466</v>
      </c>
      <c r="F93" s="79" t="s">
        <v>467</v>
      </c>
      <c r="G93" s="80">
        <v>280</v>
      </c>
      <c r="H93" s="80">
        <v>280</v>
      </c>
      <c r="I93" s="80">
        <v>20</v>
      </c>
      <c r="J93" s="80">
        <v>35</v>
      </c>
      <c r="K93" s="80">
        <v>2</v>
      </c>
      <c r="L93" s="80">
        <v>2</v>
      </c>
      <c r="M93" s="80" t="s">
        <v>9</v>
      </c>
      <c r="N93" s="82">
        <f>COUNTIF(Table7[Spawner],Table1[[#This Row],[Spawner Prefab]])</f>
        <v>19</v>
      </c>
      <c r="O93" s="82">
        <f>ROUND((Table1[[#This Row],[Total in "Medieval_Final_Village"]]/SUM(Table1[Total in "Medieval_Final_Village"]))*100,1)</f>
        <v>0.9</v>
      </c>
    </row>
    <row r="94" spans="4:15" x14ac:dyDescent="0.25">
      <c r="D94" s="79" t="s">
        <v>78</v>
      </c>
      <c r="E94" s="79" t="s">
        <v>310</v>
      </c>
      <c r="F94" s="79" t="s">
        <v>311</v>
      </c>
      <c r="G94" s="80">
        <v>260</v>
      </c>
      <c r="H94" s="80">
        <v>260</v>
      </c>
      <c r="I94" s="80">
        <v>15</v>
      </c>
      <c r="J94" s="80">
        <v>75</v>
      </c>
      <c r="K94" s="80">
        <v>0</v>
      </c>
      <c r="L94" s="80">
        <v>0</v>
      </c>
      <c r="M94" s="80" t="s">
        <v>9</v>
      </c>
      <c r="N94" s="82">
        <f>COUNTIF(Table7[Spawner],Table1[[#This Row],[Spawner Prefab]])</f>
        <v>0</v>
      </c>
      <c r="O94" s="82">
        <f>ROUND((Table1[[#This Row],[Total in "Medieval_Final_Village"]]/SUM(Table1[Total in "Medieval_Final_Village"]))*100,1)</f>
        <v>0</v>
      </c>
    </row>
    <row r="95" spans="4:15" x14ac:dyDescent="0.25">
      <c r="D95" s="79" t="s">
        <v>78</v>
      </c>
      <c r="E95" s="79" t="s">
        <v>312</v>
      </c>
      <c r="F95" s="79" t="s">
        <v>313</v>
      </c>
      <c r="G95" s="80">
        <v>260</v>
      </c>
      <c r="H95" s="80">
        <v>260</v>
      </c>
      <c r="I95" s="80">
        <v>15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0</v>
      </c>
      <c r="O95" s="82">
        <f>ROUND((Table1[[#This Row],[Total in "Medieval_Final_Village"]]/SUM(Table1[Total in "Medieval_Final_Village"]))*100,1)</f>
        <v>0</v>
      </c>
    </row>
    <row r="96" spans="4:15" x14ac:dyDescent="0.25">
      <c r="D96" s="79" t="s">
        <v>73</v>
      </c>
      <c r="E96" s="79" t="s">
        <v>357</v>
      </c>
      <c r="F96" s="79" t="s">
        <v>358</v>
      </c>
      <c r="G96" s="80">
        <v>130</v>
      </c>
      <c r="H96" s="80">
        <v>130</v>
      </c>
      <c r="I96" s="80">
        <v>15</v>
      </c>
      <c r="J96" s="80">
        <v>50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2</v>
      </c>
      <c r="O96" s="82">
        <f>ROUND((Table1[[#This Row],[Total in "Medieval_Final_Village"]]/SUM(Table1[Total in "Medieval_Final_Village"]))*100,1)</f>
        <v>0.1</v>
      </c>
    </row>
    <row r="97" spans="4:15" x14ac:dyDescent="0.25">
      <c r="D97" s="79" t="s">
        <v>314</v>
      </c>
      <c r="E97" s="79" t="s">
        <v>315</v>
      </c>
      <c r="F97" s="79" t="s">
        <v>316</v>
      </c>
      <c r="G97" s="80">
        <v>350</v>
      </c>
      <c r="H97" s="80">
        <v>350</v>
      </c>
      <c r="I97" s="80">
        <v>30</v>
      </c>
      <c r="J97" s="80">
        <v>83</v>
      </c>
      <c r="K97" s="80">
        <v>1</v>
      </c>
      <c r="L97" s="80">
        <v>1</v>
      </c>
      <c r="M97" s="80">
        <v>15</v>
      </c>
      <c r="N97" s="82">
        <f>COUNTIF(Table7[Spawner],Table1[[#This Row],[Spawner Prefab]])</f>
        <v>2</v>
      </c>
      <c r="O97" s="82">
        <f>ROUND((Table1[[#This Row],[Total in "Medieval_Final_Village"]]/SUM(Table1[Total in "Medieval_Final_Village"]))*100,1)</f>
        <v>0.1</v>
      </c>
    </row>
    <row r="98" spans="4:15" x14ac:dyDescent="0.25">
      <c r="D98" s="79" t="s">
        <v>79</v>
      </c>
      <c r="E98" s="79" t="s">
        <v>317</v>
      </c>
      <c r="F98" s="79" t="s">
        <v>318</v>
      </c>
      <c r="G98" s="80">
        <v>200</v>
      </c>
      <c r="H98" s="80">
        <v>200</v>
      </c>
      <c r="I98" s="80">
        <v>7</v>
      </c>
      <c r="J98" s="80">
        <v>75</v>
      </c>
      <c r="K98" s="80">
        <v>0</v>
      </c>
      <c r="L98" s="80">
        <v>0</v>
      </c>
      <c r="M98" s="80" t="s">
        <v>9</v>
      </c>
      <c r="N98" s="82">
        <f>COUNTIF(Table7[Spawner],Table1[[#This Row],[Spawner Prefab]])</f>
        <v>50</v>
      </c>
      <c r="O98" s="82">
        <f>ROUND((Table1[[#This Row],[Total in "Medieval_Final_Village"]]/SUM(Table1[Total in "Medieval_Final_Village"]))*100,1)</f>
        <v>2.4</v>
      </c>
    </row>
    <row r="99" spans="4:15" x14ac:dyDescent="0.25">
      <c r="D99" s="79" t="s">
        <v>79</v>
      </c>
      <c r="E99" s="79" t="s">
        <v>319</v>
      </c>
      <c r="F99" s="79" t="s">
        <v>320</v>
      </c>
      <c r="G99" s="80">
        <v>200</v>
      </c>
      <c r="H99" s="80">
        <v>200</v>
      </c>
      <c r="I99" s="80">
        <v>7</v>
      </c>
      <c r="J99" s="80">
        <v>75</v>
      </c>
      <c r="K99" s="80">
        <v>0</v>
      </c>
      <c r="L99" s="80">
        <v>0</v>
      </c>
      <c r="M99" s="80" t="s">
        <v>9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321</v>
      </c>
      <c r="E100" s="79" t="s">
        <v>322</v>
      </c>
      <c r="F100" s="79" t="s">
        <v>323</v>
      </c>
      <c r="G100" s="80">
        <v>300</v>
      </c>
      <c r="H100" s="80">
        <v>300</v>
      </c>
      <c r="I100" s="80">
        <v>30</v>
      </c>
      <c r="J100" s="80">
        <v>105</v>
      </c>
      <c r="K100" s="80">
        <v>2</v>
      </c>
      <c r="L100" s="80">
        <v>2</v>
      </c>
      <c r="M100" s="80" t="s">
        <v>9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80</v>
      </c>
      <c r="E101" s="79" t="s">
        <v>324</v>
      </c>
      <c r="F101" s="79" t="s">
        <v>325</v>
      </c>
      <c r="G101" s="80">
        <v>310</v>
      </c>
      <c r="H101" s="80">
        <v>310</v>
      </c>
      <c r="I101" s="80">
        <v>50</v>
      </c>
      <c r="J101" s="80">
        <v>55</v>
      </c>
      <c r="K101" s="80">
        <v>2</v>
      </c>
      <c r="L101" s="80">
        <v>1</v>
      </c>
      <c r="M101" s="80">
        <v>55</v>
      </c>
      <c r="N101" s="82">
        <f>COUNTIF(Table7[Spawner],Table1[[#This Row],[Spawner Prefab]])</f>
        <v>0</v>
      </c>
      <c r="O101" s="82">
        <f>ROUND((Table1[[#This Row],[Total in "Medieval_Final_Village"]]/SUM(Table1[Total in "Medieval_Final_Village"]))*100,1)</f>
        <v>0</v>
      </c>
    </row>
    <row r="102" spans="4:15" x14ac:dyDescent="0.25">
      <c r="D102" s="79" t="s">
        <v>80</v>
      </c>
      <c r="E102" s="79" t="s">
        <v>326</v>
      </c>
      <c r="F102" s="79" t="s">
        <v>327</v>
      </c>
      <c r="G102" s="80">
        <v>310</v>
      </c>
      <c r="H102" s="80">
        <v>310</v>
      </c>
      <c r="I102" s="80">
        <v>50</v>
      </c>
      <c r="J102" s="80">
        <v>55</v>
      </c>
      <c r="K102" s="80">
        <v>2</v>
      </c>
      <c r="L102" s="80">
        <v>1</v>
      </c>
      <c r="M102" s="80">
        <v>55</v>
      </c>
      <c r="N102" s="82">
        <f>COUNTIF(Table7[Spawner],Table1[[#This Row],[Spawner Prefab]])</f>
        <v>0</v>
      </c>
      <c r="O102" s="82">
        <f>ROUND((Table1[[#This Row],[Total in "Medieval_Final_Village"]]/SUM(Table1[Total in "Medieval_Final_Village"]))*100,1)</f>
        <v>0</v>
      </c>
    </row>
    <row r="103" spans="4:15" x14ac:dyDescent="0.25">
      <c r="D103" s="79" t="s">
        <v>80</v>
      </c>
      <c r="E103" s="79" t="s">
        <v>328</v>
      </c>
      <c r="F103" s="79" t="s">
        <v>329</v>
      </c>
      <c r="G103" s="80">
        <v>310</v>
      </c>
      <c r="H103" s="80">
        <v>310</v>
      </c>
      <c r="I103" s="80">
        <v>50</v>
      </c>
      <c r="J103" s="80">
        <v>55</v>
      </c>
      <c r="K103" s="80">
        <v>2</v>
      </c>
      <c r="L103" s="80">
        <v>1</v>
      </c>
      <c r="M103" s="80">
        <v>40</v>
      </c>
      <c r="N103" s="82">
        <f>COUNTIF(Table7[Spawner],Table1[[#This Row],[Spawner Prefab]])</f>
        <v>0</v>
      </c>
      <c r="O103" s="82">
        <f>ROUND((Table1[[#This Row],[Total in "Medieval_Final_Village"]]/SUM(Table1[Total in "Medieval_Final_Village"]))*100,1)</f>
        <v>0</v>
      </c>
    </row>
    <row r="104" spans="4:15" x14ac:dyDescent="0.25">
      <c r="D104" s="79" t="s">
        <v>89</v>
      </c>
      <c r="E104" s="79" t="s">
        <v>330</v>
      </c>
      <c r="F104" s="79" t="s">
        <v>331</v>
      </c>
      <c r="G104" s="80">
        <v>180</v>
      </c>
      <c r="H104" s="80">
        <v>180</v>
      </c>
      <c r="I104" s="80">
        <v>10</v>
      </c>
      <c r="J104" s="80">
        <v>75</v>
      </c>
      <c r="K104" s="80">
        <v>0</v>
      </c>
      <c r="L104" s="80">
        <v>0</v>
      </c>
      <c r="M104" s="80">
        <v>5</v>
      </c>
      <c r="N104" s="82">
        <f>COUNTIF(Table7[Spawner],Table1[[#This Row],[Spawner Prefab]])</f>
        <v>14</v>
      </c>
      <c r="O104" s="82">
        <f>ROUND((Table1[[#This Row],[Total in "Medieval_Final_Village"]]/SUM(Table1[Total in "Medieval_Final_Village"]))*100,1)</f>
        <v>0.7</v>
      </c>
    </row>
    <row r="105" spans="4:15" x14ac:dyDescent="0.25">
      <c r="D105" s="79" t="s">
        <v>332</v>
      </c>
      <c r="E105" s="79" t="s">
        <v>333</v>
      </c>
      <c r="F105" s="79" t="s">
        <v>334</v>
      </c>
      <c r="G105" s="80">
        <v>170</v>
      </c>
      <c r="H105" s="80">
        <v>170</v>
      </c>
      <c r="I105" s="80">
        <v>20</v>
      </c>
      <c r="J105" s="80">
        <v>70</v>
      </c>
      <c r="K105" s="80">
        <v>2</v>
      </c>
      <c r="L105" s="80">
        <v>2</v>
      </c>
      <c r="M105" s="80">
        <v>10</v>
      </c>
      <c r="N105" s="82">
        <f>COUNTIF(Table7[Spawner],Table1[[#This Row],[Spawner Prefab]])</f>
        <v>10</v>
      </c>
      <c r="O105" s="82">
        <f>ROUND((Table1[[#This Row],[Total in "Medieval_Final_Village"]]/SUM(Table1[Total in "Medieval_Final_Village"]))*100,1)</f>
        <v>0.5</v>
      </c>
    </row>
    <row r="106" spans="4:15" x14ac:dyDescent="0.25">
      <c r="D106" s="79" t="s">
        <v>81</v>
      </c>
      <c r="E106" s="79" t="s">
        <v>335</v>
      </c>
      <c r="F106" s="79" t="s">
        <v>336</v>
      </c>
      <c r="G106" s="80">
        <v>170</v>
      </c>
      <c r="H106" s="80">
        <v>170</v>
      </c>
      <c r="I106" s="80">
        <v>20</v>
      </c>
      <c r="J106" s="80">
        <v>70</v>
      </c>
      <c r="K106" s="80">
        <v>2</v>
      </c>
      <c r="L106" s="80">
        <v>2</v>
      </c>
      <c r="M106" s="80">
        <v>25</v>
      </c>
      <c r="N106" s="82">
        <f>COUNTIF(Table7[Spawner],Table1[[#This Row],[Spawner Prefab]])</f>
        <v>65</v>
      </c>
      <c r="O106" s="82">
        <f>ROUND((Table1[[#This Row],[Total in "Medieval_Final_Village"]]/SUM(Table1[Total in "Medieval_Final_Village"]))*100,1)</f>
        <v>3.1</v>
      </c>
    </row>
    <row r="107" spans="4:15" x14ac:dyDescent="0.25">
      <c r="D107" s="79" t="s">
        <v>82</v>
      </c>
      <c r="E107" s="79" t="s">
        <v>337</v>
      </c>
      <c r="F107" s="79" t="s">
        <v>338</v>
      </c>
      <c r="G107" s="80">
        <v>150</v>
      </c>
      <c r="H107" s="80">
        <v>150</v>
      </c>
      <c r="I107" s="80">
        <v>4</v>
      </c>
      <c r="J107" s="80">
        <v>25</v>
      </c>
      <c r="K107" s="80">
        <v>0</v>
      </c>
      <c r="L107" s="80">
        <v>0</v>
      </c>
      <c r="M107" s="80" t="s">
        <v>9</v>
      </c>
      <c r="N107" s="82">
        <f>COUNTIF(Table7[Spawner],Table1[[#This Row],[Spawner Prefab]])</f>
        <v>225</v>
      </c>
      <c r="O107" s="82">
        <f>ROUND((Table1[[#This Row],[Total in "Medieval_Final_Village"]]/SUM(Table1[Total in "Medieval_Final_Village"]))*100,1)</f>
        <v>10.7</v>
      </c>
    </row>
    <row r="108" spans="4:15" x14ac:dyDescent="0.25">
      <c r="D108" s="79" t="s">
        <v>82</v>
      </c>
      <c r="E108" s="79" t="s">
        <v>339</v>
      </c>
      <c r="F108" s="79" t="s">
        <v>340</v>
      </c>
      <c r="G108" s="80">
        <v>150</v>
      </c>
      <c r="H108" s="80">
        <v>150</v>
      </c>
      <c r="I108" s="80">
        <v>4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29</v>
      </c>
      <c r="O108" s="82">
        <f>ROUND((Table1[[#This Row],[Total in "Medieval_Final_Village"]]/SUM(Table1[Total in "Medieval_Final_Village"]))*100,1)</f>
        <v>1.4</v>
      </c>
    </row>
    <row r="109" spans="4:15" x14ac:dyDescent="0.25">
      <c r="D109" s="79" t="s">
        <v>123</v>
      </c>
      <c r="E109" s="79" t="s">
        <v>342</v>
      </c>
      <c r="F109" s="79" t="s">
        <v>341</v>
      </c>
      <c r="G109" s="80">
        <v>180</v>
      </c>
      <c r="H109" s="80">
        <v>180</v>
      </c>
      <c r="I109" s="80">
        <v>3</v>
      </c>
      <c r="J109" s="80">
        <v>25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34</v>
      </c>
      <c r="O109" s="82">
        <f>ROUND((Table1[[#This Row],[Total in "Medieval_Final_Village"]]/SUM(Table1[Total in "Medieval_Final_Village"]))*100,1)</f>
        <v>1.6</v>
      </c>
    </row>
    <row r="110" spans="4:15" x14ac:dyDescent="0.25">
      <c r="D110" s="79" t="s">
        <v>359</v>
      </c>
      <c r="E110" s="79" t="s">
        <v>360</v>
      </c>
      <c r="F110" s="79" t="s">
        <v>361</v>
      </c>
      <c r="G110" s="80">
        <v>420</v>
      </c>
      <c r="H110" s="80">
        <v>420</v>
      </c>
      <c r="I110" s="80">
        <v>150</v>
      </c>
      <c r="J110" s="80">
        <v>83</v>
      </c>
      <c r="K110" s="80">
        <v>1</v>
      </c>
      <c r="L110" s="80">
        <v>2</v>
      </c>
      <c r="M110" s="80">
        <v>60</v>
      </c>
      <c r="N110" s="82">
        <f>COUNTIF(Table7[Spawner],Table1[[#This Row],[Spawner Prefab]])</f>
        <v>15</v>
      </c>
      <c r="O110" s="82">
        <f>ROUND((Table1[[#This Row],[Total in "Medieval_Final_Village"]]/SUM(Table1[Total in "Medieval_Final_Village"]))*100,1)</f>
        <v>0.7</v>
      </c>
    </row>
    <row r="111" spans="4:15" x14ac:dyDescent="0.25">
      <c r="D111" s="79" t="s">
        <v>126</v>
      </c>
      <c r="E111" s="79" t="s">
        <v>362</v>
      </c>
      <c r="F111" s="79" t="s">
        <v>363</v>
      </c>
      <c r="G111" s="80">
        <v>140</v>
      </c>
      <c r="H111" s="80">
        <v>140</v>
      </c>
      <c r="I111" s="80">
        <v>2</v>
      </c>
      <c r="J111" s="80">
        <v>25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0</v>
      </c>
      <c r="O111" s="82">
        <f>ROUND((Table1[[#This Row],[Total in "Medieval_Final_Village"]]/SUM(Table1[Total in "Medieval_Final_Village"]))*100,1)</f>
        <v>0</v>
      </c>
    </row>
    <row r="112" spans="4:15" x14ac:dyDescent="0.25">
      <c r="D112" s="79" t="s">
        <v>83</v>
      </c>
      <c r="E112" s="79" t="s">
        <v>435</v>
      </c>
      <c r="F112" s="79" t="s">
        <v>365</v>
      </c>
      <c r="G112" s="80">
        <v>120</v>
      </c>
      <c r="H112" s="80">
        <v>120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12</v>
      </c>
      <c r="O112" s="82">
        <f>ROUND((Table1[[#This Row],[Total in "Medieval_Final_Village"]]/SUM(Table1[Total in "Medieval_Final_Village"]))*100,1)</f>
        <v>0.6</v>
      </c>
    </row>
    <row r="113" spans="4:15" x14ac:dyDescent="0.25">
      <c r="D113" s="79" t="s">
        <v>83</v>
      </c>
      <c r="E113" s="79" t="s">
        <v>364</v>
      </c>
      <c r="F113" s="79" t="s">
        <v>365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31</v>
      </c>
      <c r="O113" s="82">
        <f>ROUND((Table1[[#This Row],[Total in "Medieval_Final_Village"]]/SUM(Table1[Total in "Medieval_Final_Village"]))*100,1)</f>
        <v>1.5</v>
      </c>
    </row>
    <row r="114" spans="4:15" x14ac:dyDescent="0.25">
      <c r="D114" s="79" t="s">
        <v>83</v>
      </c>
      <c r="E114" s="79" t="s">
        <v>366</v>
      </c>
      <c r="F114" s="79" t="s">
        <v>367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13</v>
      </c>
      <c r="O114" s="82">
        <f>ROUND((Table1[[#This Row],[Total in "Medieval_Final_Village"]]/SUM(Table1[Total in "Medieval_Final_Village"]))*100,1)</f>
        <v>0.6</v>
      </c>
    </row>
    <row r="115" spans="4:15" x14ac:dyDescent="0.25">
      <c r="D115" s="79" t="s">
        <v>84</v>
      </c>
      <c r="E115" s="79" t="s">
        <v>368</v>
      </c>
      <c r="F115" s="79" t="s">
        <v>369</v>
      </c>
      <c r="G115" s="80">
        <v>220</v>
      </c>
      <c r="H115" s="80">
        <v>220</v>
      </c>
      <c r="I115" s="80">
        <v>15</v>
      </c>
      <c r="J115" s="80">
        <v>50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3</v>
      </c>
      <c r="O115" s="82">
        <f>ROUND((Table1[[#This Row],[Total in "Medieval_Final_Village"]]/SUM(Table1[Total in "Medieval_Final_Village"]))*100,1)</f>
        <v>0.1</v>
      </c>
    </row>
    <row r="116" spans="4:15" x14ac:dyDescent="0.25">
      <c r="D116" s="79" t="s">
        <v>84</v>
      </c>
      <c r="E116" s="79" t="s">
        <v>370</v>
      </c>
      <c r="F116" s="79" t="s">
        <v>371</v>
      </c>
      <c r="G116" s="80">
        <v>220</v>
      </c>
      <c r="H116" s="80">
        <v>220</v>
      </c>
      <c r="I116" s="80">
        <v>15</v>
      </c>
      <c r="J116" s="80">
        <v>50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1</v>
      </c>
      <c r="O116" s="82">
        <f>ROUND((Table1[[#This Row],[Total in "Medieval_Final_Village"]]/SUM(Table1[Total in "Medieval_Final_Village"]))*100,1)</f>
        <v>0</v>
      </c>
    </row>
    <row r="117" spans="4:15" x14ac:dyDescent="0.25">
      <c r="D117" s="79" t="s">
        <v>78</v>
      </c>
      <c r="E117" s="79" t="s">
        <v>471</v>
      </c>
      <c r="F117" s="79" t="s">
        <v>472</v>
      </c>
      <c r="G117" s="80">
        <v>220</v>
      </c>
      <c r="H117" s="80">
        <v>220</v>
      </c>
      <c r="I117" s="80">
        <v>15</v>
      </c>
      <c r="J117" s="80">
        <v>75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78</v>
      </c>
      <c r="E118" s="79" t="s">
        <v>473</v>
      </c>
      <c r="F118" s="79" t="s">
        <v>500</v>
      </c>
      <c r="G118" s="80">
        <v>220</v>
      </c>
      <c r="H118" s="80">
        <v>220</v>
      </c>
      <c r="I118" s="80">
        <v>15</v>
      </c>
      <c r="J118" s="80">
        <v>75</v>
      </c>
      <c r="K118" s="80">
        <v>0</v>
      </c>
      <c r="L118" s="80">
        <v>0</v>
      </c>
      <c r="M118" s="80" t="s">
        <v>9</v>
      </c>
      <c r="N118" s="82">
        <f>COUNTIF(Table7[Spawner],Table1[[#This Row],[Spawner Prefab]])</f>
        <v>3</v>
      </c>
      <c r="O118" s="82">
        <f>ROUND((Table1[[#This Row],[Total in "Medieval_Final_Village"]]/SUM(Table1[Total in "Medieval_Final_Village"]))*100,1)</f>
        <v>0.1</v>
      </c>
    </row>
    <row r="119" spans="4:15" x14ac:dyDescent="0.25">
      <c r="D119" s="79" t="s">
        <v>84</v>
      </c>
      <c r="E119" s="79" t="s">
        <v>528</v>
      </c>
      <c r="F119" s="79" t="s">
        <v>529</v>
      </c>
      <c r="G119" s="80">
        <v>220</v>
      </c>
      <c r="H119" s="80">
        <v>220</v>
      </c>
      <c r="I119" s="80">
        <v>15</v>
      </c>
      <c r="J119" s="80">
        <v>50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0</v>
      </c>
      <c r="O119" s="82">
        <f>ROUND((Table1[[#This Row],[Total in "Medieval_Final_Village"]]/SUM(Table1[Total in "Medieval_Final_Village"]))*100,1)</f>
        <v>0</v>
      </c>
    </row>
    <row r="120" spans="4:15" x14ac:dyDescent="0.25">
      <c r="D120" s="79" t="s">
        <v>83</v>
      </c>
      <c r="E120" s="79" t="s">
        <v>530</v>
      </c>
      <c r="F120" s="79" t="s">
        <v>367</v>
      </c>
      <c r="G120" s="80">
        <v>220</v>
      </c>
      <c r="H120" s="80">
        <v>220</v>
      </c>
      <c r="I120" s="80">
        <v>15</v>
      </c>
      <c r="J120" s="80">
        <v>50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0</v>
      </c>
      <c r="O120" s="82">
        <f>ROUND((Table1[[#This Row],[Total in "Medieval_Final_Village"]]/SUM(Table1[Total in "Medieval_Final_Village"]))*100,1)</f>
        <v>0</v>
      </c>
    </row>
    <row r="121" spans="4:15" x14ac:dyDescent="0.25">
      <c r="D121" s="79" t="s">
        <v>124</v>
      </c>
      <c r="E121" s="79" t="s">
        <v>372</v>
      </c>
      <c r="F121" s="79" t="s">
        <v>373</v>
      </c>
      <c r="G121" s="80">
        <v>300</v>
      </c>
      <c r="H121" s="80">
        <v>300</v>
      </c>
      <c r="I121" s="80">
        <v>20</v>
      </c>
      <c r="J121" s="80">
        <v>55</v>
      </c>
      <c r="K121" s="80">
        <v>1</v>
      </c>
      <c r="L121" s="80">
        <v>1</v>
      </c>
      <c r="M121" s="80">
        <v>40</v>
      </c>
      <c r="N121" s="82">
        <f>COUNTIF(Table7[Spawner],Table1[[#This Row],[Spawner Prefab]])</f>
        <v>20</v>
      </c>
      <c r="O121" s="82">
        <f>ROUND((Table1[[#This Row],[Total in "Medieval_Final_Village"]]/SUM(Table1[Total in "Medieval_Final_Village"]))*100,1)</f>
        <v>0.9</v>
      </c>
    </row>
    <row r="122" spans="4:15" x14ac:dyDescent="0.25">
      <c r="D122" s="79" t="s">
        <v>90</v>
      </c>
      <c r="E122" s="79" t="s">
        <v>436</v>
      </c>
      <c r="F122" s="79" t="s">
        <v>375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84</v>
      </c>
      <c r="O122" s="82">
        <f>ROUND((Table1[[#This Row],[Total in "Medieval_Final_Village"]]/SUM(Table1[Total in "Medieval_Final_Village"]))*100,1)</f>
        <v>4</v>
      </c>
    </row>
    <row r="123" spans="4:15" x14ac:dyDescent="0.25">
      <c r="D123" s="79" t="s">
        <v>90</v>
      </c>
      <c r="E123" s="79" t="s">
        <v>374</v>
      </c>
      <c r="F123" s="79" t="s">
        <v>375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4</v>
      </c>
      <c r="O123" s="82">
        <f>ROUND((Table1[[#This Row],[Total in "Medieval_Final_Village"]]/SUM(Table1[Total in "Medieval_Final_Village"]))*100,1)</f>
        <v>0.2</v>
      </c>
    </row>
    <row r="124" spans="4:15" x14ac:dyDescent="0.25">
      <c r="D124" s="79" t="s">
        <v>90</v>
      </c>
      <c r="E124" s="79" t="s">
        <v>376</v>
      </c>
      <c r="F124" s="79" t="s">
        <v>377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V32" sqref="V3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P51" sqref="P5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50049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13699</v>
      </c>
      <c r="F9">
        <f ca="1">ROUNDUP(E8*0.1,0)</f>
        <v>5005</v>
      </c>
    </row>
    <row r="10" spans="3:13" x14ac:dyDescent="0.25">
      <c r="C10" t="s">
        <v>265</v>
      </c>
      <c r="D10" t="s">
        <v>491</v>
      </c>
      <c r="E10">
        <f ca="1">DATA_SCENES_UNITY_1!S6</f>
        <v>7207</v>
      </c>
    </row>
    <row r="11" spans="3:13" x14ac:dyDescent="0.25">
      <c r="C11" t="s">
        <v>265</v>
      </c>
      <c r="D11" t="s">
        <v>497</v>
      </c>
      <c r="E11">
        <f ca="1">DATA_SCENES_UNITY_1!AQ6</f>
        <v>19962</v>
      </c>
    </row>
    <row r="12" spans="3:13" x14ac:dyDescent="0.25">
      <c r="C12" t="s">
        <v>265</v>
      </c>
      <c r="D12" t="s">
        <v>266</v>
      </c>
      <c r="E12">
        <f ca="1">DATA_SCENES_UNITY_1!AA6</f>
        <v>29652</v>
      </c>
    </row>
    <row r="13" spans="3:13" x14ac:dyDescent="0.25">
      <c r="C13" t="s">
        <v>265</v>
      </c>
      <c r="D13" t="s">
        <v>420</v>
      </c>
      <c r="E13">
        <f ca="1">DATA_SCENES_UNITY_1!AI6</f>
        <v>17318</v>
      </c>
    </row>
    <row r="14" spans="3:13" x14ac:dyDescent="0.25">
      <c r="C14" t="s">
        <v>265</v>
      </c>
      <c r="D14" t="s">
        <v>496</v>
      </c>
      <c r="E14">
        <f ca="1">DATA_SCENES_UNITY_1!AY6</f>
        <v>41781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179</v>
      </c>
    </row>
    <row r="4" spans="7:21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21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440</v>
      </c>
    </row>
    <row r="8" spans="7:21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441</v>
      </c>
    </row>
    <row r="9" spans="7:21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abSelected="1" topLeftCell="AN1" workbookViewId="0">
      <selection activeCell="AQ16" sqref="AQ1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6" x14ac:dyDescent="0.25">
      <c r="B2" t="s">
        <v>288</v>
      </c>
    </row>
    <row r="4" spans="2:56" x14ac:dyDescent="0.25">
      <c r="B4" s="1" t="s">
        <v>268</v>
      </c>
      <c r="C4" s="1" t="s">
        <v>265</v>
      </c>
      <c r="F4" s="84"/>
      <c r="G4" s="84"/>
      <c r="J4" s="1" t="s">
        <v>268</v>
      </c>
      <c r="K4" s="1" t="s">
        <v>265</v>
      </c>
      <c r="N4" s="84"/>
      <c r="O4" s="84"/>
      <c r="R4" s="1" t="s">
        <v>268</v>
      </c>
      <c r="S4" s="1" t="s">
        <v>265</v>
      </c>
      <c r="V4" s="84"/>
      <c r="W4" s="84"/>
      <c r="Z4" s="1" t="s">
        <v>268</v>
      </c>
      <c r="AA4" s="1" t="s">
        <v>265</v>
      </c>
      <c r="AD4" s="84"/>
      <c r="AE4" s="84"/>
      <c r="AH4" s="1" t="s">
        <v>268</v>
      </c>
      <c r="AI4" s="1" t="s">
        <v>265</v>
      </c>
      <c r="AL4" s="84"/>
      <c r="AM4" s="84"/>
      <c r="AP4" s="1" t="s">
        <v>268</v>
      </c>
      <c r="AQ4" s="1" t="s">
        <v>265</v>
      </c>
      <c r="AT4" s="84"/>
      <c r="AU4" s="84"/>
      <c r="AX4" s="1" t="s">
        <v>268</v>
      </c>
      <c r="AY4" s="1" t="s">
        <v>265</v>
      </c>
      <c r="BB4" s="84"/>
      <c r="BC4" s="84"/>
    </row>
    <row r="5" spans="2:56" x14ac:dyDescent="0.25">
      <c r="B5" s="1" t="s">
        <v>221</v>
      </c>
      <c r="C5" s="1" t="s">
        <v>398</v>
      </c>
      <c r="E5" s="1" t="s">
        <v>536</v>
      </c>
      <c r="F5" s="1">
        <v>201</v>
      </c>
      <c r="G5" s="1">
        <v>108</v>
      </c>
      <c r="H5" s="1" t="s">
        <v>537</v>
      </c>
      <c r="J5" s="1" t="s">
        <v>221</v>
      </c>
      <c r="K5" s="1" t="s">
        <v>399</v>
      </c>
      <c r="M5" s="1" t="s">
        <v>536</v>
      </c>
      <c r="N5" s="1">
        <v>90</v>
      </c>
      <c r="O5" s="1">
        <v>120</v>
      </c>
      <c r="P5" s="1" t="s">
        <v>537</v>
      </c>
      <c r="R5" s="1" t="s">
        <v>221</v>
      </c>
      <c r="S5" s="1" t="s">
        <v>477</v>
      </c>
      <c r="U5" s="1" t="s">
        <v>536</v>
      </c>
      <c r="V5" s="1">
        <v>60</v>
      </c>
      <c r="W5" s="1">
        <v>120</v>
      </c>
      <c r="X5" s="1" t="s">
        <v>537</v>
      </c>
      <c r="Z5" s="1" t="s">
        <v>221</v>
      </c>
      <c r="AA5" s="1" t="s">
        <v>412</v>
      </c>
      <c r="AC5" s="1" t="s">
        <v>536</v>
      </c>
      <c r="AD5" s="1">
        <v>170</v>
      </c>
      <c r="AE5" s="1">
        <v>120</v>
      </c>
      <c r="AF5" s="1" t="s">
        <v>537</v>
      </c>
      <c r="AH5" s="1" t="s">
        <v>221</v>
      </c>
      <c r="AI5" s="1" t="s">
        <v>418</v>
      </c>
      <c r="AK5" s="1" t="s">
        <v>536</v>
      </c>
      <c r="AL5" s="1">
        <v>150</v>
      </c>
      <c r="AM5" s="1">
        <v>30</v>
      </c>
      <c r="AN5" s="1" t="s">
        <v>537</v>
      </c>
      <c r="AP5" s="1" t="s">
        <v>221</v>
      </c>
      <c r="AQ5" s="1" t="s">
        <v>481</v>
      </c>
      <c r="AS5" s="1" t="s">
        <v>536</v>
      </c>
      <c r="AT5" s="1">
        <v>220</v>
      </c>
      <c r="AU5" s="1">
        <v>110</v>
      </c>
      <c r="AV5" s="1" t="s">
        <v>537</v>
      </c>
      <c r="AX5" s="1" t="s">
        <v>221</v>
      </c>
      <c r="AY5" s="1" t="s">
        <v>483</v>
      </c>
      <c r="BA5" s="1" t="s">
        <v>536</v>
      </c>
      <c r="BB5" s="1">
        <v>200</v>
      </c>
      <c r="BC5" s="1">
        <v>115</v>
      </c>
      <c r="BD5" s="1" t="s">
        <v>537</v>
      </c>
    </row>
    <row r="6" spans="2:56" x14ac:dyDescent="0.25">
      <c r="B6" s="1" t="s">
        <v>222</v>
      </c>
      <c r="C6" s="72">
        <f ca="1">ROUNDUP(SUM(Table245[total xp]),0)</f>
        <v>50049</v>
      </c>
      <c r="E6" s="1" t="s">
        <v>538</v>
      </c>
      <c r="F6" s="1">
        <f ca="1">ROUND(C6/(F5*G5),1)</f>
        <v>2.2999999999999998</v>
      </c>
      <c r="G6" s="1" t="s">
        <v>539</v>
      </c>
      <c r="J6" s="1" t="s">
        <v>222</v>
      </c>
      <c r="K6" s="72">
        <f ca="1">ROUNDUP(SUM(Table3[total xp]),0)</f>
        <v>13699</v>
      </c>
      <c r="M6" s="1" t="s">
        <v>538</v>
      </c>
      <c r="N6" s="1">
        <f ca="1">ROUND(K6/(N5*O5),1)</f>
        <v>1.3</v>
      </c>
      <c r="O6" s="1" t="s">
        <v>539</v>
      </c>
      <c r="R6" s="1" t="s">
        <v>222</v>
      </c>
      <c r="S6" s="72">
        <f ca="1">ROUNDUP(SUM(Table39[total xp]),0)</f>
        <v>7207</v>
      </c>
      <c r="U6" s="1" t="s">
        <v>538</v>
      </c>
      <c r="V6" s="1">
        <f ca="1">ROUND(S6/(V5*W5),1)</f>
        <v>1</v>
      </c>
      <c r="W6" s="1" t="s">
        <v>539</v>
      </c>
      <c r="Z6" s="1" t="s">
        <v>222</v>
      </c>
      <c r="AA6" s="72">
        <f ca="1">ROUNDUP(SUM(Table2[total xp]),0)</f>
        <v>29652</v>
      </c>
      <c r="AC6" s="1" t="s">
        <v>538</v>
      </c>
      <c r="AD6" s="1">
        <f ca="1">ROUND(AA6/(AD5*AE5),1)</f>
        <v>1.5</v>
      </c>
      <c r="AE6" s="1" t="s">
        <v>539</v>
      </c>
      <c r="AH6" s="1" t="s">
        <v>222</v>
      </c>
      <c r="AI6" s="72">
        <f ca="1">ROUNDUP(SUM(Table6[total xp]),0)</f>
        <v>17318</v>
      </c>
      <c r="AK6" s="1" t="s">
        <v>538</v>
      </c>
      <c r="AL6" s="1">
        <f ca="1">ROUND(AI6/(AL5*AM5),1)</f>
        <v>3.8</v>
      </c>
      <c r="AM6" s="1" t="s">
        <v>539</v>
      </c>
      <c r="AP6" s="1" t="s">
        <v>222</v>
      </c>
      <c r="AQ6" s="72">
        <f ca="1">ROUNDUP(SUM(Table610[total xp]),0)</f>
        <v>19962</v>
      </c>
      <c r="AS6" s="1" t="s">
        <v>538</v>
      </c>
      <c r="AT6" s="1">
        <f ca="1">ROUND(AQ6/(AT5*AU5),1)</f>
        <v>0.8</v>
      </c>
      <c r="AU6" s="1" t="s">
        <v>539</v>
      </c>
      <c r="AX6" s="1" t="s">
        <v>222</v>
      </c>
      <c r="AY6" s="72">
        <f ca="1">ROUNDUP(SUM(Table61011[total xp]),0)</f>
        <v>41781</v>
      </c>
      <c r="BA6" s="1" t="s">
        <v>538</v>
      </c>
      <c r="BB6" s="1">
        <f ca="1">ROUND(AY6/(BB5*BC5),1)</f>
        <v>1.8</v>
      </c>
      <c r="BC6" s="1" t="s">
        <v>539</v>
      </c>
    </row>
    <row r="7" spans="2:56" x14ac:dyDescent="0.25">
      <c r="B7" s="1" t="s">
        <v>348</v>
      </c>
      <c r="C7" s="72">
        <f>COUNTA(Table245[spawner_sku])</f>
        <v>643</v>
      </c>
      <c r="E7" s="1" t="s">
        <v>540</v>
      </c>
      <c r="F7" s="1">
        <f>ROUND(C7/(F5*G5),4)</f>
        <v>2.9600000000000001E-2</v>
      </c>
      <c r="G7" s="1" t="s">
        <v>541</v>
      </c>
      <c r="J7" s="1" t="s">
        <v>348</v>
      </c>
      <c r="K7" s="72">
        <f>COUNTA(Table3[spawner_sku])</f>
        <v>151</v>
      </c>
      <c r="M7" s="1" t="s">
        <v>540</v>
      </c>
      <c r="N7" s="1">
        <f>ROUND(K7/(N5*O5),4)</f>
        <v>1.4E-2</v>
      </c>
      <c r="O7" s="1" t="s">
        <v>541</v>
      </c>
      <c r="R7" s="1" t="s">
        <v>348</v>
      </c>
      <c r="S7" s="72">
        <f>COUNTA(Table39[spawner_sku])</f>
        <v>78</v>
      </c>
      <c r="U7" s="1" t="s">
        <v>540</v>
      </c>
      <c r="V7" s="1">
        <f>ROUND(S7/(V5*W5),4)</f>
        <v>1.0800000000000001E-2</v>
      </c>
      <c r="W7" s="1" t="s">
        <v>541</v>
      </c>
      <c r="Z7" s="1" t="s">
        <v>348</v>
      </c>
      <c r="AA7" s="72">
        <f>COUNTA(Table2[spawner_sku])</f>
        <v>405</v>
      </c>
      <c r="AC7" s="1" t="s">
        <v>540</v>
      </c>
      <c r="AD7" s="1">
        <f>ROUND(AA7/(AD5*AE5),4)</f>
        <v>1.9900000000000001E-2</v>
      </c>
      <c r="AE7" s="1" t="s">
        <v>541</v>
      </c>
      <c r="AH7" s="1" t="s">
        <v>348</v>
      </c>
      <c r="AI7" s="72">
        <f>COUNTA(Table6[spawner_sku])</f>
        <v>155</v>
      </c>
      <c r="AK7" s="1" t="s">
        <v>540</v>
      </c>
      <c r="AL7" s="1">
        <f>ROUND(AI7/(AL5*AM5),4)</f>
        <v>3.44E-2</v>
      </c>
      <c r="AM7" s="1" t="s">
        <v>541</v>
      </c>
      <c r="AP7" s="1" t="s">
        <v>348</v>
      </c>
      <c r="AQ7" s="72">
        <f>COUNTA(Table610[spawner_sku])</f>
        <v>181</v>
      </c>
      <c r="AS7" s="1" t="s">
        <v>540</v>
      </c>
      <c r="AT7" s="1">
        <f>ROUND(AQ7/(AT5*AU5),4)</f>
        <v>7.4999999999999997E-3</v>
      </c>
      <c r="AU7" s="1" t="s">
        <v>541</v>
      </c>
      <c r="AX7" s="1" t="s">
        <v>348</v>
      </c>
      <c r="AY7" s="72">
        <f>COUNTA(Table61011[spawner_sku])</f>
        <v>485</v>
      </c>
      <c r="BA7" s="1" t="s">
        <v>540</v>
      </c>
      <c r="BB7" s="1">
        <f>ROUND(AY7/(BB5*BC5),4)</f>
        <v>2.1100000000000001E-2</v>
      </c>
      <c r="BC7" s="1" t="s">
        <v>541</v>
      </c>
    </row>
    <row r="8" spans="2:56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6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6" x14ac:dyDescent="0.25">
      <c r="B11" s="1" t="s">
        <v>349</v>
      </c>
      <c r="C11" s="72">
        <f>SUM(Table245[entity_spawned (AVG)])</f>
        <v>1014</v>
      </c>
      <c r="E11" s="1" t="s">
        <v>542</v>
      </c>
      <c r="F11" s="1">
        <f>ROUND(C11/(F5*G5),4)</f>
        <v>4.6699999999999998E-2</v>
      </c>
      <c r="G11" s="1" t="s">
        <v>543</v>
      </c>
      <c r="J11" s="1" t="s">
        <v>349</v>
      </c>
      <c r="K11" s="72">
        <f>SUM(Table3[entity_spawned (AVG)])</f>
        <v>292</v>
      </c>
      <c r="M11" s="1" t="s">
        <v>542</v>
      </c>
      <c r="N11" s="1">
        <f>ROUND(K11/(N5*O5),4)</f>
        <v>2.7E-2</v>
      </c>
      <c r="O11" s="1" t="s">
        <v>543</v>
      </c>
      <c r="R11" s="1" t="s">
        <v>349</v>
      </c>
      <c r="S11" s="72">
        <f>SUM(Table39[entity_spawned (AVG)])</f>
        <v>114</v>
      </c>
      <c r="U11" s="1" t="s">
        <v>542</v>
      </c>
      <c r="V11" s="1">
        <f>ROUND(S11/(V5*W5),4)</f>
        <v>1.5800000000000002E-2</v>
      </c>
      <c r="W11" s="1" t="s">
        <v>543</v>
      </c>
      <c r="Z11" s="1" t="s">
        <v>349</v>
      </c>
      <c r="AA11" s="72">
        <f>SUM(Table2[entity_spawned (AVG)])</f>
        <v>612</v>
      </c>
      <c r="AC11" s="1" t="s">
        <v>542</v>
      </c>
      <c r="AD11" s="1">
        <f>ROUND(AA11/(AD5*AE5),4)</f>
        <v>0.03</v>
      </c>
      <c r="AE11" s="1" t="s">
        <v>543</v>
      </c>
      <c r="AH11" s="1" t="s">
        <v>349</v>
      </c>
      <c r="AI11" s="72">
        <f>SUM(Table6[entity_spawned (AVG)])</f>
        <v>276</v>
      </c>
      <c r="AK11" s="1" t="s">
        <v>542</v>
      </c>
      <c r="AL11" s="1">
        <f>ROUND(AI11/(AL5*AM5),4)</f>
        <v>6.13E-2</v>
      </c>
      <c r="AM11" s="1" t="s">
        <v>543</v>
      </c>
      <c r="AP11" s="1" t="s">
        <v>349</v>
      </c>
      <c r="AQ11" s="72">
        <f>SUM(Table610[entity_spawned (AVG)])</f>
        <v>264</v>
      </c>
      <c r="AS11" s="1" t="s">
        <v>542</v>
      </c>
      <c r="AT11" s="1">
        <f>ROUND(AQ11/(AT5*AU5),4)</f>
        <v>1.09E-2</v>
      </c>
      <c r="AU11" s="1" t="s">
        <v>543</v>
      </c>
      <c r="AX11" s="1" t="s">
        <v>349</v>
      </c>
      <c r="AY11" s="72">
        <f>SUM(Table61011[entity_spawned (AVG)])</f>
        <v>800</v>
      </c>
      <c r="BA11" s="1" t="s">
        <v>542</v>
      </c>
      <c r="BB11" s="1">
        <f>ROUND(AY11/(BB5*BC5),4)</f>
        <v>3.4799999999999998E-2</v>
      </c>
      <c r="BC11" s="1" t="s">
        <v>543</v>
      </c>
    </row>
    <row r="12" spans="2:56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6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6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6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6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490</v>
      </c>
      <c r="C18" s="1" t="s">
        <v>419</v>
      </c>
      <c r="J18" s="1" t="s">
        <v>490</v>
      </c>
      <c r="K18" s="1" t="s">
        <v>267</v>
      </c>
      <c r="R18" s="1" t="s">
        <v>490</v>
      </c>
      <c r="S18" s="1" t="s">
        <v>491</v>
      </c>
      <c r="Z18" s="1" t="s">
        <v>490</v>
      </c>
      <c r="AA18" s="1" t="s">
        <v>492</v>
      </c>
      <c r="AH18" s="1" t="s">
        <v>490</v>
      </c>
      <c r="AI18" s="1" t="s">
        <v>493</v>
      </c>
      <c r="AP18" s="1" t="s">
        <v>490</v>
      </c>
      <c r="AQ18" s="1" t="s">
        <v>494</v>
      </c>
      <c r="AX18" s="1" t="s">
        <v>490</v>
      </c>
      <c r="AY18" s="1" t="s">
        <v>495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478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478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478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478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504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505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474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474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474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474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474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474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474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474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474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474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532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532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175</v>
      </c>
      <c r="W68" s="76">
        <f ca="1">ROUND((Table39[[#This Row],[XP]]*Table39[[#This Row],[entity_spawned (AVG)]])*(Table39[[#This Row],[activating_chance]]/100),0)</f>
        <v>88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175</v>
      </c>
      <c r="W69" s="76">
        <f ca="1">ROUND((Table39[[#This Row],[XP]]*Table39[[#This Row],[entity_spawned (AVG)]])*(Table39[[#This Row],[activating_chance]]/100),0)</f>
        <v>88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175</v>
      </c>
      <c r="W70" s="76">
        <f ca="1">ROUND((Table39[[#This Row],[XP]]*Table39[[#This Row],[entity_spawned (AVG)]])*(Table39[[#This Row],[activating_chance]]/100),0)</f>
        <v>88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175</v>
      </c>
      <c r="W71" s="76">
        <f ca="1">ROUND((Table39[[#This Row],[XP]]*Table39[[#This Row],[entity_spawned (AVG)]])*(Table39[[#This Row],[activating_chance]]/100),0)</f>
        <v>175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175</v>
      </c>
      <c r="W72" s="76">
        <f ca="1">ROUND((Table39[[#This Row],[XP]]*Table39[[#This Row],[entity_spawned (AVG)]])*(Table39[[#This Row],[activating_chance]]/100),0)</f>
        <v>131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175</v>
      </c>
      <c r="W73" s="76">
        <f ca="1">ROUND((Table39[[#This Row],[XP]]*Table39[[#This Row],[entity_spawned (AVG)]])*(Table39[[#This Row],[activating_chance]]/100),0)</f>
        <v>175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175</v>
      </c>
      <c r="W74" s="76">
        <f ca="1">ROUND((Table39[[#This Row],[XP]]*Table39[[#This Row],[entity_spawned (AVG)]])*(Table39[[#This Row],[activating_chance]]/100),0)</f>
        <v>175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175</v>
      </c>
      <c r="W75" s="76">
        <f ca="1">ROUND((Table39[[#This Row],[XP]]*Table39[[#This Row],[entity_spawned (AVG)]])*(Table39[[#This Row],[activating_chance]]/100),0)</f>
        <v>175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480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175</v>
      </c>
      <c r="W76" s="76">
        <f ca="1">ROUND((Table39[[#This Row],[XP]]*Table39[[#This Row],[entity_spawned (AVG)]])*(Table39[[#This Row],[activating_chance]]/100),0)</f>
        <v>175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479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175</v>
      </c>
      <c r="W77" s="76">
        <f ca="1">ROUND((Table39[[#This Row],[XP]]*Table39[[#This Row],[entity_spawned (AVG)]])*(Table39[[#This Row],[activating_chance]]/100),0)</f>
        <v>175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175</v>
      </c>
      <c r="AU77" s="76">
        <f ca="1">ROUND((Table610[[#This Row],[XP]]*Table610[[#This Row],[entity_spawned (AVG)]])*(Table610[[#This Row],[activating_chance]]/100),0)</f>
        <v>175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479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175</v>
      </c>
      <c r="W78" s="76">
        <f ca="1">ROUND((Table39[[#This Row],[XP]]*Table39[[#This Row],[entity_spawned (AVG)]])*(Table39[[#This Row],[activating_chance]]/100),0)</f>
        <v>175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175</v>
      </c>
      <c r="AU78" s="76">
        <f ca="1">ROUND((Table610[[#This Row],[XP]]*Table610[[#This Row],[entity_spawned (AVG)]])*(Table610[[#This Row],[activating_chance]]/100),0)</f>
        <v>175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479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175</v>
      </c>
      <c r="W79" s="76">
        <f ca="1">ROUND((Table39[[#This Row],[XP]]*Table39[[#This Row],[entity_spawned (AVG)]])*(Table39[[#This Row],[activating_chance]]/100),0)</f>
        <v>175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175</v>
      </c>
      <c r="AU79" s="76">
        <f ca="1">ROUND((Table610[[#This Row],[XP]]*Table610[[#This Row],[entity_spawned (AVG)]])*(Table610[[#This Row],[activating_chance]]/100),0)</f>
        <v>175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479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175</v>
      </c>
      <c r="W80" s="76">
        <f ca="1">ROUND((Table39[[#This Row],[XP]]*Table39[[#This Row],[entity_spawned (AVG)]])*(Table39[[#This Row],[activating_chance]]/100),0)</f>
        <v>175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175</v>
      </c>
      <c r="AU80" s="76">
        <f ca="1">ROUND((Table610[[#This Row],[XP]]*Table610[[#This Row],[entity_spawned (AVG)]])*(Table610[[#This Row],[activating_chance]]/100),0)</f>
        <v>175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479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175</v>
      </c>
      <c r="W81" s="76">
        <f ca="1">ROUND((Table39[[#This Row],[XP]]*Table39[[#This Row],[entity_spawned (AVG)]])*(Table39[[#This Row],[activating_chance]]/100),0)</f>
        <v>175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175</v>
      </c>
      <c r="AU81" s="76">
        <f ca="1">ROUND((Table610[[#This Row],[XP]]*Table610[[#This Row],[entity_spawned (AVG)]])*(Table610[[#This Row],[activating_chance]]/100),0)</f>
        <v>175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479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175</v>
      </c>
      <c r="W82" s="76">
        <f ca="1">ROUND((Table39[[#This Row],[XP]]*Table39[[#This Row],[entity_spawned (AVG)]])*(Table39[[#This Row],[activating_chance]]/100),0)</f>
        <v>175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175</v>
      </c>
      <c r="AU82" s="76">
        <f ca="1">ROUND((Table610[[#This Row],[XP]]*Table610[[#This Row],[entity_spawned (AVG)]])*(Table610[[#This Row],[activating_chance]]/100),0)</f>
        <v>175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479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175</v>
      </c>
      <c r="W83" s="76">
        <f ca="1">ROUND((Table39[[#This Row],[XP]]*Table39[[#This Row],[entity_spawned (AVG)]])*(Table39[[#This Row],[activating_chance]]/100),0)</f>
        <v>175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175</v>
      </c>
      <c r="AU83" s="76">
        <f ca="1">ROUND((Table610[[#This Row],[XP]]*Table610[[#This Row],[entity_spawned (AVG)]])*(Table610[[#This Row],[activating_chance]]/100),0)</f>
        <v>175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479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175</v>
      </c>
      <c r="W84" s="76">
        <f ca="1">ROUND((Table39[[#This Row],[XP]]*Table39[[#This Row],[entity_spawned (AVG)]])*(Table39[[#This Row],[activating_chance]]/100),0)</f>
        <v>175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175</v>
      </c>
      <c r="AU84" s="76">
        <f ca="1">ROUND((Table610[[#This Row],[XP]]*Table610[[#This Row],[entity_spawned (AVG)]])*(Table610[[#This Row],[activating_chance]]/100),0)</f>
        <v>175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175</v>
      </c>
      <c r="AU85" s="76">
        <f ca="1">ROUND((Table610[[#This Row],[XP]]*Table610[[#This Row],[entity_spawned (AVG)]])*(Table610[[#This Row],[activating_chance]]/100),0)</f>
        <v>175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175</v>
      </c>
      <c r="AU86" s="76">
        <f ca="1">ROUND((Table610[[#This Row],[XP]]*Table610[[#This Row],[entity_spawned (AVG)]])*(Table610[[#This Row],[activating_chance]]/100),0)</f>
        <v>175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175</v>
      </c>
      <c r="AU87" s="76">
        <f ca="1">ROUND((Table610[[#This Row],[XP]]*Table610[[#This Row],[entity_spawned (AVG)]])*(Table610[[#This Row],[activating_chance]]/100),0)</f>
        <v>175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175</v>
      </c>
      <c r="AU88" s="76">
        <f ca="1">ROUND((Table610[[#This Row],[XP]]*Table610[[#This Row],[entity_spawned (AVG)]])*(Table610[[#This Row],[activating_chance]]/100),0)</f>
        <v>175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175</v>
      </c>
      <c r="AU89" s="76">
        <f ca="1">ROUND((Table610[[#This Row],[XP]]*Table610[[#This Row],[entity_spawned (AVG)]])*(Table610[[#This Row],[activating_chance]]/100),0)</f>
        <v>175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175</v>
      </c>
      <c r="AU90" s="76">
        <f ca="1">ROUND((Table610[[#This Row],[XP]]*Table610[[#This Row],[entity_spawned (AVG)]])*(Table610[[#This Row],[activating_chance]]/100),0)</f>
        <v>175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175</v>
      </c>
      <c r="AU91" s="76">
        <f ca="1">ROUND((Table610[[#This Row],[XP]]*Table610[[#This Row],[entity_spawned (AVG)]])*(Table610[[#This Row],[activating_chance]]/100),0)</f>
        <v>175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175</v>
      </c>
      <c r="AU92" s="76">
        <f ca="1">ROUND((Table610[[#This Row],[XP]]*Table610[[#This Row],[entity_spawned (AVG)]])*(Table610[[#This Row],[activating_chance]]/100),0)</f>
        <v>175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175</v>
      </c>
      <c r="AU93" s="76">
        <f ca="1">ROUND((Table610[[#This Row],[XP]]*Table610[[#This Row],[entity_spawned (AVG)]])*(Table610[[#This Row],[activating_chance]]/100),0)</f>
        <v>175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482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175</v>
      </c>
      <c r="AU94" s="76">
        <f ca="1">ROUND((Table610[[#This Row],[XP]]*Table610[[#This Row],[entity_spawned (AVG)]])*(Table610[[#This Row],[activating_chance]]/100),0)</f>
        <v>175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482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175</v>
      </c>
      <c r="AU95" s="76">
        <f ca="1">ROUND((Table610[[#This Row],[XP]]*Table610[[#This Row],[entity_spawned (AVG)]])*(Table610[[#This Row],[activating_chance]]/100),0)</f>
        <v>175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482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175</v>
      </c>
      <c r="AU96" s="76">
        <f ca="1">ROUND((Table610[[#This Row],[XP]]*Table610[[#This Row],[entity_spawned (AVG)]])*(Table610[[#This Row],[activating_chance]]/100),0)</f>
        <v>175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482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175</v>
      </c>
      <c r="AU97" s="76">
        <f ca="1">ROUND((Table610[[#This Row],[XP]]*Table610[[#This Row],[entity_spawned (AVG)]])*(Table610[[#This Row],[activating_chance]]/100),0)</f>
        <v>175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482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175</v>
      </c>
      <c r="AU98" s="76">
        <f ca="1">ROUND((Table610[[#This Row],[XP]]*Table610[[#This Row],[entity_spawned (AVG)]])*(Table610[[#This Row],[activating_chance]]/100),0)</f>
        <v>175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482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175</v>
      </c>
      <c r="AU99" s="76">
        <f ca="1">ROUND((Table610[[#This Row],[XP]]*Table610[[#This Row],[entity_spawned (AVG)]])*(Table610[[#This Row],[activating_chance]]/100),0)</f>
        <v>175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175</v>
      </c>
      <c r="O100" s="76">
        <f ca="1">ROUND((Table3[[#This Row],[XP]]*Table3[[#This Row],[entity_spawned (AVG)]])*(Table3[[#This Row],[activating_chance]]/100),0)</f>
        <v>105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482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175</v>
      </c>
      <c r="AU100" s="76">
        <f ca="1">ROUND((Table610[[#This Row],[XP]]*Table610[[#This Row],[entity_spawned (AVG)]])*(Table610[[#This Row],[activating_chance]]/100),0)</f>
        <v>175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175</v>
      </c>
      <c r="AM101" s="76">
        <f ca="1">ROUND((Table6[[#This Row],[XP]]*Table6[[#This Row],[entity_spawned (AVG)]])*(Table6[[#This Row],[activating_chance]]/100),0)</f>
        <v>175</v>
      </c>
      <c r="AN101" s="73" t="s">
        <v>351</v>
      </c>
      <c r="AP101" t="s">
        <v>482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175</v>
      </c>
      <c r="AU101" s="76">
        <f ca="1">ROUND((Table610[[#This Row],[XP]]*Table610[[#This Row],[entity_spawned (AVG)]])*(Table610[[#This Row],[activating_chance]]/100),0)</f>
        <v>175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504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175</v>
      </c>
      <c r="AM102" s="76">
        <f ca="1">ROUND((Table6[[#This Row],[XP]]*Table6[[#This Row],[entity_spawned (AVG)]])*(Table6[[#This Row],[activating_chance]]/100),0)</f>
        <v>175</v>
      </c>
      <c r="AN102" s="73" t="s">
        <v>351</v>
      </c>
      <c r="AP102" t="s">
        <v>482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175</v>
      </c>
      <c r="AU102" s="76">
        <f ca="1">ROUND((Table610[[#This Row],[XP]]*Table610[[#This Row],[entity_spawned (AVG)]])*(Table610[[#This Row],[activating_chance]]/100),0)</f>
        <v>175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504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175</v>
      </c>
      <c r="AM103" s="76">
        <f ca="1">ROUND((Table6[[#This Row],[XP]]*Table6[[#This Row],[entity_spawned (AVG)]])*(Table6[[#This Row],[activating_chance]]/100),0)</f>
        <v>175</v>
      </c>
      <c r="AN103" s="73" t="s">
        <v>351</v>
      </c>
      <c r="AP103" t="s">
        <v>482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175</v>
      </c>
      <c r="AU103" s="76">
        <f ca="1">ROUND((Table610[[#This Row],[XP]]*Table610[[#This Row],[entity_spawned (AVG)]])*(Table610[[#This Row],[activating_chance]]/100),0)</f>
        <v>175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507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175</v>
      </c>
      <c r="AM104" s="76">
        <f ca="1">ROUND((Table6[[#This Row],[XP]]*Table6[[#This Row],[entity_spawned (AVG)]])*(Table6[[#This Row],[activating_chance]]/100),0)</f>
        <v>175</v>
      </c>
      <c r="AN104" s="73" t="s">
        <v>351</v>
      </c>
      <c r="AP104" t="s">
        <v>482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175</v>
      </c>
      <c r="AU104" s="76">
        <f ca="1">ROUND((Table610[[#This Row],[XP]]*Table610[[#This Row],[entity_spawned (AVG)]])*(Table610[[#This Row],[activating_chance]]/100),0)</f>
        <v>175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507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175</v>
      </c>
      <c r="AM105" s="76">
        <f ca="1">ROUND((Table6[[#This Row],[XP]]*Table6[[#This Row],[entity_spawned (AVG)]])*(Table6[[#This Row],[activating_chance]]/100),0)</f>
        <v>140</v>
      </c>
      <c r="AN105" s="73" t="s">
        <v>351</v>
      </c>
      <c r="AP105" t="s">
        <v>482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175</v>
      </c>
      <c r="AU105" s="76">
        <f ca="1">ROUND((Table610[[#This Row],[XP]]*Table610[[#This Row],[entity_spawned (AVG)]])*(Table610[[#This Row],[activating_chance]]/100),0)</f>
        <v>175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474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175</v>
      </c>
      <c r="AM106" s="76">
        <f ca="1">ROUND((Table6[[#This Row],[XP]]*Table6[[#This Row],[entity_spawned (AVG)]])*(Table6[[#This Row],[activating_chance]]/100),0)</f>
        <v>175</v>
      </c>
      <c r="AN106" s="73" t="s">
        <v>351</v>
      </c>
      <c r="AP106" t="s">
        <v>482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175</v>
      </c>
      <c r="AU106" s="76">
        <f ca="1">ROUND((Table610[[#This Row],[XP]]*Table610[[#This Row],[entity_spawned (AVG)]])*(Table610[[#This Row],[activating_chance]]/100),0)</f>
        <v>175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474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482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175</v>
      </c>
      <c r="AU107" s="76">
        <f ca="1">ROUND((Table610[[#This Row],[XP]]*Table610[[#This Row],[entity_spawned (AVG)]])*(Table610[[#This Row],[activating_chance]]/100),0)</f>
        <v>175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474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482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175</v>
      </c>
      <c r="AU108" s="76">
        <f ca="1">ROUND((Table610[[#This Row],[XP]]*Table610[[#This Row],[entity_spawned (AVG)]])*(Table610[[#This Row],[activating_chance]]/100),0)</f>
        <v>175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474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482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175</v>
      </c>
      <c r="AU109" s="76">
        <f ca="1">ROUND((Table610[[#This Row],[XP]]*Table610[[#This Row],[entity_spawned (AVG)]])*(Table610[[#This Row],[activating_chance]]/100),0)</f>
        <v>175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474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482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175</v>
      </c>
      <c r="AU110" s="76">
        <f ca="1">ROUND((Table610[[#This Row],[XP]]*Table610[[#This Row],[entity_spawned (AVG)]])*(Table610[[#This Row],[activating_chance]]/100),0)</f>
        <v>175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83</v>
      </c>
      <c r="O111" s="76">
        <f ca="1">ROUND((Table3[[#This Row],[XP]]*Table3[[#This Row],[entity_spawned (AVG)]])*(Table3[[#This Row],[activating_chance]]/100),0)</f>
        <v>83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482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175</v>
      </c>
      <c r="AU111" s="76">
        <f ca="1">ROUND((Table610[[#This Row],[XP]]*Table610[[#This Row],[entity_spawned (AVG)]])*(Table610[[#This Row],[activating_chance]]/100),0)</f>
        <v>175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482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175</v>
      </c>
      <c r="AU112" s="76">
        <f ca="1">ROUND((Table610[[#This Row],[XP]]*Table610[[#This Row],[entity_spawned (AVG)]])*(Table610[[#This Row],[activating_chance]]/100),0)</f>
        <v>175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475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507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507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474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474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474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474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474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474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474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474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474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474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474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488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488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534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534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534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534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534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534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83</v>
      </c>
      <c r="AU144" s="76">
        <f ca="1">ROUND((Table610[[#This Row],[XP]]*Table610[[#This Row],[entity_spawned (AVG)]])*(Table610[[#This Row],[activating_chance]]/100),0)</f>
        <v>83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175</v>
      </c>
      <c r="AM145" s="76">
        <f ca="1">ROUND((Table6[[#This Row],[XP]]*Table6[[#This Row],[entity_spawned (AVG)]])*(Table6[[#This Row],[activating_chance]]/100),0)</f>
        <v>1050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83</v>
      </c>
      <c r="AU145" s="76">
        <f ca="1">ROUND((Table610[[#This Row],[XP]]*Table610[[#This Row],[entity_spawned (AVG)]])*(Table610[[#This Row],[activating_chance]]/100),0)</f>
        <v>83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175</v>
      </c>
      <c r="AM146" s="76">
        <f ca="1">ROUND((Table6[[#This Row],[XP]]*Table6[[#This Row],[entity_spawned (AVG)]])*(Table6[[#This Row],[activating_chance]]/100),0)</f>
        <v>700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83</v>
      </c>
      <c r="AU146" s="76">
        <f ca="1">ROUND((Table610[[#This Row],[XP]]*Table610[[#This Row],[entity_spawned (AVG)]])*(Table610[[#This Row],[activating_chance]]/100),0)</f>
        <v>83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175</v>
      </c>
      <c r="AM147" s="76">
        <f ca="1">ROUND((Table6[[#This Row],[XP]]*Table6[[#This Row],[entity_spawned (AVG)]])*(Table6[[#This Row],[activating_chance]]/100),0)</f>
        <v>1050</v>
      </c>
      <c r="AN147" s="73" t="s">
        <v>351</v>
      </c>
      <c r="AP147" t="s">
        <v>532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175</v>
      </c>
      <c r="AM148" s="76">
        <f ca="1">ROUND((Table6[[#This Row],[XP]]*Table6[[#This Row],[entity_spawned (AVG)]])*(Table6[[#This Row],[activating_chance]]/100),0)</f>
        <v>1050</v>
      </c>
      <c r="AN148" s="73" t="s">
        <v>351</v>
      </c>
      <c r="AP148" t="s">
        <v>532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175</v>
      </c>
      <c r="AU151" s="76">
        <f ca="1">ROUND((Table610[[#This Row],[XP]]*Table610[[#This Row],[entity_spawned (AVG)]])*(Table610[[#This Row],[activating_chance]]/100),0)</f>
        <v>175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175</v>
      </c>
      <c r="AU152" s="76">
        <f ca="1">ROUND((Table610[[#This Row],[XP]]*Table610[[#This Row],[entity_spawned (AVG)]])*(Table610[[#This Row],[activating_chance]]/100),0)</f>
        <v>175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175</v>
      </c>
      <c r="AU153" s="76">
        <f ca="1">ROUND((Table610[[#This Row],[XP]]*Table610[[#This Row],[entity_spawned (AVG)]])*(Table610[[#This Row],[activating_chance]]/100),0)</f>
        <v>88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175</v>
      </c>
      <c r="AU154" s="76">
        <f ca="1">ROUND((Table610[[#This Row],[XP]]*Table610[[#This Row],[entity_spawned (AVG)]])*(Table610[[#This Row],[activating_chance]]/100),0)</f>
        <v>175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175</v>
      </c>
      <c r="AU155" s="76">
        <f ca="1">ROUND((Table610[[#This Row],[XP]]*Table610[[#This Row],[entity_spawned (AVG)]])*(Table610[[#This Row],[activating_chance]]/100),0)</f>
        <v>175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175</v>
      </c>
      <c r="AU156" s="76">
        <f ca="1">ROUND((Table610[[#This Row],[XP]]*Table610[[#This Row],[entity_spawned (AVG)]])*(Table610[[#This Row],[activating_chance]]/100),0)</f>
        <v>1050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175</v>
      </c>
      <c r="AU157" s="76">
        <f ca="1">ROUND((Table610[[#This Row],[XP]]*Table610[[#This Row],[entity_spawned (AVG)]])*(Table610[[#This Row],[activating_chance]]/100),0)</f>
        <v>175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175</v>
      </c>
      <c r="AU158" s="76">
        <f ca="1">ROUND((Table610[[#This Row],[XP]]*Table610[[#This Row],[entity_spawned (AVG)]])*(Table610[[#This Row],[activating_chance]]/100),0)</f>
        <v>175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175</v>
      </c>
      <c r="O159" s="76">
        <f ca="1">ROUND((Table3[[#This Row],[XP]]*Table3[[#This Row],[entity_spawned (AVG)]])*(Table3[[#This Row],[activating_chance]]/100),0)</f>
        <v>175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175</v>
      </c>
      <c r="AU159" s="76">
        <f ca="1">ROUND((Table610[[#This Row],[XP]]*Table610[[#This Row],[entity_spawned (AVG)]])*(Table610[[#This Row],[activating_chance]]/100),0)</f>
        <v>88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175</v>
      </c>
      <c r="O160" s="76">
        <f ca="1">ROUND((Table3[[#This Row],[XP]]*Table3[[#This Row],[entity_spawned (AVG)]])*(Table3[[#This Row],[activating_chance]]/100),0)</f>
        <v>175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175</v>
      </c>
      <c r="AU160" s="76">
        <f ca="1">ROUND((Table610[[#This Row],[XP]]*Table610[[#This Row],[entity_spawned (AVG)]])*(Table610[[#This Row],[activating_chance]]/100),0)</f>
        <v>175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175</v>
      </c>
      <c r="O161" s="76">
        <f ca="1">ROUND((Table3[[#This Row],[XP]]*Table3[[#This Row],[entity_spawned (AVG)]])*(Table3[[#This Row],[activating_chance]]/100),0)</f>
        <v>175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175</v>
      </c>
      <c r="AU161" s="76">
        <f ca="1">ROUND((Table610[[#This Row],[XP]]*Table610[[#This Row],[entity_spawned (AVG)]])*(Table610[[#This Row],[activating_chance]]/100),0)</f>
        <v>350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175</v>
      </c>
      <c r="O162" s="76">
        <f ca="1">ROUND((Table3[[#This Row],[XP]]*Table3[[#This Row],[entity_spawned (AVG)]])*(Table3[[#This Row],[activating_chance]]/100),0)</f>
        <v>175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175</v>
      </c>
      <c r="AU162" s="76">
        <f ca="1">ROUND((Table610[[#This Row],[XP]]*Table610[[#This Row],[entity_spawned (AVG)]])*(Table610[[#This Row],[activating_chance]]/100),0)</f>
        <v>175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175</v>
      </c>
      <c r="O163" s="76">
        <f ca="1">ROUND((Table3[[#This Row],[XP]]*Table3[[#This Row],[entity_spawned (AVG)]])*(Table3[[#This Row],[activating_chance]]/100),0)</f>
        <v>175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175</v>
      </c>
      <c r="AU163" s="76">
        <f ca="1">ROUND((Table610[[#This Row],[XP]]*Table610[[#This Row],[entity_spawned (AVG)]])*(Table610[[#This Row],[activating_chance]]/100),0)</f>
        <v>350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175</v>
      </c>
      <c r="O164" s="76">
        <f ca="1">ROUND((Table3[[#This Row],[XP]]*Table3[[#This Row],[entity_spawned (AVG)]])*(Table3[[#This Row],[activating_chance]]/100),0)</f>
        <v>105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175</v>
      </c>
      <c r="AU164" s="76">
        <f ca="1">ROUND((Table610[[#This Row],[XP]]*Table610[[#This Row],[entity_spawned (AVG)]])*(Table610[[#This Row],[activating_chance]]/100),0)</f>
        <v>175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175</v>
      </c>
      <c r="O165" s="76">
        <f ca="1">ROUND((Table3[[#This Row],[XP]]*Table3[[#This Row],[entity_spawned (AVG)]])*(Table3[[#This Row],[activating_chance]]/100),0)</f>
        <v>175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175</v>
      </c>
      <c r="AU165" s="76">
        <f ca="1">ROUND((Table610[[#This Row],[XP]]*Table610[[#This Row],[entity_spawned (AVG)]])*(Table610[[#This Row],[activating_chance]]/100),0)</f>
        <v>175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175</v>
      </c>
      <c r="O166" s="76">
        <f ca="1">ROUND((Table3[[#This Row],[XP]]*Table3[[#This Row],[entity_spawned (AVG)]])*(Table3[[#This Row],[activating_chance]]/100),0)</f>
        <v>175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175</v>
      </c>
      <c r="AU166" s="76">
        <f ca="1">ROUND((Table610[[#This Row],[XP]]*Table610[[#This Row],[entity_spawned (AVG)]])*(Table610[[#This Row],[activating_chance]]/100),0)</f>
        <v>175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175</v>
      </c>
      <c r="O167" s="76">
        <f ca="1">ROUND((Table3[[#This Row],[XP]]*Table3[[#This Row],[entity_spawned (AVG)]])*(Table3[[#This Row],[activating_chance]]/100),0)</f>
        <v>175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175</v>
      </c>
      <c r="AU167" s="76">
        <f ca="1">ROUND((Table610[[#This Row],[XP]]*Table610[[#This Row],[entity_spawned (AVG)]])*(Table610[[#This Row],[activating_chance]]/100),0)</f>
        <v>175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175</v>
      </c>
      <c r="O168" s="76">
        <f ca="1">ROUND((Table3[[#This Row],[XP]]*Table3[[#This Row],[entity_spawned (AVG)]])*(Table3[[#This Row],[activating_chance]]/100),0)</f>
        <v>175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175</v>
      </c>
      <c r="AU168" s="76">
        <f ca="1">ROUND((Table610[[#This Row],[XP]]*Table610[[#This Row],[entity_spawned (AVG)]])*(Table610[[#This Row],[activating_chance]]/100),0)</f>
        <v>175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175</v>
      </c>
      <c r="O169" s="76">
        <f ca="1">ROUND((Table3[[#This Row],[XP]]*Table3[[#This Row],[entity_spawned (AVG)]])*(Table3[[#This Row],[activating_chance]]/100),0)</f>
        <v>175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479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175</v>
      </c>
      <c r="AU169" s="76">
        <f ca="1">ROUND((Table610[[#This Row],[XP]]*Table610[[#This Row],[entity_spawned (AVG)]])*(Table610[[#This Row],[activating_chance]]/100),0)</f>
        <v>175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175</v>
      </c>
      <c r="O170" s="76">
        <f ca="1">ROUND((Table3[[#This Row],[XP]]*Table3[[#This Row],[entity_spawned (AVG)]])*(Table3[[#This Row],[activating_chance]]/100),0)</f>
        <v>175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479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175</v>
      </c>
      <c r="AU170" s="76">
        <f ca="1">ROUND((Table610[[#This Row],[XP]]*Table610[[#This Row],[entity_spawned (AVG)]])*(Table610[[#This Row],[activating_chance]]/100),0)</f>
        <v>175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175</v>
      </c>
      <c r="AE209" s="76">
        <f ca="1">ROUND((Table2[[#This Row],[XP]]*Table2[[#This Row],[entity_spawned (AVG)]])*(Table2[[#This Row],[activating_chance]]/100),0)</f>
        <v>175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175</v>
      </c>
      <c r="AE210" s="76">
        <f ca="1">ROUND((Table2[[#This Row],[XP]]*Table2[[#This Row],[entity_spawned (AVG)]])*(Table2[[#This Row],[activating_chance]]/100),0)</f>
        <v>175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175</v>
      </c>
      <c r="AE211" s="76">
        <f ca="1">ROUND((Table2[[#This Row],[XP]]*Table2[[#This Row],[entity_spawned (AVG)]])*(Table2[[#This Row],[activating_chance]]/100),0)</f>
        <v>175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175</v>
      </c>
      <c r="BC211" s="76">
        <f ca="1">ROUND((Table61011[[#This Row],[XP]]*Table61011[[#This Row],[entity_spawned (AVG)]])*(Table61011[[#This Row],[activating_chance]]/100),0)</f>
        <v>350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175</v>
      </c>
      <c r="AE212" s="76">
        <f ca="1">ROUND((Table2[[#This Row],[XP]]*Table2[[#This Row],[entity_spawned (AVG)]])*(Table2[[#This Row],[activating_chance]]/100),0)</f>
        <v>175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175</v>
      </c>
      <c r="BC212" s="76">
        <f ca="1">ROUND((Table61011[[#This Row],[XP]]*Table61011[[#This Row],[entity_spawned (AVG)]])*(Table61011[[#This Row],[activating_chance]]/100),0)</f>
        <v>525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175</v>
      </c>
      <c r="AE213" s="76">
        <f ca="1">ROUND((Table2[[#This Row],[XP]]*Table2[[#This Row],[entity_spawned (AVG)]])*(Table2[[#This Row],[activating_chance]]/100),0)</f>
        <v>175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175</v>
      </c>
      <c r="BC213" s="76">
        <f ca="1">ROUND((Table61011[[#This Row],[XP]]*Table61011[[#This Row],[entity_spawned (AVG)]])*(Table61011[[#This Row],[activating_chance]]/100),0)</f>
        <v>525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175</v>
      </c>
      <c r="AE214" s="76">
        <f ca="1">ROUND((Table2[[#This Row],[XP]]*Table2[[#This Row],[entity_spawned (AVG)]])*(Table2[[#This Row],[activating_chance]]/100),0)</f>
        <v>175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175</v>
      </c>
      <c r="BC214" s="76">
        <f ca="1">ROUND((Table61011[[#This Row],[XP]]*Table61011[[#This Row],[entity_spawned (AVG)]])*(Table61011[[#This Row],[activating_chance]]/100),0)</f>
        <v>525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175</v>
      </c>
      <c r="AE215" s="76">
        <f ca="1">ROUND((Table2[[#This Row],[XP]]*Table2[[#This Row],[entity_spawned (AVG)]])*(Table2[[#This Row],[activating_chance]]/100),0)</f>
        <v>175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175</v>
      </c>
      <c r="AE216" s="76">
        <f ca="1">ROUND((Table2[[#This Row],[XP]]*Table2[[#This Row],[entity_spawned (AVG)]])*(Table2[[#This Row],[activating_chance]]/100),0)</f>
        <v>175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175</v>
      </c>
      <c r="AE217" s="76">
        <f ca="1">ROUND((Table2[[#This Row],[XP]]*Table2[[#This Row],[entity_spawned (AVG)]])*(Table2[[#This Row],[activating_chance]]/100),0)</f>
        <v>175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175</v>
      </c>
      <c r="AE218" s="76">
        <f ca="1">ROUND((Table2[[#This Row],[XP]]*Table2[[#This Row],[entity_spawned (AVG)]])*(Table2[[#This Row],[activating_chance]]/100),0)</f>
        <v>175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175</v>
      </c>
      <c r="AE219" s="76">
        <f ca="1">ROUND((Table2[[#This Row],[XP]]*Table2[[#This Row],[entity_spawned (AVG)]])*(Table2[[#This Row],[activating_chance]]/100),0)</f>
        <v>175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175</v>
      </c>
      <c r="AE220" s="76">
        <f ca="1">ROUND((Table2[[#This Row],[XP]]*Table2[[#This Row],[entity_spawned (AVG)]])*(Table2[[#This Row],[activating_chance]]/100),0)</f>
        <v>175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175</v>
      </c>
      <c r="AE221" s="76">
        <f ca="1">ROUND((Table2[[#This Row],[XP]]*Table2[[#This Row],[entity_spawned (AVG)]])*(Table2[[#This Row],[activating_chance]]/100),0)</f>
        <v>175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175</v>
      </c>
      <c r="AE222" s="76">
        <f ca="1">ROUND((Table2[[#This Row],[XP]]*Table2[[#This Row],[entity_spawned (AVG)]])*(Table2[[#This Row],[activating_chance]]/100),0)</f>
        <v>175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175</v>
      </c>
      <c r="AE223" s="76">
        <f ca="1">ROUND((Table2[[#This Row],[XP]]*Table2[[#This Row],[entity_spawned (AVG)]])*(Table2[[#This Row],[activating_chance]]/100),0)</f>
        <v>70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175</v>
      </c>
      <c r="AE224" s="76">
        <f ca="1">ROUND((Table2[[#This Row],[XP]]*Table2[[#This Row],[entity_spawned (AVG)]])*(Table2[[#This Row],[activating_chance]]/100),0)</f>
        <v>175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175</v>
      </c>
      <c r="AE225" s="76">
        <f ca="1">ROUND((Table2[[#This Row],[XP]]*Table2[[#This Row],[entity_spawned (AVG)]])*(Table2[[#This Row],[activating_chance]]/100),0)</f>
        <v>175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175</v>
      </c>
      <c r="AE226" s="76">
        <f ca="1">ROUND((Table2[[#This Row],[XP]]*Table2[[#This Row],[entity_spawned (AVG)]])*(Table2[[#This Row],[activating_chance]]/100),0)</f>
        <v>175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175</v>
      </c>
      <c r="AE227" s="76">
        <f ca="1">ROUND((Table2[[#This Row],[XP]]*Table2[[#This Row],[entity_spawned (AVG)]])*(Table2[[#This Row],[activating_chance]]/100),0)</f>
        <v>175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175</v>
      </c>
      <c r="AE228" s="76">
        <f ca="1">ROUND((Table2[[#This Row],[XP]]*Table2[[#This Row],[entity_spawned (AVG)]])*(Table2[[#This Row],[activating_chance]]/100),0)</f>
        <v>140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504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504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504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504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504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504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505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505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507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507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508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504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504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504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504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504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505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505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505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505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505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505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505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506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506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506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506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507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507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507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507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507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507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507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507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507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508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508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508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487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474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474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474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474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474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474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474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474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474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474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474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175</v>
      </c>
      <c r="G327" s="76">
        <f ca="1">ROUND((Table245[[#This Row],[XP]]*Table245[[#This Row],[entity_spawned (AVG)]])*(Table245[[#This Row],[activating_chance]]/100),0)</f>
        <v>175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474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175</v>
      </c>
      <c r="G328" s="76">
        <f ca="1">ROUND((Table245[[#This Row],[XP]]*Table245[[#This Row],[entity_spawned (AVG)]])*(Table245[[#This Row],[activating_chance]]/100),0)</f>
        <v>140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474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175</v>
      </c>
      <c r="G329" s="76">
        <f ca="1">ROUND((Table245[[#This Row],[XP]]*Table245[[#This Row],[entity_spawned (AVG)]])*(Table245[[#This Row],[activating_chance]]/100),0)</f>
        <v>175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175</v>
      </c>
      <c r="G330" s="76">
        <f ca="1">ROUND((Table245[[#This Row],[XP]]*Table245[[#This Row],[entity_spawned (AVG)]])*(Table245[[#This Row],[activating_chance]]/100),0)</f>
        <v>140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474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175</v>
      </c>
      <c r="G331" s="76">
        <f ca="1">ROUND((Table245[[#This Row],[XP]]*Table245[[#This Row],[entity_spawned (AVG)]])*(Table245[[#This Row],[activating_chance]]/100),0)</f>
        <v>175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474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175</v>
      </c>
      <c r="G332" s="76">
        <f ca="1">ROUND((Table245[[#This Row],[XP]]*Table245[[#This Row],[entity_spawned (AVG)]])*(Table245[[#This Row],[activating_chance]]/100),0)</f>
        <v>140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474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175</v>
      </c>
      <c r="G333" s="76">
        <f ca="1">ROUND((Table245[[#This Row],[XP]]*Table245[[#This Row],[entity_spawned (AVG)]])*(Table245[[#This Row],[activating_chance]]/100),0)</f>
        <v>175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474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175</v>
      </c>
      <c r="G334" s="76">
        <f ca="1">ROUND((Table245[[#This Row],[XP]]*Table245[[#This Row],[entity_spawned (AVG)]])*(Table245[[#This Row],[activating_chance]]/100),0)</f>
        <v>175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474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175</v>
      </c>
      <c r="G335" s="76">
        <f ca="1">ROUND((Table245[[#This Row],[XP]]*Table245[[#This Row],[entity_spawned (AVG)]])*(Table245[[#This Row],[activating_chance]]/100),0)</f>
        <v>175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474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175</v>
      </c>
      <c r="G336" s="76">
        <f ca="1">ROUND((Table245[[#This Row],[XP]]*Table245[[#This Row],[entity_spawned (AVG)]])*(Table245[[#This Row],[activating_chance]]/100),0)</f>
        <v>175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474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175</v>
      </c>
      <c r="G337" s="76">
        <f ca="1">ROUND((Table245[[#This Row],[XP]]*Table245[[#This Row],[entity_spawned (AVG)]])*(Table245[[#This Row],[activating_chance]]/100),0)</f>
        <v>175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474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175</v>
      </c>
      <c r="G338" s="76">
        <f ca="1">ROUND((Table245[[#This Row],[XP]]*Table245[[#This Row],[entity_spawned (AVG)]])*(Table245[[#This Row],[activating_chance]]/100),0)</f>
        <v>175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474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175</v>
      </c>
      <c r="G339" s="76">
        <f ca="1">ROUND((Table245[[#This Row],[XP]]*Table245[[#This Row],[entity_spawned (AVG)]])*(Table245[[#This Row],[activating_chance]]/100),0)</f>
        <v>175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474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175</v>
      </c>
      <c r="G340" s="76">
        <f ca="1">ROUND((Table245[[#This Row],[XP]]*Table245[[#This Row],[entity_spawned (AVG)]])*(Table245[[#This Row],[activating_chance]]/100),0)</f>
        <v>175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474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175</v>
      </c>
      <c r="G341" s="76">
        <f ca="1">ROUND((Table245[[#This Row],[XP]]*Table245[[#This Row],[entity_spawned (AVG)]])*(Table245[[#This Row],[activating_chance]]/100),0)</f>
        <v>175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474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175</v>
      </c>
      <c r="G342" s="76">
        <f ca="1">ROUND((Table245[[#This Row],[XP]]*Table245[[#This Row],[entity_spawned (AVG)]])*(Table245[[#This Row],[activating_chance]]/100),0)</f>
        <v>175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474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175</v>
      </c>
      <c r="G343" s="76">
        <f ca="1">ROUND((Table245[[#This Row],[XP]]*Table245[[#This Row],[entity_spawned (AVG)]])*(Table245[[#This Row],[activating_chance]]/100),0)</f>
        <v>175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83</v>
      </c>
      <c r="BC343" s="76">
        <f ca="1">ROUND((Table61011[[#This Row],[XP]]*Table61011[[#This Row],[entity_spawned (AVG)]])*(Table61011[[#This Row],[activating_chance]]/100),0)</f>
        <v>71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175</v>
      </c>
      <c r="G344" s="76">
        <f ca="1">ROUND((Table245[[#This Row],[XP]]*Table245[[#This Row],[entity_spawned (AVG)]])*(Table245[[#This Row],[activating_chance]]/100),0)</f>
        <v>35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83</v>
      </c>
      <c r="AE344" s="76">
        <f ca="1">ROUND((Table2[[#This Row],[XP]]*Table2[[#This Row],[entity_spawned (AVG)]])*(Table2[[#This Row],[activating_chance]]/100),0)</f>
        <v>66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83</v>
      </c>
      <c r="BC344" s="76">
        <f ca="1">ROUND((Table61011[[#This Row],[XP]]*Table61011[[#This Row],[entity_spawned (AVG)]])*(Table61011[[#This Row],[activating_chance]]/100),0)</f>
        <v>71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175</v>
      </c>
      <c r="G345" s="76">
        <f ca="1">ROUND((Table245[[#This Row],[XP]]*Table245[[#This Row],[entity_spawned (AVG)]])*(Table245[[#This Row],[activating_chance]]/100),0)</f>
        <v>175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83</v>
      </c>
      <c r="AE345" s="76">
        <f ca="1">ROUND((Table2[[#This Row],[XP]]*Table2[[#This Row],[entity_spawned (AVG)]])*(Table2[[#This Row],[activating_chance]]/100),0)</f>
        <v>66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83</v>
      </c>
      <c r="BC345" s="76">
        <f ca="1">ROUND((Table61011[[#This Row],[XP]]*Table61011[[#This Row],[entity_spawned (AVG)]])*(Table61011[[#This Row],[activating_chance]]/100),0)</f>
        <v>71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175</v>
      </c>
      <c r="G346" s="76">
        <f ca="1">ROUND((Table245[[#This Row],[XP]]*Table245[[#This Row],[entity_spawned (AVG)]])*(Table245[[#This Row],[activating_chance]]/100),0)</f>
        <v>175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83</v>
      </c>
      <c r="AE346" s="76">
        <f ca="1">ROUND((Table2[[#This Row],[XP]]*Table2[[#This Row],[entity_spawned (AVG)]])*(Table2[[#This Row],[activating_chance]]/100),0)</f>
        <v>83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83</v>
      </c>
      <c r="BC346" s="76">
        <f ca="1">ROUND((Table61011[[#This Row],[XP]]*Table61011[[#This Row],[entity_spawned (AVG)]])*(Table61011[[#This Row],[activating_chance]]/100),0)</f>
        <v>71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175</v>
      </c>
      <c r="G347" s="76">
        <f ca="1">ROUND((Table245[[#This Row],[XP]]*Table245[[#This Row],[entity_spawned (AVG)]])*(Table245[[#This Row],[activating_chance]]/100),0)</f>
        <v>175</v>
      </c>
      <c r="H347" s="73" t="s">
        <v>352</v>
      </c>
      <c r="Z347" t="s">
        <v>532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83</v>
      </c>
      <c r="BC347" s="76">
        <f ca="1">ROUND((Table61011[[#This Row],[XP]]*Table61011[[#This Row],[entity_spawned (AVG)]])*(Table61011[[#This Row],[activating_chance]]/100),0)</f>
        <v>71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175</v>
      </c>
      <c r="G348" s="76">
        <f ca="1">ROUND((Table245[[#This Row],[XP]]*Table245[[#This Row],[entity_spawned (AVG)]])*(Table245[[#This Row],[activating_chance]]/100),0)</f>
        <v>175</v>
      </c>
      <c r="H348" s="73" t="s">
        <v>352</v>
      </c>
      <c r="Z348" t="s">
        <v>532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83</v>
      </c>
      <c r="BC348" s="76">
        <f ca="1">ROUND((Table61011[[#This Row],[XP]]*Table61011[[#This Row],[entity_spawned (AVG)]])*(Table61011[[#This Row],[activating_chance]]/100),0)</f>
        <v>71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175</v>
      </c>
      <c r="G349" s="76">
        <f ca="1">ROUND((Table245[[#This Row],[XP]]*Table245[[#This Row],[entity_spawned (AVG)]])*(Table245[[#This Row],[activating_chance]]/100),0)</f>
        <v>175</v>
      </c>
      <c r="H349" s="73" t="s">
        <v>352</v>
      </c>
      <c r="Z349" t="s">
        <v>532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83</v>
      </c>
      <c r="BC349" s="76">
        <f ca="1">ROUND((Table61011[[#This Row],[XP]]*Table61011[[#This Row],[entity_spawned (AVG)]])*(Table61011[[#This Row],[activating_chance]]/100),0)</f>
        <v>71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175</v>
      </c>
      <c r="G350" s="76">
        <f ca="1">ROUND((Table245[[#This Row],[XP]]*Table245[[#This Row],[entity_spawned (AVG)]])*(Table245[[#This Row],[activating_chance]]/100),0)</f>
        <v>175</v>
      </c>
      <c r="H350" s="73" t="s">
        <v>352</v>
      </c>
      <c r="Z350" t="s">
        <v>532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531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175</v>
      </c>
      <c r="G351" s="76">
        <f ca="1">ROUND((Table245[[#This Row],[XP]]*Table245[[#This Row],[entity_spawned (AVG)]])*(Table245[[#This Row],[activating_chance]]/100),0)</f>
        <v>175</v>
      </c>
      <c r="H351" s="73" t="s">
        <v>352</v>
      </c>
      <c r="Z351" t="s">
        <v>532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531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175</v>
      </c>
      <c r="G352" s="76">
        <f ca="1">ROUND((Table245[[#This Row],[XP]]*Table245[[#This Row],[entity_spawned (AVG)]])*(Table245[[#This Row],[activating_chance]]/100),0)</f>
        <v>175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531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175</v>
      </c>
      <c r="G353" s="76">
        <f ca="1">ROUND((Table245[[#This Row],[XP]]*Table245[[#This Row],[entity_spawned (AVG)]])*(Table245[[#This Row],[activating_chance]]/100),0)</f>
        <v>175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532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175</v>
      </c>
      <c r="G354" s="76">
        <f ca="1">ROUND((Table245[[#This Row],[XP]]*Table245[[#This Row],[entity_spawned (AVG)]])*(Table245[[#This Row],[activating_chance]]/100),0)</f>
        <v>175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532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175</v>
      </c>
      <c r="G355" s="76">
        <f ca="1">ROUND((Table245[[#This Row],[XP]]*Table245[[#This Row],[entity_spawned (AVG)]])*(Table245[[#This Row],[activating_chance]]/100),0)</f>
        <v>175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532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175</v>
      </c>
      <c r="G356" s="76">
        <f ca="1">ROUND((Table245[[#This Row],[XP]]*Table245[[#This Row],[entity_spawned (AVG)]])*(Table245[[#This Row],[activating_chance]]/100),0)</f>
        <v>175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532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175</v>
      </c>
      <c r="G357" s="76">
        <f ca="1">ROUND((Table245[[#This Row],[XP]]*Table245[[#This Row],[entity_spawned (AVG)]])*(Table245[[#This Row],[activating_chance]]/100),0)</f>
        <v>175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532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175</v>
      </c>
      <c r="G358" s="76">
        <f ca="1">ROUND((Table245[[#This Row],[XP]]*Table245[[#This Row],[entity_spawned (AVG)]])*(Table245[[#This Row],[activating_chance]]/100),0)</f>
        <v>175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532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175</v>
      </c>
      <c r="G359" s="76">
        <f ca="1">ROUND((Table245[[#This Row],[XP]]*Table245[[#This Row],[entity_spawned (AVG)]])*(Table245[[#This Row],[activating_chance]]/100),0)</f>
        <v>140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535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175</v>
      </c>
      <c r="G360" s="76">
        <f ca="1">ROUND((Table245[[#This Row],[XP]]*Table245[[#This Row],[entity_spawned (AVG)]])*(Table245[[#This Row],[activating_chance]]/100),0)</f>
        <v>175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175</v>
      </c>
      <c r="G361" s="76">
        <f ca="1">ROUND((Table245[[#This Row],[XP]]*Table245[[#This Row],[entity_spawned (AVG)]])*(Table245[[#This Row],[activating_chance]]/100),0)</f>
        <v>175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175</v>
      </c>
      <c r="G362" s="76">
        <f ca="1">ROUND((Table245[[#This Row],[XP]]*Table245[[#This Row],[entity_spawned (AVG)]])*(Table245[[#This Row],[activating_chance]]/100),0)</f>
        <v>175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175</v>
      </c>
      <c r="G363" s="76">
        <f ca="1">ROUND((Table245[[#This Row],[XP]]*Table245[[#This Row],[entity_spawned (AVG)]])*(Table245[[#This Row],[activating_chance]]/100),0)</f>
        <v>175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175</v>
      </c>
      <c r="G364" s="76">
        <f ca="1">ROUND((Table245[[#This Row],[XP]]*Table245[[#This Row],[entity_spawned (AVG)]])*(Table245[[#This Row],[activating_chance]]/100),0)</f>
        <v>175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175</v>
      </c>
      <c r="G365" s="76">
        <f ca="1">ROUND((Table245[[#This Row],[XP]]*Table245[[#This Row],[entity_spawned (AVG)]])*(Table245[[#This Row],[activating_chance]]/100),0)</f>
        <v>175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175</v>
      </c>
      <c r="G366" s="76">
        <f ca="1">ROUND((Table245[[#This Row],[XP]]*Table245[[#This Row],[entity_spawned (AVG)]])*(Table245[[#This Row],[activating_chance]]/100),0)</f>
        <v>123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175</v>
      </c>
      <c r="G367" s="76">
        <f ca="1">ROUND((Table245[[#This Row],[XP]]*Table245[[#This Row],[entity_spawned (AVG)]])*(Table245[[#This Row],[activating_chance]]/100),0)</f>
        <v>140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175</v>
      </c>
      <c r="G368" s="76">
        <f ca="1">ROUND((Table245[[#This Row],[XP]]*Table245[[#This Row],[entity_spawned (AVG)]])*(Table245[[#This Row],[activating_chance]]/100),0)</f>
        <v>140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175</v>
      </c>
      <c r="G369" s="76">
        <f ca="1">ROUND((Table245[[#This Row],[XP]]*Table245[[#This Row],[entity_spawned (AVG)]])*(Table245[[#This Row],[activating_chance]]/100),0)</f>
        <v>175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175</v>
      </c>
      <c r="G370" s="76">
        <f ca="1">ROUND((Table245[[#This Row],[XP]]*Table245[[#This Row],[entity_spawned (AVG)]])*(Table245[[#This Row],[activating_chance]]/100),0)</f>
        <v>175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175</v>
      </c>
      <c r="G371" s="76">
        <f ca="1">ROUND((Table245[[#This Row],[XP]]*Table245[[#This Row],[entity_spawned (AVG)]])*(Table245[[#This Row],[activating_chance]]/100),0)</f>
        <v>175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175</v>
      </c>
      <c r="G372" s="76">
        <f ca="1">ROUND((Table245[[#This Row],[XP]]*Table245[[#This Row],[entity_spawned (AVG)]])*(Table245[[#This Row],[activating_chance]]/100),0)</f>
        <v>140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175</v>
      </c>
      <c r="G373" s="76">
        <f ca="1">ROUND((Table245[[#This Row],[XP]]*Table245[[#This Row],[entity_spawned (AVG)]])*(Table245[[#This Row],[activating_chance]]/100),0)</f>
        <v>175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175</v>
      </c>
      <c r="G374" s="76">
        <f ca="1">ROUND((Table245[[#This Row],[XP]]*Table245[[#This Row],[entity_spawned (AVG)]])*(Table245[[#This Row],[activating_chance]]/100),0)</f>
        <v>175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175</v>
      </c>
      <c r="G375" s="76">
        <f ca="1">ROUND((Table245[[#This Row],[XP]]*Table245[[#This Row],[entity_spawned (AVG)]])*(Table245[[#This Row],[activating_chance]]/100),0)</f>
        <v>175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175</v>
      </c>
      <c r="G376" s="76">
        <f ca="1">ROUND((Table245[[#This Row],[XP]]*Table245[[#This Row],[entity_spawned (AVG)]])*(Table245[[#This Row],[activating_chance]]/100),0)</f>
        <v>175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175</v>
      </c>
      <c r="G377" s="76">
        <f ca="1">ROUND((Table245[[#This Row],[XP]]*Table245[[#This Row],[entity_spawned (AVG)]])*(Table245[[#This Row],[activating_chance]]/100),0)</f>
        <v>175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484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484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484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484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484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484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475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504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504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504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475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504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475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489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489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505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489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505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488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505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505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506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506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476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506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506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507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507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175</v>
      </c>
      <c r="BC407" s="76">
        <f ca="1">ROUND((Table61011[[#This Row],[XP]]*Table61011[[#This Row],[entity_spawned (AVG)]])*(Table61011[[#This Row],[activating_chance]]/100),0)</f>
        <v>175</v>
      </c>
      <c r="BD407" s="73" t="s">
        <v>351</v>
      </c>
    </row>
    <row r="408" spans="2:56" x14ac:dyDescent="0.25">
      <c r="B408" s="74" t="s">
        <v>508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175</v>
      </c>
      <c r="BC408" s="76">
        <f ca="1">ROUND((Table61011[[#This Row],[XP]]*Table61011[[#This Row],[entity_spawned (AVG)]])*(Table61011[[#This Row],[activating_chance]]/100),0)</f>
        <v>175</v>
      </c>
      <c r="BD408" s="73" t="s">
        <v>351</v>
      </c>
    </row>
    <row r="409" spans="2:56" x14ac:dyDescent="0.25">
      <c r="B409" s="74" t="s">
        <v>508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479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175</v>
      </c>
      <c r="BC409" s="76">
        <f ca="1">ROUND((Table61011[[#This Row],[XP]]*Table61011[[#This Row],[entity_spawned (AVG)]])*(Table61011[[#This Row],[activating_chance]]/100),0)</f>
        <v>175</v>
      </c>
      <c r="BD409" s="73" t="s">
        <v>351</v>
      </c>
    </row>
    <row r="410" spans="2:56" x14ac:dyDescent="0.25">
      <c r="B410" s="74" t="s">
        <v>508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479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175</v>
      </c>
      <c r="BC410" s="76">
        <f ca="1">ROUND((Table61011[[#This Row],[XP]]*Table61011[[#This Row],[entity_spawned (AVG)]])*(Table61011[[#This Row],[activating_chance]]/100),0)</f>
        <v>131</v>
      </c>
      <c r="BD410" s="73" t="s">
        <v>351</v>
      </c>
    </row>
    <row r="411" spans="2:56" x14ac:dyDescent="0.25">
      <c r="B411" s="74" t="s">
        <v>474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175</v>
      </c>
      <c r="BC411" s="76">
        <f ca="1">ROUND((Table61011[[#This Row],[XP]]*Table61011[[#This Row],[entity_spawned (AVG)]])*(Table61011[[#This Row],[activating_chance]]/100),0)</f>
        <v>175</v>
      </c>
      <c r="BD411" s="73" t="s">
        <v>351</v>
      </c>
    </row>
    <row r="412" spans="2:56" x14ac:dyDescent="0.25">
      <c r="B412" s="74" t="s">
        <v>474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474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474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474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474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474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474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474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533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474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474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474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474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474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474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474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474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474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474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474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474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474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474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474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474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474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474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474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474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474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83</v>
      </c>
      <c r="G461" s="76">
        <f ca="1">ROUND((Table245[[#This Row],[XP]]*Table245[[#This Row],[entity_spawned (AVG)]])*(Table245[[#This Row],[activating_chance]]/100),0)</f>
        <v>83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83</v>
      </c>
      <c r="G462" s="76">
        <f ca="1">ROUND((Table245[[#This Row],[XP]]*Table245[[#This Row],[entity_spawned (AVG)]])*(Table245[[#This Row],[activating_chance]]/100),0)</f>
        <v>66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531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531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531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532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532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532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532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532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532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475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475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475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475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476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476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485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485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485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485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486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175</v>
      </c>
      <c r="G504" s="76">
        <f ca="1">ROUND((Table245[[#This Row],[XP]]*Table245[[#This Row],[entity_spawned (AVG)]])*(Table245[[#This Row],[activating_chance]]/100),0)</f>
        <v>175</v>
      </c>
      <c r="H504" s="73" t="s">
        <v>351</v>
      </c>
      <c r="AX504" t="s">
        <v>486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486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452</v>
      </c>
      <c r="F39">
        <v>0</v>
      </c>
      <c r="G39">
        <v>0</v>
      </c>
    </row>
    <row r="40" spans="5:19" x14ac:dyDescent="0.25">
      <c r="E40" t="s">
        <v>452</v>
      </c>
      <c r="F40">
        <v>8000</v>
      </c>
      <c r="G40">
        <v>0</v>
      </c>
    </row>
    <row r="41" spans="5:19" x14ac:dyDescent="0.25">
      <c r="E41" t="s">
        <v>452</v>
      </c>
      <c r="F41">
        <v>0</v>
      </c>
      <c r="G41">
        <v>0</v>
      </c>
    </row>
    <row r="42" spans="5:19" x14ac:dyDescent="0.25">
      <c r="E42" t="s">
        <v>452</v>
      </c>
      <c r="F42">
        <v>4000</v>
      </c>
      <c r="G42">
        <v>0</v>
      </c>
    </row>
    <row r="43" spans="5:19" x14ac:dyDescent="0.25">
      <c r="E43" t="s">
        <v>452</v>
      </c>
      <c r="F43">
        <v>0</v>
      </c>
      <c r="G43">
        <v>0</v>
      </c>
    </row>
    <row r="44" spans="5:19" x14ac:dyDescent="0.25">
      <c r="E44" t="s">
        <v>452</v>
      </c>
      <c r="F44">
        <v>8000</v>
      </c>
      <c r="G44">
        <v>0</v>
      </c>
    </row>
    <row r="45" spans="5:19" x14ac:dyDescent="0.25">
      <c r="E45" t="s">
        <v>452</v>
      </c>
      <c r="F45">
        <v>5400</v>
      </c>
      <c r="G45">
        <v>0</v>
      </c>
    </row>
    <row r="46" spans="5:19" x14ac:dyDescent="0.25">
      <c r="E46" t="s">
        <v>452</v>
      </c>
      <c r="F46">
        <v>4800</v>
      </c>
      <c r="G46">
        <v>0</v>
      </c>
    </row>
    <row r="47" spans="5:19" x14ac:dyDescent="0.25">
      <c r="E47" t="s">
        <v>452</v>
      </c>
      <c r="F47">
        <v>0</v>
      </c>
      <c r="G47">
        <v>0</v>
      </c>
    </row>
    <row r="48" spans="5:19" x14ac:dyDescent="0.25">
      <c r="E48" t="s">
        <v>452</v>
      </c>
      <c r="F48">
        <v>0</v>
      </c>
      <c r="G48">
        <v>0</v>
      </c>
    </row>
    <row r="49" spans="5:7" x14ac:dyDescent="0.25">
      <c r="E49" t="s">
        <v>452</v>
      </c>
      <c r="F49">
        <v>4100</v>
      </c>
      <c r="G49">
        <v>0</v>
      </c>
    </row>
    <row r="50" spans="5:7" x14ac:dyDescent="0.25">
      <c r="E50" t="s">
        <v>452</v>
      </c>
      <c r="F50">
        <v>0</v>
      </c>
      <c r="G50">
        <v>0</v>
      </c>
    </row>
    <row r="51" spans="5:7" x14ac:dyDescent="0.25">
      <c r="E51" t="s">
        <v>452</v>
      </c>
      <c r="F51">
        <v>0</v>
      </c>
      <c r="G51">
        <v>0</v>
      </c>
    </row>
    <row r="52" spans="5:7" x14ac:dyDescent="0.25">
      <c r="E52" t="s">
        <v>452</v>
      </c>
      <c r="F52">
        <v>0</v>
      </c>
      <c r="G52">
        <v>0</v>
      </c>
    </row>
    <row r="53" spans="5:7" x14ac:dyDescent="0.25">
      <c r="E53" t="s">
        <v>454</v>
      </c>
      <c r="F53">
        <v>4000</v>
      </c>
      <c r="G53">
        <v>12000</v>
      </c>
    </row>
    <row r="54" spans="5:7" x14ac:dyDescent="0.25">
      <c r="E54" t="s">
        <v>454</v>
      </c>
      <c r="F54">
        <v>12000</v>
      </c>
      <c r="G54">
        <v>0</v>
      </c>
    </row>
    <row r="55" spans="5:7" x14ac:dyDescent="0.25">
      <c r="E55" t="s">
        <v>442</v>
      </c>
      <c r="F55">
        <v>0</v>
      </c>
      <c r="G55">
        <v>0</v>
      </c>
    </row>
    <row r="56" spans="5:7" x14ac:dyDescent="0.25">
      <c r="E56" t="s">
        <v>442</v>
      </c>
      <c r="F56">
        <v>22000</v>
      </c>
      <c r="G56">
        <v>0</v>
      </c>
    </row>
    <row r="57" spans="5:7" x14ac:dyDescent="0.25">
      <c r="E57" t="s">
        <v>442</v>
      </c>
      <c r="F57">
        <v>0</v>
      </c>
      <c r="G57">
        <v>0</v>
      </c>
    </row>
    <row r="58" spans="5:7" x14ac:dyDescent="0.25">
      <c r="E58" t="s">
        <v>442</v>
      </c>
      <c r="F58">
        <v>0</v>
      </c>
      <c r="G58">
        <v>0</v>
      </c>
    </row>
    <row r="59" spans="5:7" x14ac:dyDescent="0.25">
      <c r="E59" t="s">
        <v>442</v>
      </c>
      <c r="F59">
        <v>0</v>
      </c>
      <c r="G59">
        <v>0</v>
      </c>
    </row>
    <row r="60" spans="5:7" x14ac:dyDescent="0.25">
      <c r="E60" t="s">
        <v>442</v>
      </c>
      <c r="F60">
        <v>15500</v>
      </c>
      <c r="G60">
        <v>0</v>
      </c>
    </row>
    <row r="61" spans="5:7" x14ac:dyDescent="0.25">
      <c r="E61" t="s">
        <v>442</v>
      </c>
      <c r="F61">
        <v>0</v>
      </c>
      <c r="G61">
        <v>0</v>
      </c>
    </row>
    <row r="62" spans="5:7" x14ac:dyDescent="0.25">
      <c r="E62" t="s">
        <v>442</v>
      </c>
      <c r="F62">
        <v>0</v>
      </c>
      <c r="G62">
        <v>0</v>
      </c>
    </row>
    <row r="63" spans="5:7" x14ac:dyDescent="0.25">
      <c r="E63" t="s">
        <v>442</v>
      </c>
      <c r="F63">
        <v>24000</v>
      </c>
      <c r="G63">
        <v>0</v>
      </c>
    </row>
    <row r="64" spans="5:7" x14ac:dyDescent="0.25">
      <c r="E64" t="s">
        <v>442</v>
      </c>
      <c r="F64">
        <v>0</v>
      </c>
      <c r="G64">
        <v>0</v>
      </c>
    </row>
    <row r="65" spans="5:7" x14ac:dyDescent="0.25">
      <c r="E65" t="s">
        <v>442</v>
      </c>
      <c r="F65">
        <v>0</v>
      </c>
      <c r="G65">
        <v>0</v>
      </c>
    </row>
    <row r="66" spans="5:7" x14ac:dyDescent="0.25">
      <c r="E66" t="s">
        <v>442</v>
      </c>
      <c r="F66">
        <v>14000</v>
      </c>
      <c r="G66">
        <v>0</v>
      </c>
    </row>
    <row r="67" spans="5:7" x14ac:dyDescent="0.25">
      <c r="E67" t="s">
        <v>442</v>
      </c>
      <c r="F67">
        <v>0</v>
      </c>
      <c r="G67">
        <v>0</v>
      </c>
    </row>
    <row r="68" spans="5:7" x14ac:dyDescent="0.25">
      <c r="E68" t="s">
        <v>442</v>
      </c>
      <c r="F68">
        <v>0</v>
      </c>
      <c r="G68">
        <v>0</v>
      </c>
    </row>
    <row r="69" spans="5:7" x14ac:dyDescent="0.25">
      <c r="E69" t="s">
        <v>442</v>
      </c>
      <c r="F69">
        <v>25000</v>
      </c>
      <c r="G69">
        <v>0</v>
      </c>
    </row>
    <row r="70" spans="5:7" x14ac:dyDescent="0.25">
      <c r="E70" t="s">
        <v>442</v>
      </c>
      <c r="F70">
        <v>14000</v>
      </c>
      <c r="G70">
        <v>0</v>
      </c>
    </row>
    <row r="71" spans="5:7" x14ac:dyDescent="0.25">
      <c r="E71" t="s">
        <v>442</v>
      </c>
      <c r="F71">
        <v>0</v>
      </c>
      <c r="G71">
        <v>0</v>
      </c>
    </row>
    <row r="72" spans="5:7" x14ac:dyDescent="0.25">
      <c r="E72" t="s">
        <v>442</v>
      </c>
      <c r="F72">
        <v>5500</v>
      </c>
      <c r="G72">
        <v>0</v>
      </c>
    </row>
    <row r="73" spans="5:7" x14ac:dyDescent="0.25">
      <c r="E73" t="s">
        <v>442</v>
      </c>
      <c r="F73">
        <v>3500</v>
      </c>
      <c r="G73">
        <v>0</v>
      </c>
    </row>
    <row r="74" spans="5:7" x14ac:dyDescent="0.25">
      <c r="E74" t="s">
        <v>442</v>
      </c>
      <c r="F74">
        <v>29000</v>
      </c>
      <c r="G74">
        <v>0</v>
      </c>
    </row>
    <row r="75" spans="5:7" x14ac:dyDescent="0.25">
      <c r="E75" t="s">
        <v>442</v>
      </c>
      <c r="F75">
        <v>0</v>
      </c>
      <c r="G75">
        <v>0</v>
      </c>
    </row>
    <row r="76" spans="5:7" x14ac:dyDescent="0.25">
      <c r="E76" t="s">
        <v>442</v>
      </c>
      <c r="F76">
        <v>0</v>
      </c>
      <c r="G76">
        <v>0</v>
      </c>
    </row>
    <row r="77" spans="5:7" x14ac:dyDescent="0.25">
      <c r="E77" t="s">
        <v>442</v>
      </c>
      <c r="F77">
        <v>5500</v>
      </c>
      <c r="G77">
        <v>0</v>
      </c>
    </row>
    <row r="78" spans="5:7" x14ac:dyDescent="0.25">
      <c r="E78" t="s">
        <v>442</v>
      </c>
      <c r="F78">
        <v>17000</v>
      </c>
      <c r="G78">
        <v>0</v>
      </c>
    </row>
    <row r="79" spans="5:7" x14ac:dyDescent="0.25">
      <c r="E79" t="s">
        <v>442</v>
      </c>
      <c r="F79">
        <v>0</v>
      </c>
      <c r="G79">
        <v>0</v>
      </c>
    </row>
    <row r="80" spans="5:7" x14ac:dyDescent="0.25">
      <c r="E80" t="s">
        <v>442</v>
      </c>
      <c r="F80">
        <v>5000</v>
      </c>
      <c r="G80">
        <v>0</v>
      </c>
    </row>
    <row r="81" spans="5:7" x14ac:dyDescent="0.25">
      <c r="E81" t="s">
        <v>442</v>
      </c>
      <c r="F81">
        <v>0</v>
      </c>
      <c r="G81">
        <v>0</v>
      </c>
    </row>
    <row r="82" spans="5:7" x14ac:dyDescent="0.25">
      <c r="E82" t="s">
        <v>442</v>
      </c>
      <c r="F82">
        <v>17000</v>
      </c>
      <c r="G82">
        <v>0</v>
      </c>
    </row>
    <row r="83" spans="5:7" x14ac:dyDescent="0.25">
      <c r="E83" t="s">
        <v>442</v>
      </c>
      <c r="F83">
        <v>0</v>
      </c>
      <c r="G83">
        <v>0</v>
      </c>
    </row>
    <row r="84" spans="5:7" x14ac:dyDescent="0.25">
      <c r="E84" t="s">
        <v>442</v>
      </c>
      <c r="F84">
        <v>5500</v>
      </c>
      <c r="G84">
        <v>0</v>
      </c>
    </row>
    <row r="85" spans="5:7" x14ac:dyDescent="0.25">
      <c r="E85" t="s">
        <v>442</v>
      </c>
      <c r="F85">
        <v>17000</v>
      </c>
      <c r="G85">
        <v>0</v>
      </c>
    </row>
    <row r="86" spans="5:7" x14ac:dyDescent="0.25">
      <c r="E86" t="s">
        <v>442</v>
      </c>
      <c r="F86">
        <v>6500</v>
      </c>
      <c r="G86">
        <v>0</v>
      </c>
    </row>
    <row r="87" spans="5:7" x14ac:dyDescent="0.25">
      <c r="E87" t="s">
        <v>442</v>
      </c>
      <c r="F87">
        <v>15500</v>
      </c>
      <c r="G87">
        <v>0</v>
      </c>
    </row>
    <row r="88" spans="5:7" x14ac:dyDescent="0.25">
      <c r="E88" t="s">
        <v>442</v>
      </c>
      <c r="F88">
        <v>0</v>
      </c>
      <c r="G88">
        <v>0</v>
      </c>
    </row>
    <row r="89" spans="5:7" x14ac:dyDescent="0.25">
      <c r="E89" t="s">
        <v>442</v>
      </c>
      <c r="F89">
        <v>0</v>
      </c>
      <c r="G89">
        <v>0</v>
      </c>
    </row>
    <row r="90" spans="5:7" x14ac:dyDescent="0.25">
      <c r="E90" t="s">
        <v>442</v>
      </c>
      <c r="F90">
        <v>22000</v>
      </c>
      <c r="G90">
        <v>0</v>
      </c>
    </row>
    <row r="91" spans="5:7" x14ac:dyDescent="0.25">
      <c r="E91" t="s">
        <v>442</v>
      </c>
      <c r="F91">
        <v>14000</v>
      </c>
      <c r="G91">
        <v>0</v>
      </c>
    </row>
    <row r="92" spans="5:7" x14ac:dyDescent="0.25">
      <c r="E92" t="s">
        <v>442</v>
      </c>
      <c r="F92">
        <v>0</v>
      </c>
      <c r="G92">
        <v>0</v>
      </c>
    </row>
    <row r="93" spans="5:7" x14ac:dyDescent="0.25">
      <c r="E93" t="s">
        <v>442</v>
      </c>
      <c r="F93">
        <v>8500</v>
      </c>
      <c r="G93">
        <v>0</v>
      </c>
    </row>
    <row r="94" spans="5:7" x14ac:dyDescent="0.25">
      <c r="E94" t="s">
        <v>442</v>
      </c>
      <c r="F94">
        <v>0</v>
      </c>
      <c r="G94">
        <v>0</v>
      </c>
    </row>
    <row r="95" spans="5:7" x14ac:dyDescent="0.25">
      <c r="E95" t="s">
        <v>442</v>
      </c>
      <c r="F95">
        <v>0</v>
      </c>
      <c r="G95">
        <v>0</v>
      </c>
    </row>
    <row r="96" spans="5:7" x14ac:dyDescent="0.25">
      <c r="E96" t="s">
        <v>442</v>
      </c>
      <c r="F96">
        <v>6000</v>
      </c>
      <c r="G96">
        <v>0</v>
      </c>
    </row>
    <row r="97" spans="5:7" x14ac:dyDescent="0.25">
      <c r="E97" t="s">
        <v>442</v>
      </c>
      <c r="F97">
        <v>15500</v>
      </c>
      <c r="G97">
        <v>0</v>
      </c>
    </row>
    <row r="98" spans="5:7" x14ac:dyDescent="0.25">
      <c r="E98" t="s">
        <v>442</v>
      </c>
      <c r="F98">
        <v>25000</v>
      </c>
      <c r="G98">
        <v>0</v>
      </c>
    </row>
    <row r="99" spans="5:7" x14ac:dyDescent="0.25">
      <c r="E99" t="s">
        <v>442</v>
      </c>
      <c r="F99">
        <v>0</v>
      </c>
      <c r="G99">
        <v>0</v>
      </c>
    </row>
    <row r="100" spans="5:7" x14ac:dyDescent="0.25">
      <c r="E100" t="s">
        <v>442</v>
      </c>
      <c r="F100">
        <v>24000</v>
      </c>
      <c r="G100">
        <v>0</v>
      </c>
    </row>
    <row r="101" spans="5:7" x14ac:dyDescent="0.25">
      <c r="E101" t="s">
        <v>442</v>
      </c>
      <c r="F101">
        <v>17000</v>
      </c>
      <c r="G101">
        <v>0</v>
      </c>
    </row>
    <row r="102" spans="5:7" x14ac:dyDescent="0.25">
      <c r="E102" t="s">
        <v>442</v>
      </c>
      <c r="F102">
        <v>29000</v>
      </c>
      <c r="G102">
        <v>0</v>
      </c>
    </row>
    <row r="103" spans="5:7" x14ac:dyDescent="0.25">
      <c r="E103" t="s">
        <v>442</v>
      </c>
      <c r="F103">
        <v>0</v>
      </c>
      <c r="G103">
        <v>0</v>
      </c>
    </row>
    <row r="104" spans="5:7" x14ac:dyDescent="0.25">
      <c r="E104" t="s">
        <v>442</v>
      </c>
      <c r="F104">
        <v>0</v>
      </c>
      <c r="G104">
        <v>0</v>
      </c>
    </row>
    <row r="105" spans="5:7" x14ac:dyDescent="0.25">
      <c r="E105" t="s">
        <v>442</v>
      </c>
      <c r="F105">
        <v>24000</v>
      </c>
      <c r="G105">
        <v>0</v>
      </c>
    </row>
    <row r="106" spans="5:7" x14ac:dyDescent="0.25">
      <c r="E106" t="s">
        <v>442</v>
      </c>
      <c r="F106">
        <v>6000</v>
      </c>
      <c r="G106">
        <v>0</v>
      </c>
    </row>
    <row r="107" spans="5:7" x14ac:dyDescent="0.25">
      <c r="E107" t="s">
        <v>442</v>
      </c>
      <c r="F107">
        <v>0</v>
      </c>
      <c r="G107">
        <v>0</v>
      </c>
    </row>
    <row r="108" spans="5:7" x14ac:dyDescent="0.25">
      <c r="E108" t="s">
        <v>442</v>
      </c>
      <c r="F108">
        <v>17000</v>
      </c>
      <c r="G108">
        <v>0</v>
      </c>
    </row>
    <row r="109" spans="5:7" x14ac:dyDescent="0.25">
      <c r="E109" t="s">
        <v>442</v>
      </c>
      <c r="F109">
        <v>0</v>
      </c>
      <c r="G109">
        <v>0</v>
      </c>
    </row>
    <row r="110" spans="5:7" x14ac:dyDescent="0.25">
      <c r="E110" t="s">
        <v>442</v>
      </c>
      <c r="F110">
        <v>0</v>
      </c>
      <c r="G110">
        <v>0</v>
      </c>
    </row>
    <row r="111" spans="5:7" x14ac:dyDescent="0.25">
      <c r="E111" t="s">
        <v>442</v>
      </c>
      <c r="F111">
        <v>0</v>
      </c>
      <c r="G111">
        <v>0</v>
      </c>
    </row>
    <row r="112" spans="5:7" x14ac:dyDescent="0.25">
      <c r="E112" t="s">
        <v>442</v>
      </c>
      <c r="F112">
        <v>0</v>
      </c>
      <c r="G112">
        <v>0</v>
      </c>
    </row>
    <row r="113" spans="5:7" x14ac:dyDescent="0.25">
      <c r="E113" t="s">
        <v>442</v>
      </c>
      <c r="F113">
        <v>22000</v>
      </c>
      <c r="G113">
        <v>0</v>
      </c>
    </row>
    <row r="114" spans="5:7" x14ac:dyDescent="0.25">
      <c r="E114" t="s">
        <v>442</v>
      </c>
      <c r="F114">
        <v>0</v>
      </c>
      <c r="G114">
        <v>0</v>
      </c>
    </row>
    <row r="115" spans="5:7" x14ac:dyDescent="0.25">
      <c r="E115" t="s">
        <v>442</v>
      </c>
      <c r="F115">
        <v>0</v>
      </c>
      <c r="G115">
        <v>0</v>
      </c>
    </row>
    <row r="116" spans="5:7" x14ac:dyDescent="0.25">
      <c r="E116" t="s">
        <v>442</v>
      </c>
      <c r="F116">
        <v>17000</v>
      </c>
      <c r="G116">
        <v>0</v>
      </c>
    </row>
    <row r="117" spans="5:7" x14ac:dyDescent="0.25">
      <c r="E117" t="s">
        <v>442</v>
      </c>
      <c r="F117">
        <v>0</v>
      </c>
      <c r="G117">
        <v>0</v>
      </c>
    </row>
    <row r="118" spans="5:7" x14ac:dyDescent="0.25">
      <c r="E118" t="s">
        <v>442</v>
      </c>
      <c r="F118">
        <v>0</v>
      </c>
      <c r="G118">
        <v>0</v>
      </c>
    </row>
    <row r="119" spans="5:7" x14ac:dyDescent="0.25">
      <c r="E119" t="s">
        <v>442</v>
      </c>
      <c r="F119">
        <v>0</v>
      </c>
      <c r="G119">
        <v>0</v>
      </c>
    </row>
    <row r="120" spans="5:7" x14ac:dyDescent="0.25">
      <c r="E120" t="s">
        <v>442</v>
      </c>
      <c r="F120">
        <v>17000</v>
      </c>
      <c r="G120">
        <v>0</v>
      </c>
    </row>
    <row r="121" spans="5:7" x14ac:dyDescent="0.25">
      <c r="E121" t="s">
        <v>442</v>
      </c>
      <c r="F121">
        <v>0</v>
      </c>
      <c r="G121">
        <v>0</v>
      </c>
    </row>
    <row r="122" spans="5:7" x14ac:dyDescent="0.25">
      <c r="E122" t="s">
        <v>442</v>
      </c>
      <c r="F122">
        <v>17000</v>
      </c>
      <c r="G122">
        <v>0</v>
      </c>
    </row>
    <row r="123" spans="5:7" x14ac:dyDescent="0.25">
      <c r="E123" t="s">
        <v>442</v>
      </c>
      <c r="F123">
        <v>14000</v>
      </c>
      <c r="G123">
        <v>0</v>
      </c>
    </row>
    <row r="124" spans="5:7" x14ac:dyDescent="0.25">
      <c r="E124" t="s">
        <v>442</v>
      </c>
      <c r="F124">
        <v>7000</v>
      </c>
      <c r="G124">
        <v>0</v>
      </c>
    </row>
    <row r="125" spans="5:7" x14ac:dyDescent="0.25">
      <c r="E125" t="s">
        <v>442</v>
      </c>
      <c r="F125">
        <v>0</v>
      </c>
      <c r="G125">
        <v>0</v>
      </c>
    </row>
    <row r="126" spans="5:7" x14ac:dyDescent="0.25">
      <c r="E126" t="s">
        <v>442</v>
      </c>
      <c r="F126">
        <v>29000</v>
      </c>
      <c r="G126">
        <v>0</v>
      </c>
    </row>
    <row r="127" spans="5:7" x14ac:dyDescent="0.25">
      <c r="E127" t="s">
        <v>442</v>
      </c>
      <c r="F127">
        <v>3500</v>
      </c>
      <c r="G127">
        <v>0</v>
      </c>
    </row>
    <row r="128" spans="5:7" x14ac:dyDescent="0.25">
      <c r="E128" t="s">
        <v>442</v>
      </c>
      <c r="F128">
        <v>0</v>
      </c>
      <c r="G128">
        <v>0</v>
      </c>
    </row>
    <row r="129" spans="5:7" x14ac:dyDescent="0.25">
      <c r="E129" t="s">
        <v>442</v>
      </c>
      <c r="F129">
        <v>17000</v>
      </c>
      <c r="G129">
        <v>0</v>
      </c>
    </row>
    <row r="130" spans="5:7" x14ac:dyDescent="0.25">
      <c r="E130" t="s">
        <v>442</v>
      </c>
      <c r="F130">
        <v>6000</v>
      </c>
      <c r="G130">
        <v>0</v>
      </c>
    </row>
    <row r="131" spans="5:7" x14ac:dyDescent="0.25">
      <c r="E131" t="s">
        <v>442</v>
      </c>
      <c r="F131">
        <v>14000</v>
      </c>
      <c r="G131">
        <v>0</v>
      </c>
    </row>
    <row r="132" spans="5:7" x14ac:dyDescent="0.25">
      <c r="E132" t="s">
        <v>442</v>
      </c>
      <c r="F132">
        <v>24000</v>
      </c>
      <c r="G132">
        <v>0</v>
      </c>
    </row>
    <row r="133" spans="5:7" x14ac:dyDescent="0.25">
      <c r="E133" t="s">
        <v>442</v>
      </c>
      <c r="F133">
        <v>14000</v>
      </c>
      <c r="G133">
        <v>0</v>
      </c>
    </row>
    <row r="134" spans="5:7" x14ac:dyDescent="0.25">
      <c r="E134" t="s">
        <v>442</v>
      </c>
      <c r="F134">
        <v>3500</v>
      </c>
      <c r="G134">
        <v>0</v>
      </c>
    </row>
    <row r="135" spans="5:7" x14ac:dyDescent="0.25">
      <c r="E135" t="s">
        <v>442</v>
      </c>
      <c r="F135">
        <v>22000</v>
      </c>
      <c r="G135">
        <v>0</v>
      </c>
    </row>
    <row r="136" spans="5:7" x14ac:dyDescent="0.25">
      <c r="E136" t="s">
        <v>442</v>
      </c>
      <c r="F136">
        <v>14000</v>
      </c>
      <c r="G136">
        <v>0</v>
      </c>
    </row>
    <row r="137" spans="5:7" x14ac:dyDescent="0.25">
      <c r="E137" t="s">
        <v>442</v>
      </c>
      <c r="F137">
        <v>14000</v>
      </c>
      <c r="G137">
        <v>0</v>
      </c>
    </row>
    <row r="138" spans="5:7" x14ac:dyDescent="0.25">
      <c r="E138" t="s">
        <v>442</v>
      </c>
      <c r="F138">
        <v>0</v>
      </c>
      <c r="G138">
        <v>0</v>
      </c>
    </row>
    <row r="139" spans="5:7" x14ac:dyDescent="0.25">
      <c r="E139" t="s">
        <v>442</v>
      </c>
      <c r="F139">
        <v>0</v>
      </c>
      <c r="G139">
        <v>0</v>
      </c>
    </row>
    <row r="140" spans="5:7" x14ac:dyDescent="0.25">
      <c r="E140" t="s">
        <v>442</v>
      </c>
      <c r="F140">
        <v>0</v>
      </c>
      <c r="G140">
        <v>0</v>
      </c>
    </row>
    <row r="141" spans="5:7" x14ac:dyDescent="0.25">
      <c r="E141" t="s">
        <v>442</v>
      </c>
      <c r="F141">
        <v>24000</v>
      </c>
      <c r="G141">
        <v>0</v>
      </c>
    </row>
    <row r="142" spans="5:7" x14ac:dyDescent="0.25">
      <c r="E142" t="s">
        <v>442</v>
      </c>
      <c r="F142">
        <v>17000</v>
      </c>
      <c r="G142">
        <v>0</v>
      </c>
    </row>
    <row r="143" spans="5:7" x14ac:dyDescent="0.25">
      <c r="E143" t="s">
        <v>442</v>
      </c>
      <c r="F143">
        <v>0</v>
      </c>
      <c r="G143">
        <v>0</v>
      </c>
    </row>
    <row r="144" spans="5:7" x14ac:dyDescent="0.25">
      <c r="E144" t="s">
        <v>442</v>
      </c>
      <c r="F144">
        <v>0</v>
      </c>
      <c r="G144">
        <v>0</v>
      </c>
    </row>
    <row r="145" spans="5:7" x14ac:dyDescent="0.25">
      <c r="E145" t="s">
        <v>442</v>
      </c>
      <c r="F145">
        <v>6000</v>
      </c>
      <c r="G145">
        <v>0</v>
      </c>
    </row>
    <row r="146" spans="5:7" x14ac:dyDescent="0.25">
      <c r="E146" t="s">
        <v>442</v>
      </c>
      <c r="F146">
        <v>14000</v>
      </c>
      <c r="G146">
        <v>0</v>
      </c>
    </row>
    <row r="147" spans="5:7" x14ac:dyDescent="0.25">
      <c r="E147" t="s">
        <v>442</v>
      </c>
      <c r="F147">
        <v>0</v>
      </c>
      <c r="G147">
        <v>0</v>
      </c>
    </row>
    <row r="148" spans="5:7" x14ac:dyDescent="0.25">
      <c r="E148" t="s">
        <v>442</v>
      </c>
      <c r="F148">
        <v>17000</v>
      </c>
      <c r="G148">
        <v>0</v>
      </c>
    </row>
    <row r="149" spans="5:7" x14ac:dyDescent="0.25">
      <c r="E149" t="s">
        <v>442</v>
      </c>
      <c r="F149">
        <v>5500</v>
      </c>
      <c r="G149">
        <v>0</v>
      </c>
    </row>
    <row r="150" spans="5:7" x14ac:dyDescent="0.25">
      <c r="E150" t="s">
        <v>442</v>
      </c>
      <c r="F150">
        <v>0</v>
      </c>
      <c r="G150">
        <v>0</v>
      </c>
    </row>
    <row r="151" spans="5:7" x14ac:dyDescent="0.25">
      <c r="E151" t="s">
        <v>442</v>
      </c>
      <c r="F151">
        <v>0</v>
      </c>
      <c r="G151">
        <v>0</v>
      </c>
    </row>
    <row r="152" spans="5:7" x14ac:dyDescent="0.25">
      <c r="E152" t="s">
        <v>442</v>
      </c>
      <c r="F152">
        <v>0</v>
      </c>
      <c r="G152">
        <v>0</v>
      </c>
    </row>
    <row r="153" spans="5:7" x14ac:dyDescent="0.25">
      <c r="E153" t="s">
        <v>442</v>
      </c>
      <c r="F153">
        <v>22000</v>
      </c>
      <c r="G153">
        <v>0</v>
      </c>
    </row>
    <row r="154" spans="5:7" x14ac:dyDescent="0.25">
      <c r="E154" t="s">
        <v>442</v>
      </c>
      <c r="F154">
        <v>0</v>
      </c>
      <c r="G154">
        <v>0</v>
      </c>
    </row>
    <row r="155" spans="5:7" x14ac:dyDescent="0.25">
      <c r="E155" t="s">
        <v>442</v>
      </c>
      <c r="F155">
        <v>5500</v>
      </c>
      <c r="G155">
        <v>0</v>
      </c>
    </row>
    <row r="156" spans="5:7" x14ac:dyDescent="0.25">
      <c r="E156" t="s">
        <v>442</v>
      </c>
      <c r="F156">
        <v>0</v>
      </c>
      <c r="G156">
        <v>0</v>
      </c>
    </row>
    <row r="157" spans="5:7" x14ac:dyDescent="0.25">
      <c r="E157" t="s">
        <v>442</v>
      </c>
      <c r="F157">
        <v>24000</v>
      </c>
      <c r="G157">
        <v>0</v>
      </c>
    </row>
    <row r="158" spans="5:7" x14ac:dyDescent="0.25">
      <c r="E158" t="s">
        <v>442</v>
      </c>
      <c r="F158">
        <v>15500</v>
      </c>
      <c r="G158">
        <v>0</v>
      </c>
    </row>
    <row r="159" spans="5:7" x14ac:dyDescent="0.25">
      <c r="E159" t="s">
        <v>442</v>
      </c>
      <c r="F159">
        <v>15500</v>
      </c>
      <c r="G159">
        <v>0</v>
      </c>
    </row>
    <row r="160" spans="5:7" x14ac:dyDescent="0.25">
      <c r="E160" t="s">
        <v>442</v>
      </c>
      <c r="F160">
        <v>0</v>
      </c>
      <c r="G160">
        <v>0</v>
      </c>
    </row>
    <row r="161" spans="5:7" x14ac:dyDescent="0.25">
      <c r="E161" t="s">
        <v>442</v>
      </c>
      <c r="F161">
        <v>14000</v>
      </c>
      <c r="G161">
        <v>0</v>
      </c>
    </row>
    <row r="162" spans="5:7" x14ac:dyDescent="0.25">
      <c r="E162" t="s">
        <v>442</v>
      </c>
      <c r="F162">
        <v>29000</v>
      </c>
      <c r="G162">
        <v>0</v>
      </c>
    </row>
    <row r="163" spans="5:7" x14ac:dyDescent="0.25">
      <c r="E163" t="s">
        <v>442</v>
      </c>
      <c r="F163">
        <v>0</v>
      </c>
      <c r="G163">
        <v>0</v>
      </c>
    </row>
    <row r="164" spans="5:7" x14ac:dyDescent="0.25">
      <c r="E164" t="s">
        <v>442</v>
      </c>
      <c r="F164">
        <v>0</v>
      </c>
      <c r="G164">
        <v>0</v>
      </c>
    </row>
    <row r="165" spans="5:7" x14ac:dyDescent="0.25">
      <c r="E165" t="s">
        <v>442</v>
      </c>
      <c r="F165">
        <v>0</v>
      </c>
      <c r="G165">
        <v>0</v>
      </c>
    </row>
    <row r="166" spans="5:7" x14ac:dyDescent="0.25">
      <c r="E166" t="s">
        <v>442</v>
      </c>
      <c r="F166">
        <v>17000</v>
      </c>
      <c r="G166">
        <v>0</v>
      </c>
    </row>
    <row r="167" spans="5:7" x14ac:dyDescent="0.25">
      <c r="E167" t="s">
        <v>442</v>
      </c>
      <c r="F167">
        <v>6000</v>
      </c>
      <c r="G167">
        <v>0</v>
      </c>
    </row>
    <row r="168" spans="5:7" x14ac:dyDescent="0.25">
      <c r="E168" t="s">
        <v>442</v>
      </c>
      <c r="F168">
        <v>0</v>
      </c>
      <c r="G168">
        <v>0</v>
      </c>
    </row>
    <row r="169" spans="5:7" x14ac:dyDescent="0.25">
      <c r="E169" t="s">
        <v>442</v>
      </c>
      <c r="F169">
        <v>24000</v>
      </c>
      <c r="G169">
        <v>0</v>
      </c>
    </row>
    <row r="170" spans="5:7" x14ac:dyDescent="0.25">
      <c r="E170" t="s">
        <v>442</v>
      </c>
      <c r="F170">
        <v>6000</v>
      </c>
      <c r="G170">
        <v>0</v>
      </c>
    </row>
    <row r="171" spans="5:7" x14ac:dyDescent="0.25">
      <c r="E171" t="s">
        <v>442</v>
      </c>
      <c r="F171">
        <v>0</v>
      </c>
      <c r="G171">
        <v>0</v>
      </c>
    </row>
    <row r="172" spans="5:7" x14ac:dyDescent="0.25">
      <c r="E172" t="s">
        <v>442</v>
      </c>
      <c r="F172">
        <v>0</v>
      </c>
      <c r="G172">
        <v>0</v>
      </c>
    </row>
    <row r="173" spans="5:7" x14ac:dyDescent="0.25">
      <c r="E173" t="s">
        <v>442</v>
      </c>
      <c r="F173">
        <v>0</v>
      </c>
      <c r="G173">
        <v>0</v>
      </c>
    </row>
    <row r="174" spans="5:7" x14ac:dyDescent="0.25">
      <c r="E174" t="s">
        <v>442</v>
      </c>
      <c r="F174">
        <v>29000</v>
      </c>
      <c r="G174">
        <v>0</v>
      </c>
    </row>
    <row r="175" spans="5:7" x14ac:dyDescent="0.25">
      <c r="E175" t="s">
        <v>442</v>
      </c>
      <c r="F175">
        <v>14000</v>
      </c>
      <c r="G175">
        <v>0</v>
      </c>
    </row>
    <row r="176" spans="5:7" x14ac:dyDescent="0.25">
      <c r="E176" t="s">
        <v>442</v>
      </c>
      <c r="F176">
        <v>5500</v>
      </c>
      <c r="G176">
        <v>0</v>
      </c>
    </row>
    <row r="177" spans="5:7" x14ac:dyDescent="0.25">
      <c r="E177" t="s">
        <v>442</v>
      </c>
      <c r="F177">
        <v>24000</v>
      </c>
      <c r="G177">
        <v>0</v>
      </c>
    </row>
    <row r="178" spans="5:7" x14ac:dyDescent="0.25">
      <c r="E178" t="s">
        <v>442</v>
      </c>
      <c r="F178">
        <v>0</v>
      </c>
      <c r="G178">
        <v>0</v>
      </c>
    </row>
    <row r="179" spans="5:7" x14ac:dyDescent="0.25">
      <c r="E179" t="s">
        <v>442</v>
      </c>
      <c r="F179">
        <v>0</v>
      </c>
      <c r="G179">
        <v>0</v>
      </c>
    </row>
    <row r="180" spans="5:7" x14ac:dyDescent="0.25">
      <c r="E180" t="s">
        <v>442</v>
      </c>
      <c r="F180">
        <v>0</v>
      </c>
      <c r="G180">
        <v>0</v>
      </c>
    </row>
    <row r="181" spans="5:7" x14ac:dyDescent="0.25">
      <c r="E181" t="s">
        <v>442</v>
      </c>
      <c r="F181">
        <v>24000</v>
      </c>
      <c r="G181">
        <v>0</v>
      </c>
    </row>
    <row r="182" spans="5:7" x14ac:dyDescent="0.25">
      <c r="E182" t="s">
        <v>442</v>
      </c>
      <c r="F182">
        <v>6000</v>
      </c>
      <c r="G182">
        <v>0</v>
      </c>
    </row>
    <row r="183" spans="5:7" x14ac:dyDescent="0.25">
      <c r="E183" t="s">
        <v>442</v>
      </c>
      <c r="F183">
        <v>0</v>
      </c>
      <c r="G183">
        <v>0</v>
      </c>
    </row>
    <row r="184" spans="5:7" x14ac:dyDescent="0.25">
      <c r="E184" t="s">
        <v>442</v>
      </c>
      <c r="F184">
        <v>0</v>
      </c>
      <c r="G184">
        <v>0</v>
      </c>
    </row>
    <row r="185" spans="5:7" x14ac:dyDescent="0.25">
      <c r="E185" t="s">
        <v>442</v>
      </c>
      <c r="F185">
        <v>0</v>
      </c>
      <c r="G185">
        <v>0</v>
      </c>
    </row>
    <row r="186" spans="5:7" x14ac:dyDescent="0.25">
      <c r="E186" t="s">
        <v>442</v>
      </c>
      <c r="F186">
        <v>3500</v>
      </c>
      <c r="G186">
        <v>0</v>
      </c>
    </row>
    <row r="187" spans="5:7" x14ac:dyDescent="0.25">
      <c r="E187" t="s">
        <v>442</v>
      </c>
      <c r="F187">
        <v>24000</v>
      </c>
      <c r="G187">
        <v>0</v>
      </c>
    </row>
    <row r="188" spans="5:7" x14ac:dyDescent="0.25">
      <c r="E188" t="s">
        <v>442</v>
      </c>
      <c r="F188">
        <v>0</v>
      </c>
      <c r="G188">
        <v>0</v>
      </c>
    </row>
    <row r="189" spans="5:7" x14ac:dyDescent="0.25">
      <c r="E189" t="s">
        <v>442</v>
      </c>
      <c r="F189">
        <v>0</v>
      </c>
      <c r="G189">
        <v>0</v>
      </c>
    </row>
    <row r="190" spans="5:7" x14ac:dyDescent="0.25">
      <c r="E190" t="s">
        <v>442</v>
      </c>
      <c r="F190">
        <v>0</v>
      </c>
      <c r="G190">
        <v>0</v>
      </c>
    </row>
    <row r="191" spans="5:7" x14ac:dyDescent="0.25">
      <c r="E191" t="s">
        <v>442</v>
      </c>
      <c r="F191">
        <v>0</v>
      </c>
      <c r="G191">
        <v>0</v>
      </c>
    </row>
    <row r="192" spans="5:7" x14ac:dyDescent="0.25">
      <c r="E192" t="s">
        <v>442</v>
      </c>
      <c r="F192">
        <v>29000</v>
      </c>
      <c r="G192">
        <v>0</v>
      </c>
    </row>
    <row r="193" spans="5:7" x14ac:dyDescent="0.25">
      <c r="E193" t="s">
        <v>442</v>
      </c>
      <c r="F193">
        <v>0</v>
      </c>
      <c r="G193">
        <v>0</v>
      </c>
    </row>
    <row r="194" spans="5:7" x14ac:dyDescent="0.25">
      <c r="E194" t="s">
        <v>458</v>
      </c>
      <c r="F194">
        <v>0</v>
      </c>
      <c r="G194">
        <v>0</v>
      </c>
    </row>
    <row r="195" spans="5:7" x14ac:dyDescent="0.25">
      <c r="E195" t="s">
        <v>458</v>
      </c>
      <c r="F195">
        <v>0</v>
      </c>
      <c r="G195">
        <v>0</v>
      </c>
    </row>
    <row r="196" spans="5:7" x14ac:dyDescent="0.25">
      <c r="E196" t="s">
        <v>458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469</v>
      </c>
      <c r="F276">
        <v>0</v>
      </c>
      <c r="G276">
        <v>0</v>
      </c>
    </row>
    <row r="277" spans="5:7" x14ac:dyDescent="0.25">
      <c r="E277" t="s">
        <v>468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444</v>
      </c>
      <c r="F869">
        <v>0</v>
      </c>
      <c r="G869">
        <v>0</v>
      </c>
    </row>
    <row r="870" spans="5:7" x14ac:dyDescent="0.25">
      <c r="E870" t="s">
        <v>444</v>
      </c>
      <c r="F870">
        <v>0</v>
      </c>
      <c r="G870">
        <v>0</v>
      </c>
    </row>
    <row r="871" spans="5:7" x14ac:dyDescent="0.25">
      <c r="E871" t="s">
        <v>444</v>
      </c>
      <c r="F871">
        <v>8000</v>
      </c>
      <c r="G871">
        <v>0</v>
      </c>
    </row>
    <row r="872" spans="5:7" x14ac:dyDescent="0.25">
      <c r="E872" t="s">
        <v>444</v>
      </c>
      <c r="F872">
        <v>0</v>
      </c>
      <c r="G872">
        <v>0</v>
      </c>
    </row>
    <row r="873" spans="5:7" x14ac:dyDescent="0.25">
      <c r="E873" t="s">
        <v>444</v>
      </c>
      <c r="F873">
        <v>1200</v>
      </c>
      <c r="G873">
        <v>0</v>
      </c>
    </row>
    <row r="874" spans="5:7" x14ac:dyDescent="0.25">
      <c r="E874" t="s">
        <v>446</v>
      </c>
      <c r="F874">
        <v>0</v>
      </c>
      <c r="G874">
        <v>0</v>
      </c>
    </row>
    <row r="875" spans="5:7" x14ac:dyDescent="0.25">
      <c r="E875" t="s">
        <v>446</v>
      </c>
      <c r="F875">
        <v>0</v>
      </c>
      <c r="G875">
        <v>0</v>
      </c>
    </row>
    <row r="876" spans="5:7" x14ac:dyDescent="0.25">
      <c r="E876" t="s">
        <v>446</v>
      </c>
      <c r="F876">
        <v>0</v>
      </c>
      <c r="G876">
        <v>0</v>
      </c>
    </row>
    <row r="877" spans="5:7" x14ac:dyDescent="0.25">
      <c r="E877" t="s">
        <v>446</v>
      </c>
      <c r="F877">
        <v>0</v>
      </c>
      <c r="G877">
        <v>0</v>
      </c>
    </row>
    <row r="878" spans="5:7" x14ac:dyDescent="0.25">
      <c r="E878" t="s">
        <v>446</v>
      </c>
      <c r="F878">
        <v>0</v>
      </c>
      <c r="G878">
        <v>0</v>
      </c>
    </row>
    <row r="879" spans="5:7" x14ac:dyDescent="0.25">
      <c r="E879" t="s">
        <v>446</v>
      </c>
      <c r="F879">
        <v>0</v>
      </c>
      <c r="G879">
        <v>0</v>
      </c>
    </row>
    <row r="880" spans="5:7" x14ac:dyDescent="0.25">
      <c r="E880" t="s">
        <v>446</v>
      </c>
      <c r="F880">
        <v>0</v>
      </c>
      <c r="G880">
        <v>0</v>
      </c>
    </row>
    <row r="881" spans="5:7" x14ac:dyDescent="0.25">
      <c r="E881" t="s">
        <v>446</v>
      </c>
      <c r="F881">
        <v>0</v>
      </c>
      <c r="G881">
        <v>0</v>
      </c>
    </row>
    <row r="882" spans="5:7" x14ac:dyDescent="0.25">
      <c r="E882" t="s">
        <v>446</v>
      </c>
      <c r="F882">
        <v>0</v>
      </c>
      <c r="G882">
        <v>0</v>
      </c>
    </row>
    <row r="883" spans="5:7" x14ac:dyDescent="0.25">
      <c r="E883" t="s">
        <v>446</v>
      </c>
      <c r="F883">
        <v>0</v>
      </c>
      <c r="G883">
        <v>0</v>
      </c>
    </row>
    <row r="884" spans="5:7" x14ac:dyDescent="0.25">
      <c r="E884" t="s">
        <v>446</v>
      </c>
      <c r="F884">
        <v>0</v>
      </c>
      <c r="G884">
        <v>0</v>
      </c>
    </row>
    <row r="885" spans="5:7" x14ac:dyDescent="0.25">
      <c r="E885" t="s">
        <v>446</v>
      </c>
      <c r="F885">
        <v>0</v>
      </c>
      <c r="G885">
        <v>0</v>
      </c>
    </row>
    <row r="886" spans="5:7" x14ac:dyDescent="0.25">
      <c r="E886" t="s">
        <v>446</v>
      </c>
      <c r="F886">
        <v>0</v>
      </c>
      <c r="G886">
        <v>0</v>
      </c>
    </row>
    <row r="887" spans="5:7" x14ac:dyDescent="0.25">
      <c r="E887" t="s">
        <v>446</v>
      </c>
      <c r="F887">
        <v>0</v>
      </c>
      <c r="G887">
        <v>0</v>
      </c>
    </row>
    <row r="888" spans="5:7" x14ac:dyDescent="0.25">
      <c r="E888" t="s">
        <v>446</v>
      </c>
      <c r="F888">
        <v>0</v>
      </c>
      <c r="G888">
        <v>0</v>
      </c>
    </row>
    <row r="889" spans="5:7" x14ac:dyDescent="0.25">
      <c r="E889" t="s">
        <v>446</v>
      </c>
      <c r="F889">
        <v>0</v>
      </c>
      <c r="G889">
        <v>0</v>
      </c>
    </row>
    <row r="890" spans="5:7" x14ac:dyDescent="0.25">
      <c r="E890" t="s">
        <v>446</v>
      </c>
      <c r="F890">
        <v>0</v>
      </c>
      <c r="G890">
        <v>0</v>
      </c>
    </row>
    <row r="891" spans="5:7" x14ac:dyDescent="0.25">
      <c r="E891" t="s">
        <v>446</v>
      </c>
      <c r="F891">
        <v>0</v>
      </c>
      <c r="G891">
        <v>0</v>
      </c>
    </row>
    <row r="892" spans="5:7" x14ac:dyDescent="0.25">
      <c r="E892" t="s">
        <v>446</v>
      </c>
      <c r="F892">
        <v>0</v>
      </c>
      <c r="G892">
        <v>0</v>
      </c>
    </row>
    <row r="893" spans="5:7" x14ac:dyDescent="0.25">
      <c r="E893" t="s">
        <v>446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498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463</v>
      </c>
      <c r="F1151">
        <v>0</v>
      </c>
      <c r="G1151">
        <v>0</v>
      </c>
    </row>
    <row r="1152" spans="5:7" x14ac:dyDescent="0.25">
      <c r="E1152" t="s">
        <v>463</v>
      </c>
      <c r="F1152">
        <v>0</v>
      </c>
      <c r="G1152">
        <v>0</v>
      </c>
    </row>
    <row r="1153" spans="5:7" x14ac:dyDescent="0.25">
      <c r="E1153" t="s">
        <v>463</v>
      </c>
      <c r="F1153">
        <v>0</v>
      </c>
      <c r="G1153">
        <v>20000</v>
      </c>
    </row>
    <row r="1154" spans="5:7" x14ac:dyDescent="0.25">
      <c r="E1154" t="s">
        <v>463</v>
      </c>
      <c r="F1154">
        <v>0</v>
      </c>
      <c r="G1154">
        <v>0</v>
      </c>
    </row>
    <row r="1155" spans="5:7" x14ac:dyDescent="0.25">
      <c r="E1155" t="s">
        <v>463</v>
      </c>
      <c r="F1155">
        <v>0</v>
      </c>
      <c r="G1155">
        <v>15000</v>
      </c>
    </row>
    <row r="1156" spans="5:7" x14ac:dyDescent="0.25">
      <c r="E1156" t="s">
        <v>463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466</v>
      </c>
      <c r="F1467">
        <v>0</v>
      </c>
      <c r="G1467">
        <v>0</v>
      </c>
    </row>
    <row r="1468" spans="5:7" x14ac:dyDescent="0.25">
      <c r="E1468" t="s">
        <v>466</v>
      </c>
      <c r="F1468">
        <v>0</v>
      </c>
      <c r="G1468">
        <v>0</v>
      </c>
    </row>
    <row r="1469" spans="5:7" x14ac:dyDescent="0.25">
      <c r="E1469" t="s">
        <v>466</v>
      </c>
      <c r="F1469">
        <v>0</v>
      </c>
      <c r="G1469">
        <v>0</v>
      </c>
    </row>
    <row r="1470" spans="5:7" x14ac:dyDescent="0.25">
      <c r="E1470" t="s">
        <v>466</v>
      </c>
      <c r="F1470">
        <v>0</v>
      </c>
      <c r="G1470">
        <v>0</v>
      </c>
    </row>
    <row r="1471" spans="5:7" x14ac:dyDescent="0.25">
      <c r="E1471" t="s">
        <v>466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466</v>
      </c>
      <c r="F1473">
        <v>0</v>
      </c>
      <c r="G1473">
        <v>0</v>
      </c>
    </row>
    <row r="1474" spans="5:7" x14ac:dyDescent="0.25">
      <c r="E1474" t="s">
        <v>466</v>
      </c>
      <c r="F1474">
        <v>0</v>
      </c>
      <c r="G1474">
        <v>0</v>
      </c>
    </row>
    <row r="1475" spans="5:7" x14ac:dyDescent="0.25">
      <c r="E1475" t="s">
        <v>466</v>
      </c>
      <c r="F1475">
        <v>0</v>
      </c>
      <c r="G1475">
        <v>0</v>
      </c>
    </row>
    <row r="1476" spans="5:7" x14ac:dyDescent="0.25">
      <c r="E1476" t="s">
        <v>466</v>
      </c>
      <c r="F1476">
        <v>0</v>
      </c>
      <c r="G1476">
        <v>0</v>
      </c>
    </row>
    <row r="1477" spans="5:7" x14ac:dyDescent="0.25">
      <c r="E1477" t="s">
        <v>466</v>
      </c>
      <c r="F1477">
        <v>0</v>
      </c>
      <c r="G1477">
        <v>0</v>
      </c>
    </row>
    <row r="1478" spans="5:7" x14ac:dyDescent="0.25">
      <c r="E1478" t="s">
        <v>466</v>
      </c>
      <c r="F1478">
        <v>0</v>
      </c>
      <c r="G1478">
        <v>0</v>
      </c>
    </row>
    <row r="1479" spans="5:7" x14ac:dyDescent="0.25">
      <c r="E1479" t="s">
        <v>466</v>
      </c>
      <c r="F1479">
        <v>0</v>
      </c>
      <c r="G1479">
        <v>0</v>
      </c>
    </row>
    <row r="1480" spans="5:7" x14ac:dyDescent="0.25">
      <c r="E1480" t="s">
        <v>466</v>
      </c>
      <c r="F1480">
        <v>0</v>
      </c>
      <c r="G1480">
        <v>0</v>
      </c>
    </row>
    <row r="1481" spans="5:7" x14ac:dyDescent="0.25">
      <c r="E1481" t="s">
        <v>466</v>
      </c>
      <c r="F1481">
        <v>0</v>
      </c>
      <c r="G1481">
        <v>0</v>
      </c>
    </row>
    <row r="1482" spans="5:7" x14ac:dyDescent="0.25">
      <c r="E1482" t="s">
        <v>466</v>
      </c>
      <c r="F1482">
        <v>0</v>
      </c>
      <c r="G1482">
        <v>0</v>
      </c>
    </row>
    <row r="1483" spans="5:7" x14ac:dyDescent="0.25">
      <c r="E1483" t="s">
        <v>466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466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473</v>
      </c>
      <c r="F1992">
        <v>0</v>
      </c>
      <c r="G1992">
        <v>0</v>
      </c>
    </row>
    <row r="1993" spans="5:7" x14ac:dyDescent="0.25">
      <c r="E1993" t="s">
        <v>473</v>
      </c>
      <c r="F1993">
        <v>0</v>
      </c>
      <c r="G1993">
        <v>0</v>
      </c>
    </row>
    <row r="1994" spans="5:7" x14ac:dyDescent="0.25">
      <c r="E1994" t="s">
        <v>473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517</v>
      </c>
      <c r="F2104">
        <v>0</v>
      </c>
      <c r="G2104">
        <v>0</v>
      </c>
    </row>
    <row r="2105" spans="5:7" x14ac:dyDescent="0.25">
      <c r="E2105" t="s">
        <v>517</v>
      </c>
      <c r="F2105">
        <v>0</v>
      </c>
      <c r="G2105">
        <v>0</v>
      </c>
    </row>
    <row r="2106" spans="5:7" x14ac:dyDescent="0.25">
      <c r="E2106" t="s">
        <v>517</v>
      </c>
      <c r="F2106">
        <v>0</v>
      </c>
      <c r="G2106">
        <v>0</v>
      </c>
    </row>
    <row r="2107" spans="5:7" x14ac:dyDescent="0.25">
      <c r="E2107" t="s">
        <v>517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2017-08-04T12:16:53Z</dcterms:modified>
</cp:coreProperties>
</file>